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Vartotoja\Desktop\Veiklos planai_programiniai\2024-2026 m. SVP\Administracijos planas\"/>
    </mc:Choice>
  </mc:AlternateContent>
  <xr:revisionPtr revIDLastSave="0" documentId="13_ncr:1_{787AD4C0-71FD-4E6E-97C7-3FF11CDA7F02}" xr6:coauthVersionLast="47" xr6:coauthVersionMax="47" xr10:uidLastSave="{00000000-0000-0000-0000-000000000000}"/>
  <bookViews>
    <workbookView xWindow="15075" yWindow="180" windowWidth="14130" windowHeight="15210" tabRatio="988" xr2:uid="{00000000-000D-0000-FFFF-FFFF00000000}"/>
  </bookViews>
  <sheets>
    <sheet name="01šviet." sheetId="26" r:id="rId1"/>
    <sheet name="02 sveikata" sheetId="36" r:id="rId2"/>
    <sheet name="03social." sheetId="28" r:id="rId3"/>
    <sheet name="04sport." sheetId="29" r:id="rId4"/>
    <sheet name="05kultura" sheetId="30" r:id="rId5"/>
    <sheet name="06 turizm" sheetId="37" r:id="rId6"/>
    <sheet name="07Infrastr." sheetId="32" r:id="rId7"/>
    <sheet name="08aplinkosauga" sheetId="33" r:id="rId8"/>
    <sheet name="09ž.ū." sheetId="34" r:id="rId9"/>
    <sheet name="10verslas" sheetId="35" r:id="rId10"/>
    <sheet name="11 valdymas" sheetId="38" r:id="rId11"/>
    <sheet name="Is viso" sheetId="39" r:id="rId12"/>
  </sheets>
  <externalReferences>
    <externalReference r:id="rId13"/>
  </externalReferences>
  <definedNames>
    <definedName name="_xlnm._FilterDatabase" localSheetId="0" hidden="1">'01šviet.'!$A$12:$I$68</definedName>
    <definedName name="_xlnm._FilterDatabase" localSheetId="2" hidden="1">'03social.'!$B$10:$Z$79</definedName>
    <definedName name="_xlnm._FilterDatabase" localSheetId="3" hidden="1">'04sport.'!$B$10:$J$50</definedName>
    <definedName name="_xlnm._FilterDatabase" localSheetId="4" hidden="1">'05kultura'!$A$10:$O$52</definedName>
    <definedName name="_xlnm._FilterDatabase" localSheetId="6" hidden="1">'07Infrastr.'!$B$10:$J$58</definedName>
    <definedName name="_xlnm._FilterDatabase" localSheetId="7" hidden="1">'08aplinkosauga'!$B$9:$J$56</definedName>
    <definedName name="_xlnm._FilterDatabase" localSheetId="8" hidden="1">'09ž.ū.'!$A$10:$J$38</definedName>
    <definedName name="_xlnm._FilterDatabase" localSheetId="9" hidden="1">'10verslas'!$A$10:$J$19</definedName>
    <definedName name="_xlnm.Print_Area" localSheetId="0">'01šviet.'!$A$1:$I$68</definedName>
    <definedName name="_xlnm.Print_Area" localSheetId="2">'03social.'!$B$7:$J$79</definedName>
    <definedName name="_xlnm.Print_Area" localSheetId="3">'04sport.'!$B$7:$J$50</definedName>
    <definedName name="_xlnm.Print_Area" localSheetId="4">'05kultura'!$B$7:$J$41</definedName>
    <definedName name="_xlnm.Print_Area" localSheetId="6">'07Infrastr.'!$B$6:$J$58</definedName>
    <definedName name="_xlnm.Print_Area" localSheetId="7">'08aplinkosauga'!$B$6:$J$56</definedName>
    <definedName name="_xlnm.Print_Area" localSheetId="8">'09ž.ū.'!$A$6:$J$52</definedName>
    <definedName name="_xlnm.Print_Area" localSheetId="9">'10verslas'!$B$7:$J$32</definedName>
    <definedName name="_xlnm.Print_Titles" localSheetId="0">'01šviet.'!$10:$12</definedName>
    <definedName name="_xlnm.Print_Titles" localSheetId="6">'07Infrastr.'!$8:$10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38" l="1"/>
  <c r="H71" i="38" s="1"/>
  <c r="D14" i="39" s="1"/>
  <c r="D20" i="39"/>
  <c r="D21" i="39"/>
  <c r="D22" i="39"/>
  <c r="D23" i="39"/>
  <c r="D24" i="39"/>
  <c r="D13" i="39"/>
  <c r="D12" i="39"/>
  <c r="D11" i="39"/>
  <c r="D10" i="39"/>
  <c r="D9" i="39"/>
  <c r="D5" i="39"/>
  <c r="D4" i="39"/>
  <c r="D26" i="39"/>
  <c r="H79" i="38"/>
  <c r="H78" i="38"/>
  <c r="H77" i="38"/>
  <c r="H76" i="38"/>
  <c r="H75" i="38"/>
  <c r="H73" i="38"/>
  <c r="H82" i="38" s="1"/>
  <c r="H62" i="38"/>
  <c r="H55" i="38"/>
  <c r="H46" i="38"/>
  <c r="H23" i="38"/>
  <c r="H11" i="38"/>
  <c r="H35" i="37"/>
  <c r="H33" i="37" s="1"/>
  <c r="H42" i="37" s="1"/>
  <c r="H28" i="37"/>
  <c r="H31" i="37" s="1"/>
  <c r="H9" i="37"/>
  <c r="H7" i="37"/>
  <c r="H52" i="36"/>
  <c r="H50" i="36"/>
  <c r="H49" i="36"/>
  <c r="H47" i="36" s="1"/>
  <c r="H56" i="36" s="1"/>
  <c r="H36" i="36"/>
  <c r="H45" i="36" s="1"/>
  <c r="H32" i="36"/>
  <c r="H14" i="36"/>
  <c r="H11" i="36"/>
  <c r="H46" i="36" l="1"/>
  <c r="H53" i="32" l="1"/>
  <c r="H50" i="32"/>
  <c r="H30" i="32"/>
  <c r="H72" i="28"/>
  <c r="D19" i="39" s="1"/>
  <c r="H12" i="28"/>
  <c r="G61" i="26"/>
  <c r="G63" i="26"/>
  <c r="G23" i="26"/>
  <c r="H74" i="28" l="1"/>
  <c r="H39" i="28"/>
  <c r="H52" i="28"/>
  <c r="K14" i="28" l="1"/>
  <c r="H42" i="29" l="1"/>
  <c r="H43" i="29"/>
  <c r="H30" i="29"/>
  <c r="H71" i="28"/>
  <c r="H60" i="28"/>
  <c r="G60" i="26"/>
  <c r="G41" i="26"/>
  <c r="K30" i="33"/>
  <c r="H49" i="33"/>
  <c r="H24" i="35" l="1"/>
  <c r="H54" i="32"/>
  <c r="H51" i="32"/>
  <c r="H45" i="30"/>
  <c r="H44" i="30"/>
  <c r="D18" i="39" s="1"/>
  <c r="D25" i="39" l="1"/>
  <c r="D16" i="39"/>
  <c r="H12" i="35"/>
  <c r="H44" i="34"/>
  <c r="H34" i="28" l="1"/>
  <c r="G64" i="26" l="1"/>
  <c r="G14" i="26"/>
  <c r="H48" i="34" l="1"/>
  <c r="H29" i="33" l="1"/>
  <c r="H48" i="33" s="1"/>
  <c r="H19" i="30" l="1"/>
  <c r="H19" i="32" l="1"/>
  <c r="H25" i="35" l="1"/>
  <c r="H45" i="34"/>
  <c r="H47" i="34"/>
  <c r="H40" i="32"/>
  <c r="G58" i="26" l="1"/>
  <c r="H42" i="30"/>
  <c r="H46" i="33"/>
  <c r="H22" i="35"/>
  <c r="H31" i="35" s="1"/>
  <c r="H42" i="34"/>
  <c r="H48" i="32"/>
  <c r="H40" i="29"/>
  <c r="H51" i="34" l="1"/>
  <c r="H51" i="30"/>
  <c r="H49" i="29"/>
  <c r="H57" i="32"/>
  <c r="H55" i="33"/>
  <c r="G67" i="26"/>
  <c r="H27" i="32"/>
  <c r="H12" i="32" l="1"/>
  <c r="H38" i="33"/>
  <c r="H46" i="32" l="1"/>
  <c r="H47" i="32" s="1"/>
  <c r="H27" i="33"/>
  <c r="H11" i="33" l="1"/>
  <c r="H44" i="33" l="1"/>
  <c r="H45" i="33" s="1"/>
  <c r="H17" i="35"/>
  <c r="H23" i="34"/>
  <c r="H12" i="34"/>
  <c r="H20" i="35" l="1"/>
  <c r="H21" i="35" s="1"/>
  <c r="H40" i="34"/>
  <c r="H41" i="34" s="1"/>
  <c r="G20" i="26" l="1"/>
  <c r="G32" i="26"/>
  <c r="G36" i="26"/>
  <c r="G56" i="26" l="1"/>
  <c r="H34" i="30" l="1"/>
  <c r="H26" i="30" l="1"/>
  <c r="H12" i="30" l="1"/>
  <c r="H40" i="30" s="1"/>
  <c r="D8" i="39" l="1"/>
  <c r="H41" i="30"/>
  <c r="H27" i="29"/>
  <c r="H17" i="29"/>
  <c r="H12" i="29" l="1"/>
  <c r="H38" i="29" s="1"/>
  <c r="D7" i="39" l="1"/>
  <c r="H39" i="29"/>
  <c r="H69" i="28"/>
  <c r="H78" i="28" l="1"/>
  <c r="H67" i="28" l="1"/>
  <c r="D6" i="39" l="1"/>
  <c r="D15" i="39" s="1"/>
  <c r="H68" i="28"/>
</calcChain>
</file>

<file path=xl/sharedStrings.xml><?xml version="1.0" encoding="utf-8"?>
<sst xmlns="http://schemas.openxmlformats.org/spreadsheetml/2006/main" count="2438" uniqueCount="1254">
  <si>
    <t>Likviduoti avarinius židinius</t>
  </si>
  <si>
    <t>SB</t>
  </si>
  <si>
    <t>ES</t>
  </si>
  <si>
    <t>SK</t>
  </si>
  <si>
    <t>SBVB</t>
  </si>
  <si>
    <t>ĮP</t>
  </si>
  <si>
    <t>Finansuotų projektų skaičius</t>
  </si>
  <si>
    <t>Paklota vandentiekio ir nuotekų tinklų, m</t>
  </si>
  <si>
    <t>Remontuotų objektų skaičius</t>
  </si>
  <si>
    <t>Remontuotų biudžetinių įstaigų kiemų skaičius</t>
  </si>
  <si>
    <t>Atlikta numatytų darbų, proc.</t>
  </si>
  <si>
    <t>Pastatų, kurių stogai remontuoti, skaičius</t>
  </si>
  <si>
    <t>Kastruotų bešeimininkių kačių skaičius</t>
  </si>
  <si>
    <t xml:space="preserve">Įgyvendinti Aplinkos apsaugos rėmimo specialiosios programos finansuojamas priemones </t>
  </si>
  <si>
    <t>Finansuotos medžiojamų gyvūnų daromos žalos prevencijos ir kitos priemonės (paraiškų sk.)</t>
  </si>
  <si>
    <t>Paraiškų už papildomą bičių maitinimą skaičius</t>
  </si>
  <si>
    <t>2</t>
  </si>
  <si>
    <t>Remontuoti objektus pagal administracijos direktoriaus įsakymus</t>
  </si>
  <si>
    <t>Mokinių, kuriems skirti piniginiai prizai, skaičius</t>
  </si>
  <si>
    <t>Mokinių, gaunančių nemokamą maitinimą, skaičius</t>
  </si>
  <si>
    <t>Asmenų, gaunančių kompensaciją, skaičius</t>
  </si>
  <si>
    <t>Finansuotų  projektų skaičius</t>
  </si>
  <si>
    <t>Kultūros premijos laureatų skaičius</t>
  </si>
  <si>
    <t>Vertinimo kriterijai</t>
  </si>
  <si>
    <t>Pavadinimas</t>
  </si>
  <si>
    <t>iš jų:</t>
  </si>
  <si>
    <t>Asmenų, gavusių būsto nuomos ar išperkamosios būsto nuomos mokesčių dalies kompensaciją, skaičius iš bendro asmenų, turinčių teisę į paramą būstui išsinuomoti ir įrašytų  į sąrašus, skaičiaus, proc.</t>
  </si>
  <si>
    <t>Organizuotų tarptautinių mainų skaičius</t>
  </si>
  <si>
    <t>1/0</t>
  </si>
  <si>
    <t>Atlikta einamaisiais metais numatytų darbų, proc.</t>
  </si>
  <si>
    <t>100</t>
  </si>
  <si>
    <t>Objektų skaičius, kuriuose likviduoti avariniai židiniai</t>
  </si>
  <si>
    <t>Lėšų dalis, tenkanti rajono kaimiškųjų seniūnijų kelių  ir gatvių tvarkymui, plėtojimui nuo bendros Kelių priežiūros ir plėtros programos lėšų, proc.</t>
  </si>
  <si>
    <t>1</t>
  </si>
  <si>
    <t>Remontuojamų, prižiūrimų melioracijos griovių ilgis, km</t>
  </si>
  <si>
    <t>Finansuotų bendruomeninių organizacijų skaičius</t>
  </si>
  <si>
    <t>Įgyvendinta einamaisiais metais numatomų atlikti projekto veiklų proc.</t>
  </si>
  <si>
    <t>Atnaujintų/įrengtų vaikų sporto ir žaidimų aikštelių skaičius</t>
  </si>
  <si>
    <t>Parengtos techninės dokumentacijos skaičius</t>
  </si>
  <si>
    <t>Įteiktų apdovanojimų skaičius</t>
  </si>
  <si>
    <t>Įgyvendinamų programų skaičius</t>
  </si>
  <si>
    <t>Objektų, pritaikytų neįgaliųjų poreikiams, skaičius</t>
  </si>
  <si>
    <t>Įsigytų socialinės paskirties butų skaičius</t>
  </si>
  <si>
    <t xml:space="preserve">Koncertinius kostiumų komplektus/instrumentus atsinaujinusių kolektyvų skaičius </t>
  </si>
  <si>
    <t>Įgyvendinamų priemonių skaičius</t>
  </si>
  <si>
    <t>Teikti Metų socialinio darbuotojo apdovanojimą</t>
  </si>
  <si>
    <t>~200</t>
  </si>
  <si>
    <t>Vykdyti neformaliojo vaikų švietimo programas</t>
  </si>
  <si>
    <t>Įteiktas Metų socialinio darbuotojo apdovanojimas</t>
  </si>
  <si>
    <t>Paslaugas gavusių asmenų skaičius</t>
  </si>
  <si>
    <t>Įregistruotų žemės ūkio valdų skaičius (įregistravimas, išregistravimas, kasmetinis duomenų atnaujinimas)</t>
  </si>
  <si>
    <t>Paramos už žemės ūkio naudmenas ir kitus plotus bei gyvulius priimtų paraiškų skaičius (pasėlių deklaracijos pildymas, deklaruojamų laukų įbraižymas, duomenų keitimas, pasikeitusių KŽS ribų aprašymas)</t>
  </si>
  <si>
    <t>Prašymų dėl medžiojamųjų gyvūnų padarytos žalos nustatymo skaičius (pasėliams, miškui padarytos žalos įvertinimas vietoje ir apžiūros aktų surašymas, sprendimų paruošimas)</t>
  </si>
  <si>
    <t>Pateiktų paraiškų dalies draudimo įmokų kompensacijai gauti skaičius (augalų draudimas nuo nepalankių oro sąlygų; paraiškų priėmimas, duomenų sutikrinimas, kompensuojamos sumos apskaičiavimas, duomenų suvedimas į ŽŪMIS ir KOTIS)</t>
  </si>
  <si>
    <t>Pieno gamybos ir realizavimo metinių deklaracijų skaičius</t>
  </si>
  <si>
    <t>Aptarnaujamos žemės ūkio technikos, įregistruotos rajone, skaičius</t>
  </si>
  <si>
    <t>Atliktų techninių apžiūrų skaičius</t>
  </si>
  <si>
    <t>Įregistruotų ūkininkų ūkių skaičius (įregistravimas, išregistravimas, duomenų atnaujinimas)</t>
  </si>
  <si>
    <t>Prižiūrimų žvyrkelių ilgis, km</t>
  </si>
  <si>
    <t>Įsigytų įrenginių skaičius</t>
  </si>
  <si>
    <t>Atnaujintų teritorijų skaičius, m2</t>
  </si>
  <si>
    <t>3</t>
  </si>
  <si>
    <t>Surinktų beglobių gyvūnų skaičius</t>
  </si>
  <si>
    <t>Finansuotų vaikų vasaros poilsio ir užimtumo programų skaičius</t>
  </si>
  <si>
    <t>Suorganizuotų mokymų, susitikimų, renginių, forumų skaičius</t>
  </si>
  <si>
    <t>Gerinti kultūros paskirties viešąją infrastruktūrą, modernizuoti materialinę ir edukacinę aplinką</t>
  </si>
  <si>
    <t>Atnaujintų objektų skaičius</t>
  </si>
  <si>
    <t>Sudaryti palankias sąlygas sumanios pramonės ir logistikos srities verslų atsiradimui, plėtrai bei investicijų pritraukimui</t>
  </si>
  <si>
    <t>Įstaigų skaičius, kuriose įrengtos laboratorijos</t>
  </si>
  <si>
    <t>Surengtų akcijų, seminarų, viešinimo priemonių skaičius</t>
  </si>
  <si>
    <t>~11</t>
  </si>
  <si>
    <t>Tiriamų parametrų skaičius</t>
  </si>
  <si>
    <t>~300</t>
  </si>
  <si>
    <t xml:space="preserve">Finansuoti vaikų vasaros stovyklų ir kitų neformaliojo vaikų švietimo veiklų programas  </t>
  </si>
  <si>
    <t>Įgyvendinta projektų veiklų proc.</t>
  </si>
  <si>
    <t>Įstaigų, plečiančių skaitmeninimą,  skaičius</t>
  </si>
  <si>
    <t>300/14</t>
  </si>
  <si>
    <t>Finansuotų vaikų dienos centrų  skaičius/veiklose dalyvavusių vaikų, jaunuolių  skaičius</t>
  </si>
  <si>
    <t>~500</t>
  </si>
  <si>
    <t xml:space="preserve">Atliktų, einamaisiais metais numatytų darbų, proc. </t>
  </si>
  <si>
    <t>Pagal programą įdarbintų 14-18 m. jaunuolių skaičius</t>
  </si>
  <si>
    <t>Paskatintų iniciatyvų bei suorganizuotų veiklų skaičius</t>
  </si>
  <si>
    <t>6</t>
  </si>
  <si>
    <t>Grupių, klasių ir egzaminų centrų skaičius, kuriose įrengta vėdinimo (kondicionavimo) sistema</t>
  </si>
  <si>
    <t>~60</t>
  </si>
  <si>
    <t>~40</t>
  </si>
  <si>
    <t>Suorganizuotų renginius skaičius</t>
  </si>
  <si>
    <t>Paramos pagal poreikį teikimas</t>
  </si>
  <si>
    <t>Oro kabelinės linijos įrengimas, m / pakeistų atramų/šviestuvų skaičius</t>
  </si>
  <si>
    <t>300/25/  25</t>
  </si>
  <si>
    <t>~1750</t>
  </si>
  <si>
    <t>Parengtų projektų skaičius/rekonstruojamų hidrotechnikos įrenginių skaičius</t>
  </si>
  <si>
    <t>Sutvarkyta asbesto atliekų, t.</t>
  </si>
  <si>
    <t>Asmenų, gaunančių socialinę pašalpą ir kompensacijas, skaičius</t>
  </si>
  <si>
    <t>Mokinių, gaunančių būtiniausius mokinio reikmenis, skaičius</t>
  </si>
  <si>
    <t>Globojamų asmenų skaičius/globojamų asmenų, kuriems teikiamos paslaugos, procentas, palyginus su visais asmenimis, kuriems nustatytas paslaugos poreikis</t>
  </si>
  <si>
    <t>Vaikų, gaunančių nemokamą maitinimą, skaičius</t>
  </si>
  <si>
    <t>Neįgaliųjų, gavusių paslaugas, skaičius</t>
  </si>
  <si>
    <t>Pritaikytų būstų neįgaliesiems skaičius</t>
  </si>
  <si>
    <t>Asmenų, gavusių kompensacijas, skaičius</t>
  </si>
  <si>
    <t>Asmenų, gaunančių išmokas,  skaičius, tūkst.</t>
  </si>
  <si>
    <t>Einamaisiais metais pagal poreikį atliktų  remontų socialiniuose būstuose skaičius, proc.</t>
  </si>
  <si>
    <t>Projektų, vykdomų apmokėjimo kompensavimo būdus, skaičius</t>
  </si>
  <si>
    <t>Seniūnijų skaičius, kuriose įgyvendinamos želdynų ir želdinių apsaugos, tvarkymo, būklės stebėsenos, želdynų kūrimo, želdinių veisimo ir inventorizavimo priemonės</t>
  </si>
  <si>
    <t>Gyvenviečių, kuriose atlikti drenažo remonto darbai, skaičius</t>
  </si>
  <si>
    <t xml:space="preserve">Suteiktų  informacinių, konsultacinių paslaugų ūkio subjektams ir asmenims pagal paklausimus skaičius, vnt. </t>
  </si>
  <si>
    <t>Subjektų, kuriems suteikta finansinė parama, skaičius</t>
  </si>
  <si>
    <t>Suorganizuotas verslininkų pagerbimo renginys ,,Verslo diena" ir nominuoti verslininkai pagal patvirtintus konkurso nuostatus</t>
  </si>
  <si>
    <t>Programoje dalyvaujančių vaikų skaičius / plaukimo pamokų sk.</t>
  </si>
  <si>
    <t>Suorganizuotų rajoninių, respublikinių ir tarptautinių sporto renginių skaičius /  stovyklų skaičius</t>
  </si>
  <si>
    <t>18/5</t>
  </si>
  <si>
    <t>Atnaujinamų objektų skaičius</t>
  </si>
  <si>
    <t>Rekonstruotų hidrotechninių įrenginių skaičius</t>
  </si>
  <si>
    <t>Likviduotų neeksploatuojamų statinių  skaičius</t>
  </si>
  <si>
    <t xml:space="preserve">Rekonstruotų rinktuvų, sausintuvų, griovių ilgis, km </t>
  </si>
  <si>
    <t xml:space="preserve">Rekonstruotų rinktuvų, sausintuvų ilgis, km </t>
  </si>
  <si>
    <t>6/10</t>
  </si>
  <si>
    <t>&lt;900</t>
  </si>
  <si>
    <t>Skatinti gyventojų fizinį aktyvumą, vystyti įvairias gyventojų poreikius atitinkančias sporto šakas</t>
  </si>
  <si>
    <t>Gerinti socialinę aplinką ir didinti socialinės paramos įvairovę</t>
  </si>
  <si>
    <t>Tiekėjų, teikiančių paslaugas, skaičius</t>
  </si>
  <si>
    <t>Įgyvendinti savarankiško gyvenimo namų paslaugų senyvo amžiaus asmenims teikimo programą</t>
  </si>
  <si>
    <t>Užtikrinti ir gerinti socialines paslaugas, teikiamas institucijose, namuose ir bendruomenėje pagyvenusio ir senyvo amžiaus asmenims</t>
  </si>
  <si>
    <t>Asmenų, kuriems suteikta psichologinė, konsultacinė pagalba, skaičius</t>
  </si>
  <si>
    <t>Asmenų, kuriems suteikta pagalba, skaičius</t>
  </si>
  <si>
    <t>Parengtos dokumentacijos skaičius</t>
  </si>
  <si>
    <t>Išplėsta vandentiekio ir  nuotekų tinklų  m</t>
  </si>
  <si>
    <t>Pasibaigus užimtumo didinimo programoms po 6 mėnesių dirbs arba vykdys savarankišką veiklą asmenų dalis iš užimtumo didinimo programų dalyvių skaičiaus (procentai)</t>
  </si>
  <si>
    <t>Einamaisiais metais numatytų atlikti darbų, proc.</t>
  </si>
  <si>
    <t>Apdovanotųjų skaičius</t>
  </si>
  <si>
    <t xml:space="preserve">Parengtų techninių dokumentacijų skaičius </t>
  </si>
  <si>
    <t xml:space="preserve">Finansavimas pagal teikiamą poreikį </t>
  </si>
  <si>
    <t>Surinktų atliekų (bendras) kiekis,  ~ tūkst. t.</t>
  </si>
  <si>
    <t>Rekonstruojamų/naujai paklotų vandentiekio ir nuotekų tinklų, km (iš viso suminis)</t>
  </si>
  <si>
    <t>4</t>
  </si>
  <si>
    <t>Programos uždavinio, priemonės kodas ir požymis</t>
  </si>
  <si>
    <t xml:space="preserve"> 2024 m. asignavimai ir kitos lėšos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</si>
  <si>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</si>
  <si>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</si>
  <si>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</si>
  <si>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Socialinių išmokų bei kompensacijų (būsto šildymo išlaidų, išlaidų šaltam bei nuotekoms ir išlaidų karštam vandeniui), paramos mirties atveju teikimas ir administravimas</t>
  </si>
  <si>
    <t xml:space="preserve">Išlaidų už įsigytus produktus, mokinio reikmenis finansavimas,  socialinės paramos mokiniams administravimas </t>
  </si>
  <si>
    <t>Nemokamo socialiai remtinų vaikų maitinimo ikimokyklinėse įstaigose organizavimas</t>
  </si>
  <si>
    <t>Būsto nuomos ar išperkamosios būsto nuomos mokesčių dalies kompensavimas</t>
  </si>
  <si>
    <t>Išlaidų už  būsto suteikimą užsieniečiams, pasitraukusiems iš Ukrainos dėl Rusijos Federacijos karinių veiksmų Ukrainoje finansavimas</t>
  </si>
  <si>
    <t>Kelionės išlaidų už lengvatinį keleivių vežimą kompensavimas</t>
  </si>
  <si>
    <t>003-01-01-02 (TP)</t>
  </si>
  <si>
    <t>003-01-01-03 (TP)</t>
  </si>
  <si>
    <t>003-01-01-04 (TP)</t>
  </si>
  <si>
    <t>003-01-01-05 (TP)</t>
  </si>
  <si>
    <t>003-01-01-07 (TP)</t>
  </si>
  <si>
    <t>003-01-01-08 (TP)</t>
  </si>
  <si>
    <t>003-01-01-12 (TP)</t>
  </si>
  <si>
    <t>003-01-01-14 (TP)</t>
  </si>
  <si>
    <t>003-01-02 (T)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</si>
  <si>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</si>
  <si>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</si>
  <si>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</si>
  <si>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Socialinės globos ir akredituotos socialinės priežiūros paslaugų teikiamo finansavimas ne savivaldybės pavaldumo ir nevyriausybinėse organizacijose, paslaugų įsigijimas</t>
  </si>
  <si>
    <t>003-01-02-02 (TP)</t>
  </si>
  <si>
    <t>003-01-02-03 (TP)</t>
  </si>
  <si>
    <t>003-01-02-04 (TP)</t>
  </si>
  <si>
    <t>003-01-02-07 (TP)</t>
  </si>
  <si>
    <t>003-01-03-01 (TP)</t>
  </si>
  <si>
    <t>003-01-03-02 (TP)</t>
  </si>
  <si>
    <t>Savarankiško gyvenimo namų paslaugų asmenims su sutrikusiu intelektu teikimo programa</t>
  </si>
  <si>
    <t>003-01-03-07 (TP)</t>
  </si>
  <si>
    <t>003-01-03-08 (TP)</t>
  </si>
  <si>
    <t>003-01-03-10 (TP)</t>
  </si>
  <si>
    <t>003-01-03-11 (TP)</t>
  </si>
  <si>
    <t>Socialinės reabilitacijos paslaugų neįgaliesiems bendruomenėje organizavimas</t>
  </si>
  <si>
    <t>Socialinių dirbtuvių paslaugos organizavimas</t>
  </si>
  <si>
    <t>Paslaugų gavėjų skaičius</t>
  </si>
  <si>
    <t>Socialinės globos asmenims su sunkia negalia teikimas</t>
  </si>
  <si>
    <t>003-01-03-13 (TP)</t>
  </si>
  <si>
    <t xml:space="preserve">Asmeninės pagalbos teikimas ir administravimas </t>
  </si>
  <si>
    <t>003-01-04 (T)</t>
  </si>
  <si>
    <t>003-01-04-04 (TP)</t>
  </si>
  <si>
    <t>9/180</t>
  </si>
  <si>
    <t>Vaikų dienos centrų veiklos programų finansavimas</t>
  </si>
  <si>
    <t>003-01-04-05 (TP)</t>
  </si>
  <si>
    <t>Laisvės atėmimo bausmę atlikusių asmenų integracijos į visuomenę užtikrinimas</t>
  </si>
  <si>
    <t>003-01-04-06 (TP)</t>
  </si>
  <si>
    <t>003-01-04-07 (TP)</t>
  </si>
  <si>
    <t>003-01-04-08 (TP)</t>
  </si>
  <si>
    <t>Kėdainių rajono savivaldybės užimtumo didinimo programos įgyvendinimas</t>
  </si>
  <si>
    <t>003-01-04-10 (TP)</t>
  </si>
  <si>
    <t>Socialiai pažeidžiamų asmenų, neturinčių gyvenamosios vietos, gyvybiškai svarbiausių poreikių užtikrinimas</t>
  </si>
  <si>
    <t>003-01-05 (T, P)</t>
  </si>
  <si>
    <t>003-01-05-01 (TP)</t>
  </si>
  <si>
    <t>003-01-03 (T, P)</t>
  </si>
  <si>
    <t>Finansinės paramos šeimynos teikimas</t>
  </si>
  <si>
    <t>Savivaldybės ir socialinio būsto remontas</t>
  </si>
  <si>
    <t>Viešosios aplinkos pritaikymas specialiųjų poreikių turintiems gyventojams</t>
  </si>
  <si>
    <t>003-01-05-03 (TP)</t>
  </si>
  <si>
    <t>003-01-05-04 (TP)</t>
  </si>
  <si>
    <t>003-01-05-05 (TP)</t>
  </si>
  <si>
    <t>Būsto pritaikymo neįgaliesiems organizavimas ir dalinis kompensavimas</t>
  </si>
  <si>
    <t>Modernizuoti socialines paslaugas teikiančių įstaigų ir socialinio būsto infrastruktūrą, didinant gyventojų socialinę gerovę</t>
  </si>
  <si>
    <t>003-01-05-06 (TP)</t>
  </si>
  <si>
    <t>004-01-01 (T)</t>
  </si>
  <si>
    <t>Finansuoti sporto veiklos programas, skatinti Kėdainių rajono sporto organizacijas, sporto komandas ir sportininkus</t>
  </si>
  <si>
    <t>Neįgaliųjų ir senjorų fizinio aktyvumo skatinimas,  sporto renginių ir sporto treniruočių stovyklų organizavimas</t>
  </si>
  <si>
    <t>Rajoninių, respublikinių, tarptautinių visų amžiaus grupių aukšto meistriškumo sporto renginių ir aukšto meistriškumo sporto treniruočių stovyklų organizavimas</t>
  </si>
  <si>
    <t xml:space="preserve">Vaikų mokymo plaukti veiklos programa, dalyvaujant projekte „Mokėk plaukti ir saugiau elgtis vandenyje“ </t>
  </si>
  <si>
    <t>Kėdainių krepšinio komandos „Nevėžis-Optibet“ klubinio krepšinio vystymo programa</t>
  </si>
  <si>
    <t>Salės futbolo komandos „Kėdainiai United“ klubinio salės futbolo vystymo programa</t>
  </si>
  <si>
    <t>Moterų futbolo komandos Kėdainių „Nevėžis“ programa</t>
  </si>
  <si>
    <t>Futbolo komandos Kėdainių „Nevėžis“ klubinio futbolo vystymo programa</t>
  </si>
  <si>
    <t>Dziudo sporto šakos vystymo programa</t>
  </si>
  <si>
    <t>Sportuojančių vaikų sk./ dalyvaujančių LFF vaikų pirmenybėse komandų sk./FK „Nevėžis“ vyrų komandos papildymas jaunais žaidėjais skaičius</t>
  </si>
  <si>
    <t>Aukšto meistriškumo sportininkų ir jų trenerių paskatinimas  už sporto pasiekimus</t>
  </si>
  <si>
    <t>004-01-02 (T)</t>
  </si>
  <si>
    <t>Kėdainių rajono vaikų ir jaunimo futbolo plėtros programa</t>
  </si>
  <si>
    <t>004-01-04 (T)</t>
  </si>
  <si>
    <t>Atnaujinti ir (arba) plėsti sporto infrastruktūrą, sudarant sąlygas fizinio aktyvumo ugdymui</t>
  </si>
  <si>
    <t>Bendruomeninės fizinio aktyvumo infrastruktūros mieste ir rajone atnaujinimas ir (arba) plėtra</t>
  </si>
  <si>
    <t>Krakių Mikalojaus Katkaus gimnazijos sporto aikštyno atnaujinimas</t>
  </si>
  <si>
    <t>Sporto infrastruktūros prie ugdymo įstaigų  atnaujinimas</t>
  </si>
  <si>
    <t xml:space="preserve">LSU Kėdainių Aušros“ progimnazijos plaukimo ir Kėdainių sporto centro Vilainių rekreacijos ir sporto pramogų komplekso baseinų renovacijos/plėtros galimybių studijos parengimas </t>
  </si>
  <si>
    <t>004-01-03 (T)</t>
  </si>
  <si>
    <t>Užtikrinti efektyvią Kėdainių sporto centro veiklą, vykdyti organizuojamus renginius, didinti sportinės veiklos žinomumą</t>
  </si>
  <si>
    <t>Kėdainių sporto centro saulės fotovoltinė elektrinė iš saulės elektrinių parko  įsigijimas</t>
  </si>
  <si>
    <t>Kultūrinių veiklos projektų finansavimas</t>
  </si>
  <si>
    <t>Krašto kultūros premijos teikimas</t>
  </si>
  <si>
    <t>Česlavo Milošo premijos teikimas</t>
  </si>
  <si>
    <t>Mėgėjų meno kolektyvų aprūpinimas tautiniais ir kitais koncertiniais kostiumais bei muzikos instrumentais</t>
  </si>
  <si>
    <t>Tarptautinių kultūros mainų plėtojimas</t>
  </si>
  <si>
    <t>005-01-02 (T)</t>
  </si>
  <si>
    <t>Sudaryti sąlygas dalyvauti kultūrinėje bei kūrybinėje veikloje, puoselėti etninę kultūrą, finansuoti kultūros renginius bei projektus</t>
  </si>
  <si>
    <t>Rajono savivaldybės renginių, kultūrinių iniciatyvų finansavimas, etninės kultūros puoselėjimas</t>
  </si>
  <si>
    <t>005-01-03 (T)</t>
  </si>
  <si>
    <t>Jaunimo veiklos projektų finansavimas</t>
  </si>
  <si>
    <t>Programų, užtikrinančių jaunimo neformalaus ugdymo plėtrą finansavimas</t>
  </si>
  <si>
    <t>Atviro jaunimo centro ir atvirųjų jaunimo erdvių veiklos projektų finansavimas</t>
  </si>
  <si>
    <t>Tarptautinės jaunimo dienos renginio organizavimas</t>
  </si>
  <si>
    <t>005-01-04 (T)</t>
  </si>
  <si>
    <t xml:space="preserve">Nevyriausybinių organizacijų institucinio stiprinimo ir veiklos plėtojimo projektų finansavimas </t>
  </si>
  <si>
    <t xml:space="preserve">Bendruomeninių organizacijų veiklos projektų finansavimas </t>
  </si>
  <si>
    <t>Kėdainių rajono vietos veiklos grupės teritorijos vietos plėtros 2015-2023 m. strategijos finansavimas</t>
  </si>
  <si>
    <t>Kėdainių rajono vietos veiklos grupės 2023-2029 m. vietos plėtros strategijos finansavimas</t>
  </si>
  <si>
    <t xml:space="preserve">Vietos plėtros strategijos rengimo ir įgyvendinimo programa ir Kėdainių miesto vietos veiklos grupės vietos plėtros 2023-2029 metų strategijos finansavimas </t>
  </si>
  <si>
    <t xml:space="preserve">Priemonės "Stiprinti bendruomeninę veiklą savivaldybėse" įgyvendinimas </t>
  </si>
  <si>
    <t xml:space="preserve">Rajono nevyriausybinių organizacijų veiklos stiprinimas </t>
  </si>
  <si>
    <t xml:space="preserve">Parengta strategija / finansuotų projektų skaičius </t>
  </si>
  <si>
    <t>005-01-05 (T)</t>
  </si>
  <si>
    <t>Kėdainių kultūros centro rekonstrukcija ir įrengimas</t>
  </si>
  <si>
    <t xml:space="preserve">Vystyti jaunimui palankią aplinką bei infrastruktūrą, plėsti ir skatinti įvairias jaunimo veiklas ir užimtumą,  formuojant jaunimo politiką Kėdainių rajone </t>
  </si>
  <si>
    <t>Skatinti nevyriausybinių ir bendruomeninių organizacijų  plėtrą Kėdainių rajone, didinti jų įtrauktį</t>
  </si>
  <si>
    <t>Akademijos kultūros centro remontas</t>
  </si>
  <si>
    <t>001-01-01 (T)</t>
  </si>
  <si>
    <t>004-01-01-01 (TP)</t>
  </si>
  <si>
    <t>004-01-01-02 (TP)</t>
  </si>
  <si>
    <t>004-01-01-03 (TP)</t>
  </si>
  <si>
    <t>004-01-01-05 (TP)</t>
  </si>
  <si>
    <t>004-01-02-01 (TP)</t>
  </si>
  <si>
    <t>004-01-02-02 (TP)</t>
  </si>
  <si>
    <t>004-01-02-03 (TP)</t>
  </si>
  <si>
    <t>004-01-02-04 (TP)</t>
  </si>
  <si>
    <t>004-01-02-05 (TP)</t>
  </si>
  <si>
    <t>004-01-02-06 (TP)</t>
  </si>
  <si>
    <t>004-01-02-07 (TP)</t>
  </si>
  <si>
    <t>004-01-02-08 (TP)</t>
  </si>
  <si>
    <t>004-01-04-01 (TP)</t>
  </si>
  <si>
    <t>004-01-04-02 (TP)</t>
  </si>
  <si>
    <t>004-01-04-03 ((TP)</t>
  </si>
  <si>
    <t>004-01-04-04 (TP)</t>
  </si>
  <si>
    <t>004-01-04-05 (TP)</t>
  </si>
  <si>
    <t>004-01-04-06 (TP)</t>
  </si>
  <si>
    <t>005-01-05-06 (TP)</t>
  </si>
  <si>
    <t>005-01-05-05 (TP)</t>
  </si>
  <si>
    <t>005-01-05-02 (TP)</t>
  </si>
  <si>
    <t>005-01-05-01 (TP)</t>
  </si>
  <si>
    <t>005-01-04-07 (TP)</t>
  </si>
  <si>
    <t>005-01-04-06 (TP)</t>
  </si>
  <si>
    <t>005-01-04-05 (TP)</t>
  </si>
  <si>
    <t>005-01-04-03 (TP)</t>
  </si>
  <si>
    <t>005-01-04-04 (TP)</t>
  </si>
  <si>
    <t>005-01-04-02 (TP)</t>
  </si>
  <si>
    <t>005-01-04-01 (TP)</t>
  </si>
  <si>
    <t>005-01-03-06 (TP)</t>
  </si>
  <si>
    <t>005-01-03-05 (TP)</t>
  </si>
  <si>
    <t>005-01-03-04 (TP)</t>
  </si>
  <si>
    <t>005-01-03-03 (TP)</t>
  </si>
  <si>
    <t>005-01-03-02 (TP)</t>
  </si>
  <si>
    <t>005-01-03-01 (TP)</t>
  </si>
  <si>
    <t>005-01-02-06 (TP)</t>
  </si>
  <si>
    <t>005-01-02-04 (TP)</t>
  </si>
  <si>
    <t>005-01-02-03 (TP)</t>
  </si>
  <si>
    <t>005-01-02-02 (TP)</t>
  </si>
  <si>
    <t>005-01-02-01(TP)</t>
  </si>
  <si>
    <t>005-01-02-05 (TP)</t>
  </si>
  <si>
    <t>Krakių kultūros centro patalpų dalies pritaikymas kultūros reikmėms</t>
  </si>
  <si>
    <t>Sudaryti prielaidas ugdymo kokybei gerinti, mažinti ugdymo kokybės skirtumus tarp mokyklų</t>
  </si>
  <si>
    <t>Užtikrinti neformaliojo ugdymo dermę</t>
  </si>
  <si>
    <t>001-01-01-04 (TP)</t>
  </si>
  <si>
    <t>001-01-02-02 (TP)</t>
  </si>
  <si>
    <t>001-01-02-04 (TP)</t>
  </si>
  <si>
    <t>Gerinti švietimo pagalbos teikimą, įgyvendinti kokybišką įvairių ugdymosi poreikių turinčių mokinių ugdymą taikant inovatyvius ugdymo(si) metodus ir būdus</t>
  </si>
  <si>
    <t>001-01-03 (T)</t>
  </si>
  <si>
    <t>001-01-02 (T, P)</t>
  </si>
  <si>
    <t>Įvairialypio švietimo plėtojimas Kėdainių „Aušros“ progimnazijoje ir Vilainių mokykloje-darželyje „Obelėlė“, vykdant visos dienos mokyklos veiklą</t>
  </si>
  <si>
    <t>001-01-03-02 (PP)</t>
  </si>
  <si>
    <t>001-01-03-03 (PP)</t>
  </si>
  <si>
    <t>001-01-04 (T)</t>
  </si>
  <si>
    <t>Didinti pedagogų ir mokinių motyvaciją</t>
  </si>
  <si>
    <t>001-01-04-01 (TP)</t>
  </si>
  <si>
    <t>Gabių mokinių skatinimas</t>
  </si>
  <si>
    <t>Metų mokytojo apdovanojimo teikimas</t>
  </si>
  <si>
    <t>Mokytojų ir pagalbos mokiniui specialistų  motyvacijos programos įgyvendinimas</t>
  </si>
  <si>
    <t>Užtikrinti sveiką, saugią emocinę ir fizinę aplinką ugdymo įstaigose</t>
  </si>
  <si>
    <t>001-01-05 (T)</t>
  </si>
  <si>
    <t>001-01-04-04 (TP)</t>
  </si>
  <si>
    <t>001-01-04-03 (TP)</t>
  </si>
  <si>
    <t>001-01-05-02 (TP)</t>
  </si>
  <si>
    <t>001-01-05-04 (TP)</t>
  </si>
  <si>
    <t xml:space="preserve">Vaikų maitinimo ekologiškais ir pagal nacionalinę maisto kokybės sistemą pagamintais produktais  Kėdainių lopšelyje-darželyje "Žilvitis" organizavimas (dalyvavimas projekte) </t>
  </si>
  <si>
    <t>001-01-05-05 (TP)</t>
  </si>
  <si>
    <t>001-01-05-06 (TP)</t>
  </si>
  <si>
    <t>Priklausomybę sukeliančių medžiagų vartojimo mažinimo ir prevencijos programos priemonių įgyvendinimas</t>
  </si>
  <si>
    <t>001-01-06 (T)</t>
  </si>
  <si>
    <t>001-01-06-01 (TP)</t>
  </si>
  <si>
    <t>Vėdinimo ir kondicionavimo sistemų įrengimas savivaldybės ugdymo įstaigose</t>
  </si>
  <si>
    <t>Kėdainių šviesiosios gimnazijos pastato Kėdainiuose, Didžioji g. 60, įveiklinimas</t>
  </si>
  <si>
    <t>Kėdainių lopšelio-darželio „Varpelis“ (Pavasario g. 8, Kėdainiai) pastato energinio efektyvumo didinimas, vidaus erdvių modernizavimas</t>
  </si>
  <si>
    <t>Kėdainių lopšelio-darželio „Vyturėlis“ (Josvainių g. 53, Kėdainiai) pastato energinio efektyvumo didinimas, vidaus erdvių modernizavimas</t>
  </si>
  <si>
    <t>Skaitmeninio ugdymo plėtra</t>
  </si>
  <si>
    <t>Kėdainių muzikos mokyklos pastato fasado, vidaus erdvių atnaujinimas</t>
  </si>
  <si>
    <t>001-01-06-02 (TP)</t>
  </si>
  <si>
    <t>001-01-06-03 (TP)</t>
  </si>
  <si>
    <t>001-01-06-04 (TP)</t>
  </si>
  <si>
    <t>001-01-06-05 (TP)</t>
  </si>
  <si>
    <t>001-01-06-06 (TP)</t>
  </si>
  <si>
    <t>001-01-06-07 (TP, PP)</t>
  </si>
  <si>
    <t xml:space="preserve">Švietimo paslaugų kokybės gerinimas, aprūpinant efektyviai veikiančias bendrojo ugdymo mokyklas laboratorine įranga ir priemonėmis </t>
  </si>
  <si>
    <t>001-01-01-03 (PP)</t>
  </si>
  <si>
    <t>009-01-01 (T)</t>
  </si>
  <si>
    <t>009-01-01-01 (TP)</t>
  </si>
  <si>
    <t xml:space="preserve">Valstybės perduotų savivaldybėms žemės ūkio funkcijų vykdymas, konsultuojant rajono asmenis ūkininkavimo, žemės ūkio technikos registravimo ir kitais su žemės ūkiu susijusiais klausimais </t>
  </si>
  <si>
    <t xml:space="preserve">Valstybės perduotų savivaldybėm funkcijų vykdymas melioracijos srityje, rekonstruojant remontuojant ir (arba) atnaujinant valstybei nuosavybės teise priklausančią melioracijos, hidrotechnikos infrastruktūrą </t>
  </si>
  <si>
    <t>009-01-02 (T)</t>
  </si>
  <si>
    <t>009-01-02-01 (TP)</t>
  </si>
  <si>
    <t>009-01-02-02 (TP)</t>
  </si>
  <si>
    <t>009-01-02-03 (TP)</t>
  </si>
  <si>
    <t>009-01-02-04 (TP)</t>
  </si>
  <si>
    <t>009-01-02-05 (TP)</t>
  </si>
  <si>
    <t>009-01-02-06 (TP)</t>
  </si>
  <si>
    <t>009-01-02-07 (TP)</t>
  </si>
  <si>
    <t>009-01-02-09 (TP)</t>
  </si>
  <si>
    <t>009-01-02-10 (TP)</t>
  </si>
  <si>
    <t>009-01-02-11 (TP)</t>
  </si>
  <si>
    <t>009-01-02-12 (TP)</t>
  </si>
  <si>
    <t>009-01-01-02 (TP)</t>
  </si>
  <si>
    <t>Metų žemdirbio bei Metų ūkio apdovanojimų teikimas</t>
  </si>
  <si>
    <t>Sudaryti sąlygas tradicinio bei inovatyvaus žemės ūkio vystymui</t>
  </si>
  <si>
    <t>Hidrotechninių įrenginių atnaujinimui reikalingos techninės dokumentacijos rengimas</t>
  </si>
  <si>
    <t>Kėdainių rajono Dotnuvos seniūnijos Kruostos upės Vaidatonių tvenkinio hidrotechnikos statinių rekonstrukcija ir techninės priežiūros vykdymas</t>
  </si>
  <si>
    <t>Nevėžio upės vientisumo atkūrimas, nugriaunant neeksploatuojamus hidroelektrinės statinius ir techninės priežiūros vykdymas</t>
  </si>
  <si>
    <t xml:space="preserve">Kėdainių rajono savivaldybės Krakių tvenkinių hidrotechnikos statinių remontas ir techninės priežiūros vykdymas
</t>
  </si>
  <si>
    <t>Kėdainių rajono Truskavos kadastrinės vietovės Linkuvės sausinimo sistemos melioracijos griovių ir juose esančių statinių rekonstrukcija</t>
  </si>
  <si>
    <t>Dalyvavimas projekto „Dalies MSNA „Nikys“ nariams priklausančių ir valstybinių melioracijos statinių rekonstravimas“ įgyvendinime</t>
  </si>
  <si>
    <t>Dalyvavimas projekto „MSNA „Balsių melioracija“ nariams priklausančių ir valstybinių melioracijos statinių rekonstravimas“ įgyvendinime</t>
  </si>
  <si>
    <t>Dalyvavimas projekto „MSNA „Mantvilonių melioracija“ nariams priklausančių ir valstybinių melioracijos statinių rekonstravimas“ įgyvendinime</t>
  </si>
  <si>
    <t>Dalyvavimas projekto „MSNA „Vilainių drenažas“ nariams priklausančių ir valstybinių melioracijos statinių rekonstravimas“ įgyvendinimui</t>
  </si>
  <si>
    <t>010-01-01-01 (TP)</t>
  </si>
  <si>
    <t>010-01-01-02 (TP)</t>
  </si>
  <si>
    <t xml:space="preserve">Verslumą skatinančių, gerąją verslo patirtį viešinančių renginių organizavimas </t>
  </si>
  <si>
    <t>010-01-02 (T)</t>
  </si>
  <si>
    <t>Dalyvavimas projekte "Inkubavimo, konsultavimo, mentorystės ir tinklaveikos programų vystymas, skatinant pradedančiųjų SVV subjektų kūrimąsi ir augimą regionuose" partnerio teisėmis</t>
  </si>
  <si>
    <t>010-01-01-04 (TP)</t>
  </si>
  <si>
    <t>010-01-01-03 (PP)</t>
  </si>
  <si>
    <t>010-01-01 (T, P)</t>
  </si>
  <si>
    <t>003-01-03-14 (TP)</t>
  </si>
  <si>
    <t>Prisidėjimas prie Savivaldybei priklausančio būsto renovacijos savivaldybės biudžeto lėšomis</t>
  </si>
  <si>
    <t xml:space="preserve">Šėtos gimnazijos I aukšto patalpų  bei gimnazijos aplinkos pritaikymas ikimokyklinio / priešmokyklinio ugdymo organizavimui       </t>
  </si>
  <si>
    <t>Jaunimo užimtumo vasarą ir integracijos į darbo rinką programos įgyvendinimas</t>
  </si>
  <si>
    <t>010-01-02-01 (PP)</t>
  </si>
  <si>
    <t>008-01-01 (T)</t>
  </si>
  <si>
    <t>Besikreipiančiųjų ir patenkintų prašymus, proc.</t>
  </si>
  <si>
    <t>008-01-02 (T)</t>
  </si>
  <si>
    <t>Atliekų tvarkymo sistemos organizavimas</t>
  </si>
  <si>
    <t>008-01-01-01 (TP)</t>
  </si>
  <si>
    <t>008-01-01-02  (TP)</t>
  </si>
  <si>
    <t>008-01-01-03 (TP)</t>
  </si>
  <si>
    <t>008-01-02-01 (TP)</t>
  </si>
  <si>
    <t>008-01-01-07 (TP)</t>
  </si>
  <si>
    <t>008-01-01-06 (TP)</t>
  </si>
  <si>
    <t>008-01-01-05 (TP)</t>
  </si>
  <si>
    <t>008-01-01-04 (TP)</t>
  </si>
  <si>
    <t>008-01-02-03 (TP)</t>
  </si>
  <si>
    <t>Namų ūkiuose susidariusių asbesto atliekų tvarkymas</t>
  </si>
  <si>
    <t>008-01-02-04 (TP)</t>
  </si>
  <si>
    <t>008-01-02-05 (TP)</t>
  </si>
  <si>
    <t>Likviduotų objektų skaičius</t>
  </si>
  <si>
    <t>008-01-03-01 (TP)</t>
  </si>
  <si>
    <t xml:space="preserve">Apleistų (bešeimininkių ar savivaldybei nuosavybės teise priklausančių) pastatų ar kitų aplinką žalojančių objektų likvidavimas </t>
  </si>
  <si>
    <t>Žaliosios infrastruktūros Kėdainių miesto urbanizuotoje aplinkoje plėtojimas</t>
  </si>
  <si>
    <t>Gerinti kraštovaizdžio apsaugą, didinti jo patrauklumą</t>
  </si>
  <si>
    <t>008-01-02-06 (TP)</t>
  </si>
  <si>
    <t>008-01-02-07 (TP)</t>
  </si>
  <si>
    <t>008-01-02-09 (TP)</t>
  </si>
  <si>
    <t>Bešeimininkių ir bepriežiūrių gyvūnų surinkimas, gaudymas bei karantinavimas</t>
  </si>
  <si>
    <t>Gyvūnų globos organizacijų rengiamų bešeimininkių kačių kastravimo programų įgyvendinimo organizavimas</t>
  </si>
  <si>
    <t>007-01-01 (T)</t>
  </si>
  <si>
    <t xml:space="preserve">Senojo Upytės kelio specialiojo plano rengimas ("Isos slėnis") </t>
  </si>
  <si>
    <t>Turto inventorizavimas, teisinė registracija, dokumentų turto pardavimui rengimas</t>
  </si>
  <si>
    <t xml:space="preserve">Užtikrinti inžinerinio aprūpinimo (vandentiekio, nuotekų tinklų ir kt.) sistemų atnaujinimą ir plėtrą </t>
  </si>
  <si>
    <t>Teritorijų planavimo ir kitų dokumentų rengimas, atnaujinimas, sudarant sąlygas infrastruktūros plėtrai</t>
  </si>
  <si>
    <t>007-01-02 (T)</t>
  </si>
  <si>
    <t>Dokumentų, padedančių užtikrinti darnią rajono savivaldybės teritorijų plėtrą rengimas</t>
  </si>
  <si>
    <t>Kėdainių miesto bei rajono gatvių apšvietimo rekonstrukcija, įrengimas, modernizavimas</t>
  </si>
  <si>
    <t>007-01-04 (T)</t>
  </si>
  <si>
    <t>Gerinti susisiekimo infrastruktūrą, užtikrinant gyventojų darnų judumą bei mobilumą</t>
  </si>
  <si>
    <t>007-01-01-01 (TP)</t>
  </si>
  <si>
    <t>007-01-01-02 (TP)</t>
  </si>
  <si>
    <t>007-01-01-03 (TP)</t>
  </si>
  <si>
    <t>007-01-01-04 (TP)</t>
  </si>
  <si>
    <t>007-01-03 (T)</t>
  </si>
  <si>
    <t xml:space="preserve">Atnaujinti ir (arba) plėsti miesto ir rajono gatvių, kelių, viešųjų teritorijų apšvietimą, naudojant energiją taupančias priemones </t>
  </si>
  <si>
    <t>Viešųjų ir biudžetinių įstaigų stogų remontas</t>
  </si>
  <si>
    <t>007-01-05 (T)</t>
  </si>
  <si>
    <t>Vystyti  gyvenamąją aplinką, užtikrinant viešosios infrastruktūros priežiūrą, atnaujinimą ir tinkamą naudojimą</t>
  </si>
  <si>
    <t>010-01-02-01 (TP)</t>
  </si>
  <si>
    <t>Vandentiekio,  nuotekų tinklų   įrengimas, rekonstrukcija, plėtra Kėdainių mieste</t>
  </si>
  <si>
    <t xml:space="preserve">Vandentiekio ir nuotekų tinklų plėtra Angirių k. </t>
  </si>
  <si>
    <t xml:space="preserve">Nuotekų tinklų įrengimas Josvainių mstl. Šaltinio g. </t>
  </si>
  <si>
    <t>Radvilų g. apšvietimo ir ESO tinklų iškėlimo techninio projekto parengimas</t>
  </si>
  <si>
    <t>Inžinerinių paslaugų, darbų ir įrenginių finansavimas</t>
  </si>
  <si>
    <t>Biudžetinių įstaigų kiemų dangos atnaujinimas</t>
  </si>
  <si>
    <t>Žvyro įsigijimo seniūnijų keliams prižiūrėti finansavimas</t>
  </si>
  <si>
    <t>007-01-03-01 (TP)</t>
  </si>
  <si>
    <t>007-01-03-02 (TP)</t>
  </si>
  <si>
    <t>007-01-04-01 (TP)</t>
  </si>
  <si>
    <t>007-01-04-02 (TP)</t>
  </si>
  <si>
    <t>007-01-04-03 (TP)</t>
  </si>
  <si>
    <t>007-01-04-06 (TP)</t>
  </si>
  <si>
    <t>007-01-04-07 (TP)</t>
  </si>
  <si>
    <t>007-01-04-09 (TP)</t>
  </si>
  <si>
    <t>007-01-05-02 (TP)</t>
  </si>
  <si>
    <t>007-01-05-03 (TP)</t>
  </si>
  <si>
    <t>007-01-05-04 (TP)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</si>
  <si>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</si>
  <si>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</si>
  <si>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</si>
  <si>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</si>
  <si>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</si>
  <si>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</si>
  <si>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</si>
  <si>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</si>
  <si>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</si>
  <si>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</si>
  <si>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</si>
  <si>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</si>
  <si>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</si>
  <si>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Aplinkos kokybės gerinimas, atkūrimas  ir apsauga, aplinkos priežiūros prevencinių priemonių vykdymas (AA)</t>
  </si>
  <si>
    <t>Aplinkos monitoringas, aplinkos oro, dirvožemio, požeminio ir paviršinio vandens nuotekų tyrimai (AA)</t>
  </si>
  <si>
    <t>Visuomenės aplinkosauginis švietimas, gražiausiai tvarkomos aplinkos konkurso organizavimas (AA)</t>
  </si>
  <si>
    <t>Prevencinių priemonių, kuriomis siekiama išvengti medžiojamųjų gyvūnų daromos žalos miškui, įgyvendinimas (AA)</t>
  </si>
  <si>
    <t>Krakių tvenkinių valymo darbų vykdymas (AA)</t>
  </si>
  <si>
    <t>Individualių nuotekų valymo įrenginių kompensavimas gyventojams (AA)</t>
  </si>
  <si>
    <t xml:space="preserve">Finansinės paramos teikimas verslą pradedantiems ar sunkumų patiriantiems SVV subjektams Kėdainių rajone per Savivaldybės smulkiojo verslo rėmimo fondą </t>
  </si>
  <si>
    <t>Užtikrinti efektyvią VšĮ Kėdainių turizmo ir verslo informacijos centro veiklą verslo srityje, stiprinti savivaldybės institucijų ir verslo įmonių bendradarbiavimą</t>
  </si>
  <si>
    <t>Tobulinti atliekų tvarkymo bei aplinkos išsaugojimo sistemą, prižiūrėti, tvarkyti viešąsias teritorijas, užtikrinti sveiką, estetišką aplinką</t>
  </si>
  <si>
    <t xml:space="preserve">Infrastruktūros objektų tvarkymo investicinių projektų,  planų, paraiškų, kitos techninės dokumentacijos rengimas  Europos Sąjungos ar kitų  fondų paramai gauti </t>
  </si>
  <si>
    <t>Infrastruktūros plėtros techninės dokumentacijos rengimas ir infrastruktūros gerinimo darbai (SĮP)</t>
  </si>
  <si>
    <t>Išmokos pagal savivaldybės  infrastruktūros plėtros sutartis (SĮP)</t>
  </si>
  <si>
    <t>Europos Sąjungos projektų,  kuriems taikomas apmokėjimas kompensavimo būdu, išlaidų apmokėjimas</t>
  </si>
  <si>
    <t>007-01-05-05 (TP)</t>
  </si>
  <si>
    <t xml:space="preserve">Bendrojo ir ikimokyklinio ugdymo įstaigų (skyrių) pastatų modernizavimo techninės dokumentacijos rengimas </t>
  </si>
  <si>
    <t>Šėtos kultūros centro vidaus erdvių remontas (I a. 2 patalpos)</t>
  </si>
  <si>
    <r>
      <t xml:space="preserve">Pagalbos į krizines situacijas patekusiems, smurtą artimoje aplinkoje </t>
    </r>
    <r>
      <rPr>
        <u/>
        <sz val="10"/>
        <rFont val="Times New Roman"/>
        <family val="1"/>
      </rPr>
      <t>patyrusiems</t>
    </r>
    <r>
      <rPr>
        <sz val="10"/>
        <rFont val="Times New Roman"/>
        <family val="1"/>
        <charset val="186"/>
      </rPr>
      <t xml:space="preserve"> asmenims ir jų šeimų nariams teikimas</t>
    </r>
  </si>
  <si>
    <r>
      <t xml:space="preserve">Pagalbos į krizines situacijas patekusiems, smurtą artimoje aplinkoje </t>
    </r>
    <r>
      <rPr>
        <u/>
        <sz val="10"/>
        <rFont val="Times New Roman"/>
        <family val="1"/>
      </rPr>
      <t>keliantiems</t>
    </r>
    <r>
      <rPr>
        <sz val="10"/>
        <rFont val="Times New Roman"/>
        <family val="1"/>
        <charset val="186"/>
      </rPr>
      <t xml:space="preserve"> asmenims ir jų šeimų nariams teikimas  </t>
    </r>
  </si>
  <si>
    <t>Socialinių būstų įsigijimas</t>
  </si>
  <si>
    <t xml:space="preserve">Mokyklų, organizuojančių maitinimą savarankiškai, finansavimas </t>
  </si>
  <si>
    <t xml:space="preserve">Kėdainių sporto centro bazių atnaujinimas </t>
  </si>
  <si>
    <t>Biologinių nuotekų valymo įrenginių įrengimas</t>
  </si>
  <si>
    <t xml:space="preserve">Konteinerių, kompostavimo dėžių įsigijimas </t>
  </si>
  <si>
    <t xml:space="preserve">Miesto gėlynų, gėlinių ir dekoratyvinių krūmų priežiūra ir apželdinimas </t>
  </si>
  <si>
    <t>008-01-03-03 (PP)</t>
  </si>
  <si>
    <t>Centralizuoto vaikų priėmimo į savivaldybės švietimo įstaigų ikimokyklinio ir priešmokyklinio ugdymo grupes, bendrojo ugdymo klases, neformaliojo švietimo grupes bei įstaigų valdymo informacinės sistemos paslaugų diegimas</t>
  </si>
  <si>
    <t>005-01-05-34 (TP)</t>
  </si>
  <si>
    <t xml:space="preserve">Infrastruktūros Kėdainių miesto parke įrengimas </t>
  </si>
  <si>
    <t>Saugių ugdymo sąlygų įstaigose, vykdančiose ugdymo programas, užtikrinimas</t>
  </si>
  <si>
    <t>Daugiabučių namų kiemų dangų atnaujinimas (KPP)</t>
  </si>
  <si>
    <t>280/7/6</t>
  </si>
  <si>
    <t>Projektų rengimas ir  gyvenviečių lietaus nuotekų-drenažų sistemų remontas</t>
  </si>
  <si>
    <t>008-01-02-10 (TP)</t>
  </si>
  <si>
    <t xml:space="preserve">Suteiktų lengvatų  už vietinę rinkliavą už  komunalinių atliekų surinkimą kompensavimas </t>
  </si>
  <si>
    <t>Sporto projektų finansavimas</t>
  </si>
  <si>
    <t>Finansuojamų sporto projektų skaičius</t>
  </si>
  <si>
    <t>20</t>
  </si>
  <si>
    <t>Fizinio aktyvumo ir sporto renginių skaičius / senjorų sporto šakų skaičius / stovyklų skaičius</t>
  </si>
  <si>
    <t>6/ 5</t>
  </si>
  <si>
    <t>Iškovota vieta LFF pirmosios lygos pirmenybėse / išugdytų kėdainiečių, atstovaujančių FK „Nevėžis“ suaugusiųjų komandoje sk.</t>
  </si>
  <si>
    <t>3-8 / 6</t>
  </si>
  <si>
    <t xml:space="preserve">Šalies bokso čempionatuose ir tarptautinėse bokso varžybose iškovotų medalių sk.//paruoštų boksininkų šalies bokso rinktinei sk. </t>
  </si>
  <si>
    <t>10/2</t>
  </si>
  <si>
    <t>3-7 /10/8</t>
  </si>
  <si>
    <t xml:space="preserve">Lietuvos moterų futbolo asociacijos I lygos pirmenybėse iškovota vieta / rungtynių sk. / komandai atstovaujančių kėdainiečių sk. </t>
  </si>
  <si>
    <t>Iškovota vieta čempionate / kėdainiečių futbolininkų patekimas į Lietuvos rinktinės kandidatų sąrašą / kėdainiečių sk. komandoje</t>
  </si>
  <si>
    <t>1-8 /1/14</t>
  </si>
  <si>
    <t>6/12/14/1</t>
  </si>
  <si>
    <t>Ekologiškai besimaitinančių vaikų skaičius</t>
  </si>
  <si>
    <t>Mokyklų, organizuojančių maitinimą savarankiškai, skaičius (bendras)</t>
  </si>
  <si>
    <t>001-01-01-09 (TP)</t>
  </si>
  <si>
    <t>Įdiegta sistema</t>
  </si>
  <si>
    <t>"Tūkstantmečio mokyklos I"  projekto įgyvendinimas</t>
  </si>
  <si>
    <t xml:space="preserve">Įgyvendinamų priemonių skaičius </t>
  </si>
  <si>
    <t>Gerinti ugdymo (-si) infrastruktūrą, materialinę bazę, užtikrinti STEAM dalykų programų įgyvendinimą ir skaitmeninio ugdymo turinio plėtrą savivaldybės ugdymo įstaigose</t>
  </si>
  <si>
    <t>Programoje, dalyvaujančių įstaigų skaičius (tinklaveika)</t>
  </si>
  <si>
    <t>"Pirmoko krepšelio" finansavimas</t>
  </si>
  <si>
    <t>Pirmoko krepšelį gaunančiųjų skaičius</t>
  </si>
  <si>
    <t>Pasiekta pastato energijos naudingumo klasė</t>
  </si>
  <si>
    <t>25</t>
  </si>
  <si>
    <t xml:space="preserve">Įsigyta nutolusi fotovoltinė  saulės elektrinė (kW) </t>
  </si>
  <si>
    <t>Techninės dokumentacijos rengimas sporto infrastruktūrai prie ugdymo įstaigų  atnaujinti</t>
  </si>
  <si>
    <t>Bokso sporto šakos vystymo programa</t>
  </si>
  <si>
    <t>Čempionatų sk. pagal amžiaus gr. / dalyvautų Lietuvos ir tarptautinės Dziudo varžybų sk. / iškovotų medalių sk. / suorganizuotų turnyrų sk.</t>
  </si>
  <si>
    <t>ES/    SBVB</t>
  </si>
  <si>
    <t>004-01-03-02 (TP)</t>
  </si>
  <si>
    <t>004-01-03-03 (TP)</t>
  </si>
  <si>
    <t>IŠ VISO</t>
  </si>
  <si>
    <t>Parengta vizija/techninė dokumentacija/ pagerinta infrastruktūra infrastruktūra atlikėjams</t>
  </si>
  <si>
    <t>Suorganizuotų renginių skaičius</t>
  </si>
  <si>
    <t xml:space="preserve">Jaunimo savanorystės Kėdainių rajone plėtra ir  jaunimo skatinimas užsiimti savanoriška veikla </t>
  </si>
  <si>
    <t>~400</t>
  </si>
  <si>
    <t>Nemokamo mokinių maitinimo kainos bendrojo ugdymo mokyklose kompensavimas</t>
  </si>
  <si>
    <t>~10000</t>
  </si>
  <si>
    <t>~2140</t>
  </si>
  <si>
    <t>~1320</t>
  </si>
  <si>
    <t>Paramą, gaunančių šeimynų skaičius</t>
  </si>
  <si>
    <t>~180</t>
  </si>
  <si>
    <t>~254/98</t>
  </si>
  <si>
    <t>~100</t>
  </si>
  <si>
    <t>~15</t>
  </si>
  <si>
    <t>Įrengtos, pagerintos dviračiams skirtos  infrastruktūros, m</t>
  </si>
  <si>
    <t>Projekto "Vandentiekio ir buitinių nuotekų infrastruktūros rekonstrukcija ir plėtra  Šėtos miestelyje, Kunionių kaime bei Kėdainių mieste" įgyvendinimas</t>
  </si>
  <si>
    <t>Sudarytų sutarčių skaičius (pagal poreikį)</t>
  </si>
  <si>
    <t>Susidariusių atliekų tvarkymas, vartų mokesčio mokėjimas</t>
  </si>
  <si>
    <t>Suteiktų lengvatų, pagal priimtus tarybos sprendimus, proc.</t>
  </si>
  <si>
    <t>Išdalintų kompostavimo dėžių, pastatytų  konteinerių skaičius (pagal poreikį)</t>
  </si>
  <si>
    <t>Želdynų ir želdinių apsauga, tvarkymas, būklės stebėsena, želdynų kūrimas, veisimas ir inventorizavimas (AA)</t>
  </si>
  <si>
    <t>Finansinių įsipareigojimų vykdymas, proc.</t>
  </si>
  <si>
    <t>Bešeimininkių  padangų, automobilių detalių atliekų, tvarkymas</t>
  </si>
  <si>
    <t>pagal poreikį</t>
  </si>
  <si>
    <t>007-01-02-01 (PP)</t>
  </si>
  <si>
    <t>007-01-02-02 (TP)</t>
  </si>
  <si>
    <t>007-01-02-03 (TP)</t>
  </si>
  <si>
    <t>007-01-02-05 (TP)</t>
  </si>
  <si>
    <t>007-01-02-06 (TP)</t>
  </si>
  <si>
    <t>007-01-02-11 (TP)</t>
  </si>
  <si>
    <t>007-01-02-12 (TP)</t>
  </si>
  <si>
    <t>Iškovota vieta LKL / KMT turnyre /socialinių veiklų sk. / atviros treniruotės surengimas su komandos krepšininkais</t>
  </si>
  <si>
    <t>7-10 /9-12 / 1/1</t>
  </si>
  <si>
    <t>001-01-01-05 (TP)</t>
  </si>
  <si>
    <t>Kompensacijų nepriklausomybės gynėjams mokėjimas</t>
  </si>
  <si>
    <t>003-01-01-18 (TP)</t>
  </si>
  <si>
    <t>10/1</t>
  </si>
  <si>
    <t>Asignavimų ir kitų lėšų pokytis, palyginti su ankstesnių metų patvirtintų asignavimų ir kitų lėšų planu</t>
  </si>
  <si>
    <t>Užtikrinti ir gerinti stacionarias ir nestacionarias socialines paslaugas socialinę riziką patiriančioms šeimoms, asmenims ir vaikams</t>
  </si>
  <si>
    <t>008-01-03 (T, P)</t>
  </si>
  <si>
    <t>008-01-03-02 (TP)</t>
  </si>
  <si>
    <t>Parengta dokumentacija</t>
  </si>
  <si>
    <t>Patrauklių verslui žemės sklypų viešinimas</t>
  </si>
  <si>
    <t>2024 METŲ VEIKLOS PLANAS</t>
  </si>
  <si>
    <t>KĖDAINIŲ RAJONO SAVIVALDYBĖS ADMINISTRACIJA</t>
  </si>
  <si>
    <t>Veiklos kodas</t>
  </si>
  <si>
    <t>Veiklos pavadinimas</t>
  </si>
  <si>
    <t>Atsakingas vykdytojas</t>
  </si>
  <si>
    <t>Finansavimo šaltinis</t>
  </si>
  <si>
    <t>Planas</t>
  </si>
  <si>
    <t>Uždavinio, priemonės pavadinimas</t>
  </si>
  <si>
    <t>Mokinių, kurie naudosis sukurta visos dienos mokyklos infrastruktūra, skaičius</t>
  </si>
  <si>
    <t>2/1</t>
  </si>
  <si>
    <t>Parengta techninė dokumentacija, vnt. / pateikta paraiška, vnt.</t>
  </si>
  <si>
    <t>Programos įgyvendinimo koordinavimas</t>
  </si>
  <si>
    <t>Programų konkurso organizavimas, konsultacijos, paraiškų ir sutarčių derinimas, veiklų stebėjimas, vertinimas, ataskaitų teikimas</t>
  </si>
  <si>
    <t>Mokyklose besimokančių gabių mokinių, per vienerius mokslo metus pasiekusių puikių mokymosi rezultatų, įvertinimo ir paskatinimo organizavimas</t>
  </si>
  <si>
    <t>Savivaldybės mokytojų kompetencijų, veiklos rezultatų įvertinimo ir paskatinimo profesinei bei kūrybinei iniciatyvai organizavimas</t>
  </si>
  <si>
    <t>Strateginio planavimo ir investicijų skyrius, Apskaitos skyrius</t>
  </si>
  <si>
    <t>Sistemos paslaugų viešojo pirkimo organizavimas, techninės dokumentacijos rengimas sutarties koordinavimas, teikėjų prisiimtų sutartinių įsipareigojimų vykdymo kontrolė</t>
  </si>
  <si>
    <t>Priemonės koordinavimas</t>
  </si>
  <si>
    <t>Projekto techninės dokumentacijos rengimo sutarčių koordinavimas, teikėjų prisiimtų sutartinių įsipareigojimų vykdymo kontrolė</t>
  </si>
  <si>
    <t>Projekto paraiškos teikimas ES finansavimui gauti</t>
  </si>
  <si>
    <t>Strateginio planavimo ir investicijų skyrius</t>
  </si>
  <si>
    <t>Plane 2024 m. numatytų  priemonių įgyvendinimas, organizavimas, koordinavimas</t>
  </si>
  <si>
    <t>Priemonės įgyvendinimo  koordinavimas</t>
  </si>
  <si>
    <t>Įstaigų skaičius, kuriose atlikti remonto darbai</t>
  </si>
  <si>
    <t>Rangos darbų sutarties koordinavimas, teikėjo prisiimtų sutartinių įsipareigojimų vykdymo kontrolė</t>
  </si>
  <si>
    <t>Priemonės įgyvendinimo koordinavimas</t>
  </si>
  <si>
    <t>Rangos darbų viešojo pirkimo organizavimas, rangovo prisiimtų sutartinių įsipareigojimų vykdymo kontrolė</t>
  </si>
  <si>
    <t>Techninės dokumentacijos rengimo viešojo pirkimo organizavimas, tiekėjo prisiimtų sutartinių įsipareigojimų vykdymo kontrolė</t>
  </si>
  <si>
    <t>Socialinės paramos skyrius</t>
  </si>
  <si>
    <t>Sutarčių su vykdytojais suderinimas, priemonių koordinavimas ir vykdymo  kontrolė</t>
  </si>
  <si>
    <t>01 Švietimas ir ugdymas</t>
  </si>
  <si>
    <t>003-01-03-15 (TP)</t>
  </si>
  <si>
    <t>Asmenų su negalia koordinavimas</t>
  </si>
  <si>
    <t>Žmonių su negalia klausimų koordinavimo funkcijos vykdymas, proc.</t>
  </si>
  <si>
    <t>Koordinavimas, duomenų suvedimas į programą "Parama"</t>
  </si>
  <si>
    <t>Koordinavimas, duomenų suvedimas į programą "Parama", informacijos teikimas švietimo įstaigų vadovams</t>
  </si>
  <si>
    <t>Informacijos rinkimas, ikimokyklinių įstaigų užmokesčio už vaikų išlaikymą analizė</t>
  </si>
  <si>
    <t>Koordinavimas, duomenų rinkimas, apmokėjimas maitinimo paslaugų teikėjams bei įstaigoms</t>
  </si>
  <si>
    <t>Socialinės paramos skyrius, Apskaitos skyrius</t>
  </si>
  <si>
    <t>Duomenų ir pateisinamųjų dokumentų iš vežėjų ir įstaigų rinkimas, sisteminimas, analizė ir teikimas Apskaitos bei Biudžeto ir finansų skyriams</t>
  </si>
  <si>
    <t>Asmenų konsultavimas, prašymų priėmimas, sąrašų sudarymas, duomenų vedimas į SPIS programą</t>
  </si>
  <si>
    <t>Projekto veiklų koordinavimas</t>
  </si>
  <si>
    <t xml:space="preserve">Apmokėjimų užtikrinimas paslaugų teikėjams </t>
  </si>
  <si>
    <t>Apskaitos skyrius</t>
  </si>
  <si>
    <t>Koordinavimas, duomenų teikimas paslaugų teikėjams</t>
  </si>
  <si>
    <t>Išmokų pervedimas</t>
  </si>
  <si>
    <t>Metų socialinio darbuotojo konkurso organizavimas</t>
  </si>
  <si>
    <t>Apmokėjimas už suteiktas paslaugas ne savivaldybės pavaldumo globos įstaigoms</t>
  </si>
  <si>
    <t>Apskaitos skyrius, Socialinės paramos skyrius</t>
  </si>
  <si>
    <t>Sutarčių  sudarymas, programų įgyvendinimo priežiūros organizavimas</t>
  </si>
  <si>
    <t>Projektų konkurso organizavimas, projektų koordinavimas, sutarčių vykdymo kontrolė</t>
  </si>
  <si>
    <t>Koordinavimas, apmokėjimas už suteiktas paslaugas ne savivaldybės pavaldumo globos įstaigoms</t>
  </si>
  <si>
    <t>Asmenų konsultavimas, prašymų priėmimas, sprendimų dėl paslaugų skyrimo rengimas, lėšų poreikio apskaičiavimas ir lėšų pervedimas paslaugos teikėjui, finansinių ir dalykinių ataskaitų teikimas</t>
  </si>
  <si>
    <t>03 SOCIALINĖS APSAUGOS PLĖTOJIMAS</t>
  </si>
  <si>
    <t>04 SPORTO VEIKLOS PLĖTRA</t>
  </si>
  <si>
    <t>05 KULTŪROS VEIKLOS PLĖTRA</t>
  </si>
  <si>
    <t>07 INFRASTRUKTŪROS OBJEKTŲ  PRIEŽIŪRA IR PLĖTRA</t>
  </si>
  <si>
    <t>08 APLINKOS APSAUGA</t>
  </si>
  <si>
    <t>Prižiūrėti ir plėtoti melioracijos ir hidrotechninių statinių infrastruktūrą</t>
  </si>
  <si>
    <t>09 ŽEMĖS ŪKIO PLĖTRA IR MELIORACIJA</t>
  </si>
  <si>
    <t xml:space="preserve">VšĮ Kėdainių turizmo ir verslo informacijos centro viešųjų paslaugų verslui  programos finansavimas                                                       </t>
  </si>
  <si>
    <t>10 PARAMA VERSLUI IR VERSLO PLĖTRA</t>
  </si>
  <si>
    <t>Konkurso organizavimas, priemonių  koordinavimas, sutarčių vykdymo kontrolė</t>
  </si>
  <si>
    <t>Programos koordinavimas</t>
  </si>
  <si>
    <t xml:space="preserve">Socialinės paskirties butų pirkimo organizavimas, sutarčių sudarymas, sutarčių vykdymo kontrolė </t>
  </si>
  <si>
    <t>Poreikio surinkimas, informacijos susisteminimas, komisijos darbo organizavimas, viešųjų pirkimų organizavimas, rangovo prisiimtų sutartinių įsipareigojimų vykdymo kontrolė</t>
  </si>
  <si>
    <t>Apmokėjimo užtikrinimas pagal pateiktas paraiškas</t>
  </si>
  <si>
    <t>Poreikio surinkimas, viešųjų pirkimų organizavimas, rangovo prisiimtų sutartinių įsipareigojimų vykdymo kontrolė</t>
  </si>
  <si>
    <t>Poreikio identifikavimas, viešųjų pirkimų organizavimas, sutarties vykdymo koordinavimas</t>
  </si>
  <si>
    <t>Kompensacijoms išmokėtų lėšų dalis, proc.</t>
  </si>
  <si>
    <t>Socialinės paramos skyrius,  Apskaitos skyrius</t>
  </si>
  <si>
    <t>Sportinės veiklos organizavimas, koordinavimas</t>
  </si>
  <si>
    <t>Sporto projektų konkurso organizavimas, sutarčių su vykdytojais suderinimas, sutarčių vykdymo  kontrolė</t>
  </si>
  <si>
    <t>Konkurso, apdovanojant aukšto meistriškumo sportininkus ir jų trenerius už sporto pasiekimus, organizavimas</t>
  </si>
  <si>
    <t>Projekto, kurį įgyvendina Kėdainių sporto centras kofinansavimo dalies užtikrinimas</t>
  </si>
  <si>
    <t>Poreikio išsiaiškinimas, bendradarbiavimas su Kėdainių miesto seniūnija, atnaujinimo darbų vykdymo kontrolė</t>
  </si>
  <si>
    <t>Rangos darbų koordinavimas, rangovo prisiimtų sutartinių įsipareigojimų vykdymo kontrolė</t>
  </si>
  <si>
    <t>Techninės dokumentacijos viešojo pirkimo organizavimas, paslaugų teikėjo prisiimtų sutartinių įsipareigojimų vykdymo kontrolė</t>
  </si>
  <si>
    <t>Rajoninių renginių, konkursų, dalyvavimo regioniniuose ir respublikiniuose renginiuose bei konkursuose koordinavimas ir finansavimas</t>
  </si>
  <si>
    <t>Kultūros projektų konkurso organizavimas</t>
  </si>
  <si>
    <t>Kėdainių krašto kultūros premijos konkurso organizavimas</t>
  </si>
  <si>
    <t>Česlavo Milošo premijos konkurso organizavimas</t>
  </si>
  <si>
    <t>Dalyvavimas tautinių kostiumų  ir instrumentų įsigijimo finansavimo konkurse</t>
  </si>
  <si>
    <t>Tarptautinių kultūros mainų organizavimas</t>
  </si>
  <si>
    <t xml:space="preserve">Jaunimo veiklos projektų konkurso organizavimas </t>
  </si>
  <si>
    <t>Vyr. specialistė (jaunimo reikalų koordinatorė)</t>
  </si>
  <si>
    <t xml:space="preserve">Sutarčių  sudarymas, programų įgyvendinimo priežiūros organizavimas, ataskaitų rinkimas </t>
  </si>
  <si>
    <t>Atvirųjų jaunimo erdvių veiklos projektų konkurso organizavimas</t>
  </si>
  <si>
    <t xml:space="preserve">Jaunimo savarankiškos veiklos plėtros konkurso organizavimas </t>
  </si>
  <si>
    <t>Priemonės organizavimas ir koordinavimas</t>
  </si>
  <si>
    <t>Priemonės koordinavimas ir viešinimas</t>
  </si>
  <si>
    <t xml:space="preserve">Nevyriausybinių organizacijų veiklos projektų konkurso organizavimas </t>
  </si>
  <si>
    <t>Vyr. specialistė (nevyriausybinių organizacijų koordinatorė)</t>
  </si>
  <si>
    <t xml:space="preserve">Rajono bendruomeninių organizacijų veiklos projektų konkurso organizavimas </t>
  </si>
  <si>
    <t>Sutarčių su strategijos vykdytoju ir projektų vykdytojais sudarymas</t>
  </si>
  <si>
    <t>Sutarties su vykdytoju suderinimas, sutarties vykdymo kontrolė</t>
  </si>
  <si>
    <t>Projekto, kurį įgyvendina Kėdainių miesto vietos veiklos grupės  kofinansavimo dalies užtikrinimas</t>
  </si>
  <si>
    <t>Vyr. specialistė (nevyriausybinių organizacijų koordinatorė), Apskaitos skyrius</t>
  </si>
  <si>
    <t>Nevyriausybinių organizacijų ir bendruomeninės veiklos koordinavimas</t>
  </si>
  <si>
    <t>Nevyriausybinių organizacijų forumo ir tarptautinės savanorių dienos paminėjimo organizavimas</t>
  </si>
  <si>
    <t>Rangos darbų viešojo pirkimo organizavimas, rangos darbų koordinavimas, rangovo prisiimtų sutartinių įsipareigojimų vykdymo kontrolė</t>
  </si>
  <si>
    <t>Administracijos direktorius</t>
  </si>
  <si>
    <t>Architektūros ir urbanistikos skyrius</t>
  </si>
  <si>
    <t>Rengiamų specialiųjų planų skaičius</t>
  </si>
  <si>
    <t>Specialiųjų, detaliųjų, geodezinių planų rengimo viešųjų pirkimų organizavimas, teikiamų paslaugų koordinavimas, paslaugų teikėjo prisiimtų sutartinių įsipareigojimų vykdymo kontrolė</t>
  </si>
  <si>
    <t>Savivaldybei nuosavybės teise priklausančio  turto dokumentų rengimas, sisteminimas ir teikimas kadastriniams matavimams ir teisinei registracijai atlikti</t>
  </si>
  <si>
    <t xml:space="preserve">Savivaldybei nuosavybės teise priklausančio  numatyto parduoti turto vertinimo organizavimas  </t>
  </si>
  <si>
    <t>Savivaldybės nuosavybės teise priklausančio   turto pardavimo procedūrų vykdymas</t>
  </si>
  <si>
    <t>Specialiojo plano rengimo  koordinavimas, paslaugų teikėjo prisiimtų sutartinių įsipareigojimų vykdymo kontrolė</t>
  </si>
  <si>
    <t>Projektinių pasiūlymų, paraiškų ir kitos dokumentacijos parengimo organizavimas ir kontrolė</t>
  </si>
  <si>
    <t>Projekto, kurį įgyvendina UAB "Kėdainių vandenys", kofinansavimo dalies užtikrinimas</t>
  </si>
  <si>
    <t>Apskaitos skyrius, Strateginio planavimo ir investicijų skyrius</t>
  </si>
  <si>
    <t xml:space="preserve">Rangos darbų Šilelio g. viešojo pirkimo organizavimas, rangos darbų koordinavimas, rangovo prisiimtų sutartinių įsipareigojimų vykdymo kontrolė </t>
  </si>
  <si>
    <t xml:space="preserve">Rangos darbų  viešojo pirkimo organizavimas, rangos darbų koordinavimas, rangovo prisiimtų sutartinių įsipareigojimų vykdymo kontrolė </t>
  </si>
  <si>
    <t>Administracijos direktorius, Biudžeto ir finansų skyrius</t>
  </si>
  <si>
    <t xml:space="preserve">Viešųjų pirkimų organizavimas, rangos darbų vykdymo koordinavimas, rangovo prisiimtų sutartinių įsipareigojimų vykdymo kontrolė </t>
  </si>
  <si>
    <t xml:space="preserve">Viešųjų pirkimų organizavimas, techninės dokumentacijos rengimo  vykdymo koordinavimas, rangovo prisiimtų sutartinių įsipareigojimų vykdymo kontrolė </t>
  </si>
  <si>
    <t>Rangos darbų viešųjų pirkimų organizavimas, rangos darbų koordinavimas, rangovo prisiimtų sutartinių įsipareigojimų vykdymo kontrolė, seniūnijų konsultavimas ir bendradarbiavimas</t>
  </si>
  <si>
    <t>Priemonės įgyvendinimo  koordinavimas, bendradarbiavimas su seniūnijomis</t>
  </si>
  <si>
    <t>Pėsčiųjų ir dviračių tako (tarp J.Basanavičiaus g. ir Josvainių g.) rangos darbų  viešųjų pirkimų organizavimas, rangos darbų koordinavimas, rangovo prisiimtų sutartinių įsipareigojimų vykdymo kontrolė</t>
  </si>
  <si>
    <t>Viešųjų pirkimų organizavimas, rangos darbų koordinavimas, rangovo prisiimtų sutartinių įsipareigojimų vykdymo kontrolė</t>
  </si>
  <si>
    <t>Inžinerinių tinklų perkėlimo darbų organizavimas, tvarkant miesto bei rajono gatves</t>
  </si>
  <si>
    <t>Rangos darbų viešųjų pirkimų organizavimas (pagal poreikį), rangos darbų koordinavimas, rangovo prisiimtų sutartinių įsipareigojimų vykdymo kontrolė</t>
  </si>
  <si>
    <t xml:space="preserve">Priemonės įgyvendinimo  koordinavimas </t>
  </si>
  <si>
    <t xml:space="preserve">Tvarkyti ir plėtoti miesto ir  kaimiškųjų seniūnijų kelius bei gatves, atlikti kelių ir gatvių kokybės kontrolę, techninę priežiūrą, techninių projektų ekspertizę,  diegti saugaus eismo ir darnaus judumo priemones (KPP) </t>
  </si>
  <si>
    <t>Sosnovskio barščio naikinimo rajono seniūnijose koordinavimas</t>
  </si>
  <si>
    <t xml:space="preserve">Kraujupio upelio papildymo minimaliam debetui Nevėžio upės vandeniu užtikrinti </t>
  </si>
  <si>
    <t>Jūrinių erelių perimviečių stebėjimo užtikrinimas</t>
  </si>
  <si>
    <t>5</t>
  </si>
  <si>
    <t>Nevėžio, Dotnuvėlės upių, kitų telkinių pakrančių valymo darbų koordinavimas</t>
  </si>
  <si>
    <t>Saugomų teritorijų apsaugos ir tvarkymo darbų koordinavimas (Surviliškio sen.)</t>
  </si>
  <si>
    <t>7</t>
  </si>
  <si>
    <t>Atliekų, kuriomis užteršta teritorija, nustatymo ir atliekomis užterštos teritorijos išvalymo ir sutvarkymo darbų organizavimas (pagal poreikį)</t>
  </si>
  <si>
    <t>Babėnų šilo priežiūros, apsaugos ir tvarkymo darbų koordinavimas Miesto seniūnijai vykdant darbus</t>
  </si>
  <si>
    <t>2019–2024 m. aplinkos monitoringo programos įgyvendinimas</t>
  </si>
  <si>
    <t>Aplinkos oro, dirvožemio, požeminio ir paviršinio vandens nuotekų tyrimai</t>
  </si>
  <si>
    <t>Želdinių priežiūros, naujų želdinių įveisimo organizavimas ir koordinavimas, bendradarbiavimas su seniūnijomis</t>
  </si>
  <si>
    <t xml:space="preserve">Medžioklės klausimų koordinavimas, dalyvavimas finansinės paramos medžiojamųjų gyvūnų daromos žalos prevencijos priemonėms įgyvendinti komisijoje </t>
  </si>
  <si>
    <t>Aplinkosauginio  švietimo organizavimas, konkurso Gražiausiai tvarkomos sodybos organizavimas, dalyvavimas vertinimo komisijos veikloje</t>
  </si>
  <si>
    <t>Rangos darbų viešųjų pirkimų organizavimas, rangos darbų koordinavimas, rangovo prisiimtų sutartinių įsipareigojimų vykdymo kontrolė</t>
  </si>
  <si>
    <t>Bendrasis skyrius, Apskaitos skyrius</t>
  </si>
  <si>
    <t>Paraiškos teikimas, priemonės koordinavimas dotacijai gavus</t>
  </si>
  <si>
    <t>Priemonės konkurso organizavimas, sutarties su vykdytoju suderinimas, kontrolė</t>
  </si>
  <si>
    <t>Priemonės įgyvendinimo  organizavimas, koordinavimas</t>
  </si>
  <si>
    <t>Sudarytų sutarčių skaičius</t>
  </si>
  <si>
    <t>Viešųjų pirkimų organizavimas, rangovo prisiimtų sutartinių įsipareigojimų vykdymo kontrolė</t>
  </si>
  <si>
    <t>Aplinkos oro (KD) tyrimų organizavimas ir koordinavimas</t>
  </si>
  <si>
    <t>Žemės ūkio valdų skaičius (įregistravimas, išregistravimas, kasmetinis duomenų atnaujinimas)</t>
  </si>
  <si>
    <t>Ūkininkų ūkių įregistravimas, išregistravimas, kasmetinis duomenų atnaujinimas</t>
  </si>
  <si>
    <t>Paramos už žemės ūkio naudmenas ir kitus plotus bei gyvulius paraiškos pildymas, deklaruojamų laukų įbraižymas, duomenų keitimas, pasikeitusių KŽS ribų aprašymas</t>
  </si>
  <si>
    <t>Pagal gautus prašymus pasėliams, miškui padarytos žalos įvertinimas vietoje ir apžiūros aktų surašymas, sprendimų priėmimas, atstovavimas teismuose</t>
  </si>
  <si>
    <t>Paraiškų priėmimas, įvertinimas, kompensuojamų sumų apskaičiavimas, duomenų suvedimas į ŽŪMIS ir KOTIS</t>
  </si>
  <si>
    <t>Tvarkos aprašo parengimas, konkurso, apdovanojant Metų žemdirbį, organizavimas</t>
  </si>
  <si>
    <t>Paramos teikimo bičių laikytojams už papildomą bičių maitinimą administravimas</t>
  </si>
  <si>
    <t>Pieno pardavimo tiesiogiai vartoti deklaracijų ir kitų dokumentų administravimas</t>
  </si>
  <si>
    <t>Žemės ūkio technikos įregistravimas, perregistravimas, išregistravimas, registracijos dokumentų išdavimas, duomenų suvedimas į registrą</t>
  </si>
  <si>
    <t>Žemės ūkio technikos techninių apžiūrų atlikimas, duomenų suvedimas, talonų išdavimas</t>
  </si>
  <si>
    <t>~7000</t>
  </si>
  <si>
    <t>~1000</t>
  </si>
  <si>
    <t>Melioracijos statinių priežiūros ir remonto darbų viešųjų pirkimų organizavimas, darbų koordinavimas, rangovo prisiimtų sutartinių įsipareigojimų vykdymo kontrolė</t>
  </si>
  <si>
    <t>Priešprojektiniai tyrinėjimų techninės sąmatinės dokumentacijos sudarymo, ekspertizės viešųjų pirkimų organizavimas, paslaugų teikėjo  prisiimtų sutartinių įsipareigojimų vykdymo kontrolė</t>
  </si>
  <si>
    <t>Darbų techninė priežiūros koordinavimas, vykdymo kontrolė</t>
  </si>
  <si>
    <t>Remonto darbų viešųjų pirkimų organizavimas, rangos darbų koordinavimas, rangovo prisiimtų sutartinių įsipareigojimų vykdymo kontrolė</t>
  </si>
  <si>
    <t>Priemonės koordinavimas, užtikrinant projekto kofinansavimą</t>
  </si>
  <si>
    <t>Remonto darbų koordinavimas, rangovo prisiimtų sutartinių įsipareigojimų vykdymo kontrolė</t>
  </si>
  <si>
    <t>Rangos darbų, techninės priežiūros  viešųjų pirkimų organizavimas, rangos darbų koordinavimas, rangovo prisiimtų sutartinių įsipareigojimų vykdymo kontrolė</t>
  </si>
  <si>
    <t>Rekonstruojamų griovių ilgis, km</t>
  </si>
  <si>
    <t>~16</t>
  </si>
  <si>
    <t>5/6/1,5</t>
  </si>
  <si>
    <t>5/7/1,5</t>
  </si>
  <si>
    <t>Viešinimas kedainiai.lt internetinėje svetainėje, savivaldybės informacijos lentoje</t>
  </si>
  <si>
    <t>Viešinimo užtikrinimas</t>
  </si>
  <si>
    <t>Projekto veiklų koordinavimas, partnerio kofinansavimo dalies užtikrinimas</t>
  </si>
  <si>
    <t>Projekte dalyvaujančių mokyklų vykdomų veiklų koordinavimas, informacijos apie įgyvendinamas veiklas, mokėjimo prašymų  kontroliuojančioms institucijoms teikimas</t>
  </si>
  <si>
    <t>Pasiekta pastato energijos naudingumo klasė/atnaujintos vidaus erdvės pagal projektą, proc.</t>
  </si>
  <si>
    <t>B/100</t>
  </si>
  <si>
    <t>Projekto „Pabėgėlių iš Ukrainos priėmimas ir ankstyva integracija "įgyvendinimas</t>
  </si>
  <si>
    <t>Vyr. specialistas (nevyriausybinių organizacijų koordinatorius), Socialinės paramos skyrius</t>
  </si>
  <si>
    <t xml:space="preserve">Vykdomų integracijos veiklų / įgyvendinimo proc. </t>
  </si>
  <si>
    <t>Paslaugų gavėjų pavėžėjimo užtikrinimas</t>
  </si>
  <si>
    <t>Asmenų su negalia klausimų koordinavimas teisės aktų nustatyta tvarka</t>
  </si>
  <si>
    <t>Paslaugų teikėjo, rengiant galimybių studiją, sutartinių įsipareigojimų vykdymo kontrolė</t>
  </si>
  <si>
    <t>~13</t>
  </si>
  <si>
    <t>Finansavimo skyrimo plano vykdymas (proc.)</t>
  </si>
  <si>
    <t>Inventorizuotų nekilnojamojo turto objektų skaičius (pagal poreikį)</t>
  </si>
  <si>
    <t>Projekto "Kėdainių miesto viešosios infrastruktūros, svarbios verslui, atnaujinimas ir plėtra "įgyvendinimas</t>
  </si>
  <si>
    <t xml:space="preserve">PATVIRTINTA </t>
  </si>
  <si>
    <t xml:space="preserve">Kėdainių rajono savivaldybės administracijos direktoriaus  </t>
  </si>
  <si>
    <t>2024  m. kovo 8 d.  įsakymu Nr.AD-1- 182</t>
  </si>
  <si>
    <t>Vienkartinių išmokų teikimas įsikurti gyvenamojoje vietoje savivaldybės teritorijoje ir (ar) mėnesinių kompensacijų teikimas už kompensacijas vaiko ugdymo pagal ikimokyklinio ir priešmokyklinio ugdymo programą</t>
  </si>
  <si>
    <t xml:space="preserve">(Kėdainių rajono savivaldybės administracijos direktoriaus                            </t>
  </si>
  <si>
    <t>003-01-01-13 (TP)</t>
  </si>
  <si>
    <t>Savivaldybės patirtų išlaidų kompensavimas užsieniečiams, pasitraukusiems iš Ukrainos dėl Rusijos Federacijos karinių veiksmų Ukrainoje, priimti ir pagalbai jiems teikti įgyvendinant Lietuvos Respublikos piniginės socialinės paramos nepasiturintiems gyventojams įstatymą</t>
  </si>
  <si>
    <t>Socialinės paramos teikimas mokiniams pagal Lietuvos Respublikos socialinės paramos mokiniams įstatymą užsieniečiams, pasitraukusiems iš Ukrainos dėl Rusijos federacijos karinių veiksmų Ukrainoje</t>
  </si>
  <si>
    <t>003-01-01-15 (TP)</t>
  </si>
  <si>
    <t>003-01-01-16 (TP)</t>
  </si>
  <si>
    <t>Paramos būstui išsinuomoti teikimas pagal Lietuvos Respublikos paramos būstui įsigyti ar išsinuomoti įstatymą užsieniečiams, pasitraukusiems iš Ukrainos dėl Rusijos federacijos karinių veiksmų Ukrainoje</t>
  </si>
  <si>
    <t>003-01-01-17 (TP)</t>
  </si>
  <si>
    <t>Išlaidų patirtų teikiant specialiąsias socialines paslaugas užsieniečiams, pasitraukusiems iš Ukrainos dėl Rusijos federacijos karinių veiksmų Ukrainoje, apmokėjimas</t>
  </si>
  <si>
    <t>Socialinės paramos skyrius, Švietimo skyrius, Apskaitos skyrius</t>
  </si>
  <si>
    <t xml:space="preserve">Tikslinių kompensacijų teikimas </t>
  </si>
  <si>
    <t>003-01-01-10 (TP)</t>
  </si>
  <si>
    <t>Funkcijos vykdymo užtikrinimas, proc</t>
  </si>
  <si>
    <t xml:space="preserve">Sutvarkyta naudotų padangų, t </t>
  </si>
  <si>
    <t>001-01-01-10 (TP)</t>
  </si>
  <si>
    <t>Mokyklų aprūpinimo geltonaisias autobusais programa</t>
  </si>
  <si>
    <t>Įsigytų transporto priemonių skaičius</t>
  </si>
  <si>
    <t>003-01-05-09 (TP)</t>
  </si>
  <si>
    <t>Būsto įsigijimas nakvynės namų poreikiams</t>
  </si>
  <si>
    <t>Pirkimo procedūrų organizavimas ir vykdymas</t>
  </si>
  <si>
    <t>Socialinės paramos skyrius, Statybos  skyrius</t>
  </si>
  <si>
    <t>Statybos skyrius,  Apskaitos skyrius</t>
  </si>
  <si>
    <t>Vyr. specialistas (tarpinstitucinio bendradarbiavimo koordinatorius), Patarėja (sveikatos reikalų koordinatorė), Vyr. specialistas (jaunimo reikalų koordinatorius)</t>
  </si>
  <si>
    <t xml:space="preserve">Švietimo, kultūros ir sporto skyrius, Biudžeto ir finansų skyrius </t>
  </si>
  <si>
    <t>Švietimo, kultūros ir sporto skyrius, Bendrasis skyrius</t>
  </si>
  <si>
    <t>Administracijos direktorius, Švietimo, kultūros ir sporto skyrius, Biudžeto ir finansų skyrius</t>
  </si>
  <si>
    <t>Statybos skyrius</t>
  </si>
  <si>
    <t>Statybos skyrius, Strateginio planavimo ir investicijų skyrius</t>
  </si>
  <si>
    <t>Švietimo, kultūros ir sporto skyrius</t>
  </si>
  <si>
    <t>Socialinės paramos skyrius, Statybos skyrius</t>
  </si>
  <si>
    <t>Įsigytų būstų skaičius</t>
  </si>
  <si>
    <t>003-01-01-19 (TP)</t>
  </si>
  <si>
    <t>Užsieniečių, pasitraukusių iš Ukrainos dėl Rusijos Federacijos karinių veiksmų Ukrainoje, priėmimo išlaidoms kompensuoti</t>
  </si>
  <si>
    <t>003-01-01-20 (TP)</t>
  </si>
  <si>
    <t>Laikino atokvėpio paslaugai teikti ir administruoti</t>
  </si>
  <si>
    <t>Funkcijos vykdymo užtikrinimas, proc.</t>
  </si>
  <si>
    <t>Ugdymo prieinamumo didinimas atskirtį patiriantiems vaikams Kėdainių „Ryto“ ir Kėdainių senamiesčio progimnazijose</t>
  </si>
  <si>
    <t>Kėdainių senamiesčio progimnazijos  sporto aikštyno atnaujinimas</t>
  </si>
  <si>
    <t>Švietimo, kultūros ir sporto skyrius, Biudžeto ir finansų skyrius</t>
  </si>
  <si>
    <t>Paraiškos teikimas fiannsavimui gauti</t>
  </si>
  <si>
    <t>Rangos darbų viešojo pirkimo vykdymas, rangos darbų  koordinavimas, rangovo prisiimtų sutartinių įsipareigojimų vykdymo kontrolė</t>
  </si>
  <si>
    <t xml:space="preserve"> Statybos skyrius</t>
  </si>
  <si>
    <t xml:space="preserve">Vandentvarkos tinklų  bei elektros tinklų rekonstrukcijos Kėdainių LEZ teritorijoje techninės dokumentacijos viešojo pirkimo organizavimas,  tiekėjo prisiimtų sutartinių įsipareigojimų vykdymo kontrolė </t>
  </si>
  <si>
    <t xml:space="preserve">Dviračių takų infrastruktūros mieste ir rajone plėtra (AA, SB) </t>
  </si>
  <si>
    <t>Žemės ūkio skyrius</t>
  </si>
  <si>
    <t>Žemės ūkio skyrius, Apskaitos skyrius</t>
  </si>
  <si>
    <t>Aplinkosaugos skyrius</t>
  </si>
  <si>
    <t>Statybos skyrius, Biudžeto skyrius</t>
  </si>
  <si>
    <t xml:space="preserve">2024 m. gruodžio       d.  įsakymo Nr.AD-1-       redakcija)     </t>
  </si>
  <si>
    <t>001-01-01-08 (TP, PP)</t>
  </si>
  <si>
    <t>001-01-03-04 (PP)</t>
  </si>
  <si>
    <t>Projekto„Užtikrinti visiems prieinamą ankstyvąjį ugdymą“ įgyvendinimas</t>
  </si>
  <si>
    <t>Socialinę riziką patiriančiose šeimose gyvenančių nuo 3 metų iki privalomo ugdymo amžiaus vaikų, dalyvaujančių ikimokyklinio ugdymo programose, skaičius (skaičiuojama įgyvendinus projektą -2029 m.)</t>
  </si>
  <si>
    <t>Projekto koordinavimas ir administravimas</t>
  </si>
  <si>
    <t>9</t>
  </si>
  <si>
    <t xml:space="preserve">Įstaigų skaičius, kuriose dalyvaujančios projekte, aprūpinant laboratorine įranga ir priemonėmis </t>
  </si>
  <si>
    <t>Teikti atvėjo vadybininko paslaugą, asmenims turintiems intelekto ir (ar) psichikos negalią</t>
  </si>
  <si>
    <t xml:space="preserve">Administruoti materialinio nepritekliaus mažinimo programą Lietuvoje </t>
  </si>
  <si>
    <t>003-01-03-16 (TP)</t>
  </si>
  <si>
    <t>003-01-03-17 (TP)</t>
  </si>
  <si>
    <t>Paslaugų, reikalingų asmenims, turintiems individualių ir kompleksinių poreikių, vertinimas, planuavimas, organizavimas ir koordinavimas</t>
  </si>
  <si>
    <t>Asmenų, turinčių intelekto ir (ar) psichikos negalią, klausimų koordinavimo funkcijos vykdymas, proc.</t>
  </si>
  <si>
    <t>Programos administravimas</t>
  </si>
  <si>
    <t>Paramos gavėjų skaičius</t>
  </si>
  <si>
    <t>003-01-01-06 (TP)</t>
  </si>
  <si>
    <t>Funkcijos vykdymo užtikrinimas</t>
  </si>
  <si>
    <t>Lietuvos Respublikos 2024 metų  piniginės socialinės paramos nepasiturintiems gyventojams įstatymo įgyvendinimo užtikrinimas</t>
  </si>
  <si>
    <t xml:space="preserve"> Dotacija skirta išlaidoms, patirtoms mokant laidojimo pašalpą Lietuvos Respublikos socialinės paramos mirties atveju įstatymą užsieniečiams, pasitraukusiems iš Ukrainos dėl Rusijos federacijos karinių veiksmų Ukrainoje</t>
  </si>
  <si>
    <t>Socialinės paramos skyrius                        Apskaitos skyrius</t>
  </si>
  <si>
    <t>003-01-01-21 (TP)</t>
  </si>
  <si>
    <t>007-01-04-04 (TP)</t>
  </si>
  <si>
    <t xml:space="preserve">Darnaus judumo mieste skatinimas </t>
  </si>
  <si>
    <t>02 Sveikatos apsauga</t>
  </si>
  <si>
    <t>002-01-01 (T, P)</t>
  </si>
  <si>
    <t>Sudaryti sąlygas gyventojams stiprinti sveikatą, kurti ir plėtoti su sveikatos stiprinimu susijusias paslaugas</t>
  </si>
  <si>
    <t>002-01-01-01 (TP)</t>
  </si>
  <si>
    <t>Visuomenės sveikatos rėmimo specialiosios programos priemonių įgyvendinimas (AA)</t>
  </si>
  <si>
    <t xml:space="preserve">Programos priemonių sveikatos projektų konkurso organizavimas, sutarčių su vykdytojais parengimas, priemonių įgyvendinimo koordinavimas ir kontrolė; užkrečiamųjų ligų plano priemonių vykdymo kontrolė     </t>
  </si>
  <si>
    <t>Patarėja (sveikatos reikalų koordinatorė)</t>
  </si>
  <si>
    <t xml:space="preserve"> Visuomenės sveikatos rėmimo specialiosios programos įgyvendinimas, proc.</t>
  </si>
  <si>
    <t>002-01-01-04 (TP)</t>
  </si>
  <si>
    <t>Neveiksniais pripažintų asmenų būklės peržiūrėjimas</t>
  </si>
  <si>
    <t>Neveiksniais pripažintų asmenų būklės peržiūrėjimo organizavimas</t>
  </si>
  <si>
    <t>Asmenų, kurių neveiksnumas peržiūrėtas, skaičius</t>
  </si>
  <si>
    <t>02-01-02 (T, P)</t>
  </si>
  <si>
    <t>Siekti gyventojų sveikatos išsaugojimo, gerinant sveikatos priežiūros paslaugų kokybę ir prieinamumą</t>
  </si>
  <si>
    <t>002-01-02-01 (TP)</t>
  </si>
  <si>
    <t xml:space="preserve">E. sveikatos informacinės sistemos palaikymo ir tobulinimo VšĮ Kėdainių PSPC 2024–2026 m. programa </t>
  </si>
  <si>
    <t>Atnaujintos ir E. sveikatos IS funkcionalumui pritaikytos įrangos kompl. skaičius</t>
  </si>
  <si>
    <t>002-01-02-02 (TP)</t>
  </si>
  <si>
    <t xml:space="preserve">E. sveikatos informacinės sistemos palaikymo ir tobulinimo VšĮ Kėdainių ligoninė 2024–2026 m. programa </t>
  </si>
  <si>
    <t>Palaikomų funkcionalumų skaičius</t>
  </si>
  <si>
    <t>002-01-02-03 (TP)</t>
  </si>
  <si>
    <t xml:space="preserve">Kėdainių rajono tuberkuliozės prevencijos, ankstyvosios diagnostikos, gydymo ir kontrolės 2023–2027 m. programa </t>
  </si>
  <si>
    <t>Atliktų tyrimų ir paslaugų  skaičius per metus</t>
  </si>
  <si>
    <t>~1600</t>
  </si>
  <si>
    <t>002-01-02-04 (TP)</t>
  </si>
  <si>
    <t xml:space="preserve">Žemo slenksčio paslaugų kokybės  užtikrinimo Kėdainių rajone 2023-2027 m. programa  </t>
  </si>
  <si>
    <t>Apsilankymai (kartais) žemo slenksčio paslaugų kabinetuose per metus</t>
  </si>
  <si>
    <t>~2000</t>
  </si>
  <si>
    <t>002-01-02-05 (TP)</t>
  </si>
  <si>
    <r>
      <t xml:space="preserve">Pirminės asmens sveikatos priežiūros paslaugų prieinamumo ir kokybės užtikrinimo Kėdainių rajono </t>
    </r>
    <r>
      <rPr>
        <u/>
        <sz val="10"/>
        <color theme="1"/>
        <rFont val="Times New Roman"/>
        <family val="1"/>
      </rPr>
      <t>kaimiškųjų</t>
    </r>
    <r>
      <rPr>
        <sz val="10"/>
        <color theme="1"/>
        <rFont val="Times New Roman"/>
        <family val="1"/>
      </rPr>
      <t xml:space="preserve"> vietovių gyventojams programą </t>
    </r>
  </si>
  <si>
    <t>Mobilaus medicinos punkto apsilankymų kaimiškųjų vietovių gyventojų namuose (slaugos, taip pat ir profilaktinio darbo) skaičius)</t>
  </si>
  <si>
    <t>~6000</t>
  </si>
  <si>
    <t>002-01-02-06 (TP)</t>
  </si>
  <si>
    <t xml:space="preserve">Ambulatorinės akušerinės ir ginekologinės pagalbos kokybės gerinimo Kėdainių rajono savivaldybės moterims 2019-2024 m. programa </t>
  </si>
  <si>
    <t>Vidutinis atliktų ultragarsinių tyrimų skaičius per metus 1 gydytojui</t>
  </si>
  <si>
    <t>~285</t>
  </si>
  <si>
    <t>002-01-02-07 (TP)</t>
  </si>
  <si>
    <t xml:space="preserve">Endoskopinių paslaugų prieinamumo ir kokybės gerinimo Kėdainių rajono savivaldybėje 2020-2025 m. programa </t>
  </si>
  <si>
    <t>Atliktų endoskopijų ir kolonoskopijų skaičius per metus</t>
  </si>
  <si>
    <t>002-01-02-08 (TP)</t>
  </si>
  <si>
    <t xml:space="preserve">Mamografijos paslaugų tęstinumo, kokybės gerinimo Kėdainių rajono savivaldybėje 2020-2025 m. programa </t>
  </si>
  <si>
    <t>Atliktų mamografijų ir vertinimo paslaugų skaičius per metus</t>
  </si>
  <si>
    <t>~1800</t>
  </si>
  <si>
    <t>002-01-02-09 (TP)</t>
  </si>
  <si>
    <t xml:space="preserve">Anestezijos paslaugų vaikams ir suaugusiesiems kokybės gerinimo Kėdainių rajono savivaldybėje 2022-2027 m. programa </t>
  </si>
  <si>
    <t xml:space="preserve">Atliktų bendrųjų anestezijų skaičius per metus </t>
  </si>
  <si>
    <t>~1482</t>
  </si>
  <si>
    <t>002-01-02-10 (TP)</t>
  </si>
  <si>
    <t>Rentgeno paslaugų atnaujinimo, kokybės gerinimo Kėdainių rajono savivaldybėje 2022-2027 m. programa</t>
  </si>
  <si>
    <t>Atliktų rentgenologinių tyrimų skaičius/trumpesnės registracijos rentgeno tyrimui eilės, dienomis</t>
  </si>
  <si>
    <t>~10000/ 4 d.</t>
  </si>
  <si>
    <t>002-01-02-11 (TP)</t>
  </si>
  <si>
    <t xml:space="preserve">Kompiuterinės tomografijos paslaugų kokybės gerinimo Kėdainių rajono savivaldybėje 2023-2030 m. programa </t>
  </si>
  <si>
    <t>Atliktų tyrimų skaičius per metus</t>
  </si>
  <si>
    <t>~3000</t>
  </si>
  <si>
    <t>002-01-02-12 (TP)</t>
  </si>
  <si>
    <t>VšĮ Kėdainių ligoninės sterilizacinės modernizavimo 2023-2028 m. programa</t>
  </si>
  <si>
    <t xml:space="preserve">Sutrumpėjusi sterilizavimo proceso trukmė </t>
  </si>
  <si>
    <t xml:space="preserve">    ~45 min</t>
  </si>
  <si>
    <t>002-01-02-13 (TP)</t>
  </si>
  <si>
    <t>Odontologijos paslaugų plėtros Kėdainių rajono savivaldybėje 2024-2027 m. programa</t>
  </si>
  <si>
    <t xml:space="preserve">Suteiktų odontologinių paslaugų skaičius per metus </t>
  </si>
  <si>
    <t>002-01-02-14 (TP)</t>
  </si>
  <si>
    <t>Reabilitacijos prieinamumo didinimo Kėdainių rajono savivaldybėje 2024 m. programa</t>
  </si>
  <si>
    <t>Suteikiamų fizioterapijos procedūrų skaičiaus padidėjimas, kartais / sumažėjusi laukiančiųjų eilė (savaitės)</t>
  </si>
  <si>
    <t>~1,5/      ~2</t>
  </si>
  <si>
    <t>002-01-02-15 (TP)</t>
  </si>
  <si>
    <t>Vaikų, turinčių  autizmo spektro ir kitų raidos sutrikimų, sveikatos stiprinimas, galimybių siekti asmeninės pažangos, pilnaverčio socialinio dalyvavimo prielaidų užtikrinimas</t>
  </si>
  <si>
    <t>Paslaugą gaunančių vaikų skaičius</t>
  </si>
  <si>
    <t>002-01-02-16 (PP)</t>
  </si>
  <si>
    <t>Mobilių komandų aprūpinimas  įranga Kėdainių rajono savivaldybėje</t>
  </si>
  <si>
    <t>Patarėja (sveikatos reikalų koordinatorė), Strateginio planavimo ir investicijų skyrius</t>
  </si>
  <si>
    <t>Mobilių komandų, aprūpintų įranga teikti paslaugas namuose, skaičius</t>
  </si>
  <si>
    <t>02-01-03 (T)</t>
  </si>
  <si>
    <t>Pritraukti naujus bei išlaikyti esamus sveikatos priežiūros specialistus</t>
  </si>
  <si>
    <t>002-01-03-01 (TP)</t>
  </si>
  <si>
    <t>Sveikatos priežiūros specialistų skatinimo dirbti VšĮ Kėdainių  PSPC 2023-2028 m. programa</t>
  </si>
  <si>
    <t xml:space="preserve">Taikomų paskatų priemonių skaičius </t>
  </si>
  <si>
    <t>002-01-03-02 (TP)</t>
  </si>
  <si>
    <t>Trūkstamos sveikatos priežiūros specialistų skatinimo dirbti VšĮ Kėdainių  ligoninėje 2023-2026 m. programa</t>
  </si>
  <si>
    <t>002-01-03-03 (TP)</t>
  </si>
  <si>
    <t>Metų medicinos darbuotojo apdovanojimas</t>
  </si>
  <si>
    <t>Metų mediko konkurso organizavimas</t>
  </si>
  <si>
    <t xml:space="preserve">Patarėja (sveikatos reikalų koordinatorė)      </t>
  </si>
  <si>
    <t xml:space="preserve">Įteiktas Metų medicinos darbuotojo apdovanojimas  </t>
  </si>
  <si>
    <t>02-01-04 (T, P)</t>
  </si>
  <si>
    <t xml:space="preserve">Modernizuoti ir atnaujinti sveikatos priežiūros įstaigų infrastruktūrą sveikatos gerinimo poreikiams </t>
  </si>
  <si>
    <t>002-01-04-01 (TP)</t>
  </si>
  <si>
    <t>VšĮ Kėdainių PSPC Psichiatrijos dienos stacionaro paslaugų plėtra ir infrastruktūros pritaikymas specialiesiems neįgaliųjų poreikiams</t>
  </si>
  <si>
    <t>Atlikti keltuvo įrengimo ir patalpų pritaikymo darbai, proc.</t>
  </si>
  <si>
    <t>002-01-04-02 (TP)</t>
  </si>
  <si>
    <t xml:space="preserve">Kėdainių rajono kaimo gyventojų sveikatos gerinimo poreikių užtikrinimas, modernizuojant ir (ar) atnaujinant ambulatorijų infrastruktūrą </t>
  </si>
  <si>
    <t>Ambulatorijų skaičius, kuriose pagerinta infrastruktūra</t>
  </si>
  <si>
    <t>002-01-04-04 (TP)</t>
  </si>
  <si>
    <t>Tinkamų ir saugių darbo sąlygų užtikrinimo, įrengiant vėdinimo bei kondicionavimo sistemas VšĮ Kėdainių ligoninėje 2023-2028 m. programa</t>
  </si>
  <si>
    <t>Patalpų, kuriose įrengta vėdinimo (kondicionavimo) sistema, skaičius</t>
  </si>
  <si>
    <t>002-01-04-05 (TP)</t>
  </si>
  <si>
    <t xml:space="preserve">Tinkamų ir saugių darbo sąlygų užtikrinimo, įrengiant vėdinimo bei kondicionavimo sistemas VšĮ Kėdainių PSPC 2022-2026 m. programa </t>
  </si>
  <si>
    <t>002-01-04-06 (PP)</t>
  </si>
  <si>
    <t>Sveikatos centro sudėtyje teikiamų sveikatos priežiūros paslaugų infrastruktūros modernizavimas Kėdainių rajono savivaldybėje</t>
  </si>
  <si>
    <t>Pateikta paraiška, pasirašyta finansavimo sutartis</t>
  </si>
  <si>
    <t>002-01-04-08 (TP)</t>
  </si>
  <si>
    <t>Įvertinti Kėdainių ligoninės ir Kėdainių PSPC rūsių patalpų būklę ir sudaryti jų tvarkymo bei pritaikymo dirbti ekstremaliomis sąlygomis planą</t>
  </si>
  <si>
    <t>Atliktas vertinimas, parengtas veiksmų planas</t>
  </si>
  <si>
    <t>06 KULTŪROS PAVELDO IŠSAUGOJIMAS, TURIZMO SKATINIMAS IR VYSTYMAS</t>
  </si>
  <si>
    <t>006-01-01 (T)</t>
  </si>
  <si>
    <t xml:space="preserve">Užtikrinti efektyvią VšĮ Kėdainių turizmo ir verslo informacijos centro veiklą turizmo srityje </t>
  </si>
  <si>
    <t>006-01-01-01 (TP)</t>
  </si>
  <si>
    <r>
      <t xml:space="preserve">VšĮ Kėdainių turizmo ir verslo informacijos centro </t>
    </r>
    <r>
      <rPr>
        <u/>
        <sz val="10"/>
        <rFont val="Times New Roman"/>
        <family val="1"/>
      </rPr>
      <t>turizmo</t>
    </r>
    <r>
      <rPr>
        <sz val="10"/>
        <rFont val="Times New Roman"/>
        <family val="1"/>
      </rPr>
      <t xml:space="preserve"> veiklos programos finansavimas</t>
    </r>
  </si>
  <si>
    <t>Kėdainių rajono savivaldybėje apsilankiusių turistų skaičius per metus (tūkst. asmenų/ per metus) (vertinami Kėdainių TVIC apsilankę turistai)</t>
  </si>
  <si>
    <t>006-01-02 (T)</t>
  </si>
  <si>
    <t>Išsaugoti istorinį bei kultūros paveldą, didinti jo patrauklumą ir žinomumą</t>
  </si>
  <si>
    <t>006-01-02-01 (TP)</t>
  </si>
  <si>
    <t>Nekilnojamųjų kultūros vertybių vertinimo medžiagos, nekilnojamųjų kultūros paveldo objektų, vietovių  individualius apsaugos reglamentų rengimas</t>
  </si>
  <si>
    <t xml:space="preserve">Nekilnojamųjų kultūros vertybių vertinimo medžiagos parengimo organizavimas ir koordinavimas </t>
  </si>
  <si>
    <t>Parengtų kultūros paveldo objektų būklės patikrinimo aktų su fotofiksacija skaičius</t>
  </si>
  <si>
    <t>~20</t>
  </si>
  <si>
    <t>Individualių apsaugos reglamentų nekilnojamiesiems kultūros objektams, vietovėms rengimas</t>
  </si>
  <si>
    <t>006-01-02-02 (TP)</t>
  </si>
  <si>
    <t>Kėdainių rajono savivaldybės bažnyčių rėmimo programos įgyvendinimas</t>
  </si>
  <si>
    <t>Paraiškų teikimo organizavimas, vertinimas, veiklų įgyvendinimo koordinavimas</t>
  </si>
  <si>
    <t>Kulto pastatų, kuriems skirtas finansavimas tvarkybos darbams atlikti, skaičius</t>
  </si>
  <si>
    <t>006-01-02-03 (TP)</t>
  </si>
  <si>
    <t>Lankytinų objektų,  kultūros paveldo objektų ar objektų, esančių kultūros paveldo teritorijų prieigose tvarkybos dokumentacijos rengimas, objektų atnaujinimas, restauravimas mieste ir rajone</t>
  </si>
  <si>
    <t>Gumbių koplytėlės tvarkybos darbų viešojo pirkimo organizavimas, paslaugų teikėjo prisiimtų sutartinių įsipareigojimų vykdymo kontrolė</t>
  </si>
  <si>
    <t>Tvarkomų objektų skaičius</t>
  </si>
  <si>
    <t>Atminties skvero memorialo teritorijos sutvarkymo TP viešojo pirkimo organizavimas, tiekėjų prisiimtų sutartinių įsipareigojimų vykdymo kontrolė</t>
  </si>
  <si>
    <t>Miesto parko ženklinimo infrastruktūros atnaujinimo, viešojo pirkimo organizavimas, tiekėjų prisiimtų sutartinių įsipareigojimų vykdymo kontrolė</t>
  </si>
  <si>
    <t>Gudžiūnuose esančio partizano kapo tvarkybos darbų koordinavimas</t>
  </si>
  <si>
    <t>Miesto parko vartų atnaujinimo darbų koordinavimas, tiekėjų prisiimtų sutartinių įsipareigojimų vykdymo kontrolė</t>
  </si>
  <si>
    <t>Kauno g. ir Surviliškio kapinių prieigų ir kolumbariumų įrengimo techninės dokumentacijos parengimas</t>
  </si>
  <si>
    <t>Atminties skvero memorialo teritorijos sutvarkymas pagal paengtą TP</t>
  </si>
  <si>
    <t>Evangelikų reformatų bažnyčios balkonų sutvirtinimo vargonų įrengimui koordinavimas</t>
  </si>
  <si>
    <t>006-01-02-04 (TP)</t>
  </si>
  <si>
    <t>Kėdainių dvaro sodybos Minareto ir jo prieigų tvarkyba</t>
  </si>
  <si>
    <t>Tvarkybos darbų viešojo pirkimo organizavimas,  rangovo prisiimtų sutartinių įsipareigojimų vykdymo kontrolė</t>
  </si>
  <si>
    <t>Rengiama techninė dokumentai skaičius</t>
  </si>
  <si>
    <t>006-01-02-05 (TP)</t>
  </si>
  <si>
    <t>Apytalaukio dvaro sodybos avarinės būklės likvidavimas, dvaro tvarkybos darbai</t>
  </si>
  <si>
    <t>Paraiškos Kultūros infrastruktūros centrui teikimas, techninės dokumentacijos rengimo koordinavimus (paraiškos teigiamai įvertinimo atveju)</t>
  </si>
  <si>
    <t>Techninės dokumentacijos rengimas</t>
  </si>
  <si>
    <t>006-01-02-06 (TP)</t>
  </si>
  <si>
    <t>Archeologiniai  ir kiti tyrinėjimai kultūros paveldo teritorijose, paveldo objektams parengtų tvarkybos projektų ekspertizės vykdymas, sąmatų rengimas</t>
  </si>
  <si>
    <t xml:space="preserve">Pagal poreikį </t>
  </si>
  <si>
    <t xml:space="preserve"> Ekspertuotų projektų skaičius </t>
  </si>
  <si>
    <t>006-01-02-07 (TP)</t>
  </si>
  <si>
    <t>Kultūros paveldo objektų, esančių Kėdainių rajono savivaldybės teritorijoje, ir kultūros paveldo statinių, esančių Kėdainių senamiesčio dalyje, išsaugojimo darbų finansavimo programa</t>
  </si>
  <si>
    <t>Tvarkomų kultūros paveldo objektų ar kultūros paveldo statinių skaičius</t>
  </si>
  <si>
    <t>006-01-02-08 (TP)</t>
  </si>
  <si>
    <t>Nuorodų, kitų informacinių ženklų įrengimas į savivaldybės kultūros paveldo objektus</t>
  </si>
  <si>
    <t xml:space="preserve">Informacinių lentelių / nuorodų įrengimo į paveldo objektus koordinavimas </t>
  </si>
  <si>
    <t>006-01-02-10 (PP)</t>
  </si>
  <si>
    <t xml:space="preserve">Kėdainių evangelikų ir reformatų bažnyčios atnaujinimas  </t>
  </si>
  <si>
    <t>Techninės dokumentacijos vargonų montavimui rengimo koordinavimas, bendradarbiavimas su Kėdainių krašto muziejumi</t>
  </si>
  <si>
    <t>Planuotų atlikti darbų, proc.</t>
  </si>
  <si>
    <t>006-01-02-12 (TP)</t>
  </si>
  <si>
    <t xml:space="preserve">Bakainių piliakalnio su priešpiliu ir papiliu bei priešpilio tvarkybos techninės dokumentacijos rengimas bei tvarkybos darbai </t>
  </si>
  <si>
    <t>Parengta projektinė dokumentacija</t>
  </si>
  <si>
    <t>006-01-03 (T)</t>
  </si>
  <si>
    <t>Plėtoti, atnaujinti viešąją infrastruktūrą, atsižvelgiant į turizmo plėtros ir rekreacijos poreikius</t>
  </si>
  <si>
    <t>006-01-03-01 (TP)</t>
  </si>
  <si>
    <t xml:space="preserve">Akademijos parko tvarkyba  </t>
  </si>
  <si>
    <t>Parko tvarkybos viešojo pirkimo organizavimas, rangovo sutartinių įsipareigojimų vykdymo kontrolė</t>
  </si>
  <si>
    <t>Statybos ir turto skyrius</t>
  </si>
  <si>
    <t>006-01-03-05 (TP)</t>
  </si>
  <si>
    <t>Babėnų šilo miškotvarka ir pritaikymas patogiam poilsiui, laisvalaikiui</t>
  </si>
  <si>
    <t>Šilo tvarkybos ir pritaikymo visuomenės poreikiams techninio projekto parengimo viešojo pirkimo organizavimas, paslaugų teikėjo prisiimtų sutartinių įsipareigojimų vykdymo kontrolė</t>
  </si>
  <si>
    <t>Statybos ir turto skyrius, Architektūros ir urbanistikos skyrius</t>
  </si>
  <si>
    <t>Parengta pritaikymo dokumentacija</t>
  </si>
  <si>
    <t>11 SAVIVALDYBĖS VALDYMO TOBULINIMAS</t>
  </si>
  <si>
    <t>011-01-01 (T)</t>
  </si>
  <si>
    <t>Sudaryti sąlygas kokybiškai įgyvendinti teisės aktuose nustatytas Savivaldybei funkcijas, mažinant administracinę naštą, įgyvendinant lygias galimybes užtikrinančias bei korupcijos prevencijos priemones</t>
  </si>
  <si>
    <t>011-01-01-01 (TP)</t>
  </si>
  <si>
    <t>Savivaldybės tarybos, mero ir jo tarnybos veiklos užtikrinimas</t>
  </si>
  <si>
    <t xml:space="preserve">Tarybos, mero ir jo tarnybos veiklos užtikrinimas pagal nustatytą LR vietos savivaldos įstatymą ir tarybos veiklos reglamentą </t>
  </si>
  <si>
    <t>Administracijos direktorius, Bendrasis skyrius, Apskaitos skyrius</t>
  </si>
  <si>
    <t>Tarybos narių dalyvavimas rajono tarybos posėdžiuose, komitetuose, kolegijoje, komisijų veiklose</t>
  </si>
  <si>
    <t xml:space="preserve">ne mažiau 90 proc. </t>
  </si>
  <si>
    <t>011-01-01-03 (TP)</t>
  </si>
  <si>
    <t xml:space="preserve">Savivaldybės administracijos veiklos užtikrinimas </t>
  </si>
  <si>
    <t>Administracijos skyriams priskirtų funkcijų kokybiško vykdymo, administracinės naštos mažinimo priemonių vykdymo užtikrinimas</t>
  </si>
  <si>
    <t>Administracijos direktorius, Administracijos struktūriniai padaliniai (skyriai) ir darbuotojai, neįeinantys į struktūrinius padalinius</t>
  </si>
  <si>
    <t>Pareigybių skaičius vykdantis savivaldybei priskirtas funkcijas</t>
  </si>
  <si>
    <t>Administracinių paslaugų aprašymų reguliarus peržiūrėjimas, koregavimas (pagal poreikį)</t>
  </si>
  <si>
    <t>011-01-01-04 (TP)</t>
  </si>
  <si>
    <t>Savivaldybės administracijos administracinės naštos mažinimo plano vykdymas</t>
  </si>
  <si>
    <t>011-01-01-05 (TP)</t>
  </si>
  <si>
    <t>Savivaldybės korupcijos prevencijos veiksmų plano įgyvendinimas</t>
  </si>
  <si>
    <t>Administracijos direktorius, vyr. specialistė (už korupcijai atsparios aplinkos kūrimą atsakingas asmuo)</t>
  </si>
  <si>
    <t>Įgyvendinamų priemonių, pagal patvirtintą planą, skaičius, proc.</t>
  </si>
  <si>
    <t>011-01-01-06 (TP)</t>
  </si>
  <si>
    <t>Lygių galimybių, moterų ir vyrų lygybės politikos įgyvendinimas bei asmens duomenų apsaugos užtikrinimas</t>
  </si>
  <si>
    <t>Administracijos direktorius, Teisės ir personalo skyrius</t>
  </si>
  <si>
    <t>Lygių galimybių veiksmų plano parengimas / Įgyvendinamų priemonių, pagal patvirtintą planą, skaičius, proc.</t>
  </si>
  <si>
    <t>1/100</t>
  </si>
  <si>
    <t>011-01-01-07 (TP)</t>
  </si>
  <si>
    <t>Diasporos politikos įgyvendinimas</t>
  </si>
  <si>
    <t>Informacijos talpinimas kedainiai.lt internetinėje svetainėje</t>
  </si>
  <si>
    <t>Informacijos viešinimas savivaldybės svetainėje</t>
  </si>
  <si>
    <t>011-01-01-08 (TP)</t>
  </si>
  <si>
    <t>Asmenų su negalia teisių apsaugos užtikrinimas</t>
  </si>
  <si>
    <t xml:space="preserve">Asmens su negalia teisės apsaugos pareigybės steigimas, asmens su negalia gerovės tarybos steigimas </t>
  </si>
  <si>
    <t>Administracijos direktorius, Socialinės paramos skyrius</t>
  </si>
  <si>
    <t>Asmens su negalia gerovės tarybos steigimas / asmenų su negalia teisių apsaugos užtikrinimo priemonių įgyvendinimas</t>
  </si>
  <si>
    <t>011-01-01-09 (TP)</t>
  </si>
  <si>
    <t>Kėdainių rajono savivaldybės administracijos kokybės vadybos sistemos priežiūra ir atnaujinimas</t>
  </si>
  <si>
    <t>Kokybės vadybos sistemos administracinių paslaugų rodiklių priežiūra</t>
  </si>
  <si>
    <t>Bendrasis skyrius</t>
  </si>
  <si>
    <t>Kokybės vadybos sistemos administracinių paslaugų rodiklių pasiekimas</t>
  </si>
  <si>
    <t>011-01-01-10 (TP)</t>
  </si>
  <si>
    <t>Savivaldybės žmogiškųjų išteklių kompetencijų stiprinimas</t>
  </si>
  <si>
    <t>Kompetencijų stiprinimo organizavimas</t>
  </si>
  <si>
    <t>Teisės ir personalo skyrius</t>
  </si>
  <si>
    <t xml:space="preserve">Darbuotojų, tobulinusių kompetencijas skaičius nuo bendrojo darbuotojų skaičiaus, proc. </t>
  </si>
  <si>
    <t>011-01-01-12 (TP)</t>
  </si>
  <si>
    <t>Seniūnaičių veiklos organizavimas</t>
  </si>
  <si>
    <t>Seniūnaičių veiklos užtikrinimas (darbo užmokesčio mokėjimas)</t>
  </si>
  <si>
    <t>Išrinktų seniūnaičių skaičius</t>
  </si>
  <si>
    <t>011-01-02 (T)</t>
  </si>
  <si>
    <t>Organizuoti ir užtikrinti kokybišką valstybės perduotų  funkcijų įgyvendinimą</t>
  </si>
  <si>
    <t>011-01-02-01 (TP)</t>
  </si>
  <si>
    <t>Gyventojų registro tvarkymas ir duomenų valstybės registrui teikimas</t>
  </si>
  <si>
    <t> Duomenų teikimas Registrų centrui</t>
  </si>
  <si>
    <t xml:space="preserve">Civilinės metrikacijos ir archyvo skyrius </t>
  </si>
  <si>
    <t>Duomenų teikimo skaičius</t>
  </si>
  <si>
    <t>011-01-02-02 (TP)</t>
  </si>
  <si>
    <t>Savivaldybei priskirtų archyvinių dokumentų tvarkymas</t>
  </si>
  <si>
    <t> Informacijos paieška, pažymų, išrašų išrašymas, kopijų darymas, dokumentų išdavimas, konsultavimas</t>
  </si>
  <si>
    <t>Išduotų pažymų skaičius</t>
  </si>
  <si>
    <t>011-01-02-03 (TP)</t>
  </si>
  <si>
    <t>Civilinės būklės aktų registravimas</t>
  </si>
  <si>
    <t> Įrašų registravimas, papildymas, anuliavimas, atkūrimas. Vardų, pavardžių pakeitimas, ištaisymas</t>
  </si>
  <si>
    <t>Užregistruotų civilinės būklės aktų skaičius</t>
  </si>
  <si>
    <t>011-01-02-04 (TP)</t>
  </si>
  <si>
    <t>Valstybinės kalbos vartojimo ir taisyklingumo kontrolė</t>
  </si>
  <si>
    <t>Valstybinės kalbos įstatymo, Valstybinės lietuvių kalbos komisijos nutarimų ir kitų valstybinės kalbos vartojimą ir taisyklingumą reglamentuojančių  teisės aktų įgyvendinimo užtikrinimas</t>
  </si>
  <si>
    <t>Vyr. specialistė (kalbos tvarkytoja)</t>
  </si>
  <si>
    <t>Atliktų patikrinimų (įmonių, įstaigų, organizacijų) skaičius</t>
  </si>
  <si>
    <t>011-01-02-05  (TP)</t>
  </si>
  <si>
    <t>Koordinuotai teikiamų paslaugų vaikams nuo gimimo iki 18 metų (turintiems didelių ir labai didelių specialiųjų ugdymosi poreikių – iki 21 metų) ir vaiko atstovams pagal įstatymą koordinavimas</t>
  </si>
  <si>
    <t>Už vaiko saugumą ir gerovę atsakingų institucijų veiksmų suderinamumas, teikiant koordinuotas paslaugas</t>
  </si>
  <si>
    <t>Vyr. specialistė (tarpinstitucinio bendradarbiavimo koordinatorė)</t>
  </si>
  <si>
    <t>Suorganizuotų vaiko gerovės komisijų posėdžių skaičius</t>
  </si>
  <si>
    <t>011-01-02-06 (TP)</t>
  </si>
  <si>
    <t>Jaunimo politikos įgyvendinimas</t>
  </si>
  <si>
    <t xml:space="preserve">Jaunimo iniciatyvų skatinimas užtikrinant jaunų žmonių dalyvavimą sprendžiant savivaldybės jaunimo klausimus, stiprinti bendradarbiavimą tarp institucijų ir jaunimo, su jaunimu dirbančių organizacijų </t>
  </si>
  <si>
    <t>Aktyvaus jaunimo dalis, proc. nuo bendro rajono jaunimo skaičiaus</t>
  </si>
  <si>
    <t>~10</t>
  </si>
  <si>
    <t>011-01-02-07  (TP)</t>
  </si>
  <si>
    <t>Valstybės garantuojamos pirminės teisinės pagalbos teikimas</t>
  </si>
  <si>
    <t xml:space="preserve"> Lietuvos Respublikos valstybės garantuojamos teisinės pagalbos įstatymo nustatyta tvarka teisinės informacijos, teisinės konsultacijos teikimas, valstybės ir savivaldybių institucijoms skirtų dokumentų rengimas, išskyrus procesinius dokumentus</t>
  </si>
  <si>
    <t>Suteiktos teisinės pagalbos atvejų skaičius</t>
  </si>
  <si>
    <t>Patarimų dėl ginčo išsprendimo ne teismo tvarka, veiksmų dėl taikaus ginčo išsprendimo teikimas, taikos sutarties parengimas</t>
  </si>
  <si>
    <t>011-01-02-08 (TP)</t>
  </si>
  <si>
    <t>Duomenų teikimas valstybės suteiktos pagalbos registrui</t>
  </si>
  <si>
    <t>Duomenų teikimas Konkurencijos tarybai</t>
  </si>
  <si>
    <t>Biudžeto ir finansų skyrius</t>
  </si>
  <si>
    <t>011-01-02-09 (TP)</t>
  </si>
  <si>
    <t>Savivaldybių teritorijoje esančių miestų ir miestelių teritorijų ribose valstybinės žemės, perduotos Lietuvos Respublikos Vyriausybės nutarimu, patikėtinio funkcijos vykdymas</t>
  </si>
  <si>
    <t>Deleguotos funkcijos vykdymo užtikrinimas</t>
  </si>
  <si>
    <t>Savivaldybei patikėjimo teise perduotų valstybinės žemės sklypų skaičius</t>
  </si>
  <si>
    <t>011-01-02-10 (TP)</t>
  </si>
  <si>
    <t>Gyvenamosios vietos deklaravimo duomenų ir gyvenamosios vietos nedeklaravusių asmenų  apskaitos duomenų tvarkymas</t>
  </si>
  <si>
    <t>Funkcijos koordinavimas</t>
  </si>
  <si>
    <t xml:space="preserve">Administracijos direktorius </t>
  </si>
  <si>
    <t>Funkciją įgyvendinančių institucijų skaičius</t>
  </si>
  <si>
    <t>011-01-02-11 (TP)</t>
  </si>
  <si>
    <t>Erdvinių duomenų rinkinio tvarkymas</t>
  </si>
  <si>
    <t>Duomenų tvarkymo užtikrinimas</t>
  </si>
  <si>
    <t>Funkcijos vykdymas, proc.</t>
  </si>
  <si>
    <t>011-01-03 (T)</t>
  </si>
  <si>
    <t>Užtikrinti finansavimą nenumatytoms išlaidoms dengti bei valdyti prisiimtus finansinius įsipareigojimus</t>
  </si>
  <si>
    <t>011-01-03-01 (TP)</t>
  </si>
  <si>
    <t>Savivaldybės mero rezervas</t>
  </si>
  <si>
    <t>Tikslingas lėšų skyrimas ekstremalioms situacijoms ir arba ekstremaliems įvykiams likviduoti, jų padariniams šalinti, gaisrų ir stichinių nelaimių padariniams likviduoti</t>
  </si>
  <si>
    <t>Tikslingai panaudoto rezervo
dalis, proc.</t>
  </si>
  <si>
    <t>011-01-01-02 (TP)</t>
  </si>
  <si>
    <t>Savivaldybės mero fondas</t>
  </si>
  <si>
    <t>Tikslingas lėšų, skirtų Tauragės rajono savivaldybės mero fondui, panaudojimas</t>
  </si>
  <si>
    <t>Tikslingai panaudoto fondo
dalis, proc.</t>
  </si>
  <si>
    <t>011-01-03-03 (TP)</t>
  </si>
  <si>
    <t>Paskolų grąžinimas, palūkanų ir paskolų aptarnavimo išlaidų apmokėjimas</t>
  </si>
  <si>
    <t>Prisiimtų finansinių įsipareigojimų vykdymas pagal nustatytus paskolų grąžinimo grafikus</t>
  </si>
  <si>
    <t>Finansinių įsipareigojimų vykdymo savalaikiškumas, proc.</t>
  </si>
  <si>
    <t>011-01-03-04 (TP)</t>
  </si>
  <si>
    <t>UAB "Kėdbusas" nuostolingų maršrutų kompensavimas</t>
  </si>
  <si>
    <t>Keleivių vežimo kompensacijos mokėjimo užtikrinimas</t>
  </si>
  <si>
    <t>Patvirtintų pavėžėjimo išlaidų kompensavimas</t>
  </si>
  <si>
    <t>011-01-03-05 (TP)</t>
  </si>
  <si>
    <t xml:space="preserve">Kompensuoti savivaldybės patirtas išlaidas valdant nepaprastąją padėtį dėl užsieniečių, pasitraukusių iš Ukrainos dėl Rusijos Federacijos karinių veiksmų Ukrainoje </t>
  </si>
  <si>
    <t>Įstaigų, kurioms kompensuojamos išlaidos / asmenų,  pasitraukusių iš Ukrainos dėl Rusijos Federacijos karinių veiksmų Ukrainoje, skaičius</t>
  </si>
  <si>
    <t>2/20</t>
  </si>
  <si>
    <t>011-01-03-06 (TP)</t>
  </si>
  <si>
    <t>Piniginis akcininko įnašas UAB "Kėdainių butai" nuosavam kapitalui atkurti</t>
  </si>
  <si>
    <t>Priemonės vykdymas, proc.</t>
  </si>
  <si>
    <t>011-01-04 (T)</t>
  </si>
  <si>
    <t>Plėtojant  dalykinius santykius ir ryšius su tarptautinėmis ir vietinėmis institucijomis,  organizacijomis, rajono bendruomene, stiprinti rajono įvaizdį</t>
  </si>
  <si>
    <t>011-01-04-01 (TP)</t>
  </si>
  <si>
    <t>Dalyvavimas Lietuvos savivaldybių asociacijos veikloje</t>
  </si>
  <si>
    <t xml:space="preserve">Dalyvavimo LSA veikloje užtikrinimas 
(mokestis)
</t>
  </si>
  <si>
    <t>Veikloje dalyvaujančių partnerių skaičius</t>
  </si>
  <si>
    <t>011-01-04-02  (TP)</t>
  </si>
  <si>
    <t>Dalyvavimas VšĮ Kauno regiono plėtros agentūros veikloje</t>
  </si>
  <si>
    <t>Kauno apskrities savivaldybių regioninis bendradarbiavimas, kvalifikacijos tobulinimas, projektų įgyvendinimas</t>
  </si>
  <si>
    <t>Programų, kuriose dalyvauja savivaldybė, skaičius</t>
  </si>
  <si>
    <t>011-01-04-03  (TP)</t>
  </si>
  <si>
    <t xml:space="preserve">Dalyvavimas Kauno regiono plėtros tarybos veikloje </t>
  </si>
  <si>
    <t xml:space="preserve">Dalyvavimo Kauno regiono plėtros tarybos  veikloje užtikrinimas (mokestis)
</t>
  </si>
  <si>
    <t>Veikloje dalyvaujančių savivaldybių skaičius</t>
  </si>
  <si>
    <t>011-01-04-04 (TP)</t>
  </si>
  <si>
    <t xml:space="preserve">Visuomenės įtraukimas į planavimo, biudžeto formavimo, konsultavimosi procesus, organizuojant dalyvaujamojo biudžeto iniciatyvų konkursą ir iniciatyvų įgyvendinimą </t>
  </si>
  <si>
    <t>"Jaukumo  ratas“ " iniciatyvos įgyvendinimas: rangos darbų viešojo pirkimo organizavimas, rangos darbų koordinavimas, rangovo prisiimtų sutartinių įsipareigojimų vykdymo kontrolė</t>
  </si>
  <si>
    <t>Įgyvendinamų gyventojų iniciatyvų skaičius</t>
  </si>
  <si>
    <t>"UNITY DOME – kupolas kultūros ir bendruomenės ryšiams"  iniciatyvos įgyvendinimas: rangos darbų viešojo pirkimo organizavimas, rangos darbų koordinavimas, rangovo prisiimtų sutartinių įsipareigojimų vykdymo kontrolė</t>
  </si>
  <si>
    <t>"Babėnų miškas – sveikatingumo trasa"  iniciatyvos įgyvendinimas: techninės vizualinės dokumentacijos rengimo viešojo pirkimo organizavimas, projektavimo paslaugos koordinavimas, tiekėjo prisiimtų sutartinių įsipareigojimų vykdymo kontrolė</t>
  </si>
  <si>
    <t>2024 m.  gyventojų iniciatyvų, skirtų gyvenamajai aplinkai gerinti, projektų idėjų atrankos konkurso organizavimas ir koordinavimas</t>
  </si>
  <si>
    <t>011-01-04-05 (TP)</t>
  </si>
  <si>
    <t>Savivaldybės tarybos ir administracijos komunikacija su bendruomene ir visuomenės informavimo užtikrinimas</t>
  </si>
  <si>
    <t>Komunikacijos su bendruomene ir visuomenės informavimo koordinavimas</t>
  </si>
  <si>
    <t>Informacijos teikimas viešųjų ryšių atstovei</t>
  </si>
  <si>
    <t>nuolat, pagal poreikį</t>
  </si>
  <si>
    <t>011-01-05 (T)</t>
  </si>
  <si>
    <t>Gerinti savivaldybės administracijos veiklos kokybę, atnaujinant (diegiant) informacines sistemas, kompiuterinę įrangą,  užtikrinant sisteminį viešųjų ir administracinių paslaugų modernizavimą</t>
  </si>
  <si>
    <t>011-01-05-01 (TP)</t>
  </si>
  <si>
    <t>Informacinių technologijų plėtra savivaldybės administracijoje, administracinių elektroninių  paslaugų brandos lygio kėlimas</t>
  </si>
  <si>
    <t>IT įrangos, programų, IS atnaujinimo viešųjų pirkimų organizavimas, įdiegtų programų, IS priežiūra ir plėtros organizavimas</t>
  </si>
  <si>
    <t xml:space="preserve">Atnaujinamos, prižiūrimos IS skaičius </t>
  </si>
  <si>
    <t>011-01-05-02 (TP)</t>
  </si>
  <si>
    <t>Kolokacijos paslauga Valstybės duomenų centre</t>
  </si>
  <si>
    <t>Paslaugos funkcionalumo užtikrinimas</t>
  </si>
  <si>
    <t>Kolokacijos užtikrinimas, proc.</t>
  </si>
  <si>
    <t>011-01-05-03 (TP)</t>
  </si>
  <si>
    <t>Kibernetinio saugumo ir elektroninės informacijos saugos užtikrinimas</t>
  </si>
  <si>
    <t>Kibernetinio saugumo reikalavimų užtikrinimas</t>
  </si>
  <si>
    <t>Kibernetinio saugumo srityje 
įgyvendintų priemonių skaičius</t>
  </si>
  <si>
    <t>011-01-05-04 (TP)</t>
  </si>
  <si>
    <t>Kėdainių rajono savivaldybės teikiamų paslaugų informacijos paieškos, naudojant dirbtinį intelektą, sistemos sukūrimas</t>
  </si>
  <si>
    <t>Sistemos sukūrimas ir palaikymas</t>
  </si>
  <si>
    <t>011-01-05-05 (TP)</t>
  </si>
  <si>
    <t xml:space="preserve">Savivaldybės ir Valstybės duomenų agentūros bendradarbiavimas dėl VDV IS, apimant "duomenų ežerą" </t>
  </si>
  <si>
    <t>Duomenų, informacijos teikimas  Valstybės duomenų agentūros valdomo duomenų ežerui</t>
  </si>
  <si>
    <t>Atvertų duomenų skaičius</t>
  </si>
  <si>
    <t>011-01-05-06 (PP)</t>
  </si>
  <si>
    <t>Viešųjų paslaugų teikimas bei gyventojų aptarnavimas, pasitelkiant dirbtinio intelekto sprendimus, Kėdainių rajono savivaldybėje</t>
  </si>
  <si>
    <t>Projekto veiklų koordinavimas gavus ES finansavimą</t>
  </si>
  <si>
    <t>Bendrasis skyrius, Strateginio planavimo ir investicijų skyrius</t>
  </si>
  <si>
    <t xml:space="preserve">Sukurtų skaitmeninių sprendimų skaičius </t>
  </si>
  <si>
    <t>011-01-06 (T)</t>
  </si>
  <si>
    <t>Užtikrinti rajono gyventojų viešąją tvarką ir viešąjį saugumą</t>
  </si>
  <si>
    <t>011-01-06-01 (TP)</t>
  </si>
  <si>
    <t>Prevencinės programos „Saugios aplinkos kūrimas ir bendruomenės teisėtvarkos kūrimas" finansavimas</t>
  </si>
  <si>
    <t>Įgyvendinamų programos priemonių koordinavimas</t>
  </si>
  <si>
    <t xml:space="preserve">Viešosios tvarkos skyrius </t>
  </si>
  <si>
    <t>Įgyvendintų prevencinių priemonių skaičius</t>
  </si>
  <si>
    <t>011-01-06-03 (TP)</t>
  </si>
  <si>
    <t>Civilinės saugos organizavimas</t>
  </si>
  <si>
    <t>Civilinės saugos ekstremaliųjų situacijų valdymo plano prevencinių priemonių rengimas (atnaujinimas)</t>
  </si>
  <si>
    <t>Pareigūnas, atliekantis savivaldybės parengties pareigūno funkcijas</t>
  </si>
  <si>
    <t>Įgyvendintų ekstremaliųjų situacijų prevencijos priemonių plano vykdymo procentas</t>
  </si>
  <si>
    <t xml:space="preserve">Administracijos struktūrinių padalinių, įstaigų, įmonių darbų saugos patikrinimų vykdymas, priešgaisrinės tarnybos parengties kontroliavimas </t>
  </si>
  <si>
    <t>Rajono civilinės saugos perspėjimo sistemos būklės kontroliavimas,  civilinės saugos mokymų organizavimas</t>
  </si>
  <si>
    <t xml:space="preserve">Modernizuotų gyventojų perspėjimo sistemų skaičius </t>
  </si>
  <si>
    <t>011-01-06-04 (TP)</t>
  </si>
  <si>
    <t>Dalyvavimas  rengiant ir vykdant mobilizaciją, demobilizaciją, priimančiosios šalies paramą</t>
  </si>
  <si>
    <t>Pasirengimo mobilizacijai, demobilizacijai ir priimančios šalies paramos teikimo administravimas</t>
  </si>
  <si>
    <t>Vyr. specialistas (mobilizacijai)</t>
  </si>
  <si>
    <t>Atnaujintų mobilizacijos planų skaičius</t>
  </si>
  <si>
    <t xml:space="preserve">Duomenų rinkimas, sisteminimas, savivaldybės mobilizacijos plano rengimas </t>
  </si>
  <si>
    <t>Mobilizacinio ar priimančios šalies paramos teikimo mokymo organizavimas, koordinavimas</t>
  </si>
  <si>
    <t>011-01-06-05 (TP)</t>
  </si>
  <si>
    <t>Gyventojų saugumo, diegiant vaizdo stebėjimo ir saugumo priemones mieste bei rajone  užtikrinimas</t>
  </si>
  <si>
    <t>Vaizdo stebėjimo sistemos ir transporto priemonių greičio, raudono šviesoforo signalo pažeidimo fiksavimo sistemos įrangos nuomos, šių sistemų įrengimo ir priežiūros sutarties koordinavimas</t>
  </si>
  <si>
    <t>Stebėjimo vietų viešosiose erdvėse skaičius</t>
  </si>
  <si>
    <t>Lėšų poreikis (tūkst. Eur)</t>
  </si>
  <si>
    <t xml:space="preserve">Eil. Nr. </t>
  </si>
  <si>
    <t>Programos kodas ir pavadinimas</t>
  </si>
  <si>
    <t>01</t>
  </si>
  <si>
    <t>Švietimas ir ugdymas</t>
  </si>
  <si>
    <t>02</t>
  </si>
  <si>
    <t>Sveikatos apsauga</t>
  </si>
  <si>
    <t>03</t>
  </si>
  <si>
    <t>Socialinės apsaugos plėtojimas</t>
  </si>
  <si>
    <t>04</t>
  </si>
  <si>
    <t>Sporto veiklos plėtra</t>
  </si>
  <si>
    <t>05</t>
  </si>
  <si>
    <t>Kultūros veiklos plėtra</t>
  </si>
  <si>
    <t>06</t>
  </si>
  <si>
    <t>Kultūros paveldo išsaugojimas, turizmo skatinimas</t>
  </si>
  <si>
    <t>07</t>
  </si>
  <si>
    <t>Infrastruktūros objektų priežiūra ir plėtra</t>
  </si>
  <si>
    <t>08</t>
  </si>
  <si>
    <t>Aplinkos apsauga</t>
  </si>
  <si>
    <t>09</t>
  </si>
  <si>
    <t>Žemės ūkis ir melioracija</t>
  </si>
  <si>
    <t>10</t>
  </si>
  <si>
    <t>Parama verslui irverslo plėtra</t>
  </si>
  <si>
    <t>11</t>
  </si>
  <si>
    <t>Savivaldybės valdymo tobulinimas</t>
  </si>
  <si>
    <t>IŠ VISO PROGRAMOS ĮGYVENDINTI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</si>
  <si>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</si>
  <si>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</si>
  <si>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</si>
  <si>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</si>
  <si>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</si>
  <si>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</si>
  <si>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</si>
  <si>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</si>
  <si>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 xml:space="preserve">2024 m. gruodžio 27 d.  įsakymo Nr.AD-1-1199  redakcija)     </t>
  </si>
  <si>
    <t>Socialinės paramos skyrius, Švietimo, kultūros ir sporto skyrius</t>
  </si>
  <si>
    <t>Turto valdymo skyrius</t>
  </si>
  <si>
    <t>Turto valdymo skyrius, Apskaitos skyrius</t>
  </si>
  <si>
    <t>Statybos skyrius, vyr. specialistė (jaunimo reikalų koordinatorė)</t>
  </si>
  <si>
    <t>Statybos skyrius, Strateginio panavimo ir investicijų skyrius</t>
  </si>
  <si>
    <t>Turto valdymo  skyrius</t>
  </si>
  <si>
    <t>Turto valdymo skyrius,  Socialinės paramos skyrius</t>
  </si>
  <si>
    <t>Turto valdymo skyrius, Architektūros ir urbanistikos skyrius</t>
  </si>
  <si>
    <t xml:space="preserve">Dalykinių olimpiadų ir konkursų prizininkų skaičius, tenkantis 10 tūkst. mokinių (skaičius)  </t>
  </si>
  <si>
    <t>~5200</t>
  </si>
  <si>
    <t>~30</t>
  </si>
  <si>
    <t>1/1/0</t>
  </si>
  <si>
    <t>Parengta techninė dokumentacija / įveiklinta kultūros centro pastato dalis</t>
  </si>
  <si>
    <t xml:space="preserve">Einamaisiais metais atlikta numatyta darbų, proc. </t>
  </si>
  <si>
    <t>Laiku ir pagal teisės aktų reikalavimus parengtų teritorijų planavimo dokumentų dalis (proc.)</t>
  </si>
  <si>
    <t>Parengtos techninės dokumentacijos skaičius/tvarkoma dviračių-pėsčiųjų takų atkarpų</t>
  </si>
  <si>
    <t>1/1</t>
  </si>
  <si>
    <t>~3500</t>
  </si>
  <si>
    <t>Surengtų konkursų skaičius</t>
  </si>
  <si>
    <t xml:space="preserve">Dalyvaujančių verslo subjektų (mentorių) ir dalyvių skaičius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</si>
</sst>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82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rgb="FFFF0000"/>
      <name val="Times New Roman"/>
      <family val="1"/>
    </font>
    <font>
      <sz val="10"/>
      <color rgb="FF00B050"/>
      <name val="Times New Roman"/>
      <family val="1"/>
      <charset val="186"/>
    </font>
    <font>
      <i/>
      <sz val="11"/>
      <name val="Times New Roman"/>
      <family val="1"/>
    </font>
    <font>
      <sz val="11"/>
      <color rgb="FFFF0000"/>
      <name val="Times New Roman"/>
      <family val="1"/>
    </font>
    <font>
      <u/>
      <sz val="10"/>
      <name val="Times New Roman"/>
      <family val="1"/>
    </font>
    <font>
      <sz val="1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10.5"/>
      <name val="Times New Roman"/>
      <family val="1"/>
    </font>
    <font>
      <sz val="10.5"/>
      <name val="Times New Roman"/>
      <family val="1"/>
    </font>
    <font>
      <u/>
      <sz val="10"/>
      <color rgb="FFFF0000"/>
      <name val="Times New Roman"/>
      <family val="1"/>
    </font>
    <font>
      <i/>
      <sz val="10.5"/>
      <name val="Times New Roman"/>
      <family val="1"/>
    </font>
    <font>
      <b/>
      <sz val="10"/>
      <color rgb="FF002060"/>
      <name val="Times New Roman"/>
      <family val="1"/>
    </font>
    <font>
      <b/>
      <sz val="12"/>
      <color rgb="FF002060"/>
      <name val="Times New Roman"/>
      <family val="1"/>
    </font>
    <font>
      <sz val="10"/>
      <color theme="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b/>
      <sz val="10"/>
      <color theme="1"/>
      <name val="Arial"/>
      <family val="2"/>
      <charset val="186"/>
    </font>
    <font>
      <i/>
      <sz val="10"/>
      <color rgb="FFFF0000"/>
      <name val="Times New Roman"/>
      <family val="1"/>
    </font>
    <font>
      <i/>
      <sz val="10"/>
      <color theme="1"/>
      <name val="Times New Roman"/>
      <family val="1"/>
    </font>
    <font>
      <b/>
      <u/>
      <sz val="13"/>
      <color theme="1"/>
      <name val="Times New Roman"/>
      <family val="1"/>
      <charset val="186"/>
    </font>
    <font>
      <sz val="13"/>
      <color theme="1"/>
      <name val="Times New Roman"/>
      <family val="1"/>
      <charset val="186"/>
    </font>
    <font>
      <b/>
      <sz val="16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1"/>
      <name val="Times New Roman"/>
      <family val="1"/>
    </font>
    <font>
      <b/>
      <i/>
      <sz val="12"/>
      <color rgb="FF002060"/>
      <name val="Times New Roman"/>
      <family val="1"/>
    </font>
    <font>
      <b/>
      <sz val="14"/>
      <color theme="1"/>
      <name val="Times New Roman"/>
      <family val="1"/>
    </font>
    <font>
      <i/>
      <sz val="10"/>
      <color theme="1"/>
      <name val="Times New Roman"/>
      <family val="1"/>
      <charset val="186"/>
    </font>
    <font>
      <i/>
      <sz val="9"/>
      <name val="Times New Roman"/>
      <family val="1"/>
    </font>
    <font>
      <b/>
      <i/>
      <sz val="12"/>
      <color theme="1"/>
      <name val="Times New Roman"/>
      <family val="1"/>
    </font>
    <font>
      <b/>
      <i/>
      <sz val="10.5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.5"/>
      <color rgb="FF002060"/>
      <name val="Times New Roman"/>
      <family val="1"/>
    </font>
    <font>
      <sz val="11.5"/>
      <color theme="1"/>
      <name val="Times New Roman"/>
      <family val="1"/>
    </font>
    <font>
      <sz val="10"/>
      <color rgb="FF00B050"/>
      <name val="Times New Roman"/>
      <family val="1"/>
    </font>
    <font>
      <sz val="9"/>
      <color theme="0"/>
      <name val="Times New Roman"/>
      <family val="1"/>
      <charset val="186"/>
    </font>
    <font>
      <b/>
      <sz val="10"/>
      <color theme="0"/>
      <name val="Times New Roman"/>
      <family val="1"/>
    </font>
    <font>
      <sz val="10"/>
      <color theme="0"/>
      <name val="Times New Roman"/>
      <family val="1"/>
      <charset val="186"/>
    </font>
    <font>
      <u/>
      <sz val="10"/>
      <color theme="1"/>
      <name val="Times New Roman"/>
      <family val="1"/>
    </font>
    <font>
      <sz val="10"/>
      <color rgb="FF009900"/>
      <name val="Times New Roman"/>
      <family val="1"/>
    </font>
    <font>
      <b/>
      <sz val="9"/>
      <color theme="1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i/>
      <sz val="9"/>
      <color theme="1"/>
      <name val="Times New Roman"/>
      <family val="1"/>
    </font>
    <font>
      <i/>
      <sz val="11"/>
      <color rgb="FF0070C0"/>
      <name val="Times New Roman"/>
      <family val="1"/>
    </font>
    <font>
      <sz val="10"/>
      <color rgb="FFFF0000"/>
      <name val="Arial"/>
      <family val="2"/>
      <charset val="186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i/>
      <sz val="14"/>
      <color rgb="FF00B050"/>
      <name val="Times New Roman"/>
      <family val="1"/>
    </font>
    <font>
      <i/>
      <sz val="14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/>
    <xf numFmtId="0" fontId="8" fillId="0" borderId="0"/>
    <xf numFmtId="0" fontId="1" fillId="0" borderId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35" fillId="0" borderId="0"/>
  </cellStyleXfs>
  <cellXfs count="1069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2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8" fillId="2" borderId="0" xfId="0" applyFont="1" applyFill="1"/>
    <xf numFmtId="0" fontId="2" fillId="2" borderId="0" xfId="0" applyFont="1" applyFill="1"/>
    <xf numFmtId="49" fontId="1" fillId="2" borderId="1" xfId="0" applyNumberFormat="1" applyFont="1" applyFill="1" applyBorder="1" applyAlignment="1">
      <alignment horizontal="left" vertical="top" wrapText="1"/>
    </xf>
    <xf numFmtId="165" fontId="1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horizontal="left" vertical="top" wrapText="1"/>
    </xf>
    <xf numFmtId="49" fontId="1" fillId="3" borderId="1" xfId="0" applyNumberFormat="1" applyFont="1" applyFill="1" applyBorder="1" applyAlignment="1">
      <alignment horizontal="left" vertical="top" wrapText="1"/>
    </xf>
    <xf numFmtId="166" fontId="15" fillId="5" borderId="1" xfId="0" applyNumberFormat="1" applyFont="1" applyFill="1" applyBorder="1" applyAlignment="1">
      <alignment vertical="top" wrapText="1"/>
    </xf>
    <xf numFmtId="0" fontId="3" fillId="5" borderId="0" xfId="0" applyFont="1" applyFill="1" applyAlignment="1">
      <alignment horizontal="center" vertical="top"/>
    </xf>
    <xf numFmtId="166" fontId="1" fillId="5" borderId="1" xfId="4" applyNumberFormat="1" applyFont="1" applyFill="1" applyBorder="1" applyAlignment="1">
      <alignment vertical="top" wrapText="1"/>
    </xf>
    <xf numFmtId="0" fontId="15" fillId="0" borderId="0" xfId="0" applyFont="1" applyAlignment="1">
      <alignment vertical="top" wrapText="1"/>
    </xf>
    <xf numFmtId="166" fontId="15" fillId="5" borderId="1" xfId="0" applyNumberFormat="1" applyFont="1" applyFill="1" applyBorder="1" applyAlignment="1">
      <alignment horizontal="right" vertical="top" wrapText="1"/>
    </xf>
    <xf numFmtId="165" fontId="15" fillId="5" borderId="1" xfId="0" applyNumberFormat="1" applyFont="1" applyFill="1" applyBorder="1" applyAlignment="1">
      <alignment vertical="top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/>
    <xf numFmtId="166" fontId="15" fillId="5" borderId="1" xfId="0" applyNumberFormat="1" applyFont="1" applyFill="1" applyBorder="1" applyAlignment="1">
      <alignment vertical="top"/>
    </xf>
    <xf numFmtId="166" fontId="15" fillId="5" borderId="1" xfId="4" applyNumberFormat="1" applyFont="1" applyFill="1" applyBorder="1" applyAlignment="1">
      <alignment horizontal="right" vertical="top" wrapText="1"/>
    </xf>
    <xf numFmtId="166" fontId="15" fillId="5" borderId="1" xfId="4" applyNumberFormat="1" applyFont="1" applyFill="1" applyBorder="1" applyAlignment="1">
      <alignment vertical="top" wrapText="1"/>
    </xf>
    <xf numFmtId="49" fontId="12" fillId="0" borderId="0" xfId="0" applyNumberFormat="1" applyFont="1" applyAlignment="1">
      <alignment wrapText="1"/>
    </xf>
    <xf numFmtId="0" fontId="15" fillId="0" borderId="0" xfId="4" applyFont="1" applyAlignment="1">
      <alignment vertical="top" wrapText="1"/>
    </xf>
    <xf numFmtId="49" fontId="15" fillId="0" borderId="1" xfId="4" applyNumberFormat="1" applyFont="1" applyBorder="1" applyAlignment="1">
      <alignment horizontal="right" vertical="top" wrapText="1"/>
    </xf>
    <xf numFmtId="0" fontId="15" fillId="0" borderId="1" xfId="4" applyFont="1" applyBorder="1" applyAlignment="1">
      <alignment horizontal="right" vertical="top" wrapText="1"/>
    </xf>
    <xf numFmtId="0" fontId="15" fillId="0" borderId="1" xfId="4" applyFont="1" applyBorder="1" applyAlignment="1">
      <alignment horizontal="center" vertical="top" wrapText="1"/>
    </xf>
    <xf numFmtId="0" fontId="15" fillId="5" borderId="0" xfId="0" applyFont="1" applyFill="1" applyAlignment="1">
      <alignment wrapText="1"/>
    </xf>
    <xf numFmtId="49" fontId="18" fillId="0" borderId="1" xfId="0" applyNumberFormat="1" applyFont="1" applyBorder="1" applyAlignment="1">
      <alignment horizontal="left" vertical="top" wrapText="1"/>
    </xf>
    <xf numFmtId="0" fontId="1" fillId="5" borderId="1" xfId="0" applyFont="1" applyFill="1" applyBorder="1" applyAlignment="1">
      <alignment vertical="top" wrapText="1"/>
    </xf>
    <xf numFmtId="0" fontId="15" fillId="0" borderId="0" xfId="0" applyFont="1" applyAlignment="1">
      <alignment wrapText="1"/>
    </xf>
    <xf numFmtId="0" fontId="10" fillId="0" borderId="0" xfId="0" applyFont="1" applyAlignment="1">
      <alignment wrapText="1"/>
    </xf>
    <xf numFmtId="49" fontId="15" fillId="0" borderId="0" xfId="0" applyNumberFormat="1" applyFont="1" applyAlignment="1">
      <alignment wrapText="1"/>
    </xf>
    <xf numFmtId="0" fontId="1" fillId="0" borderId="0" xfId="0" applyFont="1" applyAlignment="1">
      <alignment horizontal="center" vertical="top" wrapText="1"/>
    </xf>
    <xf numFmtId="49" fontId="15" fillId="0" borderId="1" xfId="0" applyNumberFormat="1" applyFont="1" applyBorder="1" applyAlignment="1">
      <alignment horizontal="left" vertical="top" wrapText="1"/>
    </xf>
    <xf numFmtId="49" fontId="15" fillId="0" borderId="1" xfId="0" applyNumberFormat="1" applyFont="1" applyBorder="1" applyAlignment="1">
      <alignment vertical="top" wrapText="1"/>
    </xf>
    <xf numFmtId="0" fontId="1" fillId="5" borderId="2" xfId="0" applyFont="1" applyFill="1" applyBorder="1" applyAlignment="1">
      <alignment horizontal="left" vertical="top" wrapText="1"/>
    </xf>
    <xf numFmtId="0" fontId="15" fillId="5" borderId="1" xfId="4" applyFont="1" applyFill="1" applyBorder="1" applyAlignment="1">
      <alignment vertical="top" wrapText="1"/>
    </xf>
    <xf numFmtId="165" fontId="1" fillId="5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5" fillId="5" borderId="1" xfId="0" applyFont="1" applyFill="1" applyBorder="1" applyAlignment="1">
      <alignment vertical="top" wrapText="1"/>
    </xf>
    <xf numFmtId="0" fontId="15" fillId="5" borderId="1" xfId="0" applyFont="1" applyFill="1" applyBorder="1" applyAlignment="1">
      <alignment horizontal="center" vertical="top" wrapText="1"/>
    </xf>
    <xf numFmtId="0" fontId="1" fillId="5" borderId="0" xfId="0" applyFont="1" applyFill="1" applyAlignment="1">
      <alignment horizontal="right" vertical="top" wrapText="1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0" fillId="0" borderId="1" xfId="0" applyFont="1" applyBorder="1" applyAlignment="1">
      <alignment wrapText="1"/>
    </xf>
    <xf numFmtId="0" fontId="19" fillId="5" borderId="0" xfId="0" applyFont="1" applyFill="1" applyAlignment="1">
      <alignment wrapText="1"/>
    </xf>
    <xf numFmtId="0" fontId="19" fillId="0" borderId="0" xfId="0" applyFont="1" applyAlignment="1">
      <alignment horizontal="left" vertical="top" wrapText="1"/>
    </xf>
    <xf numFmtId="0" fontId="1" fillId="5" borderId="4" xfId="0" applyFont="1" applyFill="1" applyBorder="1" applyAlignment="1">
      <alignment horizontal="left" vertical="top" wrapText="1"/>
    </xf>
    <xf numFmtId="49" fontId="1" fillId="5" borderId="2" xfId="0" applyNumberFormat="1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166" fontId="1" fillId="5" borderId="1" xfId="0" applyNumberFormat="1" applyFont="1" applyFill="1" applyBorder="1" applyAlignment="1">
      <alignment horizontal="right" vertical="top" wrapText="1"/>
    </xf>
    <xf numFmtId="49" fontId="1" fillId="5" borderId="1" xfId="0" applyNumberFormat="1" applyFont="1" applyFill="1" applyBorder="1" applyAlignment="1">
      <alignment vertical="top" wrapText="1"/>
    </xf>
    <xf numFmtId="49" fontId="1" fillId="5" borderId="1" xfId="0" applyNumberFormat="1" applyFont="1" applyFill="1" applyBorder="1" applyAlignment="1">
      <alignment horizontal="left" vertical="top" wrapText="1"/>
    </xf>
    <xf numFmtId="0" fontId="15" fillId="5" borderId="2" xfId="0" applyFont="1" applyFill="1" applyBorder="1" applyAlignment="1">
      <alignment horizontal="center" vertical="top" wrapText="1"/>
    </xf>
    <xf numFmtId="0" fontId="15" fillId="5" borderId="1" xfId="0" applyFont="1" applyFill="1" applyBorder="1" applyAlignment="1">
      <alignment horizontal="right" vertical="top" wrapText="1"/>
    </xf>
    <xf numFmtId="49" fontId="15" fillId="5" borderId="1" xfId="0" applyNumberFormat="1" applyFont="1" applyFill="1" applyBorder="1" applyAlignment="1">
      <alignment horizontal="right" vertical="top" wrapText="1"/>
    </xf>
    <xf numFmtId="49" fontId="15" fillId="5" borderId="1" xfId="0" applyNumberFormat="1" applyFont="1" applyFill="1" applyBorder="1" applyAlignment="1">
      <alignment horizontal="center" vertical="top" wrapText="1"/>
    </xf>
    <xf numFmtId="0" fontId="15" fillId="5" borderId="1" xfId="0" applyFont="1" applyFill="1" applyBorder="1" applyAlignment="1">
      <alignment horizontal="left" vertical="top" wrapText="1"/>
    </xf>
    <xf numFmtId="0" fontId="15" fillId="5" borderId="2" xfId="0" applyFont="1" applyFill="1" applyBorder="1" applyAlignment="1">
      <alignment horizontal="left" vertical="top" wrapText="1"/>
    </xf>
    <xf numFmtId="0" fontId="15" fillId="5" borderId="4" xfId="0" applyFont="1" applyFill="1" applyBorder="1" applyAlignment="1">
      <alignment horizontal="left" vertical="top" wrapText="1"/>
    </xf>
    <xf numFmtId="49" fontId="15" fillId="5" borderId="1" xfId="0" applyNumberFormat="1" applyFont="1" applyFill="1" applyBorder="1" applyAlignment="1">
      <alignment horizontal="left" vertical="top" wrapText="1"/>
    </xf>
    <xf numFmtId="49" fontId="15" fillId="5" borderId="1" xfId="0" applyNumberFormat="1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vertical="top" wrapText="1"/>
    </xf>
    <xf numFmtId="49" fontId="15" fillId="0" borderId="1" xfId="0" applyNumberFormat="1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15" fillId="0" borderId="1" xfId="4" applyFont="1" applyBorder="1" applyAlignment="1">
      <alignment vertical="top" wrapText="1"/>
    </xf>
    <xf numFmtId="49" fontId="15" fillId="0" borderId="0" xfId="0" applyNumberFormat="1" applyFont="1" applyAlignment="1">
      <alignment vertical="top" wrapText="1"/>
    </xf>
    <xf numFmtId="49" fontId="15" fillId="0" borderId="0" xfId="0" applyNumberFormat="1" applyFont="1" applyAlignment="1">
      <alignment horizontal="right" vertical="top" wrapText="1"/>
    </xf>
    <xf numFmtId="49" fontId="15" fillId="0" borderId="0" xfId="0" applyNumberFormat="1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165" fontId="1" fillId="0" borderId="1" xfId="0" applyNumberFormat="1" applyFont="1" applyBorder="1" applyAlignment="1">
      <alignment vertical="top" wrapText="1"/>
    </xf>
    <xf numFmtId="166" fontId="1" fillId="0" borderId="0" xfId="0" applyNumberFormat="1" applyFont="1" applyAlignment="1">
      <alignment horizontal="center" vertical="top" wrapText="1"/>
    </xf>
    <xf numFmtId="0" fontId="1" fillId="5" borderId="0" xfId="0" applyFont="1" applyFill="1" applyAlignment="1">
      <alignment horizontal="center" vertical="top" wrapText="1"/>
    </xf>
    <xf numFmtId="166" fontId="1" fillId="5" borderId="0" xfId="0" applyNumberFormat="1" applyFont="1" applyFill="1" applyAlignment="1">
      <alignment horizontal="left" vertical="top" wrapText="1"/>
    </xf>
    <xf numFmtId="0" fontId="1" fillId="0" borderId="0" xfId="0" applyFont="1" applyAlignment="1">
      <alignment wrapText="1"/>
    </xf>
    <xf numFmtId="0" fontId="15" fillId="5" borderId="1" xfId="4" applyFont="1" applyFill="1" applyBorder="1" applyAlignment="1">
      <alignment horizontal="left" vertical="top" wrapText="1"/>
    </xf>
    <xf numFmtId="166" fontId="2" fillId="2" borderId="0" xfId="0" applyNumberFormat="1" applyFont="1" applyFill="1" applyAlignment="1">
      <alignment horizontal="left" vertical="top" wrapText="1"/>
    </xf>
    <xf numFmtId="166" fontId="15" fillId="0" borderId="0" xfId="4" applyNumberFormat="1" applyFont="1" applyAlignment="1">
      <alignment horizontal="left" vertical="top" wrapText="1"/>
    </xf>
    <xf numFmtId="49" fontId="1" fillId="5" borderId="1" xfId="6" applyNumberFormat="1" applyFill="1" applyBorder="1" applyAlignment="1">
      <alignment horizontal="left" vertical="top" wrapText="1"/>
    </xf>
    <xf numFmtId="49" fontId="15" fillId="0" borderId="2" xfId="0" applyNumberFormat="1" applyFont="1" applyBorder="1" applyAlignment="1">
      <alignment horizontal="left" vertical="top" wrapText="1"/>
    </xf>
    <xf numFmtId="0" fontId="15" fillId="5" borderId="2" xfId="4" applyFont="1" applyFill="1" applyBorder="1" applyAlignment="1">
      <alignment horizontal="left" vertical="top" wrapText="1"/>
    </xf>
    <xf numFmtId="0" fontId="15" fillId="5" borderId="4" xfId="4" applyFont="1" applyFill="1" applyBorder="1" applyAlignment="1">
      <alignment horizontal="left" vertical="top" wrapText="1"/>
    </xf>
    <xf numFmtId="0" fontId="15" fillId="5" borderId="2" xfId="4" applyFont="1" applyFill="1" applyBorder="1" applyAlignment="1">
      <alignment horizontal="center" vertical="top" wrapText="1"/>
    </xf>
    <xf numFmtId="166" fontId="23" fillId="0" borderId="0" xfId="0" applyNumberFormat="1" applyFont="1" applyAlignment="1">
      <alignment horizontal="left" vertical="top" wrapText="1"/>
    </xf>
    <xf numFmtId="49" fontId="24" fillId="0" borderId="1" xfId="0" applyNumberFormat="1" applyFont="1" applyBorder="1" applyAlignment="1">
      <alignment vertical="top" wrapText="1"/>
    </xf>
    <xf numFmtId="49" fontId="24" fillId="0" borderId="1" xfId="0" applyNumberFormat="1" applyFont="1" applyBorder="1" applyAlignment="1">
      <alignment horizontal="left" vertical="top" wrapText="1"/>
    </xf>
    <xf numFmtId="166" fontId="24" fillId="5" borderId="1" xfId="0" applyNumberFormat="1" applyFont="1" applyFill="1" applyBorder="1" applyAlignment="1">
      <alignment horizontal="right" vertical="top" wrapText="1"/>
    </xf>
    <xf numFmtId="0" fontId="15" fillId="5" borderId="4" xfId="4" applyFont="1" applyFill="1" applyBorder="1" applyAlignment="1">
      <alignment vertical="top" wrapText="1"/>
    </xf>
    <xf numFmtId="166" fontId="1" fillId="5" borderId="1" xfId="0" applyNumberFormat="1" applyFont="1" applyFill="1" applyBorder="1" applyAlignment="1">
      <alignment horizontal="right" vertical="top"/>
    </xf>
    <xf numFmtId="166" fontId="1" fillId="5" borderId="1" xfId="1" applyNumberFormat="1" applyFont="1" applyFill="1" applyBorder="1" applyAlignment="1">
      <alignment horizontal="right" vertical="top"/>
    </xf>
    <xf numFmtId="49" fontId="2" fillId="5" borderId="1" xfId="0" applyNumberFormat="1" applyFont="1" applyFill="1" applyBorder="1" applyAlignment="1">
      <alignment vertical="top" wrapText="1"/>
    </xf>
    <xf numFmtId="165" fontId="1" fillId="0" borderId="1" xfId="0" applyNumberFormat="1" applyFont="1" applyBorder="1" applyAlignment="1">
      <alignment horizontal="left" vertical="top" wrapText="1"/>
    </xf>
    <xf numFmtId="166" fontId="1" fillId="5" borderId="1" xfId="7" applyNumberFormat="1" applyFont="1" applyFill="1" applyBorder="1" applyAlignment="1">
      <alignment horizontal="right" vertical="top" wrapText="1"/>
    </xf>
    <xf numFmtId="166" fontId="1" fillId="5" borderId="1" xfId="1" applyNumberFormat="1" applyFont="1" applyFill="1" applyBorder="1" applyAlignment="1">
      <alignment horizontal="right" vertical="top" wrapText="1"/>
    </xf>
    <xf numFmtId="49" fontId="1" fillId="0" borderId="0" xfId="0" applyNumberFormat="1" applyFont="1" applyAlignment="1">
      <alignment wrapText="1"/>
    </xf>
    <xf numFmtId="0" fontId="1" fillId="0" borderId="0" xfId="0" applyFont="1" applyAlignment="1">
      <alignment horizontal="right" wrapText="1"/>
    </xf>
    <xf numFmtId="49" fontId="24" fillId="5" borderId="1" xfId="0" applyNumberFormat="1" applyFont="1" applyFill="1" applyBorder="1" applyAlignment="1">
      <alignment horizontal="center" vertical="top" wrapText="1"/>
    </xf>
    <xf numFmtId="49" fontId="24" fillId="5" borderId="1" xfId="0" applyNumberFormat="1" applyFont="1" applyFill="1" applyBorder="1" applyAlignment="1">
      <alignment vertical="top" wrapText="1"/>
    </xf>
    <xf numFmtId="0" fontId="24" fillId="5" borderId="2" xfId="0" applyFont="1" applyFill="1" applyBorder="1" applyAlignment="1">
      <alignment horizontal="center" vertical="top" wrapText="1"/>
    </xf>
    <xf numFmtId="166" fontId="15" fillId="0" borderId="0" xfId="0" applyNumberFormat="1" applyFont="1" applyAlignment="1">
      <alignment horizontal="left" vertical="top" wrapText="1"/>
    </xf>
    <xf numFmtId="49" fontId="24" fillId="0" borderId="0" xfId="0" applyNumberFormat="1" applyFont="1" applyAlignment="1">
      <alignment horizontal="left" vertical="top" wrapText="1"/>
    </xf>
    <xf numFmtId="0" fontId="24" fillId="0" borderId="0" xfId="0" applyFont="1" applyAlignment="1">
      <alignment vertical="top" wrapText="1"/>
    </xf>
    <xf numFmtId="0" fontId="24" fillId="0" borderId="2" xfId="0" applyFont="1" applyBorder="1" applyAlignment="1">
      <alignment horizontal="left" vertical="top" wrapText="1"/>
    </xf>
    <xf numFmtId="0" fontId="24" fillId="5" borderId="1" xfId="0" applyFont="1" applyFill="1" applyBorder="1" applyAlignment="1">
      <alignment vertical="top" wrapText="1"/>
    </xf>
    <xf numFmtId="0" fontId="24" fillId="5" borderId="1" xfId="0" applyFont="1" applyFill="1" applyBorder="1" applyAlignment="1">
      <alignment horizontal="center" vertical="top" wrapText="1"/>
    </xf>
    <xf numFmtId="0" fontId="24" fillId="5" borderId="1" xfId="0" applyFont="1" applyFill="1" applyBorder="1" applyAlignment="1">
      <alignment horizontal="left" vertical="top" wrapText="1"/>
    </xf>
    <xf numFmtId="0" fontId="24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center" vertical="top" wrapText="1"/>
    </xf>
    <xf numFmtId="166" fontId="24" fillId="5" borderId="1" xfId="0" applyNumberFormat="1" applyFont="1" applyFill="1" applyBorder="1" applyAlignment="1">
      <alignment vertical="top" wrapText="1"/>
    </xf>
    <xf numFmtId="0" fontId="24" fillId="0" borderId="1" xfId="0" applyFont="1" applyBorder="1" applyAlignment="1">
      <alignment horizontal="left" vertical="top" wrapText="1"/>
    </xf>
    <xf numFmtId="49" fontId="24" fillId="5" borderId="1" xfId="0" applyNumberFormat="1" applyFont="1" applyFill="1" applyBorder="1" applyAlignment="1">
      <alignment horizontal="left" vertical="top" wrapText="1"/>
    </xf>
    <xf numFmtId="49" fontId="24" fillId="5" borderId="2" xfId="0" applyNumberFormat="1" applyFont="1" applyFill="1" applyBorder="1" applyAlignment="1">
      <alignment horizontal="left" vertical="top" wrapText="1"/>
    </xf>
    <xf numFmtId="0" fontId="24" fillId="0" borderId="0" xfId="0" applyFont="1" applyAlignment="1">
      <alignment horizontal="center" vertical="top" wrapText="1"/>
    </xf>
    <xf numFmtId="0" fontId="24" fillId="0" borderId="0" xfId="0" applyFont="1"/>
    <xf numFmtId="49" fontId="24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2" xfId="0" applyFont="1" applyBorder="1" applyAlignment="1">
      <alignment horizontal="center" vertical="top" wrapText="1"/>
    </xf>
    <xf numFmtId="0" fontId="24" fillId="0" borderId="2" xfId="0" applyFont="1" applyBorder="1" applyAlignment="1">
      <alignment vertical="top" wrapText="1"/>
    </xf>
    <xf numFmtId="166" fontId="24" fillId="5" borderId="0" xfId="0" applyNumberFormat="1" applyFont="1" applyFill="1" applyAlignment="1">
      <alignment horizontal="left" vertical="top" wrapText="1"/>
    </xf>
    <xf numFmtId="0" fontId="24" fillId="5" borderId="0" xfId="0" applyFont="1" applyFill="1" applyAlignment="1">
      <alignment horizontal="center" vertical="top" wrapText="1"/>
    </xf>
    <xf numFmtId="49" fontId="15" fillId="5" borderId="2" xfId="4" applyNumberFormat="1" applyFont="1" applyFill="1" applyBorder="1" applyAlignment="1">
      <alignment horizontal="right" vertical="top" wrapText="1"/>
    </xf>
    <xf numFmtId="0" fontId="15" fillId="0" borderId="1" xfId="0" applyFont="1" applyBorder="1" applyAlignment="1">
      <alignment horizontal="right" vertical="top" wrapText="1"/>
    </xf>
    <xf numFmtId="0" fontId="15" fillId="0" borderId="1" xfId="0" applyFont="1" applyBorder="1" applyAlignment="1">
      <alignment horizontal="right" vertical="center" wrapText="1"/>
    </xf>
    <xf numFmtId="0" fontId="15" fillId="0" borderId="4" xfId="4" applyFont="1" applyBorder="1" applyAlignment="1">
      <alignment horizontal="right" vertical="top" wrapText="1"/>
    </xf>
    <xf numFmtId="0" fontId="15" fillId="5" borderId="1" xfId="4" applyFont="1" applyFill="1" applyBorder="1" applyAlignment="1">
      <alignment horizontal="right" vertical="top" wrapText="1"/>
    </xf>
    <xf numFmtId="0" fontId="15" fillId="5" borderId="4" xfId="4" applyFont="1" applyFill="1" applyBorder="1" applyAlignment="1">
      <alignment horizontal="right" vertical="top" wrapText="1"/>
    </xf>
    <xf numFmtId="49" fontId="15" fillId="5" borderId="1" xfId="4" applyNumberFormat="1" applyFont="1" applyFill="1" applyBorder="1" applyAlignment="1">
      <alignment horizontal="right" vertical="top" wrapText="1"/>
    </xf>
    <xf numFmtId="0" fontId="21" fillId="0" borderId="0" xfId="4" applyFont="1" applyAlignment="1">
      <alignment horizontal="right" vertical="top" wrapText="1"/>
    </xf>
    <xf numFmtId="0" fontId="15" fillId="0" borderId="0" xfId="4" applyFont="1" applyAlignment="1">
      <alignment horizontal="right" vertical="top" wrapText="1"/>
    </xf>
    <xf numFmtId="0" fontId="15" fillId="0" borderId="0" xfId="0" applyFont="1" applyAlignment="1">
      <alignment horizontal="right" wrapText="1"/>
    </xf>
    <xf numFmtId="0" fontId="15" fillId="0" borderId="0" xfId="0" applyFont="1" applyAlignment="1">
      <alignment horizontal="right" vertical="top" wrapText="1"/>
    </xf>
    <xf numFmtId="0" fontId="12" fillId="0" borderId="0" xfId="0" applyFont="1" applyAlignment="1">
      <alignment horizontal="right" wrapText="1"/>
    </xf>
    <xf numFmtId="0" fontId="1" fillId="5" borderId="2" xfId="6" applyFill="1" applyBorder="1" applyAlignment="1">
      <alignment horizontal="left" vertical="top" wrapText="1"/>
    </xf>
    <xf numFmtId="49" fontId="12" fillId="5" borderId="0" xfId="0" applyNumberFormat="1" applyFont="1" applyFill="1" applyAlignment="1">
      <alignment horizontal="left" wrapText="1"/>
    </xf>
    <xf numFmtId="0" fontId="15" fillId="5" borderId="0" xfId="4" applyFont="1" applyFill="1" applyAlignment="1">
      <alignment horizontal="left" vertical="top" wrapText="1"/>
    </xf>
    <xf numFmtId="0" fontId="15" fillId="5" borderId="0" xfId="0" applyFont="1" applyFill="1" applyAlignment="1">
      <alignment horizontal="left"/>
    </xf>
    <xf numFmtId="0" fontId="28" fillId="0" borderId="0" xfId="0" applyFont="1" applyAlignment="1">
      <alignment wrapText="1"/>
    </xf>
    <xf numFmtId="166" fontId="1" fillId="5" borderId="0" xfId="0" applyNumberFormat="1" applyFont="1" applyFill="1" applyAlignment="1">
      <alignment horizontal="right" vertical="top" wrapText="1"/>
    </xf>
    <xf numFmtId="0" fontId="15" fillId="5" borderId="0" xfId="0" applyFont="1" applyFill="1" applyAlignment="1">
      <alignment horizontal="right"/>
    </xf>
    <xf numFmtId="0" fontId="15" fillId="2" borderId="0" xfId="0" applyFont="1" applyFill="1"/>
    <xf numFmtId="0" fontId="33" fillId="0" borderId="0" xfId="0" applyFont="1" applyAlignment="1">
      <alignment vertical="top" wrapText="1"/>
    </xf>
    <xf numFmtId="0" fontId="33" fillId="0" borderId="0" xfId="0" applyFont="1" applyAlignment="1">
      <alignment horizontal="center" vertical="top" wrapText="1"/>
    </xf>
    <xf numFmtId="49" fontId="6" fillId="8" borderId="1" xfId="0" applyNumberFormat="1" applyFont="1" applyFill="1" applyBorder="1" applyAlignment="1">
      <alignment vertical="top" wrapText="1"/>
    </xf>
    <xf numFmtId="0" fontId="15" fillId="5" borderId="0" xfId="0" applyFont="1" applyFill="1" applyAlignment="1">
      <alignment vertical="top" wrapText="1"/>
    </xf>
    <xf numFmtId="49" fontId="10" fillId="8" borderId="1" xfId="0" applyNumberFormat="1" applyFont="1" applyFill="1" applyBorder="1" applyAlignment="1">
      <alignment vertical="top" wrapText="1"/>
    </xf>
    <xf numFmtId="0" fontId="10" fillId="8" borderId="1" xfId="0" applyFont="1" applyFill="1" applyBorder="1" applyAlignment="1">
      <alignment vertical="top" wrapText="1"/>
    </xf>
    <xf numFmtId="165" fontId="15" fillId="0" borderId="1" xfId="0" applyNumberFormat="1" applyFont="1" applyBorder="1" applyAlignment="1">
      <alignment horizontal="left" vertical="top" wrapText="1"/>
    </xf>
    <xf numFmtId="165" fontId="15" fillId="0" borderId="1" xfId="7" applyNumberFormat="1" applyFont="1" applyBorder="1" applyAlignment="1">
      <alignment horizontal="right" vertical="top" wrapText="1"/>
    </xf>
    <xf numFmtId="4" fontId="10" fillId="8" borderId="1" xfId="0" applyNumberFormat="1" applyFont="1" applyFill="1" applyBorder="1" applyAlignment="1">
      <alignment vertical="top" wrapText="1"/>
    </xf>
    <xf numFmtId="166" fontId="10" fillId="8" borderId="1" xfId="7" applyNumberFormat="1" applyFont="1" applyFill="1" applyBorder="1" applyAlignment="1">
      <alignment horizontal="righ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49" fontId="15" fillId="5" borderId="2" xfId="0" applyNumberFormat="1" applyFont="1" applyFill="1" applyBorder="1" applyAlignment="1">
      <alignment horizontal="left" vertical="top" wrapText="1"/>
    </xf>
    <xf numFmtId="0" fontId="26" fillId="5" borderId="0" xfId="0" applyFont="1" applyFill="1" applyAlignment="1">
      <alignment wrapText="1"/>
    </xf>
    <xf numFmtId="166" fontId="10" fillId="8" borderId="1" xfId="0" applyNumberFormat="1" applyFont="1" applyFill="1" applyBorder="1" applyAlignment="1">
      <alignment vertical="top" wrapText="1"/>
    </xf>
    <xf numFmtId="49" fontId="10" fillId="8" borderId="5" xfId="0" applyNumberFormat="1" applyFont="1" applyFill="1" applyBorder="1" applyAlignment="1">
      <alignment vertical="top" wrapText="1"/>
    </xf>
    <xf numFmtId="0" fontId="12" fillId="0" borderId="0" xfId="0" applyFont="1" applyAlignment="1">
      <alignment vertical="top" wrapText="1"/>
    </xf>
    <xf numFmtId="49" fontId="24" fillId="5" borderId="2" xfId="0" applyNumberFormat="1" applyFont="1" applyFill="1" applyBorder="1" applyAlignment="1">
      <alignment horizontal="center" vertical="top" wrapText="1"/>
    </xf>
    <xf numFmtId="49" fontId="6" fillId="8" borderId="1" xfId="0" applyNumberFormat="1" applyFont="1" applyFill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15" fillId="5" borderId="6" xfId="4" applyFont="1" applyFill="1" applyBorder="1" applyAlignment="1">
      <alignment horizontal="center" vertical="top" wrapText="1"/>
    </xf>
    <xf numFmtId="0" fontId="15" fillId="5" borderId="4" xfId="4" applyFont="1" applyFill="1" applyBorder="1" applyAlignment="1">
      <alignment horizontal="center" vertical="top" wrapText="1"/>
    </xf>
    <xf numFmtId="49" fontId="24" fillId="0" borderId="4" xfId="0" applyNumberFormat="1" applyFont="1" applyBorder="1" applyAlignment="1">
      <alignment horizontal="left" vertical="top" wrapText="1"/>
    </xf>
    <xf numFmtId="0" fontId="10" fillId="0" borderId="3" xfId="4" applyFont="1" applyBorder="1" applyAlignment="1">
      <alignment vertical="top" wrapText="1"/>
    </xf>
    <xf numFmtId="0" fontId="15" fillId="0" borderId="3" xfId="4" applyFont="1" applyBorder="1" applyAlignment="1">
      <alignment vertical="top" wrapText="1"/>
    </xf>
    <xf numFmtId="0" fontId="10" fillId="8" borderId="1" xfId="4" applyFont="1" applyFill="1" applyBorder="1" applyAlignment="1">
      <alignment vertical="top" wrapText="1"/>
    </xf>
    <xf numFmtId="0" fontId="22" fillId="5" borderId="2" xfId="4" applyFont="1" applyFill="1" applyBorder="1" applyAlignment="1">
      <alignment horizontal="center" vertical="top" wrapText="1"/>
    </xf>
    <xf numFmtId="0" fontId="22" fillId="5" borderId="1" xfId="4" applyFont="1" applyFill="1" applyBorder="1" applyAlignment="1">
      <alignment vertical="top" wrapText="1"/>
    </xf>
    <xf numFmtId="0" fontId="22" fillId="5" borderId="1" xfId="4" applyFont="1" applyFill="1" applyBorder="1" applyAlignment="1">
      <alignment horizontal="left" vertical="top" wrapText="1"/>
    </xf>
    <xf numFmtId="166" fontId="22" fillId="5" borderId="1" xfId="4" applyNumberFormat="1" applyFont="1" applyFill="1" applyBorder="1" applyAlignment="1">
      <alignment horizontal="right" vertical="top" wrapText="1"/>
    </xf>
    <xf numFmtId="0" fontId="22" fillId="5" borderId="1" xfId="4" applyFont="1" applyFill="1" applyBorder="1" applyAlignment="1">
      <alignment horizontal="right" vertical="top" wrapText="1"/>
    </xf>
    <xf numFmtId="0" fontId="16" fillId="0" borderId="0" xfId="4" applyFont="1" applyAlignment="1">
      <alignment vertical="top" wrapText="1"/>
    </xf>
    <xf numFmtId="0" fontId="10" fillId="8" borderId="1" xfId="0" applyFont="1" applyFill="1" applyBorder="1" applyAlignment="1">
      <alignment wrapText="1"/>
    </xf>
    <xf numFmtId="0" fontId="15" fillId="8" borderId="1" xfId="0" applyFont="1" applyFill="1" applyBorder="1" applyAlignment="1">
      <alignment vertical="top" wrapText="1"/>
    </xf>
    <xf numFmtId="49" fontId="15" fillId="0" borderId="2" xfId="0" applyNumberFormat="1" applyFont="1" applyBorder="1" applyAlignment="1">
      <alignment vertical="top" wrapText="1"/>
    </xf>
    <xf numFmtId="166" fontId="10" fillId="8" borderId="1" xfId="4" applyNumberFormat="1" applyFont="1" applyFill="1" applyBorder="1" applyAlignment="1">
      <alignment vertical="top" wrapText="1"/>
    </xf>
    <xf numFmtId="4" fontId="26" fillId="8" borderId="1" xfId="0" applyNumberFormat="1" applyFont="1" applyFill="1" applyBorder="1" applyAlignment="1">
      <alignment vertical="top" wrapText="1"/>
    </xf>
    <xf numFmtId="0" fontId="24" fillId="0" borderId="0" xfId="0" applyFont="1" applyAlignment="1">
      <alignment horizontal="left" vertical="top" wrapText="1"/>
    </xf>
    <xf numFmtId="49" fontId="26" fillId="0" borderId="0" xfId="0" applyNumberFormat="1" applyFont="1" applyAlignment="1">
      <alignment horizontal="left" vertical="top" wrapText="1"/>
    </xf>
    <xf numFmtId="49" fontId="24" fillId="0" borderId="0" xfId="0" applyNumberFormat="1" applyFont="1" applyAlignment="1">
      <alignment horizontal="center" vertical="top" wrapText="1"/>
    </xf>
    <xf numFmtId="49" fontId="9" fillId="8" borderId="1" xfId="0" applyNumberFormat="1" applyFont="1" applyFill="1" applyBorder="1" applyAlignment="1">
      <alignment vertical="top" wrapText="1"/>
    </xf>
    <xf numFmtId="49" fontId="1" fillId="5" borderId="0" xfId="0" applyNumberFormat="1" applyFont="1" applyFill="1" applyAlignment="1">
      <alignment horizontal="left" vertical="top"/>
    </xf>
    <xf numFmtId="49" fontId="9" fillId="8" borderId="3" xfId="0" applyNumberFormat="1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left"/>
    </xf>
    <xf numFmtId="0" fontId="1" fillId="0" borderId="1" xfId="4" applyFont="1" applyBorder="1" applyAlignment="1">
      <alignment vertical="top" wrapText="1"/>
    </xf>
    <xf numFmtId="0" fontId="14" fillId="0" borderId="1" xfId="4" applyFont="1" applyBorder="1" applyAlignment="1">
      <alignment vertical="top" wrapText="1"/>
    </xf>
    <xf numFmtId="0" fontId="33" fillId="5" borderId="1" xfId="4" applyFont="1" applyFill="1" applyBorder="1" applyAlignment="1">
      <alignment vertical="top" wrapText="1"/>
    </xf>
    <xf numFmtId="0" fontId="10" fillId="9" borderId="1" xfId="4" applyFont="1" applyFill="1" applyBorder="1" applyAlignment="1">
      <alignment vertical="top" wrapText="1"/>
    </xf>
    <xf numFmtId="0" fontId="17" fillId="9" borderId="1" xfId="4" applyFont="1" applyFill="1" applyBorder="1" applyAlignment="1">
      <alignment vertical="top" wrapText="1"/>
    </xf>
    <xf numFmtId="0" fontId="10" fillId="10" borderId="1" xfId="4" applyFont="1" applyFill="1" applyBorder="1" applyAlignment="1">
      <alignment vertical="top" wrapText="1"/>
    </xf>
    <xf numFmtId="0" fontId="17" fillId="10" borderId="1" xfId="4" applyFont="1" applyFill="1" applyBorder="1" applyAlignment="1">
      <alignment vertical="top" wrapText="1"/>
    </xf>
    <xf numFmtId="0" fontId="30" fillId="0" borderId="1" xfId="4" applyFont="1" applyBorder="1" applyAlignment="1">
      <alignment vertical="top" wrapText="1"/>
    </xf>
    <xf numFmtId="166" fontId="10" fillId="9" borderId="1" xfId="4" applyNumberFormat="1" applyFont="1" applyFill="1" applyBorder="1" applyAlignment="1">
      <alignment vertical="top" wrapText="1"/>
    </xf>
    <xf numFmtId="4" fontId="15" fillId="5" borderId="1" xfId="4" applyNumberFormat="1" applyFont="1" applyFill="1" applyBorder="1" applyAlignment="1">
      <alignment vertical="top" wrapText="1"/>
    </xf>
    <xf numFmtId="0" fontId="16" fillId="10" borderId="1" xfId="4" applyFont="1" applyFill="1" applyBorder="1" applyAlignment="1">
      <alignment vertical="top" wrapText="1"/>
    </xf>
    <xf numFmtId="0" fontId="9" fillId="11" borderId="1" xfId="4" applyFont="1" applyFill="1" applyBorder="1" applyAlignment="1">
      <alignment vertical="top" wrapText="1"/>
    </xf>
    <xf numFmtId="0" fontId="6" fillId="9" borderId="1" xfId="4" applyFont="1" applyFill="1" applyBorder="1" applyAlignment="1">
      <alignment vertical="top" wrapText="1"/>
    </xf>
    <xf numFmtId="166" fontId="6" fillId="9" borderId="1" xfId="4" applyNumberFormat="1" applyFont="1" applyFill="1" applyBorder="1" applyAlignment="1">
      <alignment vertical="top" wrapText="1"/>
    </xf>
    <xf numFmtId="166" fontId="16" fillId="10" borderId="1" xfId="4" applyNumberFormat="1" applyFont="1" applyFill="1" applyBorder="1" applyAlignment="1">
      <alignment vertical="top" wrapText="1"/>
    </xf>
    <xf numFmtId="0" fontId="18" fillId="0" borderId="1" xfId="4" applyFont="1" applyBorder="1" applyAlignment="1">
      <alignment vertical="top" wrapText="1"/>
    </xf>
    <xf numFmtId="0" fontId="18" fillId="5" borderId="1" xfId="4" applyFont="1" applyFill="1" applyBorder="1" applyAlignment="1">
      <alignment vertical="top" wrapText="1"/>
    </xf>
    <xf numFmtId="0" fontId="33" fillId="0" borderId="1" xfId="4" applyFont="1" applyBorder="1" applyAlignment="1">
      <alignment vertical="top" wrapText="1"/>
    </xf>
    <xf numFmtId="166" fontId="33" fillId="5" borderId="1" xfId="4" applyNumberFormat="1" applyFont="1" applyFill="1" applyBorder="1" applyAlignment="1">
      <alignment vertical="top" wrapText="1"/>
    </xf>
    <xf numFmtId="0" fontId="6" fillId="11" borderId="1" xfId="4" applyFont="1" applyFill="1" applyBorder="1" applyAlignment="1">
      <alignment vertical="top" wrapText="1"/>
    </xf>
    <xf numFmtId="0" fontId="6" fillId="10" borderId="1" xfId="4" applyFont="1" applyFill="1" applyBorder="1" applyAlignment="1">
      <alignment vertical="top" wrapText="1"/>
    </xf>
    <xf numFmtId="0" fontId="15" fillId="0" borderId="0" xfId="0" applyFont="1" applyAlignment="1">
      <alignment horizontal="left" vertical="top" wrapText="1"/>
    </xf>
    <xf numFmtId="0" fontId="17" fillId="11" borderId="1" xfId="4" applyFont="1" applyFill="1" applyBorder="1" applyAlignment="1">
      <alignment vertical="top" wrapText="1"/>
    </xf>
    <xf numFmtId="166" fontId="17" fillId="10" borderId="1" xfId="4" applyNumberFormat="1" applyFont="1" applyFill="1" applyBorder="1" applyAlignment="1">
      <alignment vertical="top" wrapText="1"/>
    </xf>
    <xf numFmtId="166" fontId="33" fillId="5" borderId="0" xfId="0" applyNumberFormat="1" applyFont="1" applyFill="1" applyAlignment="1">
      <alignment horizontal="right" vertical="top" wrapText="1"/>
    </xf>
    <xf numFmtId="0" fontId="33" fillId="5" borderId="0" xfId="0" applyFont="1" applyFill="1" applyAlignment="1">
      <alignment horizontal="right" vertical="top" wrapText="1"/>
    </xf>
    <xf numFmtId="0" fontId="33" fillId="2" borderId="0" xfId="0" applyFont="1" applyFill="1"/>
    <xf numFmtId="166" fontId="17" fillId="9" borderId="1" xfId="4" applyNumberFormat="1" applyFont="1" applyFill="1" applyBorder="1" applyAlignment="1">
      <alignment vertical="top" wrapText="1"/>
    </xf>
    <xf numFmtId="0" fontId="36" fillId="9" borderId="1" xfId="4" applyFont="1" applyFill="1" applyBorder="1" applyAlignment="1">
      <alignment vertical="top" wrapText="1"/>
    </xf>
    <xf numFmtId="49" fontId="10" fillId="5" borderId="2" xfId="0" applyNumberFormat="1" applyFont="1" applyFill="1" applyBorder="1" applyAlignment="1">
      <alignment horizontal="center" vertical="center" textRotation="90" wrapText="1"/>
    </xf>
    <xf numFmtId="49" fontId="10" fillId="5" borderId="6" xfId="0" applyNumberFormat="1" applyFont="1" applyFill="1" applyBorder="1" applyAlignment="1">
      <alignment horizontal="center" vertical="center" textRotation="90" wrapText="1"/>
    </xf>
    <xf numFmtId="49" fontId="10" fillId="5" borderId="4" xfId="0" applyNumberFormat="1" applyFont="1" applyFill="1" applyBorder="1" applyAlignment="1">
      <alignment horizontal="center" vertical="center" textRotation="90" wrapText="1"/>
    </xf>
    <xf numFmtId="0" fontId="37" fillId="0" borderId="1" xfId="4" applyFont="1" applyBorder="1" applyAlignment="1">
      <alignment vertical="top" wrapText="1"/>
    </xf>
    <xf numFmtId="0" fontId="15" fillId="0" borderId="2" xfId="0" applyFont="1" applyBorder="1" applyAlignment="1">
      <alignment horizontal="left" vertical="top" wrapText="1"/>
    </xf>
    <xf numFmtId="166" fontId="15" fillId="0" borderId="1" xfId="4" applyNumberFormat="1" applyFont="1" applyBorder="1" applyAlignment="1">
      <alignment vertical="top" wrapText="1"/>
    </xf>
    <xf numFmtId="0" fontId="10" fillId="11" borderId="1" xfId="4" applyFont="1" applyFill="1" applyBorder="1" applyAlignment="1">
      <alignment vertical="top" wrapText="1"/>
    </xf>
    <xf numFmtId="49" fontId="10" fillId="5" borderId="0" xfId="0" applyNumberFormat="1" applyFont="1" applyFill="1" applyAlignment="1">
      <alignment horizontal="center" vertical="top"/>
    </xf>
    <xf numFmtId="0" fontId="15" fillId="3" borderId="1" xfId="0" applyFont="1" applyFill="1" applyBorder="1" applyAlignment="1">
      <alignment horizontal="left" vertical="top" wrapText="1"/>
    </xf>
    <xf numFmtId="0" fontId="15" fillId="6" borderId="1" xfId="0" applyFont="1" applyFill="1" applyBorder="1" applyAlignment="1">
      <alignment horizontal="left" vertical="top" wrapText="1"/>
    </xf>
    <xf numFmtId="165" fontId="15" fillId="2" borderId="1" xfId="0" applyNumberFormat="1" applyFont="1" applyFill="1" applyBorder="1" applyAlignment="1">
      <alignment horizontal="left" vertical="top" wrapText="1"/>
    </xf>
    <xf numFmtId="49" fontId="24" fillId="0" borderId="1" xfId="0" applyNumberFormat="1" applyFont="1" applyBorder="1" applyAlignment="1">
      <alignment horizontal="center" vertical="top" wrapText="1"/>
    </xf>
    <xf numFmtId="0" fontId="22" fillId="5" borderId="0" xfId="0" applyFont="1" applyFill="1" applyAlignment="1">
      <alignment horizontal="right"/>
    </xf>
    <xf numFmtId="49" fontId="10" fillId="8" borderId="1" xfId="0" applyNumberFormat="1" applyFont="1" applyFill="1" applyBorder="1" applyAlignment="1">
      <alignment horizontal="left" vertical="top" wrapText="1"/>
    </xf>
    <xf numFmtId="0" fontId="22" fillId="2" borderId="0" xfId="0" applyFont="1" applyFill="1"/>
    <xf numFmtId="166" fontId="15" fillId="5" borderId="0" xfId="0" applyNumberFormat="1" applyFont="1" applyFill="1" applyAlignment="1">
      <alignment horizontal="left" vertical="top" wrapText="1"/>
    </xf>
    <xf numFmtId="166" fontId="15" fillId="5" borderId="0" xfId="0" applyNumberFormat="1" applyFont="1" applyFill="1" applyAlignment="1">
      <alignment horizontal="right"/>
    </xf>
    <xf numFmtId="166" fontId="22" fillId="5" borderId="0" xfId="0" applyNumberFormat="1" applyFont="1" applyFill="1" applyAlignment="1">
      <alignment horizontal="right"/>
    </xf>
    <xf numFmtId="166" fontId="15" fillId="0" borderId="0" xfId="0" applyNumberFormat="1" applyFont="1"/>
    <xf numFmtId="0" fontId="15" fillId="5" borderId="1" xfId="0" applyFont="1" applyFill="1" applyBorder="1" applyAlignment="1" applyProtection="1">
      <alignment vertical="top" wrapText="1"/>
      <protection hidden="1"/>
    </xf>
    <xf numFmtId="49" fontId="1" fillId="6" borderId="1" xfId="0" applyNumberFormat="1" applyFont="1" applyFill="1" applyBorder="1" applyAlignment="1">
      <alignment horizontal="left" vertical="top" wrapText="1"/>
    </xf>
    <xf numFmtId="0" fontId="10" fillId="0" borderId="1" xfId="4" applyFont="1" applyBorder="1" applyAlignment="1">
      <alignment vertical="top" wrapText="1"/>
    </xf>
    <xf numFmtId="0" fontId="10" fillId="5" borderId="1" xfId="4" applyFont="1" applyFill="1" applyBorder="1" applyAlignment="1">
      <alignment vertical="top" wrapText="1"/>
    </xf>
    <xf numFmtId="0" fontId="17" fillId="0" borderId="1" xfId="4" applyFont="1" applyBorder="1" applyAlignment="1">
      <alignment vertical="top" wrapText="1"/>
    </xf>
    <xf numFmtId="0" fontId="17" fillId="5" borderId="1" xfId="4" applyFont="1" applyFill="1" applyBorder="1" applyAlignment="1">
      <alignment vertical="top" wrapText="1"/>
    </xf>
    <xf numFmtId="166" fontId="15" fillId="5" borderId="0" xfId="0" applyNumberFormat="1" applyFont="1" applyFill="1" applyAlignment="1">
      <alignment wrapText="1"/>
    </xf>
    <xf numFmtId="4" fontId="22" fillId="5" borderId="0" xfId="0" applyNumberFormat="1" applyFont="1" applyFill="1" applyAlignment="1">
      <alignment horizontal="right"/>
    </xf>
    <xf numFmtId="49" fontId="32" fillId="0" borderId="1" xfId="0" applyNumberFormat="1" applyFont="1" applyBorder="1" applyAlignment="1">
      <alignment horizontal="left" vertical="top" wrapText="1"/>
    </xf>
    <xf numFmtId="49" fontId="38" fillId="5" borderId="1" xfId="0" applyNumberFormat="1" applyFont="1" applyFill="1" applyBorder="1" applyAlignment="1">
      <alignment horizontal="left" vertical="top" wrapText="1"/>
    </xf>
    <xf numFmtId="49" fontId="32" fillId="5" borderId="1" xfId="0" applyNumberFormat="1" applyFont="1" applyFill="1" applyBorder="1" applyAlignment="1">
      <alignment horizontal="left" vertical="top" wrapText="1"/>
    </xf>
    <xf numFmtId="166" fontId="38" fillId="5" borderId="1" xfId="0" applyNumberFormat="1" applyFont="1" applyFill="1" applyBorder="1" applyAlignment="1">
      <alignment horizontal="right" vertical="top" wrapText="1"/>
    </xf>
    <xf numFmtId="0" fontId="38" fillId="5" borderId="1" xfId="0" applyFont="1" applyFill="1" applyBorder="1" applyAlignment="1">
      <alignment horizontal="left" vertical="top" wrapText="1"/>
    </xf>
    <xf numFmtId="0" fontId="39" fillId="5" borderId="1" xfId="4" applyFont="1" applyFill="1" applyBorder="1" applyAlignment="1">
      <alignment vertical="top" wrapText="1"/>
    </xf>
    <xf numFmtId="49" fontId="15" fillId="5" borderId="1" xfId="12" quotePrefix="1" applyNumberFormat="1" applyFont="1" applyFill="1" applyBorder="1" applyAlignment="1">
      <alignment horizontal="center" vertical="top" wrapText="1"/>
    </xf>
    <xf numFmtId="49" fontId="15" fillId="0" borderId="1" xfId="12" quotePrefix="1" applyNumberFormat="1" applyFont="1" applyBorder="1" applyAlignment="1">
      <alignment horizontal="center" vertical="top" wrapText="1"/>
    </xf>
    <xf numFmtId="49" fontId="38" fillId="5" borderId="1" xfId="0" quotePrefix="1" applyNumberFormat="1" applyFont="1" applyFill="1" applyBorder="1" applyAlignment="1">
      <alignment horizontal="center" vertical="top" wrapText="1"/>
    </xf>
    <xf numFmtId="0" fontId="15" fillId="0" borderId="1" xfId="12" applyFont="1" applyBorder="1" applyAlignment="1">
      <alignment horizontal="left" vertical="top" wrapText="1"/>
    </xf>
    <xf numFmtId="49" fontId="15" fillId="5" borderId="1" xfId="12" applyNumberFormat="1" applyFont="1" applyFill="1" applyBorder="1" applyAlignment="1">
      <alignment horizontal="center" vertical="top" wrapText="1"/>
    </xf>
    <xf numFmtId="0" fontId="39" fillId="0" borderId="1" xfId="4" applyFont="1" applyBorder="1" applyAlignment="1">
      <alignment vertical="top" wrapText="1"/>
    </xf>
    <xf numFmtId="0" fontId="15" fillId="5" borderId="1" xfId="12" applyFont="1" applyFill="1" applyBorder="1" applyAlignment="1">
      <alignment vertical="top" wrapText="1"/>
    </xf>
    <xf numFmtId="0" fontId="15" fillId="5" borderId="1" xfId="12" applyFont="1" applyFill="1" applyBorder="1" applyAlignment="1">
      <alignment horizontal="center" vertical="top" wrapText="1"/>
    </xf>
    <xf numFmtId="0" fontId="15" fillId="5" borderId="1" xfId="12" applyFont="1" applyFill="1" applyBorder="1" applyAlignment="1">
      <alignment horizontal="left" vertical="top" wrapText="1"/>
    </xf>
    <xf numFmtId="16" fontId="15" fillId="5" borderId="1" xfId="12" quotePrefix="1" applyNumberFormat="1" applyFont="1" applyFill="1" applyBorder="1" applyAlignment="1">
      <alignment horizontal="center" vertical="top" wrapText="1"/>
    </xf>
    <xf numFmtId="166" fontId="17" fillId="8" borderId="1" xfId="0" applyNumberFormat="1" applyFont="1" applyFill="1" applyBorder="1" applyAlignment="1">
      <alignment horizontal="right" vertical="top" wrapText="1"/>
    </xf>
    <xf numFmtId="166" fontId="16" fillId="13" borderId="1" xfId="0" applyNumberFormat="1" applyFont="1" applyFill="1" applyBorder="1" applyAlignment="1">
      <alignment horizontal="right" vertical="top" wrapText="1"/>
    </xf>
    <xf numFmtId="166" fontId="16" fillId="8" borderId="1" xfId="0" applyNumberFormat="1" applyFont="1" applyFill="1" applyBorder="1" applyAlignment="1">
      <alignment vertical="top" wrapText="1"/>
    </xf>
    <xf numFmtId="0" fontId="15" fillId="8" borderId="1" xfId="0" applyFont="1" applyFill="1" applyBorder="1" applyAlignment="1">
      <alignment horizontal="right" vertical="top" wrapText="1"/>
    </xf>
    <xf numFmtId="165" fontId="1" fillId="8" borderId="11" xfId="0" applyNumberFormat="1" applyFont="1" applyFill="1" applyBorder="1" applyAlignment="1">
      <alignment horizontal="left" vertical="top" wrapText="1"/>
    </xf>
    <xf numFmtId="166" fontId="16" fillId="12" borderId="1" xfId="0" applyNumberFormat="1" applyFont="1" applyFill="1" applyBorder="1" applyAlignment="1">
      <alignment horizontal="right" vertical="top" wrapText="1"/>
    </xf>
    <xf numFmtId="0" fontId="41" fillId="10" borderId="1" xfId="4" applyFont="1" applyFill="1" applyBorder="1" applyAlignment="1">
      <alignment vertical="top" wrapText="1"/>
    </xf>
    <xf numFmtId="166" fontId="41" fillId="10" borderId="1" xfId="4" applyNumberFormat="1" applyFont="1" applyFill="1" applyBorder="1" applyAlignment="1">
      <alignment vertical="top" wrapText="1"/>
    </xf>
    <xf numFmtId="166" fontId="26" fillId="8" borderId="1" xfId="0" applyNumberFormat="1" applyFont="1" applyFill="1" applyBorder="1" applyAlignment="1">
      <alignment vertical="top" wrapText="1"/>
    </xf>
    <xf numFmtId="0" fontId="26" fillId="8" borderId="1" xfId="0" applyFont="1" applyFill="1" applyBorder="1" applyAlignment="1">
      <alignment vertical="top" wrapText="1"/>
    </xf>
    <xf numFmtId="0" fontId="26" fillId="8" borderId="1" xfId="0" applyFont="1" applyFill="1" applyBorder="1" applyAlignment="1">
      <alignment horizontal="center" wrapText="1"/>
    </xf>
    <xf numFmtId="166" fontId="27" fillId="8" borderId="1" xfId="0" applyNumberFormat="1" applyFont="1" applyFill="1" applyBorder="1" applyAlignment="1">
      <alignment vertical="top" wrapText="1"/>
    </xf>
    <xf numFmtId="166" fontId="16" fillId="8" borderId="1" xfId="4" applyNumberFormat="1" applyFont="1" applyFill="1" applyBorder="1" applyAlignment="1">
      <alignment vertical="top" wrapText="1"/>
    </xf>
    <xf numFmtId="49" fontId="15" fillId="7" borderId="1" xfId="0" applyNumberFormat="1" applyFont="1" applyFill="1" applyBorder="1" applyAlignment="1">
      <alignment horizontal="left" vertical="top" wrapText="1"/>
    </xf>
    <xf numFmtId="0" fontId="9" fillId="11" borderId="1" xfId="4" applyFont="1" applyFill="1" applyBorder="1" applyAlignment="1">
      <alignment horizontal="left" vertical="top" wrapText="1"/>
    </xf>
    <xf numFmtId="0" fontId="1" fillId="0" borderId="1" xfId="4" applyFont="1" applyBorder="1" applyAlignment="1">
      <alignment horizontal="left" vertical="top" wrapText="1"/>
    </xf>
    <xf numFmtId="0" fontId="33" fillId="5" borderId="1" xfId="4" applyFont="1" applyFill="1" applyBorder="1" applyAlignment="1">
      <alignment horizontal="left" vertical="top" wrapText="1"/>
    </xf>
    <xf numFmtId="0" fontId="10" fillId="9" borderId="1" xfId="4" applyFont="1" applyFill="1" applyBorder="1" applyAlignment="1">
      <alignment horizontal="left" vertical="top" wrapText="1"/>
    </xf>
    <xf numFmtId="0" fontId="40" fillId="10" borderId="1" xfId="4" applyFont="1" applyFill="1" applyBorder="1" applyAlignment="1">
      <alignment horizontal="left" vertical="top" wrapText="1"/>
    </xf>
    <xf numFmtId="0" fontId="29" fillId="0" borderId="1" xfId="4" applyFont="1" applyBorder="1" applyAlignment="1">
      <alignment horizontal="left" vertical="top" wrapText="1"/>
    </xf>
    <xf numFmtId="49" fontId="15" fillId="5" borderId="0" xfId="0" applyNumberFormat="1" applyFont="1" applyFill="1" applyAlignment="1">
      <alignment horizontal="left" wrapText="1"/>
    </xf>
    <xf numFmtId="0" fontId="15" fillId="8" borderId="1" xfId="0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top" wrapText="1"/>
    </xf>
    <xf numFmtId="166" fontId="42" fillId="0" borderId="1" xfId="0" applyNumberFormat="1" applyFont="1" applyBorder="1" applyAlignment="1">
      <alignment horizontal="right" vertical="top" wrapText="1"/>
    </xf>
    <xf numFmtId="166" fontId="33" fillId="5" borderId="0" xfId="4" applyNumberFormat="1" applyFont="1" applyFill="1" applyAlignment="1">
      <alignment vertical="top" wrapText="1"/>
    </xf>
    <xf numFmtId="166" fontId="25" fillId="5" borderId="1" xfId="0" applyNumberFormat="1" applyFont="1" applyFill="1" applyBorder="1" applyAlignment="1">
      <alignment vertical="top" wrapText="1"/>
    </xf>
    <xf numFmtId="166" fontId="1" fillId="0" borderId="0" xfId="0" applyNumberFormat="1" applyFont="1" applyAlignment="1">
      <alignment horizontal="right" wrapText="1"/>
    </xf>
    <xf numFmtId="4" fontId="22" fillId="5" borderId="1" xfId="4" applyNumberFormat="1" applyFont="1" applyFill="1" applyBorder="1" applyAlignment="1">
      <alignment vertical="top" wrapText="1"/>
    </xf>
    <xf numFmtId="166" fontId="15" fillId="5" borderId="9" xfId="0" applyNumberFormat="1" applyFont="1" applyFill="1" applyBorder="1" applyAlignment="1">
      <alignment horizontal="left" vertical="top" wrapText="1"/>
    </xf>
    <xf numFmtId="0" fontId="17" fillId="11" borderId="4" xfId="4" applyFont="1" applyFill="1" applyBorder="1" applyAlignment="1">
      <alignment vertical="top" wrapText="1"/>
    </xf>
    <xf numFmtId="166" fontId="17" fillId="9" borderId="4" xfId="4" applyNumberFormat="1" applyFont="1" applyFill="1" applyBorder="1" applyAlignment="1">
      <alignment vertical="top" wrapText="1"/>
    </xf>
    <xf numFmtId="166" fontId="15" fillId="5" borderId="2" xfId="4" applyNumberFormat="1" applyFont="1" applyFill="1" applyBorder="1" applyAlignment="1">
      <alignment horizontal="right" vertical="top" wrapText="1"/>
    </xf>
    <xf numFmtId="0" fontId="16" fillId="0" borderId="0" xfId="4" applyFont="1" applyAlignment="1">
      <alignment horizontal="right" vertical="top" wrapText="1"/>
    </xf>
    <xf numFmtId="0" fontId="10" fillId="8" borderId="1" xfId="4" applyFont="1" applyFill="1" applyBorder="1" applyAlignment="1">
      <alignment horizontal="right" vertical="top" wrapText="1"/>
    </xf>
    <xf numFmtId="166" fontId="31" fillId="5" borderId="0" xfId="0" applyNumberFormat="1" applyFont="1" applyFill="1" applyAlignment="1">
      <alignment horizontal="left" vertical="top" wrapText="1"/>
    </xf>
    <xf numFmtId="0" fontId="24" fillId="5" borderId="2" xfId="0" applyFont="1" applyFill="1" applyBorder="1" applyAlignment="1">
      <alignment horizontal="left" vertical="top" wrapText="1"/>
    </xf>
    <xf numFmtId="49" fontId="24" fillId="0" borderId="2" xfId="0" applyNumberFormat="1" applyFont="1" applyBorder="1" applyAlignment="1">
      <alignment horizontal="left" vertical="top" wrapText="1"/>
    </xf>
    <xf numFmtId="0" fontId="1" fillId="5" borderId="0" xfId="0" applyFont="1" applyFill="1" applyAlignment="1">
      <alignment wrapText="1"/>
    </xf>
    <xf numFmtId="166" fontId="24" fillId="5" borderId="2" xfId="0" applyNumberFormat="1" applyFont="1" applyFill="1" applyBorder="1" applyAlignment="1">
      <alignment horizontal="right" vertical="top" wrapText="1"/>
    </xf>
    <xf numFmtId="0" fontId="24" fillId="5" borderId="0" xfId="0" applyFont="1" applyFill="1" applyAlignment="1">
      <alignment vertical="top" wrapText="1"/>
    </xf>
    <xf numFmtId="49" fontId="26" fillId="8" borderId="1" xfId="0" applyNumberFormat="1" applyFont="1" applyFill="1" applyBorder="1" applyAlignment="1">
      <alignment horizontal="left" vertical="top" wrapText="1"/>
    </xf>
    <xf numFmtId="166" fontId="44" fillId="8" borderId="1" xfId="0" applyNumberFormat="1" applyFont="1" applyFill="1" applyBorder="1" applyAlignment="1">
      <alignment vertical="top" wrapText="1"/>
    </xf>
    <xf numFmtId="0" fontId="44" fillId="8" borderId="1" xfId="0" applyFont="1" applyFill="1" applyBorder="1" applyAlignment="1">
      <alignment vertical="top" wrapText="1"/>
    </xf>
    <xf numFmtId="0" fontId="24" fillId="5" borderId="1" xfId="0" applyFont="1" applyFill="1" applyBorder="1" applyAlignment="1">
      <alignment horizontal="right" vertical="top" wrapText="1"/>
    </xf>
    <xf numFmtId="0" fontId="24" fillId="5" borderId="2" xfId="0" applyFont="1" applyFill="1" applyBorder="1" applyAlignment="1">
      <alignment vertical="top" wrapText="1"/>
    </xf>
    <xf numFmtId="165" fontId="24" fillId="2" borderId="1" xfId="0" applyNumberFormat="1" applyFont="1" applyFill="1" applyBorder="1" applyAlignment="1">
      <alignment horizontal="left" vertical="top" wrapText="1"/>
    </xf>
    <xf numFmtId="49" fontId="24" fillId="5" borderId="2" xfId="0" applyNumberFormat="1" applyFont="1" applyFill="1" applyBorder="1" applyAlignment="1">
      <alignment vertical="top" wrapText="1"/>
    </xf>
    <xf numFmtId="166" fontId="25" fillId="5" borderId="1" xfId="0" applyNumberFormat="1" applyFont="1" applyFill="1" applyBorder="1" applyAlignment="1">
      <alignment horizontal="right" vertical="top" wrapText="1"/>
    </xf>
    <xf numFmtId="166" fontId="25" fillId="5" borderId="1" xfId="1" applyNumberFormat="1" applyFont="1" applyFill="1" applyBorder="1" applyAlignment="1">
      <alignment horizontal="right" vertical="top" wrapText="1"/>
    </xf>
    <xf numFmtId="166" fontId="25" fillId="5" borderId="1" xfId="1" applyNumberFormat="1" applyFont="1" applyFill="1" applyBorder="1" applyAlignment="1">
      <alignment horizontal="right" vertical="top"/>
    </xf>
    <xf numFmtId="166" fontId="25" fillId="5" borderId="2" xfId="0" applyNumberFormat="1" applyFont="1" applyFill="1" applyBorder="1" applyAlignment="1">
      <alignment horizontal="right" vertical="top" wrapText="1"/>
    </xf>
    <xf numFmtId="166" fontId="25" fillId="5" borderId="4" xfId="0" applyNumberFormat="1" applyFont="1" applyFill="1" applyBorder="1" applyAlignment="1">
      <alignment horizontal="right" vertical="top" wrapText="1"/>
    </xf>
    <xf numFmtId="49" fontId="34" fillId="5" borderId="1" xfId="0" applyNumberFormat="1" applyFont="1" applyFill="1" applyBorder="1" applyAlignment="1">
      <alignment vertical="top" wrapText="1"/>
    </xf>
    <xf numFmtId="49" fontId="26" fillId="8" borderId="5" xfId="0" applyNumberFormat="1" applyFont="1" applyFill="1" applyBorder="1" applyAlignment="1">
      <alignment vertical="top" wrapText="1"/>
    </xf>
    <xf numFmtId="166" fontId="45" fillId="8" borderId="1" xfId="0" applyNumberFormat="1" applyFont="1" applyFill="1" applyBorder="1" applyAlignment="1">
      <alignment vertical="top" wrapText="1"/>
    </xf>
    <xf numFmtId="0" fontId="45" fillId="8" borderId="1" xfId="0" applyFont="1" applyFill="1" applyBorder="1" applyAlignment="1">
      <alignment vertical="top" wrapText="1"/>
    </xf>
    <xf numFmtId="49" fontId="25" fillId="0" borderId="1" xfId="0" applyNumberFormat="1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49" fontId="25" fillId="5" borderId="1" xfId="0" applyNumberFormat="1" applyFont="1" applyFill="1" applyBorder="1" applyAlignment="1">
      <alignment horizontal="left" vertical="top" wrapText="1"/>
    </xf>
    <xf numFmtId="0" fontId="25" fillId="5" borderId="1" xfId="0" applyFont="1" applyFill="1" applyBorder="1" applyAlignment="1">
      <alignment horizontal="left" vertical="top" wrapText="1"/>
    </xf>
    <xf numFmtId="0" fontId="25" fillId="5" borderId="1" xfId="0" applyFont="1" applyFill="1" applyBorder="1" applyAlignment="1">
      <alignment vertical="top" wrapText="1"/>
    </xf>
    <xf numFmtId="0" fontId="45" fillId="8" borderId="4" xfId="0" applyFont="1" applyFill="1" applyBorder="1" applyAlignment="1">
      <alignment vertical="top" wrapText="1"/>
    </xf>
    <xf numFmtId="49" fontId="25" fillId="0" borderId="1" xfId="0" applyNumberFormat="1" applyFont="1" applyBorder="1" applyAlignment="1">
      <alignment vertical="top" wrapText="1"/>
    </xf>
    <xf numFmtId="0" fontId="25" fillId="5" borderId="4" xfId="0" applyFont="1" applyFill="1" applyBorder="1" applyAlignment="1">
      <alignment horizontal="center" vertical="top" wrapText="1"/>
    </xf>
    <xf numFmtId="49" fontId="25" fillId="2" borderId="1" xfId="0" applyNumberFormat="1" applyFont="1" applyFill="1" applyBorder="1" applyAlignment="1">
      <alignment horizontal="left" vertical="top" wrapText="1"/>
    </xf>
    <xf numFmtId="0" fontId="25" fillId="0" borderId="1" xfId="0" applyFont="1" applyBorder="1" applyAlignment="1">
      <alignment vertical="top" wrapText="1"/>
    </xf>
    <xf numFmtId="0" fontId="25" fillId="5" borderId="1" xfId="0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5" fillId="5" borderId="2" xfId="0" applyFont="1" applyFill="1" applyBorder="1" applyAlignment="1">
      <alignment horizontal="left" vertical="top" wrapText="1"/>
    </xf>
    <xf numFmtId="4" fontId="45" fillId="8" borderId="1" xfId="0" applyNumberFormat="1" applyFont="1" applyFill="1" applyBorder="1" applyAlignment="1">
      <alignment vertical="top" wrapText="1"/>
    </xf>
    <xf numFmtId="0" fontId="25" fillId="5" borderId="1" xfId="12" applyFont="1" applyFill="1" applyBorder="1" applyAlignment="1">
      <alignment horizontal="center" vertical="top" wrapText="1"/>
    </xf>
    <xf numFmtId="49" fontId="25" fillId="0" borderId="2" xfId="0" applyNumberFormat="1" applyFont="1" applyBorder="1" applyAlignment="1">
      <alignment horizontal="left" vertical="top" wrapText="1"/>
    </xf>
    <xf numFmtId="166" fontId="25" fillId="0" borderId="1" xfId="0" applyNumberFormat="1" applyFont="1" applyBorder="1" applyAlignment="1">
      <alignment vertical="top" wrapText="1"/>
    </xf>
    <xf numFmtId="0" fontId="25" fillId="0" borderId="2" xfId="0" applyFont="1" applyBorder="1" applyAlignment="1">
      <alignment horizontal="left" vertical="top" wrapText="1"/>
    </xf>
    <xf numFmtId="0" fontId="25" fillId="5" borderId="2" xfId="12" applyFont="1" applyFill="1" applyBorder="1" applyAlignment="1">
      <alignment horizontal="center" vertical="top" wrapText="1"/>
    </xf>
    <xf numFmtId="0" fontId="25" fillId="0" borderId="2" xfId="0" applyFont="1" applyBorder="1" applyAlignment="1">
      <alignment vertical="top" wrapText="1"/>
    </xf>
    <xf numFmtId="0" fontId="25" fillId="5" borderId="2" xfId="0" applyFont="1" applyFill="1" applyBorder="1" applyAlignment="1">
      <alignment vertical="top" wrapText="1"/>
    </xf>
    <xf numFmtId="0" fontId="25" fillId="0" borderId="2" xfId="0" applyFont="1" applyBorder="1" applyAlignment="1">
      <alignment horizontal="center" vertical="top" wrapText="1"/>
    </xf>
    <xf numFmtId="0" fontId="25" fillId="5" borderId="4" xfId="0" applyFont="1" applyFill="1" applyBorder="1" applyAlignment="1">
      <alignment vertical="top" wrapText="1"/>
    </xf>
    <xf numFmtId="0" fontId="46" fillId="8" borderId="1" xfId="0" applyFont="1" applyFill="1" applyBorder="1" applyAlignment="1">
      <alignment vertical="top" wrapText="1"/>
    </xf>
    <xf numFmtId="165" fontId="25" fillId="5" borderId="1" xfId="0" applyNumberFormat="1" applyFont="1" applyFill="1" applyBorder="1" applyAlignment="1">
      <alignment horizontal="left" vertical="top" wrapText="1"/>
    </xf>
    <xf numFmtId="1" fontId="25" fillId="5" borderId="1" xfId="0" applyNumberFormat="1" applyFont="1" applyFill="1" applyBorder="1" applyAlignment="1">
      <alignment horizontal="center" vertical="top" wrapText="1"/>
    </xf>
    <xf numFmtId="165" fontId="25" fillId="2" borderId="1" xfId="0" applyNumberFormat="1" applyFont="1" applyFill="1" applyBorder="1" applyAlignment="1">
      <alignment horizontal="left" vertical="top" wrapText="1"/>
    </xf>
    <xf numFmtId="49" fontId="25" fillId="5" borderId="4" xfId="0" applyNumberFormat="1" applyFont="1" applyFill="1" applyBorder="1" applyAlignment="1">
      <alignment horizontal="center" vertical="top" wrapText="1"/>
    </xf>
    <xf numFmtId="49" fontId="45" fillId="8" borderId="1" xfId="0" applyNumberFormat="1" applyFont="1" applyFill="1" applyBorder="1" applyAlignment="1">
      <alignment horizontal="left" vertical="top" wrapText="1"/>
    </xf>
    <xf numFmtId="0" fontId="10" fillId="10" borderId="1" xfId="4" applyFont="1" applyFill="1" applyBorder="1" applyAlignment="1">
      <alignment horizontal="left" vertical="top" wrapText="1"/>
    </xf>
    <xf numFmtId="0" fontId="15" fillId="0" borderId="1" xfId="4" applyFont="1" applyBorder="1" applyAlignment="1">
      <alignment horizontal="left" vertical="top" wrapText="1"/>
    </xf>
    <xf numFmtId="166" fontId="24" fillId="5" borderId="1" xfId="4" applyNumberFormat="1" applyFont="1" applyFill="1" applyBorder="1" applyAlignment="1">
      <alignment vertical="top" wrapText="1"/>
    </xf>
    <xf numFmtId="49" fontId="25" fillId="5" borderId="1" xfId="0" applyNumberFormat="1" applyFont="1" applyFill="1" applyBorder="1" applyAlignment="1">
      <alignment vertical="top" wrapText="1"/>
    </xf>
    <xf numFmtId="166" fontId="43" fillId="5" borderId="1" xfId="4" applyNumberFormat="1" applyFont="1" applyFill="1" applyBorder="1" applyAlignment="1">
      <alignment vertical="top" wrapText="1"/>
    </xf>
    <xf numFmtId="49" fontId="24" fillId="5" borderId="6" xfId="0" applyNumberFormat="1" applyFont="1" applyFill="1" applyBorder="1" applyAlignment="1">
      <alignment horizontal="center" vertical="top" wrapText="1"/>
    </xf>
    <xf numFmtId="49" fontId="24" fillId="5" borderId="6" xfId="0" applyNumberFormat="1" applyFont="1" applyFill="1" applyBorder="1" applyAlignment="1">
      <alignment horizontal="left" vertical="top" wrapText="1"/>
    </xf>
    <xf numFmtId="1" fontId="1" fillId="5" borderId="1" xfId="0" applyNumberFormat="1" applyFont="1" applyFill="1" applyBorder="1" applyAlignment="1">
      <alignment horizontal="center" vertical="top" wrapText="1"/>
    </xf>
    <xf numFmtId="1" fontId="25" fillId="5" borderId="2" xfId="0" applyNumberFormat="1" applyFont="1" applyFill="1" applyBorder="1" applyAlignment="1">
      <alignment horizontal="center" vertical="top" wrapText="1"/>
    </xf>
    <xf numFmtId="49" fontId="25" fillId="5" borderId="2" xfId="0" applyNumberFormat="1" applyFont="1" applyFill="1" applyBorder="1" applyAlignment="1">
      <alignment horizontal="left" vertical="top" wrapText="1"/>
    </xf>
    <xf numFmtId="0" fontId="15" fillId="5" borderId="2" xfId="11" applyFont="1" applyFill="1" applyBorder="1" applyAlignment="1">
      <alignment vertical="top" wrapText="1"/>
    </xf>
    <xf numFmtId="3" fontId="24" fillId="5" borderId="2" xfId="0" applyNumberFormat="1" applyFont="1" applyFill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10" fillId="0" borderId="1" xfId="4" applyFont="1" applyBorder="1" applyAlignment="1">
      <alignment horizontal="left" vertical="top" wrapText="1"/>
    </xf>
    <xf numFmtId="0" fontId="10" fillId="5" borderId="1" xfId="4" applyFont="1" applyFill="1" applyBorder="1" applyAlignment="1">
      <alignment horizontal="left" vertical="top" wrapText="1"/>
    </xf>
    <xf numFmtId="49" fontId="7" fillId="5" borderId="1" xfId="0" applyNumberFormat="1" applyFont="1" applyFill="1" applyBorder="1" applyAlignment="1">
      <alignment horizontal="center" vertical="top" wrapText="1"/>
    </xf>
    <xf numFmtId="49" fontId="7" fillId="5" borderId="1" xfId="0" applyNumberFormat="1" applyFont="1" applyFill="1" applyBorder="1" applyAlignment="1">
      <alignment vertical="top" wrapText="1"/>
    </xf>
    <xf numFmtId="49" fontId="7" fillId="5" borderId="2" xfId="0" applyNumberFormat="1" applyFont="1" applyFill="1" applyBorder="1" applyAlignment="1">
      <alignment horizontal="left" vertical="top" wrapText="1"/>
    </xf>
    <xf numFmtId="49" fontId="7" fillId="5" borderId="2" xfId="0" applyNumberFormat="1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vertical="top" wrapText="1"/>
    </xf>
    <xf numFmtId="0" fontId="7" fillId="5" borderId="2" xfId="0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left" vertical="top" wrapText="1"/>
    </xf>
    <xf numFmtId="0" fontId="48" fillId="5" borderId="1" xfId="0" applyFont="1" applyFill="1" applyBorder="1" applyAlignment="1">
      <alignment horizontal="left" vertical="top" wrapText="1"/>
    </xf>
    <xf numFmtId="49" fontId="18" fillId="5" borderId="1" xfId="0" applyNumberFormat="1" applyFont="1" applyFill="1" applyBorder="1" applyAlignment="1">
      <alignment vertical="top" wrapText="1"/>
    </xf>
    <xf numFmtId="0" fontId="48" fillId="5" borderId="1" xfId="0" applyFont="1" applyFill="1" applyBorder="1" applyAlignment="1">
      <alignment horizontal="center" vertical="top" wrapText="1"/>
    </xf>
    <xf numFmtId="0" fontId="17" fillId="11" borderId="1" xfId="4" applyFont="1" applyFill="1" applyBorder="1" applyAlignment="1">
      <alignment horizontal="center" vertical="top" wrapText="1"/>
    </xf>
    <xf numFmtId="0" fontId="30" fillId="0" borderId="1" xfId="4" applyFont="1" applyBorder="1" applyAlignment="1">
      <alignment horizontal="center" vertical="top" wrapText="1"/>
    </xf>
    <xf numFmtId="0" fontId="39" fillId="0" borderId="1" xfId="4" applyFont="1" applyBorder="1" applyAlignment="1">
      <alignment horizontal="center" vertical="top" wrapText="1"/>
    </xf>
    <xf numFmtId="0" fontId="39" fillId="5" borderId="1" xfId="4" applyFont="1" applyFill="1" applyBorder="1" applyAlignment="1">
      <alignment horizontal="center" vertical="top" wrapText="1"/>
    </xf>
    <xf numFmtId="0" fontId="17" fillId="9" borderId="1" xfId="4" applyFont="1" applyFill="1" applyBorder="1" applyAlignment="1">
      <alignment horizontal="center" vertical="top" wrapText="1"/>
    </xf>
    <xf numFmtId="0" fontId="16" fillId="10" borderId="1" xfId="4" applyFont="1" applyFill="1" applyBorder="1" applyAlignment="1">
      <alignment horizontal="center" vertical="top" wrapText="1"/>
    </xf>
    <xf numFmtId="0" fontId="33" fillId="0" borderId="1" xfId="4" applyFont="1" applyBorder="1" applyAlignment="1">
      <alignment horizontal="center" vertical="top" wrapText="1"/>
    </xf>
    <xf numFmtId="0" fontId="15" fillId="2" borderId="0" xfId="0" applyFont="1" applyFill="1" applyAlignment="1">
      <alignment horizontal="center"/>
    </xf>
    <xf numFmtId="49" fontId="48" fillId="5" borderId="1" xfId="0" applyNumberFormat="1" applyFont="1" applyFill="1" applyBorder="1" applyAlignment="1">
      <alignment horizontal="center" vertical="top" wrapText="1"/>
    </xf>
    <xf numFmtId="49" fontId="48" fillId="5" borderId="1" xfId="0" applyNumberFormat="1" applyFont="1" applyFill="1" applyBorder="1" applyAlignment="1">
      <alignment horizontal="left" vertical="top" wrapText="1"/>
    </xf>
    <xf numFmtId="49" fontId="48" fillId="5" borderId="1" xfId="0" applyNumberFormat="1" applyFont="1" applyFill="1" applyBorder="1" applyAlignment="1">
      <alignment vertical="top" wrapText="1"/>
    </xf>
    <xf numFmtId="0" fontId="49" fillId="0" borderId="0" xfId="0" applyFont="1" applyAlignment="1">
      <alignment horizontal="center" vertical="center"/>
    </xf>
    <xf numFmtId="0" fontId="50" fillId="0" borderId="0" xfId="0" applyFont="1" applyAlignment="1">
      <alignment wrapText="1"/>
    </xf>
    <xf numFmtId="0" fontId="48" fillId="5" borderId="1" xfId="0" applyFont="1" applyFill="1" applyBorder="1" applyAlignment="1">
      <alignment vertical="top" wrapText="1"/>
    </xf>
    <xf numFmtId="49" fontId="48" fillId="5" borderId="2" xfId="0" applyNumberFormat="1" applyFont="1" applyFill="1" applyBorder="1" applyAlignment="1">
      <alignment horizontal="center" vertical="top" wrapText="1"/>
    </xf>
    <xf numFmtId="49" fontId="48" fillId="5" borderId="2" xfId="0" applyNumberFormat="1" applyFont="1" applyFill="1" applyBorder="1" applyAlignment="1">
      <alignment horizontal="left" vertical="top" wrapText="1"/>
    </xf>
    <xf numFmtId="49" fontId="48" fillId="5" borderId="4" xfId="0" applyNumberFormat="1" applyFont="1" applyFill="1" applyBorder="1" applyAlignment="1">
      <alignment horizontal="center" vertical="top" wrapText="1"/>
    </xf>
    <xf numFmtId="49" fontId="48" fillId="5" borderId="4" xfId="0" applyNumberFormat="1" applyFont="1" applyFill="1" applyBorder="1" applyAlignment="1">
      <alignment horizontal="left" vertical="top" wrapText="1"/>
    </xf>
    <xf numFmtId="49" fontId="48" fillId="5" borderId="2" xfId="0" applyNumberFormat="1" applyFont="1" applyFill="1" applyBorder="1" applyAlignment="1">
      <alignment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left" vertical="top" wrapText="1"/>
    </xf>
    <xf numFmtId="49" fontId="7" fillId="5" borderId="1" xfId="0" applyNumberFormat="1" applyFont="1" applyFill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1" fillId="5" borderId="2" xfId="0" applyFont="1" applyFill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center" vertical="top" wrapText="1"/>
    </xf>
    <xf numFmtId="0" fontId="15" fillId="0" borderId="2" xfId="4" applyFont="1" applyBorder="1" applyAlignment="1">
      <alignment horizontal="left" vertical="top" wrapText="1"/>
    </xf>
    <xf numFmtId="0" fontId="18" fillId="0" borderId="1" xfId="4" applyFont="1" applyBorder="1" applyAlignment="1">
      <alignment horizontal="center" vertical="top" wrapText="1"/>
    </xf>
    <xf numFmtId="165" fontId="1" fillId="5" borderId="3" xfId="0" applyNumberFormat="1" applyFont="1" applyFill="1" applyBorder="1" applyAlignment="1">
      <alignment horizontal="left" vertical="top" wrapText="1"/>
    </xf>
    <xf numFmtId="0" fontId="1" fillId="5" borderId="3" xfId="0" applyFont="1" applyFill="1" applyBorder="1" applyAlignment="1">
      <alignment horizontal="left" vertical="top" wrapText="1"/>
    </xf>
    <xf numFmtId="49" fontId="7" fillId="0" borderId="1" xfId="0" applyNumberFormat="1" applyFont="1" applyBorder="1" applyAlignment="1">
      <alignment vertical="top" wrapText="1"/>
    </xf>
    <xf numFmtId="49" fontId="7" fillId="5" borderId="1" xfId="6" applyNumberFormat="1" applyFont="1" applyFill="1" applyBorder="1" applyAlignment="1">
      <alignment horizontal="left" vertical="top" wrapText="1"/>
    </xf>
    <xf numFmtId="165" fontId="7" fillId="2" borderId="1" xfId="0" applyNumberFormat="1" applyFont="1" applyFill="1" applyBorder="1" applyAlignment="1">
      <alignment horizontal="left" vertical="top" wrapText="1"/>
    </xf>
    <xf numFmtId="165" fontId="7" fillId="5" borderId="1" xfId="0" applyNumberFormat="1" applyFont="1" applyFill="1" applyBorder="1" applyAlignment="1">
      <alignment horizontal="left" vertical="top" wrapText="1"/>
    </xf>
    <xf numFmtId="0" fontId="7" fillId="5" borderId="4" xfId="0" applyFont="1" applyFill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5" borderId="1" xfId="0" applyNumberFormat="1" applyFont="1" applyFill="1" applyBorder="1" applyAlignment="1">
      <alignment horizontal="center" vertical="top" wrapText="1"/>
    </xf>
    <xf numFmtId="0" fontId="18" fillId="5" borderId="1" xfId="4" applyFont="1" applyFill="1" applyBorder="1" applyAlignment="1">
      <alignment horizontal="center" vertical="top" wrapText="1"/>
    </xf>
    <xf numFmtId="1" fontId="18" fillId="2" borderId="1" xfId="0" applyNumberFormat="1" applyFont="1" applyFill="1" applyBorder="1" applyAlignment="1">
      <alignment horizontal="center" vertical="top" wrapText="1"/>
    </xf>
    <xf numFmtId="49" fontId="18" fillId="5" borderId="2" xfId="0" applyNumberFormat="1" applyFont="1" applyFill="1" applyBorder="1" applyAlignment="1">
      <alignment horizontal="center" vertical="top" wrapText="1"/>
    </xf>
    <xf numFmtId="0" fontId="18" fillId="5" borderId="4" xfId="0" applyFont="1" applyFill="1" applyBorder="1" applyAlignment="1">
      <alignment horizontal="center" vertical="top" wrapText="1"/>
    </xf>
    <xf numFmtId="0" fontId="18" fillId="5" borderId="1" xfId="0" applyFont="1" applyFill="1" applyBorder="1" applyAlignment="1">
      <alignment horizontal="center" vertical="top" wrapText="1"/>
    </xf>
    <xf numFmtId="0" fontId="53" fillId="11" borderId="1" xfId="4" applyFont="1" applyFill="1" applyBorder="1" applyAlignment="1">
      <alignment horizontal="center" vertical="top" wrapText="1"/>
    </xf>
    <xf numFmtId="0" fontId="53" fillId="9" borderId="1" xfId="4" applyFont="1" applyFill="1" applyBorder="1" applyAlignment="1">
      <alignment horizontal="center" vertical="top" wrapText="1"/>
    </xf>
    <xf numFmtId="0" fontId="54" fillId="10" borderId="1" xfId="4" applyFont="1" applyFill="1" applyBorder="1" applyAlignment="1">
      <alignment horizontal="center" vertical="top" wrapText="1"/>
    </xf>
    <xf numFmtId="49" fontId="18" fillId="0" borderId="0" xfId="0" applyNumberFormat="1" applyFont="1" applyAlignment="1">
      <alignment horizontal="center" wrapText="1"/>
    </xf>
    <xf numFmtId="0" fontId="18" fillId="5" borderId="2" xfId="0" applyFont="1" applyFill="1" applyBorder="1" applyAlignment="1">
      <alignment horizontal="left" vertical="top" wrapText="1"/>
    </xf>
    <xf numFmtId="0" fontId="18" fillId="5" borderId="4" xfId="0" applyFont="1" applyFill="1" applyBorder="1" applyAlignment="1">
      <alignment horizontal="left" vertical="top" wrapText="1"/>
    </xf>
    <xf numFmtId="0" fontId="15" fillId="8" borderId="1" xfId="0" applyFont="1" applyFill="1" applyBorder="1" applyAlignment="1">
      <alignment horizontal="right" wrapText="1"/>
    </xf>
    <xf numFmtId="49" fontId="10" fillId="5" borderId="12" xfId="0" applyNumberFormat="1" applyFont="1" applyFill="1" applyBorder="1" applyAlignment="1">
      <alignment horizontal="center" vertical="center" textRotation="90" wrapText="1"/>
    </xf>
    <xf numFmtId="0" fontId="27" fillId="0" borderId="0" xfId="0" applyFont="1" applyAlignment="1">
      <alignment wrapText="1"/>
    </xf>
    <xf numFmtId="49" fontId="56" fillId="5" borderId="2" xfId="6" applyNumberFormat="1" applyFont="1" applyFill="1" applyBorder="1" applyAlignment="1">
      <alignment horizontal="center" vertical="top" wrapText="1"/>
    </xf>
    <xf numFmtId="49" fontId="56" fillId="5" borderId="2" xfId="6" applyNumberFormat="1" applyFont="1" applyFill="1" applyBorder="1" applyAlignment="1">
      <alignment horizontal="left" vertical="top" wrapText="1"/>
    </xf>
    <xf numFmtId="49" fontId="6" fillId="8" borderId="1" xfId="0" applyNumberFormat="1" applyFont="1" applyFill="1" applyBorder="1" applyAlignment="1">
      <alignment horizontal="center" vertical="top" wrapText="1"/>
    </xf>
    <xf numFmtId="49" fontId="1" fillId="5" borderId="1" xfId="0" applyNumberFormat="1" applyFont="1" applyFill="1" applyBorder="1" applyAlignment="1">
      <alignment horizontal="center" vertical="top" wrapText="1"/>
    </xf>
    <xf numFmtId="0" fontId="1" fillId="5" borderId="2" xfId="6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166" fontId="1" fillId="5" borderId="0" xfId="0" applyNumberFormat="1" applyFont="1" applyFill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7" fillId="5" borderId="2" xfId="0" applyFont="1" applyFill="1" applyBorder="1" applyAlignment="1">
      <alignment horizontal="left" vertical="top" wrapText="1"/>
    </xf>
    <xf numFmtId="0" fontId="18" fillId="5" borderId="2" xfId="0" applyFont="1" applyFill="1" applyBorder="1" applyAlignment="1">
      <alignment horizontal="center" vertical="top" wrapText="1"/>
    </xf>
    <xf numFmtId="0" fontId="18" fillId="5" borderId="1" xfId="0" applyFont="1" applyFill="1" applyBorder="1" applyAlignment="1">
      <alignment horizontal="left" vertical="top" wrapText="1"/>
    </xf>
    <xf numFmtId="0" fontId="18" fillId="5" borderId="2" xfId="0" applyFont="1" applyFill="1" applyBorder="1" applyAlignment="1">
      <alignment vertical="top" wrapText="1"/>
    </xf>
    <xf numFmtId="49" fontId="38" fillId="5" borderId="1" xfId="0" applyNumberFormat="1" applyFont="1" applyFill="1" applyBorder="1" applyAlignment="1">
      <alignment horizontal="center" vertical="top" wrapText="1"/>
    </xf>
    <xf numFmtId="0" fontId="9" fillId="11" borderId="1" xfId="4" applyFont="1" applyFill="1" applyBorder="1" applyAlignment="1">
      <alignment horizontal="center" vertical="top" wrapText="1"/>
    </xf>
    <xf numFmtId="0" fontId="14" fillId="0" borderId="1" xfId="4" applyFont="1" applyBorder="1" applyAlignment="1">
      <alignment horizontal="center" vertical="top" wrapText="1"/>
    </xf>
    <xf numFmtId="49" fontId="15" fillId="0" borderId="0" xfId="0" applyNumberFormat="1" applyFont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5" borderId="6" xfId="0" applyFont="1" applyFill="1" applyBorder="1" applyAlignment="1">
      <alignment horizontal="center" vertical="top" wrapText="1"/>
    </xf>
    <xf numFmtId="0" fontId="7" fillId="5" borderId="6" xfId="0" applyFont="1" applyFill="1" applyBorder="1" applyAlignment="1">
      <alignment horizontal="left" vertical="top" wrapText="1"/>
    </xf>
    <xf numFmtId="0" fontId="7" fillId="5" borderId="4" xfId="0" applyFont="1" applyFill="1" applyBorder="1" applyAlignment="1">
      <alignment horizontal="left" vertical="top" wrapText="1"/>
    </xf>
    <xf numFmtId="165" fontId="7" fillId="5" borderId="1" xfId="0" applyNumberFormat="1" applyFont="1" applyFill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1" fontId="7" fillId="5" borderId="1" xfId="0" applyNumberFormat="1" applyFont="1" applyFill="1" applyBorder="1" applyAlignment="1">
      <alignment horizontal="center" vertical="top" wrapText="1"/>
    </xf>
    <xf numFmtId="0" fontId="1" fillId="0" borderId="1" xfId="4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top" wrapText="1"/>
    </xf>
    <xf numFmtId="49" fontId="18" fillId="5" borderId="1" xfId="0" applyNumberFormat="1" applyFont="1" applyFill="1" applyBorder="1" applyAlignment="1">
      <alignment horizontal="left" vertical="top" wrapText="1"/>
    </xf>
    <xf numFmtId="166" fontId="10" fillId="9" borderId="1" xfId="4" applyNumberFormat="1" applyFont="1" applyFill="1" applyBorder="1" applyAlignment="1">
      <alignment horizontal="right" vertical="top" wrapText="1"/>
    </xf>
    <xf numFmtId="166" fontId="33" fillId="5" borderId="1" xfId="4" applyNumberFormat="1" applyFont="1" applyFill="1" applyBorder="1" applyAlignment="1">
      <alignment horizontal="right" vertical="top" wrapText="1"/>
    </xf>
    <xf numFmtId="166" fontId="16" fillId="10" borderId="1" xfId="4" applyNumberFormat="1" applyFont="1" applyFill="1" applyBorder="1" applyAlignment="1">
      <alignment horizontal="right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/>
    </xf>
    <xf numFmtId="0" fontId="3" fillId="5" borderId="0" xfId="0" applyFont="1" applyFill="1" applyAlignment="1">
      <alignment horizontal="right" vertical="top"/>
    </xf>
    <xf numFmtId="4" fontId="9" fillId="8" borderId="1" xfId="0" applyNumberFormat="1" applyFont="1" applyFill="1" applyBorder="1" applyAlignment="1">
      <alignment horizontal="right" vertical="top" wrapText="1"/>
    </xf>
    <xf numFmtId="166" fontId="1" fillId="5" borderId="5" xfId="0" applyNumberFormat="1" applyFont="1" applyFill="1" applyBorder="1" applyAlignment="1">
      <alignment horizontal="right" vertical="top" wrapText="1"/>
    </xf>
    <xf numFmtId="166" fontId="4" fillId="8" borderId="1" xfId="0" applyNumberFormat="1" applyFont="1" applyFill="1" applyBorder="1" applyAlignment="1">
      <alignment horizontal="right" vertical="top" wrapText="1"/>
    </xf>
    <xf numFmtId="0" fontId="8" fillId="2" borderId="0" xfId="0" applyFont="1" applyFill="1" applyAlignment="1">
      <alignment horizontal="right"/>
    </xf>
    <xf numFmtId="1" fontId="7" fillId="2" borderId="1" xfId="0" applyNumberFormat="1" applyFont="1" applyFill="1" applyBorder="1" applyAlignment="1">
      <alignment horizontal="center" vertical="top" wrapText="1"/>
    </xf>
    <xf numFmtId="0" fontId="7" fillId="0" borderId="2" xfId="0" applyFont="1" applyBorder="1" applyAlignment="1" applyProtection="1">
      <alignment horizontal="center" vertical="top" wrapText="1" readingOrder="1"/>
      <protection locked="0"/>
    </xf>
    <xf numFmtId="49" fontId="18" fillId="0" borderId="1" xfId="0" applyNumberFormat="1" applyFont="1" applyBorder="1" applyAlignment="1">
      <alignment vertical="top" wrapText="1"/>
    </xf>
    <xf numFmtId="3" fontId="7" fillId="5" borderId="1" xfId="0" applyNumberFormat="1" applyFont="1" applyFill="1" applyBorder="1" applyAlignment="1">
      <alignment vertical="top" wrapText="1"/>
    </xf>
    <xf numFmtId="49" fontId="18" fillId="0" borderId="2" xfId="0" applyNumberFormat="1" applyFont="1" applyBorder="1" applyAlignment="1">
      <alignment vertical="top" wrapText="1"/>
    </xf>
    <xf numFmtId="0" fontId="22" fillId="0" borderId="1" xfId="0" applyFont="1" applyBorder="1" applyAlignment="1">
      <alignment horizontal="center" vertical="top" wrapText="1"/>
    </xf>
    <xf numFmtId="0" fontId="36" fillId="9" borderId="1" xfId="4" applyFont="1" applyFill="1" applyBorder="1" applyAlignment="1">
      <alignment horizontal="center" vertical="top" wrapText="1"/>
    </xf>
    <xf numFmtId="0" fontId="17" fillId="10" borderId="1" xfId="4" applyFont="1" applyFill="1" applyBorder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18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 vertical="top" wrapText="1"/>
    </xf>
    <xf numFmtId="0" fontId="48" fillId="0" borderId="1" xfId="0" applyFont="1" applyBorder="1" applyAlignment="1">
      <alignment horizontal="center" vertical="top" wrapText="1"/>
    </xf>
    <xf numFmtId="0" fontId="48" fillId="0" borderId="1" xfId="0" applyFont="1" applyBorder="1" applyAlignment="1">
      <alignment horizontal="left" vertical="top" wrapText="1"/>
    </xf>
    <xf numFmtId="0" fontId="18" fillId="5" borderId="2" xfId="11" applyFont="1" applyFill="1" applyBorder="1" applyAlignment="1">
      <alignment vertical="top" wrapText="1"/>
    </xf>
    <xf numFmtId="0" fontId="7" fillId="0" borderId="1" xfId="4" applyFont="1" applyBorder="1" applyAlignment="1">
      <alignment vertical="top" wrapText="1"/>
    </xf>
    <xf numFmtId="0" fontId="58" fillId="0" borderId="0" xfId="0" applyFont="1" applyAlignment="1">
      <alignment horizontal="center" wrapText="1"/>
    </xf>
    <xf numFmtId="0" fontId="18" fillId="0" borderId="0" xfId="4" applyFont="1" applyAlignment="1">
      <alignment horizontal="center" vertical="top" wrapText="1"/>
    </xf>
    <xf numFmtId="0" fontId="47" fillId="5" borderId="1" xfId="4" applyFont="1" applyFill="1" applyBorder="1" applyAlignment="1">
      <alignment horizontal="center" vertical="top" wrapText="1"/>
    </xf>
    <xf numFmtId="0" fontId="59" fillId="9" borderId="1" xfId="4" applyFont="1" applyFill="1" applyBorder="1" applyAlignment="1">
      <alignment horizontal="center" vertical="top" wrapText="1"/>
    </xf>
    <xf numFmtId="0" fontId="53" fillId="10" borderId="1" xfId="4" applyFont="1" applyFill="1" applyBorder="1" applyAlignment="1">
      <alignment horizontal="center" vertical="top" wrapText="1"/>
    </xf>
    <xf numFmtId="0" fontId="18" fillId="0" borderId="0" xfId="0" applyFont="1" applyAlignment="1">
      <alignment horizontal="center"/>
    </xf>
    <xf numFmtId="49" fontId="57" fillId="0" borderId="0" xfId="0" applyNumberFormat="1" applyFont="1" applyAlignment="1">
      <alignment horizontal="center" wrapText="1"/>
    </xf>
    <xf numFmtId="0" fontId="17" fillId="11" borderId="4" xfId="4" applyFont="1" applyFill="1" applyBorder="1" applyAlignment="1">
      <alignment horizontal="center" vertical="top" wrapText="1"/>
    </xf>
    <xf numFmtId="0" fontId="37" fillId="0" borderId="1" xfId="4" applyFont="1" applyBorder="1" applyAlignment="1">
      <alignment horizontal="center" vertical="top" wrapText="1"/>
    </xf>
    <xf numFmtId="49" fontId="15" fillId="0" borderId="0" xfId="0" applyNumberFormat="1" applyFont="1" applyAlignment="1">
      <alignment horizontal="center" wrapText="1"/>
    </xf>
    <xf numFmtId="0" fontId="18" fillId="0" borderId="1" xfId="0" applyFont="1" applyBorder="1" applyAlignment="1">
      <alignment vertical="top" wrapText="1"/>
    </xf>
    <xf numFmtId="166" fontId="1" fillId="8" borderId="1" xfId="0" applyNumberFormat="1" applyFont="1" applyFill="1" applyBorder="1" applyAlignment="1">
      <alignment horizontal="left" vertical="top" wrapText="1"/>
    </xf>
    <xf numFmtId="0" fontId="10" fillId="8" borderId="2" xfId="0" applyFont="1" applyFill="1" applyBorder="1" applyAlignment="1">
      <alignment vertical="top" wrapText="1"/>
    </xf>
    <xf numFmtId="166" fontId="10" fillId="8" borderId="2" xfId="0" applyNumberFormat="1" applyFont="1" applyFill="1" applyBorder="1" applyAlignment="1">
      <alignment vertical="top" wrapText="1"/>
    </xf>
    <xf numFmtId="0" fontId="10" fillId="8" borderId="2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left" vertical="center" wrapText="1"/>
    </xf>
    <xf numFmtId="0" fontId="44" fillId="8" borderId="1" xfId="0" applyFont="1" applyFill="1" applyBorder="1" applyAlignment="1">
      <alignment horizontal="center" vertical="top" wrapText="1"/>
    </xf>
    <xf numFmtId="0" fontId="15" fillId="5" borderId="0" xfId="0" applyFont="1" applyFill="1" applyAlignment="1">
      <alignment horizontal="center" vertical="top" wrapText="1"/>
    </xf>
    <xf numFmtId="166" fontId="15" fillId="5" borderId="0" xfId="0" applyNumberFormat="1" applyFont="1" applyFill="1" applyAlignment="1">
      <alignment horizontal="center" vertical="top" wrapText="1"/>
    </xf>
    <xf numFmtId="0" fontId="15" fillId="5" borderId="0" xfId="0" applyFont="1" applyFill="1" applyAlignment="1">
      <alignment horizontal="center"/>
    </xf>
    <xf numFmtId="166" fontId="33" fillId="5" borderId="0" xfId="4" applyNumberFormat="1" applyFont="1" applyFill="1" applyAlignment="1">
      <alignment horizontal="center" vertical="top" wrapText="1"/>
    </xf>
    <xf numFmtId="49" fontId="15" fillId="5" borderId="1" xfId="0" applyNumberFormat="1" applyFont="1" applyFill="1" applyBorder="1" applyAlignment="1">
      <alignment horizontal="center" vertical="top" textRotation="90" wrapText="1"/>
    </xf>
    <xf numFmtId="49" fontId="9" fillId="8" borderId="1" xfId="0" applyNumberFormat="1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5" fillId="5" borderId="1" xfId="0" applyNumberFormat="1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/>
    </xf>
    <xf numFmtId="0" fontId="27" fillId="0" borderId="0" xfId="0" applyFont="1" applyAlignment="1">
      <alignment horizontal="left" wrapText="1"/>
    </xf>
    <xf numFmtId="0" fontId="15" fillId="0" borderId="0" xfId="4" applyFont="1" applyAlignment="1">
      <alignment horizontal="left" vertical="top" wrapText="1"/>
    </xf>
    <xf numFmtId="0" fontId="22" fillId="0" borderId="1" xfId="4" applyFont="1" applyBorder="1" applyAlignment="1">
      <alignment horizontal="left" vertical="top" wrapText="1"/>
    </xf>
    <xf numFmtId="0" fontId="17" fillId="11" borderId="1" xfId="4" applyFont="1" applyFill="1" applyBorder="1" applyAlignment="1">
      <alignment horizontal="left" vertical="top" wrapText="1"/>
    </xf>
    <xf numFmtId="0" fontId="33" fillId="0" borderId="1" xfId="4" applyFont="1" applyBorder="1" applyAlignment="1">
      <alignment horizontal="left" vertical="top" wrapText="1"/>
    </xf>
    <xf numFmtId="0" fontId="17" fillId="9" borderId="1" xfId="4" applyFont="1" applyFill="1" applyBorder="1" applyAlignment="1">
      <alignment horizontal="left" vertical="top" wrapText="1"/>
    </xf>
    <xf numFmtId="0" fontId="17" fillId="10" borderId="1" xfId="4" applyFont="1" applyFill="1" applyBorder="1" applyAlignment="1">
      <alignment horizontal="left" vertical="top" wrapText="1"/>
    </xf>
    <xf numFmtId="49" fontId="12" fillId="0" borderId="0" xfId="0" applyNumberFormat="1" applyFont="1" applyAlignment="1">
      <alignment horizontal="left" wrapText="1"/>
    </xf>
    <xf numFmtId="0" fontId="30" fillId="2" borderId="0" xfId="0" applyFont="1" applyFill="1"/>
    <xf numFmtId="0" fontId="30" fillId="0" borderId="1" xfId="4" applyFont="1" applyBorder="1" applyAlignment="1">
      <alignment horizontal="left" vertical="top" wrapText="1"/>
    </xf>
    <xf numFmtId="166" fontId="30" fillId="5" borderId="1" xfId="4" applyNumberFormat="1" applyFont="1" applyFill="1" applyBorder="1" applyAlignment="1">
      <alignment vertical="top" wrapText="1"/>
    </xf>
    <xf numFmtId="166" fontId="30" fillId="5" borderId="0" xfId="0" applyNumberFormat="1" applyFont="1" applyFill="1" applyAlignment="1">
      <alignment horizontal="right" vertical="top" wrapText="1"/>
    </xf>
    <xf numFmtId="0" fontId="30" fillId="5" borderId="0" xfId="0" applyFont="1" applyFill="1" applyAlignment="1">
      <alignment horizontal="right" vertical="top" wrapText="1"/>
    </xf>
    <xf numFmtId="49" fontId="60" fillId="0" borderId="0" xfId="0" applyNumberFormat="1" applyFont="1" applyAlignment="1">
      <alignment wrapText="1"/>
    </xf>
    <xf numFmtId="49" fontId="60" fillId="0" borderId="0" xfId="0" applyNumberFormat="1" applyFont="1" applyAlignment="1">
      <alignment horizontal="center" wrapText="1"/>
    </xf>
    <xf numFmtId="0" fontId="60" fillId="0" borderId="0" xfId="0" applyFont="1" applyAlignment="1">
      <alignment horizontal="center" wrapText="1"/>
    </xf>
    <xf numFmtId="0" fontId="60" fillId="0" borderId="0" xfId="0" applyFont="1" applyAlignment="1">
      <alignment wrapText="1"/>
    </xf>
    <xf numFmtId="49" fontId="60" fillId="5" borderId="0" xfId="0" applyNumberFormat="1" applyFont="1" applyFill="1" applyAlignment="1">
      <alignment horizontal="left" wrapText="1"/>
    </xf>
    <xf numFmtId="0" fontId="60" fillId="0" borderId="0" xfId="0" applyFont="1"/>
    <xf numFmtId="0" fontId="64" fillId="0" borderId="0" xfId="0" applyFont="1" applyAlignment="1">
      <alignment horizontal="center" wrapText="1"/>
    </xf>
    <xf numFmtId="49" fontId="64" fillId="0" borderId="0" xfId="0" applyNumberFormat="1" applyFont="1" applyAlignment="1">
      <alignment wrapText="1"/>
    </xf>
    <xf numFmtId="49" fontId="12" fillId="5" borderId="1" xfId="0" applyNumberFormat="1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49" fontId="15" fillId="5" borderId="1" xfId="0" applyNumberFormat="1" applyFont="1" applyFill="1" applyBorder="1" applyAlignment="1">
      <alignment horizontal="center" vertical="center" textRotation="90" wrapText="1"/>
    </xf>
    <xf numFmtId="49" fontId="15" fillId="5" borderId="1" xfId="0" applyNumberFormat="1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1" fontId="1" fillId="8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6" fontId="42" fillId="0" borderId="0" xfId="0" applyNumberFormat="1" applyFont="1"/>
    <xf numFmtId="166" fontId="17" fillId="8" borderId="4" xfId="0" applyNumberFormat="1" applyFont="1" applyFill="1" applyBorder="1" applyAlignment="1">
      <alignment vertical="top" wrapText="1"/>
    </xf>
    <xf numFmtId="165" fontId="15" fillId="5" borderId="1" xfId="0" applyNumberFormat="1" applyFont="1" applyFill="1" applyBorder="1" applyAlignment="1">
      <alignment horizontal="right" vertical="top" wrapText="1"/>
    </xf>
    <xf numFmtId="166" fontId="15" fillId="5" borderId="1" xfId="7" applyNumberFormat="1" applyFont="1" applyFill="1" applyBorder="1" applyAlignment="1">
      <alignment horizontal="right" vertical="top" wrapText="1"/>
    </xf>
    <xf numFmtId="165" fontId="15" fillId="5" borderId="1" xfId="0" applyNumberFormat="1" applyFont="1" applyFill="1" applyBorder="1" applyAlignment="1">
      <alignment horizontal="left" vertical="top" wrapText="1"/>
    </xf>
    <xf numFmtId="165" fontId="25" fillId="5" borderId="1" xfId="7" applyNumberFormat="1" applyFont="1" applyFill="1" applyBorder="1" applyAlignment="1">
      <alignment horizontal="right" vertical="top" wrapText="1"/>
    </xf>
    <xf numFmtId="49" fontId="25" fillId="5" borderId="1" xfId="0" applyNumberFormat="1" applyFont="1" applyFill="1" applyBorder="1" applyAlignment="1">
      <alignment horizontal="right" vertical="top" wrapText="1"/>
    </xf>
    <xf numFmtId="49" fontId="15" fillId="5" borderId="2" xfId="0" applyNumberFormat="1" applyFont="1" applyFill="1" applyBorder="1" applyAlignment="1">
      <alignment horizontal="right" vertical="top" wrapText="1"/>
    </xf>
    <xf numFmtId="0" fontId="10" fillId="5" borderId="0" xfId="0" applyFont="1" applyFill="1" applyAlignment="1">
      <alignment horizontal="right" vertical="center" wrapText="1"/>
    </xf>
    <xf numFmtId="166" fontId="65" fillId="5" borderId="1" xfId="0" applyNumberFormat="1" applyFont="1" applyFill="1" applyBorder="1" applyAlignment="1">
      <alignment horizontal="right" vertical="top" wrapText="1"/>
    </xf>
    <xf numFmtId="49" fontId="1" fillId="5" borderId="1" xfId="0" applyNumberFormat="1" applyFont="1" applyFill="1" applyBorder="1" applyAlignment="1">
      <alignment vertical="center" wrapText="1"/>
    </xf>
    <xf numFmtId="165" fontId="1" fillId="5" borderId="11" xfId="0" applyNumberFormat="1" applyFont="1" applyFill="1" applyBorder="1" applyAlignment="1">
      <alignment vertical="center" wrapText="1"/>
    </xf>
    <xf numFmtId="166" fontId="66" fillId="0" borderId="0" xfId="0" applyNumberFormat="1" applyFont="1" applyAlignment="1">
      <alignment wrapText="1"/>
    </xf>
    <xf numFmtId="0" fontId="66" fillId="0" borderId="0" xfId="0" applyFont="1" applyAlignment="1">
      <alignment wrapText="1"/>
    </xf>
    <xf numFmtId="166" fontId="67" fillId="6" borderId="4" xfId="0" applyNumberFormat="1" applyFont="1" applyFill="1" applyBorder="1" applyAlignment="1">
      <alignment horizontal="right" vertical="top" wrapText="1"/>
    </xf>
    <xf numFmtId="166" fontId="68" fillId="5" borderId="1" xfId="0" applyNumberFormat="1" applyFont="1" applyFill="1" applyBorder="1" applyAlignment="1">
      <alignment horizontal="right" vertical="top" wrapText="1"/>
    </xf>
    <xf numFmtId="166" fontId="42" fillId="5" borderId="1" xfId="0" applyNumberFormat="1" applyFont="1" applyFill="1" applyBorder="1" applyAlignment="1">
      <alignment horizontal="right" vertical="top" wrapText="1"/>
    </xf>
    <xf numFmtId="0" fontId="24" fillId="5" borderId="4" xfId="0" applyFont="1" applyFill="1" applyBorder="1" applyAlignment="1">
      <alignment horizontal="left" vertical="top" wrapText="1"/>
    </xf>
    <xf numFmtId="0" fontId="24" fillId="5" borderId="4" xfId="0" applyFont="1" applyFill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left" vertical="top" wrapText="1"/>
    </xf>
    <xf numFmtId="49" fontId="26" fillId="8" borderId="4" xfId="0" applyNumberFormat="1" applyFont="1" applyFill="1" applyBorder="1" applyAlignment="1">
      <alignment vertical="top" wrapText="1"/>
    </xf>
    <xf numFmtId="4" fontId="26" fillId="8" borderId="4" xfId="0" applyNumberFormat="1" applyFont="1" applyFill="1" applyBorder="1" applyAlignment="1">
      <alignment vertical="top" wrapText="1"/>
    </xf>
    <xf numFmtId="49" fontId="26" fillId="8" borderId="1" xfId="0" applyNumberFormat="1" applyFont="1" applyFill="1" applyBorder="1" applyAlignment="1">
      <alignment vertical="top" wrapText="1"/>
    </xf>
    <xf numFmtId="165" fontId="24" fillId="5" borderId="1" xfId="0" applyNumberFormat="1" applyFont="1" applyFill="1" applyBorder="1" applyAlignment="1">
      <alignment vertical="top" wrapText="1"/>
    </xf>
    <xf numFmtId="165" fontId="24" fillId="0" borderId="1" xfId="0" applyNumberFormat="1" applyFont="1" applyBorder="1" applyAlignment="1">
      <alignment vertical="top" wrapText="1"/>
    </xf>
    <xf numFmtId="49" fontId="24" fillId="5" borderId="4" xfId="0" applyNumberFormat="1" applyFont="1" applyFill="1" applyBorder="1" applyAlignment="1">
      <alignment vertical="top" wrapText="1"/>
    </xf>
    <xf numFmtId="0" fontId="24" fillId="5" borderId="4" xfId="0" applyFont="1" applyFill="1" applyBorder="1" applyAlignment="1">
      <alignment vertical="top" wrapText="1"/>
    </xf>
    <xf numFmtId="0" fontId="22" fillId="0" borderId="0" xfId="0" applyFont="1" applyAlignment="1">
      <alignment vertical="top" wrapText="1"/>
    </xf>
    <xf numFmtId="165" fontId="26" fillId="8" borderId="1" xfId="0" applyNumberFormat="1" applyFont="1" applyFill="1" applyBorder="1" applyAlignment="1">
      <alignment vertical="top" wrapText="1"/>
    </xf>
    <xf numFmtId="0" fontId="10" fillId="0" borderId="0" xfId="0" applyFont="1" applyAlignment="1">
      <alignment vertical="top" wrapText="1"/>
    </xf>
    <xf numFmtId="49" fontId="22" fillId="5" borderId="1" xfId="0" applyNumberFormat="1" applyFont="1" applyFill="1" applyBorder="1" applyAlignment="1">
      <alignment vertical="top" wrapText="1"/>
    </xf>
    <xf numFmtId="0" fontId="22" fillId="5" borderId="10" xfId="0" applyFont="1" applyFill="1" applyBorder="1" applyAlignment="1">
      <alignment vertical="top" wrapText="1"/>
    </xf>
    <xf numFmtId="0" fontId="22" fillId="5" borderId="7" xfId="0" applyFont="1" applyFill="1" applyBorder="1" applyAlignment="1">
      <alignment vertical="top" wrapText="1"/>
    </xf>
    <xf numFmtId="166" fontId="65" fillId="5" borderId="1" xfId="0" applyNumberFormat="1" applyFont="1" applyFill="1" applyBorder="1" applyAlignment="1">
      <alignment vertical="top" wrapText="1"/>
    </xf>
    <xf numFmtId="0" fontId="22" fillId="5" borderId="0" xfId="0" applyFont="1" applyFill="1" applyAlignment="1">
      <alignment vertical="top" wrapText="1"/>
    </xf>
    <xf numFmtId="0" fontId="14" fillId="0" borderId="0" xfId="0" applyFont="1" applyAlignment="1">
      <alignment vertical="top" wrapText="1"/>
    </xf>
    <xf numFmtId="166" fontId="29" fillId="0" borderId="1" xfId="0" applyNumberFormat="1" applyFont="1" applyBorder="1" applyAlignment="1">
      <alignment vertical="top" wrapText="1"/>
    </xf>
    <xf numFmtId="0" fontId="70" fillId="2" borderId="0" xfId="0" applyFont="1" applyFill="1" applyAlignment="1">
      <alignment vertical="top" wrapText="1"/>
    </xf>
    <xf numFmtId="166" fontId="29" fillId="5" borderId="1" xfId="4" applyNumberFormat="1" applyFont="1" applyFill="1" applyBorder="1" applyAlignment="1">
      <alignment vertical="top" wrapText="1"/>
    </xf>
    <xf numFmtId="166" fontId="1" fillId="0" borderId="0" xfId="0" applyNumberFormat="1" applyFont="1" applyAlignment="1">
      <alignment vertical="top" wrapText="1"/>
    </xf>
    <xf numFmtId="49" fontId="57" fillId="0" borderId="2" xfId="0" applyNumberFormat="1" applyFont="1" applyBorder="1" applyAlignment="1">
      <alignment horizontal="left" vertical="top" wrapText="1"/>
    </xf>
    <xf numFmtId="49" fontId="57" fillId="5" borderId="1" xfId="0" applyNumberFormat="1" applyFont="1" applyFill="1" applyBorder="1" applyAlignment="1">
      <alignment vertical="top" wrapText="1"/>
    </xf>
    <xf numFmtId="49" fontId="57" fillId="0" borderId="1" xfId="0" applyNumberFormat="1" applyFont="1" applyBorder="1" applyAlignment="1">
      <alignment horizontal="left" vertical="top" wrapText="1"/>
    </xf>
    <xf numFmtId="0" fontId="28" fillId="5" borderId="10" xfId="0" applyFont="1" applyFill="1" applyBorder="1" applyAlignment="1">
      <alignment vertical="top" wrapText="1"/>
    </xf>
    <xf numFmtId="0" fontId="11" fillId="11" borderId="1" xfId="4" applyFont="1" applyFill="1" applyBorder="1" applyAlignment="1">
      <alignment vertical="top" wrapText="1"/>
    </xf>
    <xf numFmtId="0" fontId="57" fillId="0" borderId="1" xfId="4" applyFont="1" applyBorder="1" applyAlignment="1">
      <alignment vertical="top" wrapText="1"/>
    </xf>
    <xf numFmtId="0" fontId="57" fillId="5" borderId="1" xfId="4" applyFont="1" applyFill="1" applyBorder="1" applyAlignment="1">
      <alignment vertical="top" wrapText="1"/>
    </xf>
    <xf numFmtId="0" fontId="11" fillId="9" borderId="1" xfId="4" applyFont="1" applyFill="1" applyBorder="1" applyAlignment="1">
      <alignment vertical="top" wrapText="1"/>
    </xf>
    <xf numFmtId="0" fontId="11" fillId="10" borderId="1" xfId="4" applyFont="1" applyFill="1" applyBorder="1" applyAlignment="1">
      <alignment vertical="top" wrapText="1"/>
    </xf>
    <xf numFmtId="0" fontId="12" fillId="0" borderId="1" xfId="4" applyFont="1" applyBorder="1" applyAlignment="1">
      <alignment vertical="top" wrapText="1"/>
    </xf>
    <xf numFmtId="49" fontId="57" fillId="0" borderId="1" xfId="0" applyNumberFormat="1" applyFont="1" applyBorder="1" applyAlignment="1">
      <alignment horizontal="center" vertical="top" wrapText="1"/>
    </xf>
    <xf numFmtId="49" fontId="10" fillId="0" borderId="0" xfId="0" applyNumberFormat="1" applyFont="1" applyAlignment="1">
      <alignment horizontal="left" vertical="top"/>
    </xf>
    <xf numFmtId="49" fontId="10" fillId="0" borderId="0" xfId="0" applyNumberFormat="1" applyFont="1" applyAlignment="1">
      <alignment horizontal="center" vertical="top"/>
    </xf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horizontal="right" vertical="top"/>
    </xf>
    <xf numFmtId="166" fontId="10" fillId="8" borderId="1" xfId="0" applyNumberFormat="1" applyFont="1" applyFill="1" applyBorder="1" applyAlignment="1">
      <alignment horizontal="right" vertical="top" wrapText="1"/>
    </xf>
    <xf numFmtId="0" fontId="26" fillId="8" borderId="1" xfId="0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left" vertical="top" wrapText="1"/>
    </xf>
    <xf numFmtId="0" fontId="24" fillId="0" borderId="1" xfId="4" applyFont="1" applyBorder="1" applyAlignment="1">
      <alignment horizontal="left" vertical="top" wrapText="1"/>
    </xf>
    <xf numFmtId="0" fontId="22" fillId="0" borderId="0" xfId="0" applyFont="1"/>
    <xf numFmtId="166" fontId="24" fillId="5" borderId="5" xfId="0" applyNumberFormat="1" applyFont="1" applyFill="1" applyBorder="1" applyAlignment="1">
      <alignment horizontal="right" vertical="top" wrapText="1"/>
    </xf>
    <xf numFmtId="0" fontId="24" fillId="5" borderId="1" xfId="4" applyFont="1" applyFill="1" applyBorder="1" applyAlignment="1">
      <alignment horizontal="left" vertical="top" wrapText="1"/>
    </xf>
    <xf numFmtId="0" fontId="24" fillId="8" borderId="1" xfId="0" applyFont="1" applyFill="1" applyBorder="1" applyAlignment="1">
      <alignment horizontal="center" vertical="top" wrapText="1"/>
    </xf>
    <xf numFmtId="166" fontId="26" fillId="8" borderId="1" xfId="0" applyNumberFormat="1" applyFont="1" applyFill="1" applyBorder="1" applyAlignment="1">
      <alignment horizontal="right" vertical="top" wrapText="1"/>
    </xf>
    <xf numFmtId="166" fontId="24" fillId="8" borderId="1" xfId="0" applyNumberFormat="1" applyFont="1" applyFill="1" applyBorder="1" applyAlignment="1">
      <alignment horizontal="left" vertical="top" wrapText="1"/>
    </xf>
    <xf numFmtId="166" fontId="15" fillId="5" borderId="4" xfId="0" applyNumberFormat="1" applyFont="1" applyFill="1" applyBorder="1" applyAlignment="1">
      <alignment horizontal="right" vertical="top" wrapText="1"/>
    </xf>
    <xf numFmtId="166" fontId="42" fillId="0" borderId="0" xfId="0" applyNumberFormat="1" applyFont="1" applyAlignment="1">
      <alignment horizontal="left" vertical="top" wrapText="1"/>
    </xf>
    <xf numFmtId="0" fontId="72" fillId="11" borderId="1" xfId="4" applyFont="1" applyFill="1" applyBorder="1" applyAlignment="1">
      <alignment horizontal="center" vertical="top" wrapText="1"/>
    </xf>
    <xf numFmtId="0" fontId="72" fillId="11" borderId="1" xfId="4" applyFont="1" applyFill="1" applyBorder="1" applyAlignment="1">
      <alignment vertical="top" wrapText="1"/>
    </xf>
    <xf numFmtId="0" fontId="10" fillId="11" borderId="1" xfId="4" applyFont="1" applyFill="1" applyBorder="1" applyAlignment="1">
      <alignment horizontal="left" vertical="top" wrapText="1"/>
    </xf>
    <xf numFmtId="0" fontId="72" fillId="9" borderId="1" xfId="4" applyFont="1" applyFill="1" applyBorder="1" applyAlignment="1">
      <alignment horizontal="center" vertical="top" wrapText="1"/>
    </xf>
    <xf numFmtId="0" fontId="72" fillId="9" borderId="1" xfId="4" applyFont="1" applyFill="1" applyBorder="1" applyAlignment="1">
      <alignment vertical="top" wrapText="1"/>
    </xf>
    <xf numFmtId="0" fontId="72" fillId="10" borderId="1" xfId="4" applyFont="1" applyFill="1" applyBorder="1" applyAlignment="1">
      <alignment horizontal="center" vertical="top" wrapText="1"/>
    </xf>
    <xf numFmtId="0" fontId="72" fillId="10" borderId="1" xfId="4" applyFont="1" applyFill="1" applyBorder="1" applyAlignment="1">
      <alignment vertical="top" wrapText="1"/>
    </xf>
    <xf numFmtId="166" fontId="24" fillId="5" borderId="1" xfId="4" applyNumberFormat="1" applyFont="1" applyFill="1" applyBorder="1" applyAlignment="1">
      <alignment horizontal="right" vertical="top" wrapText="1"/>
    </xf>
    <xf numFmtId="0" fontId="24" fillId="0" borderId="0" xfId="0" applyFont="1" applyAlignment="1">
      <alignment horizontal="right" vertical="top" wrapText="1"/>
    </xf>
    <xf numFmtId="49" fontId="73" fillId="0" borderId="0" xfId="0" applyNumberFormat="1" applyFont="1" applyAlignment="1">
      <alignment horizontal="center" vertical="top"/>
    </xf>
    <xf numFmtId="49" fontId="57" fillId="5" borderId="2" xfId="0" applyNumberFormat="1" applyFont="1" applyFill="1" applyBorder="1" applyAlignment="1">
      <alignment horizontal="center" vertical="top" wrapText="1"/>
    </xf>
    <xf numFmtId="49" fontId="57" fillId="5" borderId="2" xfId="0" applyNumberFormat="1" applyFont="1" applyFill="1" applyBorder="1" applyAlignment="1">
      <alignment horizontal="left" vertical="top" wrapText="1"/>
    </xf>
    <xf numFmtId="49" fontId="57" fillId="5" borderId="1" xfId="0" applyNumberFormat="1" applyFont="1" applyFill="1" applyBorder="1" applyAlignment="1">
      <alignment horizontal="left" vertical="top" wrapText="1"/>
    </xf>
    <xf numFmtId="0" fontId="57" fillId="5" borderId="1" xfId="0" applyFont="1" applyFill="1" applyBorder="1" applyAlignment="1">
      <alignment horizontal="left" vertical="top" wrapText="1"/>
    </xf>
    <xf numFmtId="0" fontId="57" fillId="5" borderId="1" xfId="0" applyFont="1" applyFill="1" applyBorder="1" applyAlignment="1">
      <alignment horizontal="center" vertical="top" wrapText="1"/>
    </xf>
    <xf numFmtId="0" fontId="57" fillId="5" borderId="2" xfId="0" applyFont="1" applyFill="1" applyBorder="1" applyAlignment="1">
      <alignment horizontal="center" vertical="top" wrapText="1"/>
    </xf>
    <xf numFmtId="0" fontId="57" fillId="5" borderId="2" xfId="0" applyFont="1" applyFill="1" applyBorder="1" applyAlignment="1">
      <alignment horizontal="left" vertical="top" wrapText="1"/>
    </xf>
    <xf numFmtId="0" fontId="73" fillId="11" borderId="1" xfId="4" applyFont="1" applyFill="1" applyBorder="1" applyAlignment="1">
      <alignment horizontal="center" vertical="top" wrapText="1"/>
    </xf>
    <xf numFmtId="0" fontId="73" fillId="11" borderId="1" xfId="4" applyFont="1" applyFill="1" applyBorder="1" applyAlignment="1">
      <alignment vertical="top" wrapText="1"/>
    </xf>
    <xf numFmtId="0" fontId="57" fillId="0" borderId="1" xfId="4" applyFont="1" applyBorder="1" applyAlignment="1">
      <alignment horizontal="center" vertical="top" wrapText="1"/>
    </xf>
    <xf numFmtId="0" fontId="57" fillId="5" borderId="1" xfId="4" applyFont="1" applyFill="1" applyBorder="1" applyAlignment="1">
      <alignment horizontal="center" vertical="top" wrapText="1"/>
    </xf>
    <xf numFmtId="0" fontId="73" fillId="9" borderId="1" xfId="4" applyFont="1" applyFill="1" applyBorder="1" applyAlignment="1">
      <alignment horizontal="center" vertical="top" wrapText="1"/>
    </xf>
    <xf numFmtId="0" fontId="73" fillId="9" borderId="1" xfId="4" applyFont="1" applyFill="1" applyBorder="1" applyAlignment="1">
      <alignment vertical="top" wrapText="1"/>
    </xf>
    <xf numFmtId="0" fontId="73" fillId="10" borderId="1" xfId="4" applyFont="1" applyFill="1" applyBorder="1" applyAlignment="1">
      <alignment horizontal="center" vertical="top" wrapText="1"/>
    </xf>
    <xf numFmtId="0" fontId="73" fillId="10" borderId="1" xfId="4" applyFont="1" applyFill="1" applyBorder="1" applyAlignment="1">
      <alignment vertical="top" wrapText="1"/>
    </xf>
    <xf numFmtId="49" fontId="57" fillId="0" borderId="0" xfId="0" applyNumberFormat="1" applyFont="1" applyAlignment="1">
      <alignment horizontal="center" vertical="top" wrapText="1"/>
    </xf>
    <xf numFmtId="49" fontId="57" fillId="0" borderId="0" xfId="0" applyNumberFormat="1" applyFont="1" applyAlignment="1">
      <alignment vertical="top" wrapText="1"/>
    </xf>
    <xf numFmtId="0" fontId="8" fillId="0" borderId="0" xfId="0" applyFont="1" applyAlignment="1">
      <alignment horizontal="left"/>
    </xf>
    <xf numFmtId="0" fontId="18" fillId="0" borderId="0" xfId="0" applyFont="1"/>
    <xf numFmtId="0" fontId="8" fillId="0" borderId="0" xfId="0" applyFont="1"/>
    <xf numFmtId="49" fontId="6" fillId="5" borderId="0" xfId="6" applyNumberFormat="1" applyFont="1" applyFill="1" applyAlignment="1">
      <alignment horizontal="left"/>
    </xf>
    <xf numFmtId="49" fontId="10" fillId="5" borderId="0" xfId="6" applyNumberFormat="1" applyFont="1" applyFill="1" applyAlignment="1">
      <alignment horizontal="center"/>
    </xf>
    <xf numFmtId="49" fontId="72" fillId="5" borderId="0" xfId="6" applyNumberFormat="1" applyFont="1" applyFill="1" applyAlignment="1">
      <alignment horizontal="center"/>
    </xf>
    <xf numFmtId="0" fontId="6" fillId="5" borderId="0" xfId="6" applyFont="1" applyFill="1" applyAlignment="1">
      <alignment horizontal="left"/>
    </xf>
    <xf numFmtId="0" fontId="6" fillId="5" borderId="0" xfId="6" applyFont="1" applyFill="1" applyAlignment="1">
      <alignment horizontal="center"/>
    </xf>
    <xf numFmtId="166" fontId="9" fillId="8" borderId="1" xfId="6" applyNumberFormat="1" applyFont="1" applyFill="1" applyBorder="1" applyAlignment="1">
      <alignment vertical="top" wrapText="1"/>
    </xf>
    <xf numFmtId="0" fontId="9" fillId="8" borderId="1" xfId="6" applyFont="1" applyFill="1" applyBorder="1" applyAlignment="1">
      <alignment vertical="top" wrapText="1"/>
    </xf>
    <xf numFmtId="0" fontId="9" fillId="8" borderId="1" xfId="6" applyFont="1" applyFill="1" applyBorder="1" applyAlignment="1">
      <alignment horizontal="center" vertical="top" wrapText="1"/>
    </xf>
    <xf numFmtId="49" fontId="1" fillId="0" borderId="4" xfId="6" applyNumberFormat="1" applyBorder="1" applyAlignment="1">
      <alignment horizontal="left" vertical="top" wrapText="1"/>
    </xf>
    <xf numFmtId="49" fontId="15" fillId="0" borderId="1" xfId="6" applyNumberFormat="1" applyFont="1" applyBorder="1" applyAlignment="1">
      <alignment vertical="top" wrapText="1"/>
    </xf>
    <xf numFmtId="49" fontId="18" fillId="0" borderId="1" xfId="6" applyNumberFormat="1" applyFont="1" applyBorder="1" applyAlignment="1">
      <alignment horizontal="center" vertical="top" wrapText="1"/>
    </xf>
    <xf numFmtId="49" fontId="18" fillId="0" borderId="1" xfId="6" applyNumberFormat="1" applyFont="1" applyBorder="1" applyAlignment="1">
      <alignment horizontal="left" vertical="top" wrapText="1"/>
    </xf>
    <xf numFmtId="0" fontId="1" fillId="0" borderId="1" xfId="6" applyBorder="1" applyAlignment="1">
      <alignment horizontal="left" vertical="top" wrapText="1"/>
    </xf>
    <xf numFmtId="166" fontId="25" fillId="5" borderId="4" xfId="0" applyNumberFormat="1" applyFont="1" applyFill="1" applyBorder="1" applyAlignment="1">
      <alignment horizontal="right" vertical="top"/>
    </xf>
    <xf numFmtId="0" fontId="1" fillId="5" borderId="1" xfId="6" applyFill="1" applyBorder="1" applyAlignment="1">
      <alignment horizontal="left" vertical="top" wrapText="1"/>
    </xf>
    <xf numFmtId="0" fontId="2" fillId="5" borderId="1" xfId="6" applyFont="1" applyFill="1" applyBorder="1" applyAlignment="1">
      <alignment horizontal="center" vertical="top" wrapText="1"/>
    </xf>
    <xf numFmtId="166" fontId="25" fillId="5" borderId="1" xfId="0" applyNumberFormat="1" applyFont="1" applyFill="1" applyBorder="1" applyAlignment="1">
      <alignment vertical="top"/>
    </xf>
    <xf numFmtId="49" fontId="1" fillId="0" borderId="3" xfId="6" applyNumberFormat="1" applyBorder="1" applyAlignment="1">
      <alignment horizontal="left" vertical="top" wrapText="1"/>
    </xf>
    <xf numFmtId="3" fontId="1" fillId="5" borderId="4" xfId="6" applyNumberFormat="1" applyFill="1" applyBorder="1" applyAlignment="1">
      <alignment horizontal="left" vertical="top" wrapText="1"/>
    </xf>
    <xf numFmtId="0" fontId="1" fillId="5" borderId="4" xfId="6" applyFill="1" applyBorder="1" applyAlignment="1">
      <alignment horizontal="center" vertical="top" wrapText="1"/>
    </xf>
    <xf numFmtId="49" fontId="1" fillId="0" borderId="1" xfId="6" applyNumberFormat="1" applyBorder="1" applyAlignment="1">
      <alignment horizontal="left" vertical="top" wrapText="1"/>
    </xf>
    <xf numFmtId="49" fontId="18" fillId="5" borderId="1" xfId="6" applyNumberFormat="1" applyFont="1" applyFill="1" applyBorder="1" applyAlignment="1">
      <alignment horizontal="left" vertical="top" wrapText="1"/>
    </xf>
    <xf numFmtId="49" fontId="18" fillId="5" borderId="1" xfId="6" applyNumberFormat="1" applyFont="1" applyFill="1" applyBorder="1" applyAlignment="1">
      <alignment horizontal="center" vertical="top" wrapText="1"/>
    </xf>
    <xf numFmtId="49" fontId="15" fillId="5" borderId="1" xfId="6" applyNumberFormat="1" applyFont="1" applyFill="1" applyBorder="1" applyAlignment="1">
      <alignment horizontal="left" vertical="top" wrapText="1"/>
    </xf>
    <xf numFmtId="49" fontId="15" fillId="0" borderId="1" xfId="6" applyNumberFormat="1" applyFont="1" applyBorder="1" applyAlignment="1">
      <alignment horizontal="left" vertical="top" wrapText="1"/>
    </xf>
    <xf numFmtId="3" fontId="1" fillId="0" borderId="4" xfId="6" applyNumberFormat="1" applyBorder="1" applyAlignment="1">
      <alignment horizontal="left" vertical="top" wrapText="1"/>
    </xf>
    <xf numFmtId="0" fontId="1" fillId="0" borderId="4" xfId="6" applyBorder="1" applyAlignment="1">
      <alignment horizontal="center" vertical="top" wrapText="1"/>
    </xf>
    <xf numFmtId="0" fontId="9" fillId="8" borderId="1" xfId="6" applyFont="1" applyFill="1" applyBorder="1" applyAlignment="1">
      <alignment horizontal="center" wrapText="1"/>
    </xf>
    <xf numFmtId="49" fontId="18" fillId="5" borderId="1" xfId="6" applyNumberFormat="1" applyFont="1" applyFill="1" applyBorder="1" applyAlignment="1">
      <alignment vertical="top" wrapText="1"/>
    </xf>
    <xf numFmtId="166" fontId="1" fillId="5" borderId="1" xfId="0" applyNumberFormat="1" applyFont="1" applyFill="1" applyBorder="1" applyAlignment="1">
      <alignment vertical="top"/>
    </xf>
    <xf numFmtId="0" fontId="1" fillId="0" borderId="1" xfId="6" applyBorder="1" applyAlignment="1">
      <alignment horizontal="center" vertical="top" wrapText="1"/>
    </xf>
    <xf numFmtId="166" fontId="24" fillId="5" borderId="1" xfId="0" applyNumberFormat="1" applyFont="1" applyFill="1" applyBorder="1" applyAlignment="1">
      <alignment vertical="top"/>
    </xf>
    <xf numFmtId="166" fontId="24" fillId="5" borderId="1" xfId="6" applyNumberFormat="1" applyFont="1" applyFill="1" applyBorder="1" applyAlignment="1">
      <alignment vertical="top" wrapText="1"/>
    </xf>
    <xf numFmtId="0" fontId="1" fillId="5" borderId="1" xfId="6" applyFill="1" applyBorder="1" applyAlignment="1">
      <alignment horizontal="center" vertical="top" wrapText="1"/>
    </xf>
    <xf numFmtId="49" fontId="7" fillId="0" borderId="1" xfId="6" applyNumberFormat="1" applyFont="1" applyBorder="1" applyAlignment="1">
      <alignment horizontal="center" vertical="top" wrapText="1"/>
    </xf>
    <xf numFmtId="0" fontId="1" fillId="0" borderId="2" xfId="6" applyBorder="1" applyAlignment="1">
      <alignment horizontal="center" vertical="top" wrapText="1"/>
    </xf>
    <xf numFmtId="49" fontId="7" fillId="5" borderId="1" xfId="6" applyNumberFormat="1" applyFont="1" applyFill="1" applyBorder="1" applyAlignment="1">
      <alignment vertical="top" wrapText="1"/>
    </xf>
    <xf numFmtId="49" fontId="7" fillId="5" borderId="1" xfId="6" applyNumberFormat="1" applyFont="1" applyFill="1" applyBorder="1" applyAlignment="1">
      <alignment horizontal="center" vertical="top" wrapText="1"/>
    </xf>
    <xf numFmtId="49" fontId="7" fillId="0" borderId="1" xfId="6" applyNumberFormat="1" applyFont="1" applyBorder="1" applyAlignment="1">
      <alignment vertical="top" wrapText="1"/>
    </xf>
    <xf numFmtId="49" fontId="15" fillId="5" borderId="2" xfId="6" applyNumberFormat="1" applyFont="1" applyFill="1" applyBorder="1" applyAlignment="1">
      <alignment horizontal="left" vertical="top" wrapText="1"/>
    </xf>
    <xf numFmtId="49" fontId="18" fillId="5" borderId="2" xfId="6" applyNumberFormat="1" applyFont="1" applyFill="1" applyBorder="1" applyAlignment="1">
      <alignment horizontal="center" vertical="top" wrapText="1"/>
    </xf>
    <xf numFmtId="49" fontId="18" fillId="5" borderId="2" xfId="6" applyNumberFormat="1" applyFont="1" applyFill="1" applyBorder="1" applyAlignment="1">
      <alignment horizontal="left" vertical="top" wrapText="1"/>
    </xf>
    <xf numFmtId="0" fontId="1" fillId="5" borderId="1" xfId="6" applyFill="1" applyBorder="1" applyAlignment="1">
      <alignment vertical="top" wrapText="1"/>
    </xf>
    <xf numFmtId="49" fontId="1" fillId="5" borderId="1" xfId="6" applyNumberFormat="1" applyFill="1" applyBorder="1" applyAlignment="1">
      <alignment horizontal="center" vertical="top" wrapText="1"/>
    </xf>
    <xf numFmtId="166" fontId="24" fillId="5" borderId="1" xfId="6" applyNumberFormat="1" applyFont="1" applyFill="1" applyBorder="1" applyAlignment="1">
      <alignment horizontal="right" vertical="top" wrapText="1"/>
    </xf>
    <xf numFmtId="49" fontId="1" fillId="0" borderId="1" xfId="6" applyNumberFormat="1" applyBorder="1" applyAlignment="1">
      <alignment vertical="top" wrapText="1"/>
    </xf>
    <xf numFmtId="166" fontId="24" fillId="5" borderId="1" xfId="0" applyNumberFormat="1" applyFont="1" applyFill="1" applyBorder="1" applyAlignment="1">
      <alignment horizontal="right" vertical="top"/>
    </xf>
    <xf numFmtId="0" fontId="7" fillId="15" borderId="1" xfId="0" applyFont="1" applyFill="1" applyBorder="1" applyAlignment="1">
      <alignment vertical="center" wrapText="1"/>
    </xf>
    <xf numFmtId="49" fontId="7" fillId="0" borderId="2" xfId="6" applyNumberFormat="1" applyFont="1" applyBorder="1" applyAlignment="1">
      <alignment horizontal="center" vertical="top" wrapText="1"/>
    </xf>
    <xf numFmtId="166" fontId="4" fillId="8" borderId="1" xfId="6" applyNumberFormat="1" applyFont="1" applyFill="1" applyBorder="1" applyAlignment="1">
      <alignment vertical="top" wrapText="1"/>
    </xf>
    <xf numFmtId="166" fontId="1" fillId="5" borderId="0" xfId="6" applyNumberFormat="1" applyFill="1" applyAlignment="1">
      <alignment horizontal="left" vertical="top" wrapText="1"/>
    </xf>
    <xf numFmtId="0" fontId="1" fillId="0" borderId="0" xfId="6" applyAlignment="1">
      <alignment horizontal="center" vertical="top" wrapText="1"/>
    </xf>
    <xf numFmtId="166" fontId="1" fillId="5" borderId="1" xfId="6" applyNumberFormat="1" applyFill="1" applyBorder="1" applyAlignment="1">
      <alignment vertical="top" wrapText="1"/>
    </xf>
    <xf numFmtId="0" fontId="33" fillId="5" borderId="0" xfId="0" applyFont="1" applyFill="1" applyAlignment="1">
      <alignment horizontal="center" vertical="top" wrapText="1"/>
    </xf>
    <xf numFmtId="0" fontId="75" fillId="0" borderId="1" xfId="4" applyFont="1" applyBorder="1" applyAlignment="1">
      <alignment vertical="top" wrapText="1"/>
    </xf>
    <xf numFmtId="166" fontId="75" fillId="5" borderId="1" xfId="4" applyNumberFormat="1" applyFont="1" applyFill="1" applyBorder="1" applyAlignment="1">
      <alignment vertical="top" wrapText="1"/>
    </xf>
    <xf numFmtId="0" fontId="8" fillId="5" borderId="0" xfId="0" applyFont="1" applyFill="1" applyAlignment="1">
      <alignment horizontal="left"/>
    </xf>
    <xf numFmtId="0" fontId="8" fillId="0" borderId="0" xfId="0" applyFont="1" applyAlignment="1">
      <alignment horizontal="center"/>
    </xf>
    <xf numFmtId="0" fontId="76" fillId="2" borderId="0" xfId="0" applyFont="1" applyFill="1"/>
    <xf numFmtId="0" fontId="21" fillId="0" borderId="0" xfId="0" applyFont="1" applyAlignment="1">
      <alignment vertical="top" wrapText="1"/>
    </xf>
    <xf numFmtId="0" fontId="77" fillId="8" borderId="1" xfId="0" applyFont="1" applyFill="1" applyBorder="1" applyAlignment="1">
      <alignment horizontal="center" vertical="top" wrapText="1"/>
    </xf>
    <xf numFmtId="49" fontId="77" fillId="0" borderId="1" xfId="0" applyNumberFormat="1" applyFont="1" applyBorder="1" applyAlignment="1">
      <alignment horizontal="center" vertical="top" wrapText="1"/>
    </xf>
    <xf numFmtId="49" fontId="77" fillId="0" borderId="1" xfId="0" applyNumberFormat="1" applyFont="1" applyBorder="1" applyAlignment="1">
      <alignment horizontal="left" vertical="top" wrapText="1"/>
    </xf>
    <xf numFmtId="166" fontId="78" fillId="0" borderId="1" xfId="0" applyNumberFormat="1" applyFont="1" applyBorder="1" applyAlignment="1">
      <alignment vertical="top" wrapText="1"/>
    </xf>
    <xf numFmtId="0" fontId="78" fillId="8" borderId="1" xfId="0" applyFont="1" applyFill="1" applyBorder="1" applyAlignment="1">
      <alignment vertical="top" wrapText="1"/>
    </xf>
    <xf numFmtId="49" fontId="77" fillId="8" borderId="1" xfId="0" applyNumberFormat="1" applyFont="1" applyFill="1" applyBorder="1" applyAlignment="1">
      <alignment horizontal="center" vertical="top" wrapText="1"/>
    </xf>
    <xf numFmtId="166" fontId="77" fillId="8" borderId="1" xfId="0" applyNumberFormat="1" applyFont="1" applyFill="1" applyBorder="1" applyAlignment="1">
      <alignment vertical="top" wrapText="1"/>
    </xf>
    <xf numFmtId="166" fontId="77" fillId="9" borderId="1" xfId="0" applyNumberFormat="1" applyFont="1" applyFill="1" applyBorder="1" applyAlignment="1">
      <alignment vertical="top" wrapText="1"/>
    </xf>
    <xf numFmtId="166" fontId="80" fillId="5" borderId="1" xfId="0" applyNumberFormat="1" applyFont="1" applyFill="1" applyBorder="1" applyAlignment="1">
      <alignment vertical="top" wrapText="1"/>
    </xf>
    <xf numFmtId="166" fontId="81" fillId="5" borderId="1" xfId="0" applyNumberFormat="1" applyFont="1" applyFill="1" applyBorder="1" applyAlignment="1">
      <alignment vertical="top" wrapText="1"/>
    </xf>
    <xf numFmtId="4" fontId="1" fillId="0" borderId="0" xfId="0" applyNumberFormat="1" applyFont="1" applyAlignment="1">
      <alignment vertical="top" wrapText="1"/>
    </xf>
    <xf numFmtId="166" fontId="79" fillId="8" borderId="1" xfId="0" applyNumberFormat="1" applyFont="1" applyFill="1" applyBorder="1" applyAlignment="1">
      <alignment vertical="top" wrapText="1"/>
    </xf>
    <xf numFmtId="166" fontId="21" fillId="0" borderId="0" xfId="0" applyNumberFormat="1" applyFont="1" applyAlignment="1">
      <alignment vertical="top" wrapText="1"/>
    </xf>
    <xf numFmtId="49" fontId="18" fillId="5" borderId="2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Alignment="1">
      <alignment wrapText="1"/>
    </xf>
    <xf numFmtId="0" fontId="53" fillId="11" borderId="4" xfId="4" applyFont="1" applyFill="1" applyBorder="1" applyAlignment="1">
      <alignment vertical="top" wrapText="1"/>
    </xf>
    <xf numFmtId="0" fontId="59" fillId="9" borderId="1" xfId="4" applyFont="1" applyFill="1" applyBorder="1" applyAlignment="1">
      <alignment vertical="top" wrapText="1"/>
    </xf>
    <xf numFmtId="0" fontId="53" fillId="10" borderId="1" xfId="4" applyFont="1" applyFill="1" applyBorder="1" applyAlignment="1">
      <alignment vertical="top" wrapText="1"/>
    </xf>
    <xf numFmtId="49" fontId="72" fillId="8" borderId="11" xfId="0" applyNumberFormat="1" applyFont="1" applyFill="1" applyBorder="1" applyAlignment="1">
      <alignment vertical="top" wrapText="1"/>
    </xf>
    <xf numFmtId="0" fontId="53" fillId="11" borderId="1" xfId="4" applyFont="1" applyFill="1" applyBorder="1" applyAlignment="1">
      <alignment vertical="top" wrapText="1"/>
    </xf>
    <xf numFmtId="0" fontId="53" fillId="9" borderId="1" xfId="4" applyFont="1" applyFill="1" applyBorder="1" applyAlignment="1">
      <alignment vertical="top" wrapText="1"/>
    </xf>
    <xf numFmtId="0" fontId="54" fillId="10" borderId="1" xfId="4" applyFont="1" applyFill="1" applyBorder="1" applyAlignment="1">
      <alignment vertical="top" wrapText="1"/>
    </xf>
    <xf numFmtId="49" fontId="34" fillId="0" borderId="0" xfId="0" applyNumberFormat="1" applyFont="1" applyAlignment="1">
      <alignment wrapText="1"/>
    </xf>
    <xf numFmtId="49" fontId="57" fillId="0" borderId="0" xfId="0" applyNumberFormat="1" applyFont="1" applyAlignment="1">
      <alignment wrapText="1"/>
    </xf>
    <xf numFmtId="0" fontId="58" fillId="0" borderId="0" xfId="0" applyFont="1" applyAlignment="1">
      <alignment wrapText="1"/>
    </xf>
    <xf numFmtId="0" fontId="18" fillId="0" borderId="0" xfId="4" applyFont="1" applyAlignment="1">
      <alignment vertical="top" wrapText="1"/>
    </xf>
    <xf numFmtId="0" fontId="47" fillId="5" borderId="1" xfId="4" applyFont="1" applyFill="1" applyBorder="1" applyAlignment="1">
      <alignment vertical="top" wrapText="1"/>
    </xf>
    <xf numFmtId="49" fontId="24" fillId="5" borderId="1" xfId="0" applyNumberFormat="1" applyFont="1" applyFill="1" applyBorder="1" applyAlignment="1">
      <alignment horizontal="left" vertical="top" wrapText="1"/>
    </xf>
    <xf numFmtId="49" fontId="24" fillId="5" borderId="2" xfId="0" applyNumberFormat="1" applyFont="1" applyFill="1" applyBorder="1" applyAlignment="1">
      <alignment horizontal="left" vertical="top" wrapText="1"/>
    </xf>
    <xf numFmtId="49" fontId="24" fillId="5" borderId="4" xfId="0" applyNumberFormat="1" applyFont="1" applyFill="1" applyBorder="1" applyAlignment="1">
      <alignment horizontal="left" vertical="top" wrapText="1"/>
    </xf>
    <xf numFmtId="49" fontId="48" fillId="5" borderId="2" xfId="0" applyNumberFormat="1" applyFont="1" applyFill="1" applyBorder="1" applyAlignment="1">
      <alignment horizontal="left" vertical="top" wrapText="1"/>
    </xf>
    <xf numFmtId="49" fontId="48" fillId="5" borderId="4" xfId="0" applyNumberFormat="1" applyFont="1" applyFill="1" applyBorder="1" applyAlignment="1">
      <alignment horizontal="left" vertical="top" wrapText="1"/>
    </xf>
    <xf numFmtId="49" fontId="48" fillId="5" borderId="1" xfId="0" applyNumberFormat="1" applyFont="1" applyFill="1" applyBorder="1" applyAlignment="1">
      <alignment horizontal="left" vertical="top" wrapText="1"/>
    </xf>
    <xf numFmtId="0" fontId="24" fillId="5" borderId="2" xfId="0" applyFont="1" applyFill="1" applyBorder="1" applyAlignment="1">
      <alignment horizontal="left" vertical="top" wrapText="1"/>
    </xf>
    <xf numFmtId="0" fontId="24" fillId="5" borderId="4" xfId="0" applyFont="1" applyFill="1" applyBorder="1" applyAlignment="1">
      <alignment horizontal="left" vertical="top" wrapText="1"/>
    </xf>
    <xf numFmtId="49" fontId="24" fillId="5" borderId="2" xfId="0" applyNumberFormat="1" applyFont="1" applyFill="1" applyBorder="1" applyAlignment="1">
      <alignment horizontal="center" vertical="top" wrapText="1"/>
    </xf>
    <xf numFmtId="49" fontId="24" fillId="5" borderId="4" xfId="0" applyNumberFormat="1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horizontal="left" vertical="top" wrapText="1"/>
    </xf>
    <xf numFmtId="0" fontId="7" fillId="5" borderId="4" xfId="0" applyFont="1" applyFill="1" applyBorder="1" applyAlignment="1">
      <alignment horizontal="left" vertical="top" wrapText="1"/>
    </xf>
    <xf numFmtId="0" fontId="7" fillId="5" borderId="2" xfId="0" applyFont="1" applyFill="1" applyBorder="1" applyAlignment="1">
      <alignment horizontal="center" vertical="top" wrapText="1"/>
    </xf>
    <xf numFmtId="0" fontId="7" fillId="5" borderId="4" xfId="0" applyFont="1" applyFill="1" applyBorder="1" applyAlignment="1">
      <alignment horizontal="center" vertical="top" wrapText="1"/>
    </xf>
    <xf numFmtId="49" fontId="24" fillId="5" borderId="6" xfId="0" applyNumberFormat="1" applyFont="1" applyFill="1" applyBorder="1" applyAlignment="1">
      <alignment horizontal="left" vertical="top" wrapText="1"/>
    </xf>
    <xf numFmtId="49" fontId="24" fillId="5" borderId="6" xfId="0" applyNumberFormat="1" applyFont="1" applyFill="1" applyBorder="1" applyAlignment="1">
      <alignment horizontal="center" vertical="top" wrapText="1"/>
    </xf>
    <xf numFmtId="49" fontId="10" fillId="5" borderId="1" xfId="0" applyNumberFormat="1" applyFont="1" applyFill="1" applyBorder="1" applyAlignment="1">
      <alignment horizontal="right" vertical="top" wrapText="1"/>
    </xf>
    <xf numFmtId="0" fontId="44" fillId="8" borderId="3" xfId="0" applyFont="1" applyFill="1" applyBorder="1" applyAlignment="1">
      <alignment horizontal="left" vertical="top" wrapText="1"/>
    </xf>
    <xf numFmtId="0" fontId="44" fillId="8" borderId="11" xfId="0" applyFont="1" applyFill="1" applyBorder="1" applyAlignment="1">
      <alignment horizontal="left" vertical="top" wrapText="1"/>
    </xf>
    <xf numFmtId="0" fontId="44" fillId="8" borderId="5" xfId="0" applyFont="1" applyFill="1" applyBorder="1" applyAlignment="1">
      <alignment horizontal="left" vertical="top" wrapText="1"/>
    </xf>
    <xf numFmtId="49" fontId="24" fillId="5" borderId="2" xfId="0" applyNumberFormat="1" applyFont="1" applyFill="1" applyBorder="1" applyAlignment="1">
      <alignment vertical="top" wrapText="1"/>
    </xf>
    <xf numFmtId="49" fontId="24" fillId="5" borderId="6" xfId="0" applyNumberFormat="1" applyFont="1" applyFill="1" applyBorder="1" applyAlignment="1">
      <alignment vertical="top" wrapText="1"/>
    </xf>
    <xf numFmtId="49" fontId="24" fillId="0" borderId="1" xfId="0" applyNumberFormat="1" applyFont="1" applyBorder="1" applyAlignment="1">
      <alignment horizontal="left" vertical="top" wrapText="1"/>
    </xf>
    <xf numFmtId="49" fontId="48" fillId="5" borderId="1" xfId="0" applyNumberFormat="1" applyFont="1" applyFill="1" applyBorder="1" applyAlignment="1">
      <alignment horizontal="center" vertical="top" wrapText="1"/>
    </xf>
    <xf numFmtId="49" fontId="16" fillId="8" borderId="4" xfId="0" applyNumberFormat="1" applyFont="1" applyFill="1" applyBorder="1" applyAlignment="1">
      <alignment horizontal="right" vertical="top" wrapText="1"/>
    </xf>
    <xf numFmtId="49" fontId="48" fillId="5" borderId="6" xfId="0" applyNumberFormat="1" applyFont="1" applyFill="1" applyBorder="1" applyAlignment="1">
      <alignment horizontal="left" vertical="top" wrapText="1"/>
    </xf>
    <xf numFmtId="49" fontId="48" fillId="5" borderId="2" xfId="0" applyNumberFormat="1" applyFont="1" applyFill="1" applyBorder="1" applyAlignment="1">
      <alignment horizontal="center" vertical="top" wrapText="1"/>
    </xf>
    <xf numFmtId="49" fontId="48" fillId="5" borderId="6" xfId="0" applyNumberFormat="1" applyFont="1" applyFill="1" applyBorder="1" applyAlignment="1">
      <alignment horizontal="center" vertical="top" wrapText="1"/>
    </xf>
    <xf numFmtId="49" fontId="15" fillId="5" borderId="2" xfId="0" applyNumberFormat="1" applyFont="1" applyFill="1" applyBorder="1" applyAlignment="1">
      <alignment horizontal="left" vertical="top" wrapText="1"/>
    </xf>
    <xf numFmtId="49" fontId="15" fillId="5" borderId="4" xfId="0" applyNumberFormat="1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left" vertical="top" wrapText="1"/>
    </xf>
    <xf numFmtId="0" fontId="15" fillId="2" borderId="4" xfId="0" applyFont="1" applyFill="1" applyBorder="1" applyAlignment="1">
      <alignment horizontal="left" vertical="top" wrapText="1"/>
    </xf>
    <xf numFmtId="0" fontId="15" fillId="5" borderId="2" xfId="0" applyFont="1" applyFill="1" applyBorder="1" applyAlignment="1">
      <alignment horizontal="center" vertical="top" wrapText="1"/>
    </xf>
    <xf numFmtId="0" fontId="15" fillId="5" borderId="4" xfId="0" applyFont="1" applyFill="1" applyBorder="1" applyAlignment="1">
      <alignment horizontal="center" vertical="top" wrapText="1"/>
    </xf>
    <xf numFmtId="0" fontId="15" fillId="5" borderId="2" xfId="0" applyFont="1" applyFill="1" applyBorder="1" applyAlignment="1">
      <alignment horizontal="left" vertical="top" wrapText="1"/>
    </xf>
    <xf numFmtId="0" fontId="15" fillId="5" borderId="6" xfId="0" applyFont="1" applyFill="1" applyBorder="1" applyAlignment="1">
      <alignment horizontal="left" vertical="top" wrapText="1"/>
    </xf>
    <xf numFmtId="0" fontId="15" fillId="5" borderId="4" xfId="0" applyFont="1" applyFill="1" applyBorder="1" applyAlignment="1">
      <alignment horizontal="left" vertical="top" wrapText="1"/>
    </xf>
    <xf numFmtId="0" fontId="15" fillId="5" borderId="6" xfId="0" applyFont="1" applyFill="1" applyBorder="1" applyAlignment="1">
      <alignment horizontal="center" vertical="top" wrapText="1"/>
    </xf>
    <xf numFmtId="0" fontId="26" fillId="9" borderId="2" xfId="0" applyFont="1" applyFill="1" applyBorder="1" applyAlignment="1">
      <alignment horizontal="center" vertical="center" textRotation="90" wrapText="1"/>
    </xf>
    <xf numFmtId="0" fontId="26" fillId="9" borderId="4" xfId="0" applyFont="1" applyFill="1" applyBorder="1" applyAlignment="1">
      <alignment horizontal="center" vertical="center" textRotation="90" wrapText="1"/>
    </xf>
    <xf numFmtId="49" fontId="51" fillId="14" borderId="12" xfId="0" applyNumberFormat="1" applyFont="1" applyFill="1" applyBorder="1" applyAlignment="1">
      <alignment horizontal="left" vertical="center" wrapText="1"/>
    </xf>
    <xf numFmtId="49" fontId="51" fillId="14" borderId="10" xfId="0" applyNumberFormat="1" applyFont="1" applyFill="1" applyBorder="1" applyAlignment="1">
      <alignment horizontal="left" vertical="center" wrapText="1"/>
    </xf>
    <xf numFmtId="49" fontId="51" fillId="14" borderId="7" xfId="0" applyNumberFormat="1" applyFont="1" applyFill="1" applyBorder="1" applyAlignment="1">
      <alignment horizontal="left" vertical="center" wrapText="1"/>
    </xf>
    <xf numFmtId="49" fontId="15" fillId="5" borderId="1" xfId="0" applyNumberFormat="1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left" vertical="top" wrapText="1"/>
    </xf>
    <xf numFmtId="0" fontId="26" fillId="9" borderId="1" xfId="0" applyFont="1" applyFill="1" applyBorder="1" applyAlignment="1">
      <alignment horizontal="center" vertical="center" wrapText="1"/>
    </xf>
    <xf numFmtId="0" fontId="44" fillId="8" borderId="1" xfId="0" applyFont="1" applyFill="1" applyBorder="1" applyAlignment="1">
      <alignment horizontal="left" vertical="top" wrapText="1"/>
    </xf>
    <xf numFmtId="49" fontId="26" fillId="9" borderId="1" xfId="0" applyNumberFormat="1" applyFont="1" applyFill="1" applyBorder="1" applyAlignment="1">
      <alignment horizontal="center" vertical="center" wrapText="1"/>
    </xf>
    <xf numFmtId="49" fontId="24" fillId="5" borderId="1" xfId="0" applyNumberFormat="1" applyFont="1" applyFill="1" applyBorder="1" applyAlignment="1">
      <alignment horizontal="center" vertical="top" wrapText="1"/>
    </xf>
    <xf numFmtId="49" fontId="63" fillId="0" borderId="0" xfId="0" applyNumberFormat="1" applyFont="1" applyAlignment="1">
      <alignment horizontal="left" wrapText="1"/>
    </xf>
    <xf numFmtId="49" fontId="64" fillId="0" borderId="0" xfId="0" applyNumberFormat="1" applyFont="1" applyAlignment="1">
      <alignment wrapText="1"/>
    </xf>
    <xf numFmtId="0" fontId="61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49" fontId="45" fillId="9" borderId="2" xfId="0" applyNumberFormat="1" applyFont="1" applyFill="1" applyBorder="1" applyAlignment="1">
      <alignment horizontal="center" vertical="center" textRotation="90" wrapText="1"/>
    </xf>
    <xf numFmtId="49" fontId="45" fillId="9" borderId="6" xfId="0" applyNumberFormat="1" applyFont="1" applyFill="1" applyBorder="1" applyAlignment="1">
      <alignment horizontal="center" vertical="center" textRotation="90" wrapText="1"/>
    </xf>
    <xf numFmtId="49" fontId="45" fillId="9" borderId="2" xfId="0" applyNumberFormat="1" applyFont="1" applyFill="1" applyBorder="1" applyAlignment="1">
      <alignment horizontal="center" vertical="center" wrapText="1"/>
    </xf>
    <xf numFmtId="49" fontId="45" fillId="9" borderId="6" xfId="0" applyNumberFormat="1" applyFont="1" applyFill="1" applyBorder="1" applyAlignment="1">
      <alignment horizontal="center" vertical="center" wrapText="1"/>
    </xf>
    <xf numFmtId="49" fontId="45" fillId="9" borderId="4" xfId="0" applyNumberFormat="1" applyFont="1" applyFill="1" applyBorder="1" applyAlignment="1">
      <alignment horizontal="center" vertical="center" wrapText="1"/>
    </xf>
    <xf numFmtId="49" fontId="45" fillId="9" borderId="4" xfId="0" applyNumberFormat="1" applyFont="1" applyFill="1" applyBorder="1" applyAlignment="1">
      <alignment horizontal="center" vertical="center" textRotation="90" wrapText="1"/>
    </xf>
    <xf numFmtId="49" fontId="71" fillId="9" borderId="2" xfId="0" applyNumberFormat="1" applyFont="1" applyFill="1" applyBorder="1" applyAlignment="1">
      <alignment horizontal="center" vertical="center" wrapText="1"/>
    </xf>
    <xf numFmtId="49" fontId="71" fillId="9" borderId="6" xfId="0" applyNumberFormat="1" applyFont="1" applyFill="1" applyBorder="1" applyAlignment="1">
      <alignment horizontal="center" vertical="center" wrapText="1"/>
    </xf>
    <xf numFmtId="49" fontId="71" fillId="9" borderId="4" xfId="0" applyNumberFormat="1" applyFont="1" applyFill="1" applyBorder="1" applyAlignment="1">
      <alignment horizontal="center" vertical="center" wrapText="1"/>
    </xf>
    <xf numFmtId="49" fontId="26" fillId="8" borderId="12" xfId="0" applyNumberFormat="1" applyFont="1" applyFill="1" applyBorder="1" applyAlignment="1">
      <alignment horizontal="left" vertical="top" wrapText="1"/>
    </xf>
    <xf numFmtId="49" fontId="26" fillId="8" borderId="10" xfId="0" applyNumberFormat="1" applyFont="1" applyFill="1" applyBorder="1" applyAlignment="1">
      <alignment horizontal="left" vertical="top" wrapText="1"/>
    </xf>
    <xf numFmtId="49" fontId="26" fillId="8" borderId="7" xfId="0" applyNumberFormat="1" applyFont="1" applyFill="1" applyBorder="1" applyAlignment="1">
      <alignment horizontal="left" vertical="top" wrapText="1"/>
    </xf>
    <xf numFmtId="49" fontId="26" fillId="8" borderId="3" xfId="0" applyNumberFormat="1" applyFont="1" applyFill="1" applyBorder="1" applyAlignment="1">
      <alignment horizontal="left" vertical="top" wrapText="1"/>
    </xf>
    <xf numFmtId="49" fontId="26" fillId="8" borderId="11" xfId="0" applyNumberFormat="1" applyFont="1" applyFill="1" applyBorder="1" applyAlignment="1">
      <alignment horizontal="left" vertical="top" wrapText="1"/>
    </xf>
    <xf numFmtId="49" fontId="26" fillId="8" borderId="5" xfId="0" applyNumberFormat="1" applyFont="1" applyFill="1" applyBorder="1" applyAlignment="1">
      <alignment horizontal="left" vertical="top" wrapText="1"/>
    </xf>
    <xf numFmtId="49" fontId="1" fillId="5" borderId="2" xfId="0" applyNumberFormat="1" applyFont="1" applyFill="1" applyBorder="1" applyAlignment="1">
      <alignment horizontal="center" vertical="top" wrapText="1"/>
    </xf>
    <xf numFmtId="49" fontId="1" fillId="5" borderId="4" xfId="0" applyNumberFormat="1" applyFont="1" applyFill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49" fontId="57" fillId="0" borderId="2" xfId="0" applyNumberFormat="1" applyFont="1" applyBorder="1" applyAlignment="1">
      <alignment horizontal="center" vertical="top" wrapText="1"/>
    </xf>
    <xf numFmtId="49" fontId="57" fillId="0" borderId="4" xfId="0" applyNumberFormat="1" applyFont="1" applyBorder="1" applyAlignment="1">
      <alignment horizontal="center" vertical="top" wrapText="1"/>
    </xf>
    <xf numFmtId="49" fontId="57" fillId="0" borderId="2" xfId="0" applyNumberFormat="1" applyFont="1" applyBorder="1" applyAlignment="1">
      <alignment horizontal="left" vertical="top" wrapText="1"/>
    </xf>
    <xf numFmtId="49" fontId="57" fillId="0" borderId="4" xfId="0" applyNumberFormat="1" applyFont="1" applyBorder="1" applyAlignment="1">
      <alignment horizontal="left" vertical="top" wrapText="1"/>
    </xf>
    <xf numFmtId="0" fontId="24" fillId="5" borderId="2" xfId="0" applyFont="1" applyFill="1" applyBorder="1" applyAlignment="1">
      <alignment horizontal="center" vertical="top" wrapText="1"/>
    </xf>
    <xf numFmtId="0" fontId="24" fillId="5" borderId="4" xfId="0" applyFont="1" applyFill="1" applyBorder="1" applyAlignment="1">
      <alignment horizontal="center" vertical="top" wrapText="1"/>
    </xf>
    <xf numFmtId="49" fontId="16" fillId="8" borderId="10" xfId="0" applyNumberFormat="1" applyFont="1" applyFill="1" applyBorder="1" applyAlignment="1">
      <alignment horizontal="right" vertical="top" wrapText="1"/>
    </xf>
    <xf numFmtId="49" fontId="16" fillId="8" borderId="7" xfId="0" applyNumberFormat="1" applyFont="1" applyFill="1" applyBorder="1" applyAlignment="1">
      <alignment horizontal="right" vertical="top" wrapText="1"/>
    </xf>
    <xf numFmtId="49" fontId="6" fillId="2" borderId="11" xfId="0" applyNumberFormat="1" applyFont="1" applyFill="1" applyBorder="1" applyAlignment="1">
      <alignment vertical="top" wrapText="1"/>
    </xf>
    <xf numFmtId="49" fontId="6" fillId="2" borderId="5" xfId="0" applyNumberFormat="1" applyFont="1" applyFill="1" applyBorder="1" applyAlignment="1">
      <alignment vertical="top" wrapText="1"/>
    </xf>
    <xf numFmtId="0" fontId="24" fillId="0" borderId="1" xfId="0" applyFont="1" applyBorder="1" applyAlignment="1">
      <alignment vertical="top" wrapText="1"/>
    </xf>
    <xf numFmtId="0" fontId="26" fillId="8" borderId="1" xfId="0" applyFont="1" applyFill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top" wrapText="1"/>
    </xf>
    <xf numFmtId="0" fontId="27" fillId="5" borderId="0" xfId="0" applyFont="1" applyFill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166" fontId="25" fillId="5" borderId="2" xfId="0" applyNumberFormat="1" applyFont="1" applyFill="1" applyBorder="1" applyAlignment="1">
      <alignment horizontal="right" vertical="top" wrapText="1"/>
    </xf>
    <xf numFmtId="166" fontId="25" fillId="5" borderId="4" xfId="0" applyNumberFormat="1" applyFont="1" applyFill="1" applyBorder="1" applyAlignment="1">
      <alignment horizontal="right" vertical="top" wrapText="1"/>
    </xf>
    <xf numFmtId="49" fontId="52" fillId="9" borderId="2" xfId="0" applyNumberFormat="1" applyFont="1" applyFill="1" applyBorder="1" applyAlignment="1">
      <alignment horizontal="center" vertical="center" wrapText="1"/>
    </xf>
    <xf numFmtId="49" fontId="52" fillId="9" borderId="6" xfId="0" applyNumberFormat="1" applyFont="1" applyFill="1" applyBorder="1" applyAlignment="1">
      <alignment horizontal="center" vertical="center" wrapText="1"/>
    </xf>
    <xf numFmtId="49" fontId="52" fillId="9" borderId="4" xfId="0" applyNumberFormat="1" applyFont="1" applyFill="1" applyBorder="1" applyAlignment="1">
      <alignment horizontal="center" vertical="center" wrapText="1"/>
    </xf>
    <xf numFmtId="49" fontId="55" fillId="14" borderId="12" xfId="0" applyNumberFormat="1" applyFont="1" applyFill="1" applyBorder="1" applyAlignment="1">
      <alignment horizontal="left" vertical="center" wrapText="1"/>
    </xf>
    <xf numFmtId="49" fontId="10" fillId="8" borderId="3" xfId="0" applyNumberFormat="1" applyFont="1" applyFill="1" applyBorder="1" applyAlignment="1">
      <alignment horizontal="left" vertical="top" wrapText="1"/>
    </xf>
    <xf numFmtId="49" fontId="10" fillId="8" borderId="11" xfId="0" applyNumberFormat="1" applyFont="1" applyFill="1" applyBorder="1" applyAlignment="1">
      <alignment horizontal="left" vertical="top" wrapText="1"/>
    </xf>
    <xf numFmtId="49" fontId="10" fillId="8" borderId="5" xfId="0" applyNumberFormat="1" applyFont="1" applyFill="1" applyBorder="1" applyAlignment="1">
      <alignment horizontal="left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left" vertical="top" wrapText="1"/>
    </xf>
    <xf numFmtId="49" fontId="7" fillId="0" borderId="4" xfId="0" applyNumberFormat="1" applyFont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49" fontId="1" fillId="5" borderId="1" xfId="0" applyNumberFormat="1" applyFont="1" applyFill="1" applyBorder="1" applyAlignment="1">
      <alignment horizontal="left" vertical="top" wrapText="1"/>
    </xf>
    <xf numFmtId="49" fontId="52" fillId="9" borderId="2" xfId="0" applyNumberFormat="1" applyFont="1" applyFill="1" applyBorder="1" applyAlignment="1">
      <alignment horizontal="center" vertical="center" textRotation="90" wrapText="1"/>
    </xf>
    <xf numFmtId="49" fontId="52" fillId="9" borderId="6" xfId="0" applyNumberFormat="1" applyFont="1" applyFill="1" applyBorder="1" applyAlignment="1">
      <alignment horizontal="center" vertical="center" textRotation="90" wrapText="1"/>
    </xf>
    <xf numFmtId="49" fontId="18" fillId="0" borderId="2" xfId="0" applyNumberFormat="1" applyFont="1" applyBorder="1" applyAlignment="1">
      <alignment horizontal="left" vertical="top" wrapText="1"/>
    </xf>
    <xf numFmtId="49" fontId="18" fillId="0" borderId="4" xfId="0" applyNumberFormat="1" applyFont="1" applyBorder="1" applyAlignment="1">
      <alignment horizontal="left" vertical="top" wrapText="1"/>
    </xf>
    <xf numFmtId="49" fontId="18" fillId="0" borderId="1" xfId="0" applyNumberFormat="1" applyFont="1" applyBorder="1" applyAlignment="1">
      <alignment horizontal="left" vertical="top" wrapText="1"/>
    </xf>
    <xf numFmtId="1" fontId="1" fillId="5" borderId="1" xfId="0" applyNumberFormat="1" applyFont="1" applyFill="1" applyBorder="1" applyAlignment="1">
      <alignment horizontal="center" vertical="top" wrapText="1"/>
    </xf>
    <xf numFmtId="49" fontId="10" fillId="5" borderId="4" xfId="0" applyNumberFormat="1" applyFont="1" applyFill="1" applyBorder="1" applyAlignment="1">
      <alignment horizontal="righ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4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49" fontId="16" fillId="8" borderId="1" xfId="0" applyNumberFormat="1" applyFont="1" applyFill="1" applyBorder="1" applyAlignment="1">
      <alignment horizontal="righ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49" fontId="1" fillId="5" borderId="2" xfId="0" applyNumberFormat="1" applyFont="1" applyFill="1" applyBorder="1" applyAlignment="1">
      <alignment horizontal="left" vertical="top" wrapText="1"/>
    </xf>
    <xf numFmtId="49" fontId="1" fillId="5" borderId="4" xfId="0" applyNumberFormat="1" applyFont="1" applyFill="1" applyBorder="1" applyAlignment="1">
      <alignment horizontal="left" vertical="top" wrapText="1"/>
    </xf>
    <xf numFmtId="0" fontId="10" fillId="8" borderId="3" xfId="0" applyFont="1" applyFill="1" applyBorder="1" applyAlignment="1">
      <alignment horizontal="left" vertical="top" wrapText="1"/>
    </xf>
    <xf numFmtId="0" fontId="10" fillId="8" borderId="11" xfId="0" applyFont="1" applyFill="1" applyBorder="1" applyAlignment="1">
      <alignment horizontal="left" vertical="top" wrapText="1"/>
    </xf>
    <xf numFmtId="0" fontId="10" fillId="8" borderId="5" xfId="0" applyFont="1" applyFill="1" applyBorder="1" applyAlignment="1">
      <alignment horizontal="left" vertical="top" wrapText="1"/>
    </xf>
    <xf numFmtId="49" fontId="55" fillId="14" borderId="10" xfId="0" applyNumberFormat="1" applyFont="1" applyFill="1" applyBorder="1" applyAlignment="1">
      <alignment horizontal="left" vertical="center" wrapText="1"/>
    </xf>
    <xf numFmtId="49" fontId="55" fillId="14" borderId="7" xfId="0" applyNumberFormat="1" applyFont="1" applyFill="1" applyBorder="1" applyAlignment="1">
      <alignment horizontal="left" vertical="center" wrapText="1"/>
    </xf>
    <xf numFmtId="0" fontId="10" fillId="8" borderId="8" xfId="0" applyFont="1" applyFill="1" applyBorder="1" applyAlignment="1">
      <alignment horizontal="left" vertical="top" wrapText="1"/>
    </xf>
    <xf numFmtId="49" fontId="10" fillId="2" borderId="11" xfId="0" applyNumberFormat="1" applyFont="1" applyFill="1" applyBorder="1" applyAlignment="1">
      <alignment horizontal="right" vertical="top" wrapText="1"/>
    </xf>
    <xf numFmtId="49" fontId="10" fillId="2" borderId="5" xfId="0" applyNumberFormat="1" applyFont="1" applyFill="1" applyBorder="1" applyAlignment="1">
      <alignment horizontal="right" vertical="top" wrapText="1"/>
    </xf>
    <xf numFmtId="0" fontId="15" fillId="5" borderId="1" xfId="0" applyFont="1" applyFill="1" applyBorder="1" applyAlignment="1">
      <alignment horizontal="left" vertical="top" wrapText="1"/>
    </xf>
    <xf numFmtId="0" fontId="10" fillId="5" borderId="0" xfId="0" applyFont="1" applyFill="1" applyAlignment="1">
      <alignment horizontal="right" vertical="center" wrapText="1"/>
    </xf>
    <xf numFmtId="49" fontId="15" fillId="0" borderId="2" xfId="0" applyNumberFormat="1" applyFont="1" applyBorder="1" applyAlignment="1">
      <alignment horizontal="center" vertical="top" wrapText="1"/>
    </xf>
    <xf numFmtId="49" fontId="15" fillId="0" borderId="4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49" fontId="6" fillId="5" borderId="1" xfId="0" applyNumberFormat="1" applyFont="1" applyFill="1" applyBorder="1" applyAlignment="1">
      <alignment horizontal="right" vertical="top" wrapText="1"/>
    </xf>
    <xf numFmtId="49" fontId="45" fillId="8" borderId="3" xfId="0" applyNumberFormat="1" applyFont="1" applyFill="1" applyBorder="1" applyAlignment="1">
      <alignment horizontal="left" vertical="top" wrapText="1"/>
    </xf>
    <xf numFmtId="49" fontId="45" fillId="8" borderId="11" xfId="0" applyNumberFormat="1" applyFont="1" applyFill="1" applyBorder="1" applyAlignment="1">
      <alignment horizontal="left" vertical="top" wrapText="1"/>
    </xf>
    <xf numFmtId="49" fontId="45" fillId="8" borderId="5" xfId="0" applyNumberFormat="1" applyFont="1" applyFill="1" applyBorder="1" applyAlignment="1">
      <alignment horizontal="left" vertical="top" wrapText="1"/>
    </xf>
    <xf numFmtId="0" fontId="45" fillId="8" borderId="3" xfId="0" applyFont="1" applyFill="1" applyBorder="1" applyAlignment="1">
      <alignment horizontal="left" vertical="top" wrapText="1"/>
    </xf>
    <xf numFmtId="0" fontId="45" fillId="8" borderId="11" xfId="0" applyFont="1" applyFill="1" applyBorder="1" applyAlignment="1">
      <alignment horizontal="left" vertical="top" wrapText="1"/>
    </xf>
    <xf numFmtId="0" fontId="45" fillId="8" borderId="5" xfId="0" applyFont="1" applyFill="1" applyBorder="1" applyAlignment="1">
      <alignment horizontal="left" vertical="top" wrapText="1"/>
    </xf>
    <xf numFmtId="0" fontId="16" fillId="0" borderId="0" xfId="0" applyFont="1" applyAlignment="1">
      <alignment horizontal="center" vertical="center" wrapText="1"/>
    </xf>
    <xf numFmtId="0" fontId="26" fillId="5" borderId="0" xfId="0" applyFont="1" applyFill="1" applyAlignment="1">
      <alignment horizontal="right" vertical="center" wrapText="1"/>
    </xf>
    <xf numFmtId="49" fontId="74" fillId="9" borderId="2" xfId="0" applyNumberFormat="1" applyFont="1" applyFill="1" applyBorder="1" applyAlignment="1">
      <alignment horizontal="center" vertical="center" textRotation="90" wrapText="1"/>
    </xf>
    <xf numFmtId="49" fontId="74" fillId="9" borderId="6" xfId="0" applyNumberFormat="1" applyFont="1" applyFill="1" applyBorder="1" applyAlignment="1">
      <alignment horizontal="center" vertical="center" textRotation="90" wrapText="1"/>
    </xf>
    <xf numFmtId="49" fontId="74" fillId="9" borderId="2" xfId="0" applyNumberFormat="1" applyFont="1" applyFill="1" applyBorder="1" applyAlignment="1">
      <alignment horizontal="center" vertical="center" wrapText="1"/>
    </xf>
    <xf numFmtId="49" fontId="74" fillId="9" borderId="6" xfId="0" applyNumberFormat="1" applyFont="1" applyFill="1" applyBorder="1" applyAlignment="1">
      <alignment horizontal="center" vertical="center" wrapText="1"/>
    </xf>
    <xf numFmtId="49" fontId="74" fillId="9" borderId="4" xfId="0" applyNumberFormat="1" applyFont="1" applyFill="1" applyBorder="1" applyAlignment="1">
      <alignment horizontal="center" vertical="center" wrapText="1"/>
    </xf>
    <xf numFmtId="49" fontId="26" fillId="9" borderId="2" xfId="0" applyNumberFormat="1" applyFont="1" applyFill="1" applyBorder="1" applyAlignment="1">
      <alignment horizontal="center" vertical="center" textRotation="90" wrapText="1"/>
    </xf>
    <xf numFmtId="49" fontId="26" fillId="9" borderId="6" xfId="0" applyNumberFormat="1" applyFont="1" applyFill="1" applyBorder="1" applyAlignment="1">
      <alignment horizontal="center" vertical="center" textRotation="90" wrapText="1"/>
    </xf>
    <xf numFmtId="49" fontId="26" fillId="9" borderId="4" xfId="0" applyNumberFormat="1" applyFont="1" applyFill="1" applyBorder="1" applyAlignment="1">
      <alignment horizontal="center" vertical="center" textRotation="90" wrapText="1"/>
    </xf>
    <xf numFmtId="49" fontId="10" fillId="2" borderId="10" xfId="0" applyNumberFormat="1" applyFont="1" applyFill="1" applyBorder="1" applyAlignment="1">
      <alignment horizontal="right" vertical="top" wrapText="1"/>
    </xf>
    <xf numFmtId="49" fontId="10" fillId="2" borderId="7" xfId="0" applyNumberFormat="1" applyFont="1" applyFill="1" applyBorder="1" applyAlignment="1">
      <alignment horizontal="right" vertical="top" wrapText="1"/>
    </xf>
    <xf numFmtId="49" fontId="15" fillId="0" borderId="6" xfId="0" applyNumberFormat="1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166" fontId="24" fillId="5" borderId="2" xfId="0" applyNumberFormat="1" applyFont="1" applyFill="1" applyBorder="1" applyAlignment="1">
      <alignment horizontal="right" vertical="top" wrapText="1"/>
    </xf>
    <xf numFmtId="166" fontId="24" fillId="5" borderId="6" xfId="0" applyNumberFormat="1" applyFont="1" applyFill="1" applyBorder="1" applyAlignment="1">
      <alignment horizontal="right" vertical="top" wrapText="1"/>
    </xf>
    <xf numFmtId="166" fontId="24" fillId="5" borderId="4" xfId="0" applyNumberFormat="1" applyFont="1" applyFill="1" applyBorder="1" applyAlignment="1">
      <alignment horizontal="right" vertical="top" wrapText="1"/>
    </xf>
    <xf numFmtId="0" fontId="24" fillId="5" borderId="6" xfId="0" applyFont="1" applyFill="1" applyBorder="1" applyAlignment="1">
      <alignment horizontal="left" vertical="top" wrapText="1"/>
    </xf>
    <xf numFmtId="49" fontId="15" fillId="0" borderId="2" xfId="0" applyNumberFormat="1" applyFont="1" applyBorder="1" applyAlignment="1">
      <alignment horizontal="left" vertical="top" wrapText="1"/>
    </xf>
    <xf numFmtId="49" fontId="15" fillId="0" borderId="4" xfId="0" applyNumberFormat="1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49" fontId="2" fillId="5" borderId="2" xfId="0" applyNumberFormat="1" applyFont="1" applyFill="1" applyBorder="1" applyAlignment="1">
      <alignment horizontal="center" vertical="top" wrapText="1"/>
    </xf>
    <xf numFmtId="49" fontId="2" fillId="5" borderId="4" xfId="0" applyNumberFormat="1" applyFont="1" applyFill="1" applyBorder="1" applyAlignment="1">
      <alignment horizontal="center" vertical="top" wrapText="1"/>
    </xf>
    <xf numFmtId="49" fontId="1" fillId="5" borderId="2" xfId="0" applyNumberFormat="1" applyFont="1" applyFill="1" applyBorder="1" applyAlignment="1">
      <alignment horizontal="left" vertical="top"/>
    </xf>
    <xf numFmtId="49" fontId="1" fillId="5" borderId="4" xfId="0" applyNumberFormat="1" applyFont="1" applyFill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49" fontId="6" fillId="2" borderId="3" xfId="0" applyNumberFormat="1" applyFont="1" applyFill="1" applyBorder="1" applyAlignment="1">
      <alignment horizontal="right" vertical="top" wrapText="1"/>
    </xf>
    <xf numFmtId="49" fontId="6" fillId="2" borderId="11" xfId="0" applyNumberFormat="1" applyFont="1" applyFill="1" applyBorder="1" applyAlignment="1">
      <alignment horizontal="right" vertical="top" wrapText="1"/>
    </xf>
    <xf numFmtId="49" fontId="6" fillId="2" borderId="5" xfId="0" applyNumberFormat="1" applyFont="1" applyFill="1" applyBorder="1" applyAlignment="1">
      <alignment horizontal="right" vertical="top" wrapText="1"/>
    </xf>
    <xf numFmtId="49" fontId="9" fillId="8" borderId="1" xfId="0" applyNumberFormat="1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6" fillId="5" borderId="0" xfId="0" applyFont="1" applyFill="1" applyAlignment="1">
      <alignment horizontal="right" vertical="center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165" fontId="7" fillId="5" borderId="2" xfId="0" applyNumberFormat="1" applyFont="1" applyFill="1" applyBorder="1" applyAlignment="1">
      <alignment horizontal="left" vertical="top" wrapText="1"/>
    </xf>
    <xf numFmtId="165" fontId="7" fillId="5" borderId="6" xfId="0" applyNumberFormat="1" applyFont="1" applyFill="1" applyBorder="1" applyAlignment="1">
      <alignment horizontal="left" vertical="top" wrapText="1"/>
    </xf>
    <xf numFmtId="165" fontId="7" fillId="5" borderId="4" xfId="0" applyNumberFormat="1" applyFont="1" applyFill="1" applyBorder="1" applyAlignment="1">
      <alignment horizontal="left" vertical="top" wrapText="1"/>
    </xf>
    <xf numFmtId="165" fontId="15" fillId="5" borderId="2" xfId="0" applyNumberFormat="1" applyFont="1" applyFill="1" applyBorder="1" applyAlignment="1">
      <alignment horizontal="left" vertical="top" wrapText="1"/>
    </xf>
    <xf numFmtId="165" fontId="15" fillId="5" borderId="6" xfId="0" applyNumberFormat="1" applyFont="1" applyFill="1" applyBorder="1" applyAlignment="1">
      <alignment horizontal="left" vertical="top" wrapText="1"/>
    </xf>
    <xf numFmtId="165" fontId="15" fillId="5" borderId="4" xfId="0" applyNumberFormat="1" applyFont="1" applyFill="1" applyBorder="1" applyAlignment="1">
      <alignment horizontal="left" vertical="top" wrapText="1"/>
    </xf>
    <xf numFmtId="49" fontId="1" fillId="3" borderId="2" xfId="0" applyNumberFormat="1" applyFont="1" applyFill="1" applyBorder="1" applyAlignment="1">
      <alignment horizontal="left" vertical="top" wrapText="1"/>
    </xf>
    <xf numFmtId="49" fontId="1" fillId="3" borderId="6" xfId="0" applyNumberFormat="1" applyFont="1" applyFill="1" applyBorder="1" applyAlignment="1">
      <alignment horizontal="left" vertical="top" wrapText="1"/>
    </xf>
    <xf numFmtId="49" fontId="1" fillId="3" borderId="4" xfId="0" applyNumberFormat="1" applyFont="1" applyFill="1" applyBorder="1" applyAlignment="1">
      <alignment horizontal="left" vertical="top" wrapText="1"/>
    </xf>
    <xf numFmtId="165" fontId="1" fillId="2" borderId="2" xfId="0" applyNumberFormat="1" applyFont="1" applyFill="1" applyBorder="1" applyAlignment="1">
      <alignment horizontal="left" vertical="top" wrapText="1"/>
    </xf>
    <xf numFmtId="165" fontId="1" fillId="2" borderId="6" xfId="0" applyNumberFormat="1" applyFont="1" applyFill="1" applyBorder="1" applyAlignment="1">
      <alignment horizontal="left" vertical="top" wrapText="1"/>
    </xf>
    <xf numFmtId="165" fontId="1" fillId="2" borderId="4" xfId="0" applyNumberFormat="1" applyFont="1" applyFill="1" applyBorder="1" applyAlignment="1">
      <alignment horizontal="left" vertical="top" wrapText="1"/>
    </xf>
    <xf numFmtId="166" fontId="1" fillId="5" borderId="2" xfId="0" applyNumberFormat="1" applyFont="1" applyFill="1" applyBorder="1" applyAlignment="1">
      <alignment horizontal="right" vertical="top" wrapText="1"/>
    </xf>
    <xf numFmtId="166" fontId="1" fillId="5" borderId="6" xfId="0" applyNumberFormat="1" applyFont="1" applyFill="1" applyBorder="1" applyAlignment="1">
      <alignment horizontal="right" vertical="top" wrapText="1"/>
    </xf>
    <xf numFmtId="166" fontId="1" fillId="5" borderId="4" xfId="0" applyNumberFormat="1" applyFont="1" applyFill="1" applyBorder="1" applyAlignment="1">
      <alignment horizontal="right" vertical="top" wrapText="1"/>
    </xf>
    <xf numFmtId="0" fontId="24" fillId="0" borderId="6" xfId="0" applyFont="1" applyBorder="1" applyAlignment="1">
      <alignment horizontal="left" vertical="top" wrapText="1"/>
    </xf>
    <xf numFmtId="49" fontId="18" fillId="5" borderId="1" xfId="0" applyNumberFormat="1" applyFont="1" applyFill="1" applyBorder="1" applyAlignment="1">
      <alignment horizontal="left" vertical="top" wrapText="1"/>
    </xf>
    <xf numFmtId="49" fontId="24" fillId="0" borderId="2" xfId="0" applyNumberFormat="1" applyFont="1" applyBorder="1" applyAlignment="1">
      <alignment horizontal="left" vertical="top" wrapText="1"/>
    </xf>
    <xf numFmtId="49" fontId="24" fillId="0" borderId="6" xfId="0" applyNumberFormat="1" applyFont="1" applyBorder="1" applyAlignment="1">
      <alignment horizontal="left" vertical="top" wrapText="1"/>
    </xf>
    <xf numFmtId="49" fontId="24" fillId="0" borderId="4" xfId="0" applyNumberFormat="1" applyFont="1" applyBorder="1" applyAlignment="1">
      <alignment horizontal="left" vertical="top" wrapText="1"/>
    </xf>
    <xf numFmtId="0" fontId="24" fillId="5" borderId="6" xfId="0" applyFont="1" applyFill="1" applyBorder="1" applyAlignment="1">
      <alignment horizontal="center" vertical="top" wrapText="1"/>
    </xf>
    <xf numFmtId="0" fontId="26" fillId="8" borderId="3" xfId="0" applyFont="1" applyFill="1" applyBorder="1" applyAlignment="1">
      <alignment horizontal="left" vertical="top" wrapText="1"/>
    </xf>
    <xf numFmtId="0" fontId="26" fillId="8" borderId="11" xfId="0" applyFont="1" applyFill="1" applyBorder="1" applyAlignment="1">
      <alignment horizontal="left" vertical="top" wrapText="1"/>
    </xf>
    <xf numFmtId="0" fontId="26" fillId="8" borderId="5" xfId="0" applyFont="1" applyFill="1" applyBorder="1" applyAlignment="1">
      <alignment horizontal="left" vertical="top" wrapText="1"/>
    </xf>
    <xf numFmtId="49" fontId="15" fillId="0" borderId="6" xfId="0" applyNumberFormat="1" applyFont="1" applyBorder="1" applyAlignment="1">
      <alignment horizontal="left" vertical="top" wrapText="1"/>
    </xf>
    <xf numFmtId="49" fontId="18" fillId="0" borderId="6" xfId="0" applyNumberFormat="1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8" fillId="5" borderId="2" xfId="11" applyFont="1" applyFill="1" applyBorder="1" applyAlignment="1">
      <alignment horizontal="left" vertical="top" wrapText="1"/>
    </xf>
    <xf numFmtId="0" fontId="18" fillId="5" borderId="4" xfId="11" applyFont="1" applyFill="1" applyBorder="1" applyAlignment="1">
      <alignment horizontal="left" vertical="top" wrapText="1"/>
    </xf>
    <xf numFmtId="3" fontId="24" fillId="5" borderId="2" xfId="0" applyNumberFormat="1" applyFont="1" applyFill="1" applyBorder="1" applyAlignment="1">
      <alignment horizontal="left" vertical="top" wrapText="1"/>
    </xf>
    <xf numFmtId="3" fontId="24" fillId="5" borderId="4" xfId="0" applyNumberFormat="1" applyFont="1" applyFill="1" applyBorder="1" applyAlignment="1">
      <alignment horizontal="left" vertical="top" wrapText="1"/>
    </xf>
    <xf numFmtId="49" fontId="26" fillId="5" borderId="1" xfId="0" applyNumberFormat="1" applyFont="1" applyFill="1" applyBorder="1" applyAlignment="1">
      <alignment horizontal="right" vertical="top" wrapText="1"/>
    </xf>
    <xf numFmtId="49" fontId="27" fillId="8" borderId="1" xfId="0" applyNumberFormat="1" applyFont="1" applyFill="1" applyBorder="1" applyAlignment="1">
      <alignment horizontal="right" vertical="top" wrapText="1"/>
    </xf>
    <xf numFmtId="0" fontId="15" fillId="5" borderId="2" xfId="11" applyFont="1" applyFill="1" applyBorder="1" applyAlignment="1">
      <alignment horizontal="left" vertical="top" wrapText="1"/>
    </xf>
    <xf numFmtId="0" fontId="15" fillId="5" borderId="4" xfId="11" applyFont="1" applyFill="1" applyBorder="1" applyAlignment="1">
      <alignment horizontal="left" vertical="top" wrapText="1"/>
    </xf>
    <xf numFmtId="0" fontId="15" fillId="5" borderId="2" xfId="4" applyFont="1" applyFill="1" applyBorder="1" applyAlignment="1">
      <alignment vertical="top" wrapText="1"/>
    </xf>
    <xf numFmtId="0" fontId="15" fillId="5" borderId="6" xfId="4" applyFont="1" applyFill="1" applyBorder="1" applyAlignment="1">
      <alignment vertical="top" wrapText="1"/>
    </xf>
    <xf numFmtId="0" fontId="15" fillId="5" borderId="4" xfId="4" applyFont="1" applyFill="1" applyBorder="1" applyAlignment="1">
      <alignment vertical="top" wrapText="1"/>
    </xf>
    <xf numFmtId="49" fontId="15" fillId="5" borderId="2" xfId="4" applyNumberFormat="1" applyFont="1" applyFill="1" applyBorder="1" applyAlignment="1">
      <alignment horizontal="left" vertical="top" wrapText="1"/>
    </xf>
    <xf numFmtId="49" fontId="15" fillId="5" borderId="6" xfId="4" applyNumberFormat="1" applyFont="1" applyFill="1" applyBorder="1" applyAlignment="1">
      <alignment horizontal="left" vertical="top" wrapText="1"/>
    </xf>
    <xf numFmtId="49" fontId="15" fillId="5" borderId="4" xfId="4" applyNumberFormat="1" applyFont="1" applyFill="1" applyBorder="1" applyAlignment="1">
      <alignment horizontal="left" vertical="top" wrapText="1"/>
    </xf>
    <xf numFmtId="0" fontId="10" fillId="8" borderId="3" xfId="4" applyFont="1" applyFill="1" applyBorder="1" applyAlignment="1">
      <alignment horizontal="left" vertical="top" wrapText="1"/>
    </xf>
    <xf numFmtId="0" fontId="10" fillId="8" borderId="11" xfId="4" applyFont="1" applyFill="1" applyBorder="1" applyAlignment="1">
      <alignment horizontal="left" vertical="top" wrapText="1"/>
    </xf>
    <xf numFmtId="0" fontId="10" fillId="8" borderId="5" xfId="4" applyFont="1" applyFill="1" applyBorder="1" applyAlignment="1">
      <alignment horizontal="left" vertical="top" wrapText="1"/>
    </xf>
    <xf numFmtId="0" fontId="15" fillId="5" borderId="2" xfId="4" applyFont="1" applyFill="1" applyBorder="1" applyAlignment="1">
      <alignment horizontal="center" vertical="top" wrapText="1"/>
    </xf>
    <xf numFmtId="0" fontId="15" fillId="5" borderId="6" xfId="4" applyFont="1" applyFill="1" applyBorder="1" applyAlignment="1">
      <alignment horizontal="center" vertical="top" wrapText="1"/>
    </xf>
    <xf numFmtId="0" fontId="15" fillId="5" borderId="4" xfId="4" applyFont="1" applyFill="1" applyBorder="1" applyAlignment="1">
      <alignment horizontal="center" vertical="top" wrapText="1"/>
    </xf>
    <xf numFmtId="0" fontId="15" fillId="0" borderId="1" xfId="4" applyFont="1" applyBorder="1" applyAlignment="1">
      <alignment vertical="top" wrapText="1"/>
    </xf>
    <xf numFmtId="0" fontId="18" fillId="0" borderId="2" xfId="4" applyFont="1" applyBorder="1" applyAlignment="1">
      <alignment horizontal="left" vertical="top" wrapText="1"/>
    </xf>
    <xf numFmtId="0" fontId="18" fillId="0" borderId="6" xfId="4" applyFont="1" applyBorder="1" applyAlignment="1">
      <alignment horizontal="left" vertical="top" wrapText="1"/>
    </xf>
    <xf numFmtId="0" fontId="18" fillId="0" borderId="4" xfId="4" applyFont="1" applyBorder="1" applyAlignment="1">
      <alignment horizontal="left" vertical="top" wrapText="1"/>
    </xf>
    <xf numFmtId="0" fontId="15" fillId="0" borderId="2" xfId="4" applyFont="1" applyBorder="1" applyAlignment="1">
      <alignment horizontal="left" vertical="top" wrapText="1"/>
    </xf>
    <xf numFmtId="0" fontId="15" fillId="0" borderId="6" xfId="4" applyFont="1" applyBorder="1" applyAlignment="1">
      <alignment horizontal="left" vertical="top" wrapText="1"/>
    </xf>
    <xf numFmtId="0" fontId="15" fillId="0" borderId="4" xfId="4" applyFont="1" applyBorder="1" applyAlignment="1">
      <alignment horizontal="left" vertical="top" wrapText="1"/>
    </xf>
    <xf numFmtId="0" fontId="18" fillId="0" borderId="1" xfId="4" applyFont="1" applyBorder="1" applyAlignment="1">
      <alignment horizontal="left" vertical="top" wrapText="1"/>
    </xf>
    <xf numFmtId="0" fontId="24" fillId="5" borderId="2" xfId="4" applyFont="1" applyFill="1" applyBorder="1" applyAlignment="1">
      <alignment horizontal="left" vertical="top" wrapText="1"/>
    </xf>
    <xf numFmtId="0" fontId="24" fillId="5" borderId="6" xfId="4" applyFont="1" applyFill="1" applyBorder="1" applyAlignment="1">
      <alignment horizontal="left" vertical="top" wrapText="1"/>
    </xf>
    <xf numFmtId="0" fontId="24" fillId="5" borderId="4" xfId="4" applyFont="1" applyFill="1" applyBorder="1" applyAlignment="1">
      <alignment horizontal="left" vertical="top" wrapText="1"/>
    </xf>
    <xf numFmtId="166" fontId="15" fillId="0" borderId="2" xfId="4" applyNumberFormat="1" applyFont="1" applyBorder="1" applyAlignment="1">
      <alignment vertical="top" wrapText="1"/>
    </xf>
    <xf numFmtId="166" fontId="15" fillId="0" borderId="6" xfId="4" applyNumberFormat="1" applyFont="1" applyBorder="1" applyAlignment="1">
      <alignment horizontal="right" vertical="top" wrapText="1"/>
    </xf>
    <xf numFmtId="166" fontId="15" fillId="0" borderId="4" xfId="4" applyNumberFormat="1" applyFont="1" applyBorder="1" applyAlignment="1">
      <alignment horizontal="right" vertical="top" wrapText="1"/>
    </xf>
    <xf numFmtId="0" fontId="15" fillId="5" borderId="2" xfId="4" applyFont="1" applyFill="1" applyBorder="1" applyAlignment="1">
      <alignment horizontal="right" vertical="top" wrapText="1"/>
    </xf>
    <xf numFmtId="0" fontId="15" fillId="5" borderId="6" xfId="4" applyFont="1" applyFill="1" applyBorder="1" applyAlignment="1">
      <alignment horizontal="right" vertical="top" wrapText="1"/>
    </xf>
    <xf numFmtId="0" fontId="15" fillId="5" borderId="4" xfId="4" applyFont="1" applyFill="1" applyBorder="1" applyAlignment="1">
      <alignment horizontal="right" vertical="top" wrapText="1"/>
    </xf>
    <xf numFmtId="0" fontId="15" fillId="5" borderId="2" xfId="4" applyFont="1" applyFill="1" applyBorder="1" applyAlignment="1">
      <alignment horizontal="left" vertical="top" wrapText="1"/>
    </xf>
    <xf numFmtId="0" fontId="15" fillId="5" borderId="6" xfId="4" applyFont="1" applyFill="1" applyBorder="1" applyAlignment="1">
      <alignment horizontal="left" vertical="top" wrapText="1"/>
    </xf>
    <xf numFmtId="0" fontId="15" fillId="5" borderId="4" xfId="4" applyFont="1" applyFill="1" applyBorder="1" applyAlignment="1">
      <alignment horizontal="left" vertical="top" wrapText="1"/>
    </xf>
    <xf numFmtId="0" fontId="15" fillId="0" borderId="2" xfId="4" applyFont="1" applyBorder="1" applyAlignment="1">
      <alignment horizontal="right" vertical="top" wrapText="1"/>
    </xf>
    <xf numFmtId="0" fontId="15" fillId="0" borderId="6" xfId="4" applyFont="1" applyBorder="1" applyAlignment="1">
      <alignment horizontal="right" vertical="top" wrapText="1"/>
    </xf>
    <xf numFmtId="0" fontId="15" fillId="0" borderId="4" xfId="4" applyFont="1" applyBorder="1" applyAlignment="1">
      <alignment horizontal="right" vertical="top" wrapText="1"/>
    </xf>
    <xf numFmtId="166" fontId="15" fillId="0" borderId="6" xfId="4" applyNumberFormat="1" applyFont="1" applyBorder="1" applyAlignment="1">
      <alignment horizontal="center" vertical="top" wrapText="1"/>
    </xf>
    <xf numFmtId="166" fontId="15" fillId="0" borderId="4" xfId="4" applyNumberFormat="1" applyFont="1" applyBorder="1" applyAlignment="1">
      <alignment horizontal="center" vertical="top" wrapText="1"/>
    </xf>
    <xf numFmtId="0" fontId="18" fillId="0" borderId="2" xfId="4" applyFont="1" applyBorder="1" applyAlignment="1">
      <alignment horizontal="center" vertical="top" wrapText="1"/>
    </xf>
    <xf numFmtId="0" fontId="18" fillId="0" borderId="6" xfId="4" applyFont="1" applyBorder="1" applyAlignment="1">
      <alignment horizontal="center" vertical="top" wrapText="1"/>
    </xf>
    <xf numFmtId="0" fontId="18" fillId="0" borderId="4" xfId="4" applyFont="1" applyBorder="1" applyAlignment="1">
      <alignment horizontal="center" vertical="top" wrapText="1"/>
    </xf>
    <xf numFmtId="49" fontId="7" fillId="5" borderId="2" xfId="0" applyNumberFormat="1" applyFont="1" applyFill="1" applyBorder="1" applyAlignment="1">
      <alignment horizontal="left" vertical="top" wrapText="1"/>
    </xf>
    <xf numFmtId="49" fontId="7" fillId="5" borderId="6" xfId="0" applyNumberFormat="1" applyFont="1" applyFill="1" applyBorder="1" applyAlignment="1">
      <alignment horizontal="left" vertical="top" wrapText="1"/>
    </xf>
    <xf numFmtId="49" fontId="7" fillId="5" borderId="4" xfId="0" applyNumberFormat="1" applyFont="1" applyFill="1" applyBorder="1" applyAlignment="1">
      <alignment horizontal="left" vertical="top" wrapText="1"/>
    </xf>
    <xf numFmtId="0" fontId="18" fillId="5" borderId="2" xfId="0" applyFont="1" applyFill="1" applyBorder="1" applyAlignment="1">
      <alignment horizontal="left" vertical="top" wrapText="1"/>
    </xf>
    <xf numFmtId="0" fontId="18" fillId="5" borderId="6" xfId="0" applyFont="1" applyFill="1" applyBorder="1" applyAlignment="1">
      <alignment horizontal="left" vertical="top" wrapText="1"/>
    </xf>
    <xf numFmtId="0" fontId="18" fillId="5" borderId="4" xfId="0" applyFont="1" applyFill="1" applyBorder="1" applyAlignment="1">
      <alignment horizontal="left" vertical="top" wrapText="1"/>
    </xf>
    <xf numFmtId="49" fontId="10" fillId="2" borderId="1" xfId="0" applyNumberFormat="1" applyFont="1" applyFill="1" applyBorder="1" applyAlignment="1">
      <alignment horizontal="right" vertical="top" wrapText="1"/>
    </xf>
    <xf numFmtId="0" fontId="16" fillId="0" borderId="0" xfId="4" applyFont="1" applyAlignment="1">
      <alignment horizontal="center" vertical="top" wrapText="1"/>
    </xf>
    <xf numFmtId="0" fontId="9" fillId="8" borderId="1" xfId="6" applyFont="1" applyFill="1" applyBorder="1" applyAlignment="1">
      <alignment horizontal="left" vertical="top" wrapText="1"/>
    </xf>
    <xf numFmtId="166" fontId="25" fillId="5" borderId="2" xfId="0" applyNumberFormat="1" applyFont="1" applyFill="1" applyBorder="1" applyAlignment="1">
      <alignment horizontal="right" vertical="top"/>
    </xf>
    <xf numFmtId="166" fontId="25" fillId="5" borderId="6" xfId="0" applyNumberFormat="1" applyFont="1" applyFill="1" applyBorder="1" applyAlignment="1">
      <alignment horizontal="right" vertical="top"/>
    </xf>
    <xf numFmtId="166" fontId="25" fillId="5" borderId="4" xfId="0" applyNumberFormat="1" applyFont="1" applyFill="1" applyBorder="1" applyAlignment="1">
      <alignment horizontal="right" vertical="top"/>
    </xf>
    <xf numFmtId="3" fontId="1" fillId="5" borderId="2" xfId="6" applyNumberFormat="1" applyFill="1" applyBorder="1" applyAlignment="1">
      <alignment horizontal="left" vertical="top" wrapText="1"/>
    </xf>
    <xf numFmtId="3" fontId="1" fillId="5" borderId="4" xfId="6" applyNumberFormat="1" applyFill="1" applyBorder="1" applyAlignment="1">
      <alignment horizontal="left" vertical="top" wrapText="1"/>
    </xf>
    <xf numFmtId="0" fontId="5" fillId="5" borderId="2" xfId="6" applyFont="1" applyFill="1" applyBorder="1" applyAlignment="1">
      <alignment horizontal="center" vertical="top" wrapText="1"/>
    </xf>
    <xf numFmtId="0" fontId="5" fillId="5" borderId="4" xfId="6" applyFont="1" applyFill="1" applyBorder="1" applyAlignment="1">
      <alignment horizontal="center" vertical="top" wrapText="1"/>
    </xf>
    <xf numFmtId="0" fontId="10" fillId="8" borderId="3" xfId="6" applyFont="1" applyFill="1" applyBorder="1" applyAlignment="1">
      <alignment horizontal="left" vertical="top" wrapText="1"/>
    </xf>
    <xf numFmtId="0" fontId="10" fillId="8" borderId="11" xfId="6" applyFont="1" applyFill="1" applyBorder="1" applyAlignment="1">
      <alignment horizontal="left" vertical="top" wrapText="1"/>
    </xf>
    <xf numFmtId="0" fontId="10" fillId="8" borderId="5" xfId="6" applyFont="1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left" vertical="top" wrapText="1"/>
    </xf>
    <xf numFmtId="49" fontId="1" fillId="0" borderId="4" xfId="6" applyNumberFormat="1" applyBorder="1" applyAlignment="1">
      <alignment horizontal="left" vertical="top" wrapText="1"/>
    </xf>
    <xf numFmtId="49" fontId="15" fillId="0" borderId="2" xfId="6" applyNumberFormat="1" applyFont="1" applyBorder="1" applyAlignment="1">
      <alignment horizontal="left" vertical="top" wrapText="1"/>
    </xf>
    <xf numFmtId="49" fontId="15" fillId="0" borderId="4" xfId="6" applyNumberFormat="1" applyFont="1" applyBorder="1" applyAlignment="1">
      <alignment horizontal="left" vertical="top" wrapText="1"/>
    </xf>
    <xf numFmtId="49" fontId="7" fillId="0" borderId="1" xfId="6" applyNumberFormat="1" applyFont="1" applyBorder="1" applyAlignment="1">
      <alignment horizontal="left" vertical="top" wrapText="1"/>
    </xf>
    <xf numFmtId="166" fontId="24" fillId="5" borderId="2" xfId="0" applyNumberFormat="1" applyFont="1" applyFill="1" applyBorder="1" applyAlignment="1">
      <alignment horizontal="right" vertical="top"/>
    </xf>
    <xf numFmtId="166" fontId="24" fillId="5" borderId="4" xfId="0" applyNumberFormat="1" applyFont="1" applyFill="1" applyBorder="1" applyAlignment="1">
      <alignment horizontal="right" vertical="top"/>
    </xf>
    <xf numFmtId="0" fontId="1" fillId="0" borderId="2" xfId="6" applyBorder="1" applyAlignment="1">
      <alignment horizontal="left" vertical="top" wrapText="1"/>
    </xf>
    <xf numFmtId="0" fontId="1" fillId="0" borderId="4" xfId="6" applyBorder="1" applyAlignment="1">
      <alignment horizontal="left" vertical="top" wrapText="1"/>
    </xf>
    <xf numFmtId="49" fontId="1" fillId="0" borderId="13" xfId="6" applyNumberFormat="1" applyBorder="1" applyAlignment="1">
      <alignment horizontal="left" vertical="top" wrapText="1"/>
    </xf>
    <xf numFmtId="49" fontId="1" fillId="0" borderId="12" xfId="6" applyNumberForma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49" fontId="18" fillId="0" borderId="1" xfId="6" applyNumberFormat="1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" fillId="0" borderId="1" xfId="6" applyBorder="1" applyAlignment="1">
      <alignment horizontal="left" vertical="top" wrapText="1"/>
    </xf>
    <xf numFmtId="0" fontId="1" fillId="0" borderId="2" xfId="6" applyBorder="1" applyAlignment="1">
      <alignment horizontal="center" vertical="top" wrapText="1"/>
    </xf>
    <xf numFmtId="0" fontId="1" fillId="0" borderId="4" xfId="6" applyBorder="1" applyAlignment="1">
      <alignment horizontal="center" vertical="top" wrapText="1"/>
    </xf>
    <xf numFmtId="49" fontId="1" fillId="5" borderId="1" xfId="6" applyNumberFormat="1" applyFill="1" applyBorder="1" applyAlignment="1">
      <alignment horizontal="left" vertical="top" wrapText="1"/>
    </xf>
    <xf numFmtId="49" fontId="7" fillId="0" borderId="6" xfId="0" applyNumberFormat="1" applyFont="1" applyBorder="1" applyAlignment="1">
      <alignment horizontal="center" vertical="top" wrapText="1"/>
    </xf>
    <xf numFmtId="49" fontId="18" fillId="5" borderId="2" xfId="0" applyNumberFormat="1" applyFont="1" applyFill="1" applyBorder="1" applyAlignment="1">
      <alignment horizontal="left" vertical="top" wrapText="1"/>
    </xf>
    <xf numFmtId="49" fontId="18" fillId="5" borderId="6" xfId="0" applyNumberFormat="1" applyFont="1" applyFill="1" applyBorder="1" applyAlignment="1">
      <alignment horizontal="left" vertical="top" wrapText="1"/>
    </xf>
    <xf numFmtId="49" fontId="18" fillId="5" borderId="4" xfId="0" applyNumberFormat="1" applyFont="1" applyFill="1" applyBorder="1" applyAlignment="1">
      <alignment horizontal="left" vertical="top" wrapText="1"/>
    </xf>
    <xf numFmtId="0" fontId="1" fillId="5" borderId="1" xfId="6" applyFill="1" applyBorder="1" applyAlignment="1">
      <alignment horizontal="left" vertical="top" wrapText="1"/>
    </xf>
    <xf numFmtId="0" fontId="1" fillId="0" borderId="1" xfId="6" applyBorder="1" applyAlignment="1">
      <alignment horizontal="center" vertical="top" wrapText="1"/>
    </xf>
    <xf numFmtId="49" fontId="1" fillId="0" borderId="6" xfId="6" applyNumberFormat="1" applyBorder="1" applyAlignment="1">
      <alignment horizontal="left" vertical="top" wrapText="1"/>
    </xf>
    <xf numFmtId="49" fontId="15" fillId="5" borderId="2" xfId="6" applyNumberFormat="1" applyFont="1" applyFill="1" applyBorder="1" applyAlignment="1">
      <alignment horizontal="left" vertical="top" wrapText="1"/>
    </xf>
    <xf numFmtId="49" fontId="15" fillId="5" borderId="6" xfId="6" applyNumberFormat="1" applyFont="1" applyFill="1" applyBorder="1" applyAlignment="1">
      <alignment horizontal="left" vertical="top" wrapText="1"/>
    </xf>
    <xf numFmtId="49" fontId="15" fillId="5" borderId="4" xfId="6" applyNumberFormat="1" applyFont="1" applyFill="1" applyBorder="1" applyAlignment="1">
      <alignment horizontal="left" vertical="top" wrapText="1"/>
    </xf>
    <xf numFmtId="49" fontId="1" fillId="5" borderId="2" xfId="6" applyNumberFormat="1" applyFill="1" applyBorder="1" applyAlignment="1">
      <alignment horizontal="left" vertical="top" wrapText="1"/>
    </xf>
    <xf numFmtId="49" fontId="1" fillId="5" borderId="6" xfId="6" applyNumberFormat="1" applyFill="1" applyBorder="1" applyAlignment="1">
      <alignment horizontal="left" vertical="top" wrapText="1"/>
    </xf>
    <xf numFmtId="49" fontId="1" fillId="5" borderId="4" xfId="6" applyNumberFormat="1" applyFill="1" applyBorder="1" applyAlignment="1">
      <alignment horizontal="left" vertical="top" wrapText="1"/>
    </xf>
    <xf numFmtId="3" fontId="1" fillId="0" borderId="2" xfId="6" applyNumberFormat="1" applyBorder="1" applyAlignment="1">
      <alignment horizontal="left" vertical="top" wrapText="1"/>
    </xf>
    <xf numFmtId="3" fontId="1" fillId="0" borderId="6" xfId="6" applyNumberFormat="1" applyBorder="1" applyAlignment="1">
      <alignment horizontal="left" vertical="top" wrapText="1"/>
    </xf>
    <xf numFmtId="3" fontId="1" fillId="0" borderId="4" xfId="6" applyNumberFormat="1" applyBorder="1" applyAlignment="1">
      <alignment horizontal="left" vertical="top" wrapText="1"/>
    </xf>
    <xf numFmtId="0" fontId="1" fillId="0" borderId="6" xfId="6" applyBorder="1" applyAlignment="1">
      <alignment horizontal="center" vertical="top" wrapText="1"/>
    </xf>
    <xf numFmtId="0" fontId="9" fillId="8" borderId="3" xfId="6" applyFont="1" applyFill="1" applyBorder="1" applyAlignment="1">
      <alignment horizontal="left" vertical="top" wrapText="1"/>
    </xf>
    <xf numFmtId="0" fontId="9" fillId="8" borderId="11" xfId="6" applyFont="1" applyFill="1" applyBorder="1" applyAlignment="1">
      <alignment horizontal="left" vertical="top" wrapText="1"/>
    </xf>
    <xf numFmtId="0" fontId="9" fillId="8" borderId="5" xfId="6" applyFont="1" applyFill="1" applyBorder="1" applyAlignment="1">
      <alignment horizontal="left" vertical="top" wrapText="1"/>
    </xf>
    <xf numFmtId="49" fontId="15" fillId="0" borderId="6" xfId="6" applyNumberFormat="1" applyFont="1" applyBorder="1" applyAlignment="1">
      <alignment horizontal="left" vertical="top" wrapText="1"/>
    </xf>
    <xf numFmtId="49" fontId="7" fillId="0" borderId="1" xfId="6" applyNumberFormat="1" applyFont="1" applyBorder="1" applyAlignment="1">
      <alignment vertical="top" wrapText="1"/>
    </xf>
    <xf numFmtId="0" fontId="1" fillId="0" borderId="6" xfId="6" applyBorder="1" applyAlignment="1">
      <alignment horizontal="left" vertical="top" wrapText="1"/>
    </xf>
    <xf numFmtId="49" fontId="1" fillId="5" borderId="2" xfId="6" applyNumberFormat="1" applyFill="1" applyBorder="1" applyAlignment="1">
      <alignment vertical="top" wrapText="1"/>
    </xf>
    <xf numFmtId="49" fontId="1" fillId="5" borderId="4" xfId="6" applyNumberFormat="1" applyFill="1" applyBorder="1" applyAlignment="1">
      <alignment vertical="top" wrapText="1"/>
    </xf>
    <xf numFmtId="49" fontId="4" fillId="8" borderId="1" xfId="6" applyNumberFormat="1" applyFont="1" applyFill="1" applyBorder="1" applyAlignment="1">
      <alignment horizontal="right" vertical="top" wrapText="1"/>
    </xf>
    <xf numFmtId="49" fontId="6" fillId="2" borderId="1" xfId="6" applyNumberFormat="1" applyFont="1" applyFill="1" applyBorder="1" applyAlignment="1">
      <alignment horizontal="right" vertical="top" wrapText="1"/>
    </xf>
    <xf numFmtId="49" fontId="7" fillId="0" borderId="8" xfId="6" applyNumberFormat="1" applyFont="1" applyBorder="1" applyAlignment="1">
      <alignment vertical="top" wrapText="1"/>
    </xf>
    <xf numFmtId="49" fontId="7" fillId="0" borderId="14" xfId="6" applyNumberFormat="1" applyFont="1" applyBorder="1" applyAlignment="1">
      <alignment vertical="top" wrapText="1"/>
    </xf>
    <xf numFmtId="49" fontId="7" fillId="0" borderId="7" xfId="6" applyNumberFormat="1" applyFont="1" applyBorder="1" applyAlignment="1">
      <alignment vertical="top" wrapText="1"/>
    </xf>
    <xf numFmtId="166" fontId="24" fillId="5" borderId="6" xfId="0" applyNumberFormat="1" applyFont="1" applyFill="1" applyBorder="1" applyAlignment="1">
      <alignment horizontal="right" vertical="top"/>
    </xf>
    <xf numFmtId="0" fontId="79" fillId="0" borderId="3" xfId="0" applyFont="1" applyBorder="1" applyAlignment="1">
      <alignment horizontal="left" vertical="center" wrapText="1"/>
    </xf>
    <xf numFmtId="0" fontId="79" fillId="0" borderId="5" xfId="0" applyFont="1" applyBorder="1" applyAlignment="1">
      <alignment horizontal="left" vertical="center" wrapText="1"/>
    </xf>
    <xf numFmtId="0" fontId="77" fillId="0" borderId="10" xfId="0" applyFont="1" applyBorder="1" applyAlignment="1">
      <alignment horizontal="center" vertical="top" wrapText="1"/>
    </xf>
    <xf numFmtId="0" fontId="77" fillId="9" borderId="1" xfId="0" applyFont="1" applyFill="1" applyBorder="1" applyAlignment="1">
      <alignment horizontal="left" vertical="center" wrapText="1"/>
    </xf>
    <xf numFmtId="0" fontId="79" fillId="0" borderId="1" xfId="0" applyFont="1" applyBorder="1" applyAlignment="1">
      <alignment horizontal="left" vertical="center" wrapText="1"/>
    </xf>
    <xf numFmtId="0" fontId="79" fillId="9" borderId="3" xfId="0" applyFont="1" applyFill="1" applyBorder="1" applyAlignment="1">
      <alignment horizontal="left" vertical="center" wrapText="1"/>
    </xf>
    <xf numFmtId="0" fontId="79" fillId="9" borderId="5" xfId="0" applyFont="1" applyFill="1" applyBorder="1" applyAlignment="1">
      <alignment horizontal="left" vertical="center" wrapText="1"/>
    </xf>
    <xf numFmtId="0" fontId="79" fillId="8" borderId="3" xfId="0" applyFont="1" applyFill="1" applyBorder="1" applyAlignment="1">
      <alignment horizontal="left" vertical="center" wrapText="1"/>
    </xf>
    <xf numFmtId="0" fontId="79" fillId="8" borderId="5" xfId="0" applyFont="1" applyFill="1" applyBorder="1" applyAlignment="1">
      <alignment horizontal="left" vertical="center" wrapText="1"/>
    </xf>
    <xf numFmtId="49" fontId="26" fillId="8" borderId="1" xfId="0" applyNumberFormat="1" applyFont="1" applyFill="1" applyBorder="1" applyAlignment="1">
      <alignment horizontal="center" vertical="top" wrapText="1"/>
    </xf>
    <xf numFmtId="1" fontId="24" fillId="5" borderId="1" xfId="0" applyNumberFormat="1" applyFont="1" applyFill="1" applyBorder="1" applyAlignment="1">
      <alignment horizontal="center" vertical="top" wrapText="1"/>
    </xf>
    <xf numFmtId="49" fontId="24" fillId="0" borderId="2" xfId="0" applyNumberFormat="1" applyFont="1" applyBorder="1" applyAlignment="1">
      <alignment horizontal="center" vertical="top" wrapText="1"/>
    </xf>
    <xf numFmtId="49" fontId="24" fillId="0" borderId="1" xfId="0" applyNumberFormat="1" applyFont="1" applyBorder="1" applyAlignment="1">
      <alignment horizontal="center" vertical="top" wrapText="1"/>
    </xf>
    <xf numFmtId="0" fontId="26" fillId="8" borderId="2" xfId="0" applyFont="1" applyFill="1" applyBorder="1" applyAlignment="1">
      <alignment horizontal="center" vertical="top" wrapText="1"/>
    </xf>
    <xf numFmtId="0" fontId="22" fillId="5" borderId="0" xfId="0" applyFont="1" applyFill="1" applyAlignment="1">
      <alignment horizontal="center" vertical="top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2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1" xr:uid="{00000000-0005-0000-0000-000006000000}"/>
    <cellStyle name="Normal_Sheet1" xfId="6" xr:uid="{00000000-0005-0000-0000-000007000000}"/>
    <cellStyle name="Paprastas 2" xfId="7" xr:uid="{00000000-0005-0000-0000-000008000000}"/>
    <cellStyle name="Paprastas_Lapas1" xfId="8" xr:uid="{00000000-0005-0000-0000-000009000000}"/>
    <cellStyle name="Percent 2" xfId="10" xr:uid="{00000000-0005-0000-0000-00000A000000}"/>
    <cellStyle name="Procentai 2" xfId="9" xr:uid="{00000000-0005-0000-0000-00000B000000}"/>
  </cellStyles>
  <dxfs count="0"/>
  <tableStyles count="0" defaultTableStyle="TableStyleMedium9" defaultPivotStyle="PivotStyleLight16"/>
  <colors>
    <mruColors>
      <color rgb="FF63E3FD"/>
      <color rgb="FFFFFFCC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artotoja\Desktop\Veiklos%20planai_programiniai\2024-2026%20m.%20SVP\Administracijos%20planas\Metinis%20planas_2024%20m._5.xlsx" TargetMode="External"/><Relationship Id="rId1" Type="http://schemas.openxmlformats.org/officeDocument/2006/relationships/externalLinkPath" Target="Metinis%20planas_2024%20m._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šviet."/>
      <sheetName val="02sveikat."/>
      <sheetName val="03social."/>
      <sheetName val="04sport."/>
      <sheetName val="05kultura"/>
      <sheetName val="06turizm_paveld"/>
      <sheetName val="07Infrastr."/>
      <sheetName val="08aplinkosauga"/>
      <sheetName val="09ž.ū."/>
      <sheetName val="10verslas"/>
      <sheetName val="11valdym."/>
      <sheetName val="Lešu poreikis iš viso"/>
    </sheetNames>
    <sheetDataSet>
      <sheetData sheetId="0">
        <row r="67">
          <cell r="G67"/>
        </row>
      </sheetData>
      <sheetData sheetId="1">
        <row r="57">
          <cell r="H57"/>
        </row>
      </sheetData>
      <sheetData sheetId="2">
        <row r="78">
          <cell r="H78"/>
        </row>
      </sheetData>
      <sheetData sheetId="3">
        <row r="50">
          <cell r="H50"/>
        </row>
      </sheetData>
      <sheetData sheetId="4">
        <row r="52">
          <cell r="H52"/>
        </row>
      </sheetData>
      <sheetData sheetId="5">
        <row r="43">
          <cell r="H43"/>
        </row>
      </sheetData>
      <sheetData sheetId="6">
        <row r="51">
          <cell r="H51"/>
        </row>
      </sheetData>
      <sheetData sheetId="7">
        <row r="56">
          <cell r="H56"/>
        </row>
      </sheetData>
      <sheetData sheetId="8">
        <row r="47">
          <cell r="H47"/>
        </row>
      </sheetData>
      <sheetData sheetId="9">
        <row r="26">
          <cell r="H26"/>
        </row>
      </sheetData>
      <sheetData sheetId="10">
        <row r="83">
          <cell r="H83"/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I82"/>
  <sheetViews>
    <sheetView tabSelected="1" topLeftCell="C1" zoomScale="85" zoomScaleNormal="85" workbookViewId="0">
      <pane ySplit="12" topLeftCell="A13" activePane="bottomLeft" state="frozen"/>
      <selection activeCell="H12" sqref="H12:H18"/>
      <selection pane="bottomLeft" activeCell="E19" sqref="E19"/>
    </sheetView>
  </sheetViews>
  <sheetFormatPr defaultColWidth="9.140625" defaultRowHeight="12.75" x14ac:dyDescent="0.2"/>
  <cols>
    <col min="1" max="1" width="20.28515625" style="147" customWidth="1"/>
    <col min="2" max="2" width="50.42578125" style="151" customWidth="1"/>
    <col min="3" max="3" width="6.5703125" style="386" customWidth="1"/>
    <col min="4" max="4" width="38.5703125" style="151" customWidth="1"/>
    <col min="5" max="5" width="30.5703125" style="151" customWidth="1"/>
    <col min="6" max="6" width="9" style="147" customWidth="1"/>
    <col min="7" max="7" width="13" style="150" customWidth="1"/>
    <col min="8" max="8" width="33" style="151" customWidth="1"/>
    <col min="9" max="9" width="8" style="507" customWidth="1"/>
    <col min="10" max="10" width="13.140625" style="151" customWidth="1"/>
    <col min="11" max="16384" width="9.140625" style="151"/>
  </cols>
  <sheetData>
    <row r="1" spans="1:9" s="531" customFormat="1" ht="15.75" customHeight="1" x14ac:dyDescent="0.25">
      <c r="A1" s="528"/>
      <c r="B1" s="528"/>
      <c r="C1" s="529"/>
      <c r="D1" s="528"/>
      <c r="E1" s="528"/>
      <c r="F1" s="779" t="s">
        <v>750</v>
      </c>
      <c r="G1" s="779"/>
      <c r="H1" s="779"/>
      <c r="I1" s="534"/>
    </row>
    <row r="2" spans="1:9" s="531" customFormat="1" ht="15.75" customHeight="1" x14ac:dyDescent="0.25">
      <c r="A2" s="532"/>
      <c r="B2" s="528"/>
      <c r="C2" s="529"/>
      <c r="D2" s="528"/>
      <c r="E2" s="528"/>
      <c r="F2" s="780" t="s">
        <v>751</v>
      </c>
      <c r="G2" s="780"/>
      <c r="H2" s="780"/>
      <c r="I2" s="780"/>
    </row>
    <row r="3" spans="1:9" s="531" customFormat="1" ht="16.5" customHeight="1" x14ac:dyDescent="0.25">
      <c r="A3" s="532"/>
      <c r="B3" s="528"/>
      <c r="C3" s="529"/>
      <c r="D3" s="528"/>
      <c r="E3" s="528"/>
      <c r="F3" s="780" t="s">
        <v>752</v>
      </c>
      <c r="G3" s="780"/>
      <c r="H3" s="780"/>
      <c r="I3" s="780"/>
    </row>
    <row r="4" spans="1:9" s="531" customFormat="1" ht="16.5" customHeight="1" x14ac:dyDescent="0.25">
      <c r="A4" s="532"/>
      <c r="B4" s="528"/>
      <c r="C4" s="529"/>
      <c r="D4" s="528"/>
      <c r="E4" s="528"/>
      <c r="F4" s="780" t="s">
        <v>754</v>
      </c>
      <c r="G4" s="780"/>
      <c r="H4" s="780"/>
      <c r="I4" s="535"/>
    </row>
    <row r="5" spans="1:9" s="531" customFormat="1" ht="18" customHeight="1" x14ac:dyDescent="0.25">
      <c r="A5" s="532"/>
      <c r="B5" s="528"/>
      <c r="C5" s="529"/>
      <c r="D5" s="528"/>
      <c r="E5" s="528"/>
      <c r="F5" s="780" t="s">
        <v>1233</v>
      </c>
      <c r="G5" s="780"/>
      <c r="H5" s="780"/>
      <c r="I5" s="535"/>
    </row>
    <row r="6" spans="1:9" s="531" customFormat="1" ht="15.75" x14ac:dyDescent="0.25">
      <c r="A6" s="532"/>
      <c r="B6" s="528"/>
      <c r="C6" s="529"/>
      <c r="D6" s="528"/>
      <c r="E6" s="528"/>
      <c r="F6" s="528"/>
      <c r="G6" s="528"/>
      <c r="H6" s="533"/>
      <c r="I6" s="530"/>
    </row>
    <row r="7" spans="1:9" s="391" customFormat="1" ht="18.75" x14ac:dyDescent="0.25">
      <c r="A7" s="390"/>
      <c r="B7" s="781" t="s">
        <v>565</v>
      </c>
      <c r="C7" s="781"/>
      <c r="D7" s="781"/>
      <c r="E7" s="781"/>
      <c r="F7" s="781"/>
      <c r="G7" s="781"/>
      <c r="H7" s="781"/>
      <c r="I7" s="390"/>
    </row>
    <row r="8" spans="1:9" s="391" customFormat="1" ht="16.5" x14ac:dyDescent="0.25">
      <c r="A8" s="782"/>
      <c r="B8" s="782"/>
      <c r="C8" s="782"/>
      <c r="D8" s="782"/>
      <c r="E8" s="782"/>
      <c r="F8" s="782"/>
      <c r="G8" s="782"/>
      <c r="H8" s="782"/>
      <c r="I8" s="782"/>
    </row>
    <row r="9" spans="1:9" s="391" customFormat="1" ht="26.25" customHeight="1" x14ac:dyDescent="0.25">
      <c r="A9" s="783" t="s">
        <v>564</v>
      </c>
      <c r="B9" s="783"/>
      <c r="C9" s="783"/>
      <c r="D9" s="783"/>
      <c r="E9" s="783"/>
      <c r="F9" s="783"/>
      <c r="G9" s="783"/>
      <c r="H9" s="783"/>
      <c r="I9" s="783"/>
    </row>
    <row r="10" spans="1:9" ht="17.25" customHeight="1" x14ac:dyDescent="0.2">
      <c r="A10" s="777" t="s">
        <v>135</v>
      </c>
      <c r="B10" s="777" t="s">
        <v>571</v>
      </c>
      <c r="C10" s="784" t="s">
        <v>566</v>
      </c>
      <c r="D10" s="786" t="s">
        <v>567</v>
      </c>
      <c r="E10" s="786" t="s">
        <v>568</v>
      </c>
      <c r="F10" s="784" t="s">
        <v>569</v>
      </c>
      <c r="G10" s="775" t="s">
        <v>136</v>
      </c>
      <c r="H10" s="775" t="s">
        <v>23</v>
      </c>
      <c r="I10" s="775"/>
    </row>
    <row r="11" spans="1:9" ht="13.5" customHeight="1" x14ac:dyDescent="0.2">
      <c r="A11" s="777"/>
      <c r="B11" s="777"/>
      <c r="C11" s="785"/>
      <c r="D11" s="787"/>
      <c r="E11" s="787"/>
      <c r="F11" s="785"/>
      <c r="G11" s="775"/>
      <c r="H11" s="775" t="s">
        <v>24</v>
      </c>
      <c r="I11" s="767" t="s">
        <v>570</v>
      </c>
    </row>
    <row r="12" spans="1:9" ht="66" customHeight="1" x14ac:dyDescent="0.2">
      <c r="A12" s="777"/>
      <c r="B12" s="777"/>
      <c r="C12" s="785"/>
      <c r="D12" s="787"/>
      <c r="E12" s="788"/>
      <c r="F12" s="789"/>
      <c r="G12" s="775"/>
      <c r="H12" s="775"/>
      <c r="I12" s="768"/>
    </row>
    <row r="13" spans="1:9" ht="25.5" customHeight="1" x14ac:dyDescent="0.2">
      <c r="A13" s="769" t="s">
        <v>594</v>
      </c>
      <c r="B13" s="770"/>
      <c r="C13" s="770"/>
      <c r="D13" s="770"/>
      <c r="E13" s="770"/>
      <c r="F13" s="770"/>
      <c r="G13" s="770"/>
      <c r="H13" s="770"/>
      <c r="I13" s="771"/>
    </row>
    <row r="14" spans="1:9" s="221" customFormat="1" ht="25.5" customHeight="1" x14ac:dyDescent="0.25">
      <c r="A14" s="307" t="s">
        <v>250</v>
      </c>
      <c r="B14" s="776" t="s">
        <v>293</v>
      </c>
      <c r="C14" s="776"/>
      <c r="D14" s="776"/>
      <c r="E14" s="776"/>
      <c r="F14" s="776"/>
      <c r="G14" s="308">
        <f>SUM(G15:G19)</f>
        <v>1792.1</v>
      </c>
      <c r="H14" s="309"/>
      <c r="I14" s="504"/>
    </row>
    <row r="15" spans="1:9" s="221" customFormat="1" ht="23.25" customHeight="1" x14ac:dyDescent="0.25">
      <c r="A15" s="772" t="s">
        <v>335</v>
      </c>
      <c r="B15" s="772" t="s">
        <v>506</v>
      </c>
      <c r="C15" s="773">
        <v>1</v>
      </c>
      <c r="D15" s="774" t="s">
        <v>737</v>
      </c>
      <c r="E15" s="774" t="s">
        <v>579</v>
      </c>
      <c r="F15" s="67" t="s">
        <v>1</v>
      </c>
      <c r="G15" s="98">
        <v>50</v>
      </c>
      <c r="H15" s="763" t="s">
        <v>509</v>
      </c>
      <c r="I15" s="761">
        <v>16</v>
      </c>
    </row>
    <row r="16" spans="1:9" s="221" customFormat="1" ht="21.75" customHeight="1" x14ac:dyDescent="0.25">
      <c r="A16" s="772"/>
      <c r="B16" s="772"/>
      <c r="C16" s="773"/>
      <c r="D16" s="774"/>
      <c r="E16" s="774"/>
      <c r="F16" s="67" t="s">
        <v>2</v>
      </c>
      <c r="G16" s="98">
        <v>1400</v>
      </c>
      <c r="H16" s="764"/>
      <c r="I16" s="766"/>
    </row>
    <row r="17" spans="1:9" s="221" customFormat="1" ht="21.75" customHeight="1" x14ac:dyDescent="0.25">
      <c r="A17" s="772"/>
      <c r="B17" s="772"/>
      <c r="C17" s="773"/>
      <c r="D17" s="774"/>
      <c r="E17" s="774"/>
      <c r="F17" s="67" t="s">
        <v>4</v>
      </c>
      <c r="G17" s="98">
        <v>315</v>
      </c>
      <c r="H17" s="765"/>
      <c r="I17" s="762"/>
    </row>
    <row r="18" spans="1:9" ht="77.25" customHeight="1" x14ac:dyDescent="0.2">
      <c r="A18" s="122" t="s">
        <v>295</v>
      </c>
      <c r="B18" s="117" t="s">
        <v>479</v>
      </c>
      <c r="C18" s="370" t="s">
        <v>33</v>
      </c>
      <c r="D18" s="369" t="s">
        <v>580</v>
      </c>
      <c r="E18" s="368" t="s">
        <v>778</v>
      </c>
      <c r="F18" s="117" t="s">
        <v>1</v>
      </c>
      <c r="G18" s="98">
        <v>18.100000000000001</v>
      </c>
      <c r="H18" s="117" t="s">
        <v>505</v>
      </c>
      <c r="I18" s="116">
        <v>1</v>
      </c>
    </row>
    <row r="19" spans="1:9" ht="39" customHeight="1" x14ac:dyDescent="0.2">
      <c r="A19" s="67" t="s">
        <v>554</v>
      </c>
      <c r="B19" s="64" t="s">
        <v>510</v>
      </c>
      <c r="C19" s="378">
        <v>1</v>
      </c>
      <c r="D19" s="376" t="s">
        <v>581</v>
      </c>
      <c r="E19" s="377" t="s">
        <v>782</v>
      </c>
      <c r="F19" s="117" t="s">
        <v>1</v>
      </c>
      <c r="G19" s="98">
        <v>9</v>
      </c>
      <c r="H19" s="64" t="s">
        <v>511</v>
      </c>
      <c r="I19" s="47">
        <v>440</v>
      </c>
    </row>
    <row r="20" spans="1:9" s="221" customFormat="1" ht="30" customHeight="1" x14ac:dyDescent="0.25">
      <c r="A20" s="307" t="s">
        <v>300</v>
      </c>
      <c r="B20" s="746" t="s">
        <v>294</v>
      </c>
      <c r="C20" s="747"/>
      <c r="D20" s="747"/>
      <c r="E20" s="747"/>
      <c r="F20" s="748"/>
      <c r="G20" s="308">
        <f>SUM(G21:G22)</f>
        <v>78.8</v>
      </c>
      <c r="H20" s="309"/>
      <c r="I20" s="504"/>
    </row>
    <row r="21" spans="1:9" ht="31.5" customHeight="1" x14ac:dyDescent="0.2">
      <c r="A21" s="123" t="s">
        <v>296</v>
      </c>
      <c r="B21" s="163" t="s">
        <v>47</v>
      </c>
      <c r="C21" s="393" t="s">
        <v>33</v>
      </c>
      <c r="D21" s="376" t="s">
        <v>581</v>
      </c>
      <c r="E21" s="394" t="s">
        <v>782</v>
      </c>
      <c r="F21" s="302" t="s">
        <v>4</v>
      </c>
      <c r="G21" s="305">
        <v>8.8000000000000007</v>
      </c>
      <c r="H21" s="311" t="s">
        <v>40</v>
      </c>
      <c r="I21" s="110">
        <v>66</v>
      </c>
    </row>
    <row r="22" spans="1:9" ht="68.25" customHeight="1" x14ac:dyDescent="0.2">
      <c r="A22" s="123" t="s">
        <v>297</v>
      </c>
      <c r="B22" s="123" t="s">
        <v>73</v>
      </c>
      <c r="C22" s="420" t="s">
        <v>33</v>
      </c>
      <c r="D22" s="369" t="s">
        <v>576</v>
      </c>
      <c r="E22" s="368" t="s">
        <v>782</v>
      </c>
      <c r="F22" s="122" t="s">
        <v>1</v>
      </c>
      <c r="G22" s="98">
        <v>70</v>
      </c>
      <c r="H22" s="312" t="s">
        <v>63</v>
      </c>
      <c r="I22" s="116">
        <v>36</v>
      </c>
    </row>
    <row r="23" spans="1:9" s="221" customFormat="1" ht="36" customHeight="1" x14ac:dyDescent="0.25">
      <c r="A23" s="307" t="s">
        <v>299</v>
      </c>
      <c r="B23" s="746" t="s">
        <v>298</v>
      </c>
      <c r="C23" s="747"/>
      <c r="D23" s="747"/>
      <c r="E23" s="747"/>
      <c r="F23" s="748"/>
      <c r="G23" s="308">
        <f>SUM(G24:G31)</f>
        <v>1036.8</v>
      </c>
      <c r="H23" s="309"/>
      <c r="I23" s="504"/>
    </row>
    <row r="24" spans="1:9" ht="58.5" customHeight="1" x14ac:dyDescent="0.2">
      <c r="A24" s="729" t="s">
        <v>302</v>
      </c>
      <c r="B24" s="730" t="s">
        <v>790</v>
      </c>
      <c r="C24" s="387" t="s">
        <v>33</v>
      </c>
      <c r="D24" s="388" t="s">
        <v>582</v>
      </c>
      <c r="E24" s="388" t="s">
        <v>780</v>
      </c>
      <c r="F24" s="117" t="s">
        <v>1</v>
      </c>
      <c r="G24" s="98">
        <v>0</v>
      </c>
      <c r="H24" s="730" t="s">
        <v>574</v>
      </c>
      <c r="I24" s="737" t="s">
        <v>573</v>
      </c>
    </row>
    <row r="25" spans="1:9" ht="43.5" customHeight="1" x14ac:dyDescent="0.2">
      <c r="A25" s="729"/>
      <c r="B25" s="743"/>
      <c r="C25" s="387" t="s">
        <v>16</v>
      </c>
      <c r="D25" s="388" t="s">
        <v>583</v>
      </c>
      <c r="E25" s="388" t="s">
        <v>584</v>
      </c>
      <c r="F25" s="117" t="s">
        <v>3</v>
      </c>
      <c r="G25" s="98">
        <v>50</v>
      </c>
      <c r="H25" s="743"/>
      <c r="I25" s="744"/>
    </row>
    <row r="26" spans="1:9" ht="39.75" hidden="1" customHeight="1" x14ac:dyDescent="0.2">
      <c r="A26" s="729"/>
      <c r="B26" s="743"/>
      <c r="C26" s="357"/>
      <c r="D26" s="358"/>
      <c r="E26" s="358"/>
      <c r="F26" s="117" t="s">
        <v>2</v>
      </c>
      <c r="G26" s="98">
        <v>0</v>
      </c>
      <c r="H26" s="743"/>
      <c r="I26" s="744"/>
    </row>
    <row r="27" spans="1:9" ht="34.5" customHeight="1" x14ac:dyDescent="0.2">
      <c r="A27" s="729" t="s">
        <v>303</v>
      </c>
      <c r="B27" s="749" t="s">
        <v>301</v>
      </c>
      <c r="C27" s="387" t="s">
        <v>33</v>
      </c>
      <c r="D27" s="388" t="s">
        <v>583</v>
      </c>
      <c r="E27" s="388" t="s">
        <v>584</v>
      </c>
      <c r="F27" s="117" t="s">
        <v>1</v>
      </c>
      <c r="G27" s="98">
        <v>14.8</v>
      </c>
      <c r="H27" s="730" t="s">
        <v>572</v>
      </c>
      <c r="I27" s="737" t="s">
        <v>117</v>
      </c>
    </row>
    <row r="28" spans="1:9" ht="24.75" customHeight="1" x14ac:dyDescent="0.2">
      <c r="A28" s="729"/>
      <c r="B28" s="750"/>
      <c r="C28" s="755" t="s">
        <v>16</v>
      </c>
      <c r="D28" s="732" t="s">
        <v>582</v>
      </c>
      <c r="E28" s="732" t="s">
        <v>780</v>
      </c>
      <c r="F28" s="117" t="s">
        <v>3</v>
      </c>
      <c r="G28" s="98">
        <v>120</v>
      </c>
      <c r="H28" s="743"/>
      <c r="I28" s="744"/>
    </row>
    <row r="29" spans="1:9" ht="22.5" customHeight="1" x14ac:dyDescent="0.2">
      <c r="A29" s="730"/>
      <c r="B29" s="750"/>
      <c r="C29" s="756"/>
      <c r="D29" s="754"/>
      <c r="E29" s="754"/>
      <c r="F29" s="302" t="s">
        <v>2</v>
      </c>
      <c r="G29" s="305">
        <v>697</v>
      </c>
      <c r="H29" s="743"/>
      <c r="I29" s="744"/>
    </row>
    <row r="30" spans="1:9" ht="33.75" customHeight="1" x14ac:dyDescent="0.2">
      <c r="A30" s="757" t="s">
        <v>804</v>
      </c>
      <c r="B30" s="759" t="s">
        <v>805</v>
      </c>
      <c r="C30" s="761">
        <v>1</v>
      </c>
      <c r="D30" s="732" t="s">
        <v>807</v>
      </c>
      <c r="E30" s="732" t="s">
        <v>782</v>
      </c>
      <c r="F30" s="115" t="s">
        <v>2</v>
      </c>
      <c r="G30" s="120">
        <v>138</v>
      </c>
      <c r="H30" s="730" t="s">
        <v>806</v>
      </c>
      <c r="I30" s="357"/>
    </row>
    <row r="31" spans="1:9" ht="48.75" customHeight="1" x14ac:dyDescent="0.2">
      <c r="A31" s="758"/>
      <c r="B31" s="760"/>
      <c r="C31" s="762"/>
      <c r="D31" s="733"/>
      <c r="E31" s="733"/>
      <c r="F31" s="115" t="s">
        <v>4</v>
      </c>
      <c r="G31" s="120">
        <v>17</v>
      </c>
      <c r="H31" s="731"/>
      <c r="I31" s="357"/>
    </row>
    <row r="32" spans="1:9" s="221" customFormat="1" ht="26.25" customHeight="1" x14ac:dyDescent="0.25">
      <c r="A32" s="307" t="s">
        <v>304</v>
      </c>
      <c r="B32" s="746" t="s">
        <v>305</v>
      </c>
      <c r="C32" s="747"/>
      <c r="D32" s="747"/>
      <c r="E32" s="747"/>
      <c r="F32" s="748"/>
      <c r="G32" s="308">
        <f>SUM(G33:G35)</f>
        <v>152.5</v>
      </c>
      <c r="H32" s="309"/>
      <c r="I32" s="504"/>
    </row>
    <row r="33" spans="1:9" ht="43.5" customHeight="1" x14ac:dyDescent="0.2">
      <c r="A33" s="122" t="s">
        <v>306</v>
      </c>
      <c r="B33" s="109" t="s">
        <v>309</v>
      </c>
      <c r="C33" s="367" t="s">
        <v>33</v>
      </c>
      <c r="D33" s="368" t="s">
        <v>575</v>
      </c>
      <c r="E33" s="368" t="s">
        <v>782</v>
      </c>
      <c r="F33" s="117" t="s">
        <v>1</v>
      </c>
      <c r="G33" s="98">
        <v>123</v>
      </c>
      <c r="H33" s="117" t="s">
        <v>1242</v>
      </c>
      <c r="I33" s="116">
        <v>5.5</v>
      </c>
    </row>
    <row r="34" spans="1:9" ht="63" customHeight="1" x14ac:dyDescent="0.2">
      <c r="A34" s="123" t="s">
        <v>313</v>
      </c>
      <c r="B34" s="123" t="s">
        <v>307</v>
      </c>
      <c r="C34" s="367" t="s">
        <v>33</v>
      </c>
      <c r="D34" s="371" t="s">
        <v>577</v>
      </c>
      <c r="E34" s="368" t="s">
        <v>782</v>
      </c>
      <c r="F34" s="122" t="s">
        <v>1</v>
      </c>
      <c r="G34" s="98">
        <v>26.5</v>
      </c>
      <c r="H34" s="302" t="s">
        <v>18</v>
      </c>
      <c r="I34" s="110">
        <v>186</v>
      </c>
    </row>
    <row r="35" spans="1:9" ht="63" customHeight="1" x14ac:dyDescent="0.2">
      <c r="A35" s="122" t="s">
        <v>312</v>
      </c>
      <c r="B35" s="109" t="s">
        <v>308</v>
      </c>
      <c r="C35" s="367" t="s">
        <v>33</v>
      </c>
      <c r="D35" s="371" t="s">
        <v>578</v>
      </c>
      <c r="E35" s="368" t="s">
        <v>782</v>
      </c>
      <c r="F35" s="122" t="s">
        <v>1</v>
      </c>
      <c r="G35" s="98">
        <v>3</v>
      </c>
      <c r="H35" s="117" t="s">
        <v>39</v>
      </c>
      <c r="I35" s="116">
        <v>1</v>
      </c>
    </row>
    <row r="36" spans="1:9" s="221" customFormat="1" ht="33.75" customHeight="1" x14ac:dyDescent="0.25">
      <c r="A36" s="307" t="s">
        <v>311</v>
      </c>
      <c r="B36" s="746" t="s">
        <v>310</v>
      </c>
      <c r="C36" s="747"/>
      <c r="D36" s="747"/>
      <c r="E36" s="747"/>
      <c r="F36" s="748"/>
      <c r="G36" s="308">
        <f>SUM(G37:G40)</f>
        <v>342.7</v>
      </c>
      <c r="H36" s="309"/>
      <c r="I36" s="504"/>
    </row>
    <row r="37" spans="1:9" ht="68.25" customHeight="1" x14ac:dyDescent="0.2">
      <c r="A37" s="122" t="s">
        <v>314</v>
      </c>
      <c r="B37" s="109" t="s">
        <v>319</v>
      </c>
      <c r="C37" s="387" t="s">
        <v>33</v>
      </c>
      <c r="D37" s="389" t="s">
        <v>585</v>
      </c>
      <c r="E37" s="389" t="s">
        <v>776</v>
      </c>
      <c r="F37" s="122" t="s">
        <v>1</v>
      </c>
      <c r="G37" s="98">
        <v>57.7</v>
      </c>
      <c r="H37" s="117" t="s">
        <v>507</v>
      </c>
      <c r="I37" s="116">
        <v>27</v>
      </c>
    </row>
    <row r="38" spans="1:9" ht="43.5" customHeight="1" x14ac:dyDescent="0.2">
      <c r="A38" s="122" t="s">
        <v>315</v>
      </c>
      <c r="B38" s="109" t="s">
        <v>482</v>
      </c>
      <c r="C38" s="372">
        <v>1</v>
      </c>
      <c r="D38" s="373" t="s">
        <v>586</v>
      </c>
      <c r="E38" s="371" t="s">
        <v>777</v>
      </c>
      <c r="F38" s="122" t="s">
        <v>1</v>
      </c>
      <c r="G38" s="98">
        <v>150</v>
      </c>
      <c r="H38" s="117" t="s">
        <v>587</v>
      </c>
      <c r="I38" s="116">
        <v>11</v>
      </c>
    </row>
    <row r="39" spans="1:9" ht="60.75" customHeight="1" x14ac:dyDescent="0.2">
      <c r="A39" s="122" t="s">
        <v>317</v>
      </c>
      <c r="B39" s="109" t="s">
        <v>316</v>
      </c>
      <c r="C39" s="372">
        <v>1</v>
      </c>
      <c r="D39" s="373" t="s">
        <v>586</v>
      </c>
      <c r="E39" s="371" t="s">
        <v>777</v>
      </c>
      <c r="F39" s="122" t="s">
        <v>1</v>
      </c>
      <c r="G39" s="98">
        <v>35</v>
      </c>
      <c r="H39" s="117" t="s">
        <v>502</v>
      </c>
      <c r="I39" s="116" t="s">
        <v>46</v>
      </c>
    </row>
    <row r="40" spans="1:9" ht="34.5" customHeight="1" x14ac:dyDescent="0.2">
      <c r="A40" s="122" t="s">
        <v>318</v>
      </c>
      <c r="B40" s="109" t="s">
        <v>473</v>
      </c>
      <c r="C40" s="372">
        <v>1</v>
      </c>
      <c r="D40" s="373" t="s">
        <v>586</v>
      </c>
      <c r="E40" s="371" t="s">
        <v>777</v>
      </c>
      <c r="F40" s="122" t="s">
        <v>1</v>
      </c>
      <c r="G40" s="98">
        <v>100</v>
      </c>
      <c r="H40" s="117" t="s">
        <v>503</v>
      </c>
      <c r="I40" s="116">
        <v>1</v>
      </c>
    </row>
    <row r="41" spans="1:9" s="221" customFormat="1" ht="33" customHeight="1" x14ac:dyDescent="0.25">
      <c r="A41" s="307" t="s">
        <v>320</v>
      </c>
      <c r="B41" s="746" t="s">
        <v>508</v>
      </c>
      <c r="C41" s="747"/>
      <c r="D41" s="747"/>
      <c r="E41" s="747"/>
      <c r="F41" s="748"/>
      <c r="G41" s="308">
        <f>SUM(G42:G55)</f>
        <v>1736.7</v>
      </c>
      <c r="H41" s="309"/>
      <c r="I41" s="504"/>
    </row>
    <row r="42" spans="1:9" ht="45.75" customHeight="1" x14ac:dyDescent="0.2">
      <c r="A42" s="97" t="s">
        <v>321</v>
      </c>
      <c r="B42" s="46" t="s">
        <v>323</v>
      </c>
      <c r="C42" s="378">
        <v>1</v>
      </c>
      <c r="D42" s="392" t="s">
        <v>589</v>
      </c>
      <c r="E42" s="392" t="s">
        <v>779</v>
      </c>
      <c r="F42" s="117" t="s">
        <v>1</v>
      </c>
      <c r="G42" s="98">
        <v>400</v>
      </c>
      <c r="H42" s="115" t="s">
        <v>29</v>
      </c>
      <c r="I42" s="116">
        <v>100</v>
      </c>
    </row>
    <row r="43" spans="1:9" ht="31.5" customHeight="1" x14ac:dyDescent="0.2">
      <c r="A43" s="730" t="s">
        <v>328</v>
      </c>
      <c r="B43" s="730" t="s">
        <v>324</v>
      </c>
      <c r="C43" s="393" t="s">
        <v>33</v>
      </c>
      <c r="D43" s="732" t="s">
        <v>588</v>
      </c>
      <c r="E43" s="394" t="s">
        <v>781</v>
      </c>
      <c r="F43" s="302" t="s">
        <v>1</v>
      </c>
      <c r="G43" s="305">
        <v>181.2</v>
      </c>
      <c r="H43" s="730" t="s">
        <v>738</v>
      </c>
      <c r="I43" s="737" t="s">
        <v>739</v>
      </c>
    </row>
    <row r="44" spans="1:9" ht="30" customHeight="1" x14ac:dyDescent="0.2">
      <c r="A44" s="731"/>
      <c r="B44" s="731"/>
      <c r="C44" s="395"/>
      <c r="D44" s="733"/>
      <c r="E44" s="396"/>
      <c r="F44" s="117" t="s">
        <v>2</v>
      </c>
      <c r="G44" s="98">
        <v>167.3</v>
      </c>
      <c r="H44" s="731"/>
      <c r="I44" s="738"/>
    </row>
    <row r="45" spans="1:9" ht="23.25" customHeight="1" x14ac:dyDescent="0.2">
      <c r="A45" s="730" t="s">
        <v>329</v>
      </c>
      <c r="B45" s="730" t="s">
        <v>325</v>
      </c>
      <c r="C45" s="393" t="s">
        <v>33</v>
      </c>
      <c r="D45" s="732" t="s">
        <v>588</v>
      </c>
      <c r="E45" s="732" t="s">
        <v>781</v>
      </c>
      <c r="F45" s="302" t="s">
        <v>1</v>
      </c>
      <c r="G45" s="305">
        <v>269.39999999999998</v>
      </c>
      <c r="H45" s="730" t="s">
        <v>512</v>
      </c>
      <c r="I45" s="737" t="s">
        <v>739</v>
      </c>
    </row>
    <row r="46" spans="1:9" ht="24" customHeight="1" x14ac:dyDescent="0.2">
      <c r="A46" s="731"/>
      <c r="B46" s="731"/>
      <c r="C46" s="395"/>
      <c r="D46" s="733"/>
      <c r="E46" s="733"/>
      <c r="F46" s="117" t="s">
        <v>2</v>
      </c>
      <c r="G46" s="98">
        <v>238.8</v>
      </c>
      <c r="H46" s="731"/>
      <c r="I46" s="738"/>
    </row>
    <row r="47" spans="1:9" ht="42.75" customHeight="1" x14ac:dyDescent="0.2">
      <c r="A47" s="122" t="s">
        <v>330</v>
      </c>
      <c r="B47" s="109" t="s">
        <v>327</v>
      </c>
      <c r="C47" s="387" t="s">
        <v>33</v>
      </c>
      <c r="D47" s="389" t="s">
        <v>590</v>
      </c>
      <c r="E47" s="389" t="s">
        <v>780</v>
      </c>
      <c r="F47" s="117" t="s">
        <v>1</v>
      </c>
      <c r="G47" s="98">
        <v>145</v>
      </c>
      <c r="H47" s="109" t="s">
        <v>10</v>
      </c>
      <c r="I47" s="108" t="s">
        <v>30</v>
      </c>
    </row>
    <row r="48" spans="1:9" ht="39.75" customHeight="1" x14ac:dyDescent="0.2">
      <c r="A48" s="123" t="s">
        <v>331</v>
      </c>
      <c r="B48" s="313" t="s">
        <v>374</v>
      </c>
      <c r="C48" s="393" t="s">
        <v>33</v>
      </c>
      <c r="D48" s="397" t="s">
        <v>589</v>
      </c>
      <c r="E48" s="392" t="s">
        <v>779</v>
      </c>
      <c r="F48" s="117" t="s">
        <v>1</v>
      </c>
      <c r="G48" s="98">
        <v>30</v>
      </c>
      <c r="H48" s="109" t="s">
        <v>10</v>
      </c>
      <c r="I48" s="108" t="s">
        <v>30</v>
      </c>
    </row>
    <row r="49" spans="1:9" ht="41.25" customHeight="1" x14ac:dyDescent="0.2">
      <c r="A49" s="303" t="s">
        <v>332</v>
      </c>
      <c r="B49" s="302" t="s">
        <v>322</v>
      </c>
      <c r="C49" s="374">
        <v>1</v>
      </c>
      <c r="D49" s="371" t="s">
        <v>586</v>
      </c>
      <c r="E49" s="371" t="s">
        <v>782</v>
      </c>
      <c r="F49" s="117" t="s">
        <v>1</v>
      </c>
      <c r="G49" s="98">
        <v>30</v>
      </c>
      <c r="H49" s="302" t="s">
        <v>83</v>
      </c>
      <c r="I49" s="168" t="s">
        <v>513</v>
      </c>
    </row>
    <row r="50" spans="1:9" ht="33.75" customHeight="1" x14ac:dyDescent="0.2">
      <c r="A50" s="737" t="s">
        <v>333</v>
      </c>
      <c r="B50" s="735" t="s">
        <v>334</v>
      </c>
      <c r="C50" s="741">
        <v>1</v>
      </c>
      <c r="D50" s="739" t="s">
        <v>586</v>
      </c>
      <c r="E50" s="741" t="s">
        <v>782</v>
      </c>
      <c r="F50" s="117" t="s">
        <v>1</v>
      </c>
      <c r="G50" s="98">
        <v>50</v>
      </c>
      <c r="H50" s="302" t="s">
        <v>68</v>
      </c>
      <c r="I50" s="168" t="s">
        <v>134</v>
      </c>
    </row>
    <row r="51" spans="1:9" ht="43.5" customHeight="1" x14ac:dyDescent="0.2">
      <c r="A51" s="738"/>
      <c r="B51" s="736"/>
      <c r="C51" s="742"/>
      <c r="D51" s="740"/>
      <c r="E51" s="742"/>
      <c r="F51" s="117" t="s">
        <v>2</v>
      </c>
      <c r="G51" s="98">
        <v>10</v>
      </c>
      <c r="H51" s="302" t="s">
        <v>809</v>
      </c>
      <c r="I51" s="168" t="s">
        <v>808</v>
      </c>
    </row>
    <row r="52" spans="1:9" ht="33.75" customHeight="1" x14ac:dyDescent="0.2">
      <c r="A52" s="123" t="s">
        <v>803</v>
      </c>
      <c r="B52" s="302" t="s">
        <v>326</v>
      </c>
      <c r="C52" s="374">
        <v>1</v>
      </c>
      <c r="D52" s="371" t="s">
        <v>586</v>
      </c>
      <c r="E52" s="371" t="s">
        <v>782</v>
      </c>
      <c r="F52" s="117" t="s">
        <v>1</v>
      </c>
      <c r="G52" s="98">
        <v>70</v>
      </c>
      <c r="H52" s="302" t="s">
        <v>75</v>
      </c>
      <c r="I52" s="110">
        <v>12</v>
      </c>
    </row>
    <row r="53" spans="1:9" ht="42.75" customHeight="1" x14ac:dyDescent="0.2">
      <c r="A53" s="97" t="s">
        <v>504</v>
      </c>
      <c r="B53" s="122" t="s">
        <v>468</v>
      </c>
      <c r="C53" s="387" t="s">
        <v>33</v>
      </c>
      <c r="D53" s="388" t="s">
        <v>591</v>
      </c>
      <c r="E53" s="388" t="s">
        <v>780</v>
      </c>
      <c r="F53" s="117" t="s">
        <v>1</v>
      </c>
      <c r="G53" s="98">
        <v>40</v>
      </c>
      <c r="H53" s="122" t="s">
        <v>38</v>
      </c>
      <c r="I53" s="108" t="s">
        <v>33</v>
      </c>
    </row>
    <row r="54" spans="1:9" s="238" customFormat="1" ht="24" customHeight="1" x14ac:dyDescent="0.2">
      <c r="A54" s="751" t="s">
        <v>768</v>
      </c>
      <c r="B54" s="729" t="s">
        <v>769</v>
      </c>
      <c r="C54" s="752" t="s">
        <v>33</v>
      </c>
      <c r="D54" s="734" t="s">
        <v>589</v>
      </c>
      <c r="E54" s="734" t="s">
        <v>782</v>
      </c>
      <c r="F54" s="115" t="s">
        <v>1</v>
      </c>
      <c r="G54" s="120">
        <v>37</v>
      </c>
      <c r="H54" s="729" t="s">
        <v>770</v>
      </c>
      <c r="I54" s="778" t="s">
        <v>33</v>
      </c>
    </row>
    <row r="55" spans="1:9" s="238" customFormat="1" ht="26.25" customHeight="1" x14ac:dyDescent="0.2">
      <c r="A55" s="751"/>
      <c r="B55" s="729"/>
      <c r="C55" s="752"/>
      <c r="D55" s="734"/>
      <c r="E55" s="734"/>
      <c r="F55" s="115" t="s">
        <v>4</v>
      </c>
      <c r="G55" s="120">
        <v>68</v>
      </c>
      <c r="H55" s="729"/>
      <c r="I55" s="778"/>
    </row>
    <row r="56" spans="1:9" ht="30.75" customHeight="1" x14ac:dyDescent="0.2">
      <c r="A56" s="753" t="s">
        <v>521</v>
      </c>
      <c r="B56" s="753"/>
      <c r="C56" s="753"/>
      <c r="D56" s="753"/>
      <c r="E56" s="753"/>
      <c r="F56" s="753"/>
      <c r="G56" s="546">
        <f>+G41+G36+G32+G23+G20+G14</f>
        <v>5139.6000000000004</v>
      </c>
      <c r="H56" s="239"/>
      <c r="I56" s="505"/>
    </row>
    <row r="57" spans="1:9" ht="18" customHeight="1" x14ac:dyDescent="0.2">
      <c r="A57" s="745"/>
      <c r="B57" s="745"/>
      <c r="C57" s="745"/>
      <c r="D57" s="745"/>
      <c r="E57" s="745"/>
      <c r="F57" s="745"/>
      <c r="G57" s="554"/>
      <c r="H57" s="239"/>
      <c r="I57" s="505"/>
    </row>
    <row r="58" spans="1:9" ht="30" customHeight="1" x14ac:dyDescent="0.2">
      <c r="A58" s="217"/>
      <c r="B58" s="217" t="s">
        <v>441</v>
      </c>
      <c r="C58" s="379"/>
      <c r="D58" s="217"/>
      <c r="E58" s="217"/>
      <c r="F58" s="217"/>
      <c r="G58" s="203">
        <f>+G60+G61+G62+G63+G64+G65</f>
        <v>5139.6000000000004</v>
      </c>
      <c r="H58" s="239"/>
      <c r="I58" s="505"/>
    </row>
    <row r="59" spans="1:9" ht="17.25" customHeight="1" x14ac:dyDescent="0.2">
      <c r="A59" s="75"/>
      <c r="B59" s="202" t="s">
        <v>442</v>
      </c>
      <c r="C59" s="380"/>
      <c r="D59" s="202"/>
      <c r="E59" s="202"/>
      <c r="F59" s="353"/>
      <c r="G59" s="25"/>
      <c r="H59" s="239"/>
      <c r="I59" s="506"/>
    </row>
    <row r="60" spans="1:9" ht="36.75" customHeight="1" x14ac:dyDescent="0.2">
      <c r="A60" s="75"/>
      <c r="B60" s="262" t="s">
        <v>443</v>
      </c>
      <c r="C60" s="381"/>
      <c r="D60" s="262"/>
      <c r="E60" s="262"/>
      <c r="F60" s="365" t="s">
        <v>1</v>
      </c>
      <c r="G60" s="213">
        <f>+G53+G52+G50+G49+G48+G47+G45+G43+G42+G40+G39+G38+G37+G35+G34+G33+G27+G24+G22+G15+G18+G19+G54</f>
        <v>1909.6999999999998</v>
      </c>
      <c r="H60" s="239"/>
      <c r="I60" s="506"/>
    </row>
    <row r="61" spans="1:9" ht="22.5" customHeight="1" x14ac:dyDescent="0.2">
      <c r="A61" s="75"/>
      <c r="B61" s="262" t="s">
        <v>444</v>
      </c>
      <c r="C61" s="381"/>
      <c r="D61" s="262"/>
      <c r="E61" s="262"/>
      <c r="F61" s="365" t="s">
        <v>4</v>
      </c>
      <c r="G61" s="213">
        <f>+G21+G17+G55+G31</f>
        <v>408.8</v>
      </c>
      <c r="H61" s="239"/>
      <c r="I61" s="506"/>
    </row>
    <row r="62" spans="1:9" ht="22.5" customHeight="1" x14ac:dyDescent="0.2">
      <c r="A62" s="75"/>
      <c r="B62" s="262" t="s">
        <v>445</v>
      </c>
      <c r="C62" s="381"/>
      <c r="D62" s="262"/>
      <c r="E62" s="262"/>
      <c r="F62" s="365" t="s">
        <v>5</v>
      </c>
      <c r="G62" s="213"/>
      <c r="H62" s="239"/>
      <c r="I62" s="506"/>
    </row>
    <row r="63" spans="1:9" ht="33" customHeight="1" x14ac:dyDescent="0.2">
      <c r="A63" s="75"/>
      <c r="B63" s="262" t="s">
        <v>446</v>
      </c>
      <c r="C63" s="381"/>
      <c r="D63" s="262"/>
      <c r="E63" s="262"/>
      <c r="F63" s="365" t="s">
        <v>2</v>
      </c>
      <c r="G63" s="213">
        <f>+G16+G26+G29+G44+G46+G51+G30</f>
        <v>2651.1000000000004</v>
      </c>
      <c r="H63" s="239"/>
      <c r="I63" s="506"/>
    </row>
    <row r="64" spans="1:9" ht="22.5" customHeight="1" x14ac:dyDescent="0.2">
      <c r="A64" s="75"/>
      <c r="B64" s="262" t="s">
        <v>447</v>
      </c>
      <c r="C64" s="381"/>
      <c r="D64" s="262"/>
      <c r="E64" s="262"/>
      <c r="F64" s="365" t="s">
        <v>3</v>
      </c>
      <c r="G64" s="213">
        <f>+G25+G28</f>
        <v>170</v>
      </c>
      <c r="H64" s="239"/>
      <c r="I64" s="506"/>
    </row>
    <row r="65" spans="1:9" ht="22.5" customHeight="1" x14ac:dyDescent="0.2">
      <c r="A65" s="197"/>
      <c r="B65" s="256" t="s">
        <v>448</v>
      </c>
      <c r="C65" s="382"/>
      <c r="D65" s="256"/>
      <c r="E65" s="256"/>
      <c r="F65" s="366" t="s">
        <v>452</v>
      </c>
      <c r="G65" s="213"/>
      <c r="H65" s="239"/>
      <c r="I65" s="506"/>
    </row>
    <row r="66" spans="1:9" ht="46.5" customHeight="1" x14ac:dyDescent="0.2">
      <c r="A66" s="198"/>
      <c r="B66" s="199" t="s">
        <v>449</v>
      </c>
      <c r="C66" s="383"/>
      <c r="D66" s="199"/>
      <c r="E66" s="199"/>
      <c r="F66" s="284" t="s">
        <v>453</v>
      </c>
      <c r="G66" s="203"/>
      <c r="H66" s="239"/>
      <c r="I66" s="506"/>
    </row>
    <row r="67" spans="1:9" ht="40.5" customHeight="1" x14ac:dyDescent="0.2">
      <c r="A67" s="200"/>
      <c r="B67" s="205" t="s">
        <v>451</v>
      </c>
      <c r="C67" s="384"/>
      <c r="D67" s="205"/>
      <c r="E67" s="205"/>
      <c r="F67" s="352"/>
      <c r="G67" s="209">
        <f>+G66+G58</f>
        <v>5139.6000000000004</v>
      </c>
      <c r="H67" s="239"/>
      <c r="I67" s="506"/>
    </row>
    <row r="68" spans="1:9" ht="18.75" customHeight="1" x14ac:dyDescent="0.2">
      <c r="A68" s="75"/>
      <c r="B68" s="212" t="s">
        <v>450</v>
      </c>
      <c r="C68" s="385"/>
      <c r="D68" s="212"/>
      <c r="E68" s="212"/>
      <c r="F68" s="353"/>
      <c r="G68" s="354"/>
      <c r="H68" s="239"/>
      <c r="I68" s="506"/>
    </row>
    <row r="69" spans="1:9" x14ac:dyDescent="0.2">
      <c r="G69" s="240"/>
    </row>
    <row r="70" spans="1:9" x14ac:dyDescent="0.2">
      <c r="G70" s="240"/>
    </row>
    <row r="71" spans="1:9" x14ac:dyDescent="0.2">
      <c r="G71" s="236"/>
    </row>
    <row r="72" spans="1:9" x14ac:dyDescent="0.2">
      <c r="G72" s="236"/>
    </row>
    <row r="73" spans="1:9" x14ac:dyDescent="0.2">
      <c r="G73" s="236"/>
    </row>
    <row r="74" spans="1:9" x14ac:dyDescent="0.2">
      <c r="G74" s="250"/>
    </row>
    <row r="75" spans="1:9" x14ac:dyDescent="0.2">
      <c r="G75" s="236"/>
    </row>
    <row r="76" spans="1:9" x14ac:dyDescent="0.2">
      <c r="G76" s="250"/>
    </row>
    <row r="77" spans="1:9" x14ac:dyDescent="0.2">
      <c r="G77" s="241"/>
    </row>
    <row r="78" spans="1:9" x14ac:dyDescent="0.2">
      <c r="G78" s="236"/>
    </row>
    <row r="79" spans="1:9" x14ac:dyDescent="0.2">
      <c r="G79" s="241"/>
    </row>
    <row r="80" spans="1:9" x14ac:dyDescent="0.2">
      <c r="G80" s="236"/>
    </row>
    <row r="81" spans="7:7" x14ac:dyDescent="0.2">
      <c r="G81" s="236"/>
    </row>
    <row r="82" spans="7:7" x14ac:dyDescent="0.2">
      <c r="G82" s="236"/>
    </row>
  </sheetData>
  <mergeCells count="74">
    <mergeCell ref="I54:I55"/>
    <mergeCell ref="F1:H1"/>
    <mergeCell ref="F2:I2"/>
    <mergeCell ref="F3:I3"/>
    <mergeCell ref="B7:H7"/>
    <mergeCell ref="A8:I8"/>
    <mergeCell ref="F4:H4"/>
    <mergeCell ref="F5:H5"/>
    <mergeCell ref="A9:I9"/>
    <mergeCell ref="B10:B12"/>
    <mergeCell ref="C10:C12"/>
    <mergeCell ref="D10:D12"/>
    <mergeCell ref="E10:E12"/>
    <mergeCell ref="F10:F12"/>
    <mergeCell ref="H10:I10"/>
    <mergeCell ref="B20:F20"/>
    <mergeCell ref="B23:F23"/>
    <mergeCell ref="H15:H17"/>
    <mergeCell ref="I15:I17"/>
    <mergeCell ref="I11:I12"/>
    <mergeCell ref="A13:I13"/>
    <mergeCell ref="A15:A17"/>
    <mergeCell ref="B15:B17"/>
    <mergeCell ref="C15:C17"/>
    <mergeCell ref="D15:D17"/>
    <mergeCell ref="E15:E17"/>
    <mergeCell ref="H11:H12"/>
    <mergeCell ref="B14:F14"/>
    <mergeCell ref="A10:A12"/>
    <mergeCell ref="G10:G12"/>
    <mergeCell ref="I24:I26"/>
    <mergeCell ref="H43:H44"/>
    <mergeCell ref="B41:F41"/>
    <mergeCell ref="A24:A26"/>
    <mergeCell ref="I43:I44"/>
    <mergeCell ref="B43:B44"/>
    <mergeCell ref="A43:A44"/>
    <mergeCell ref="D28:D29"/>
    <mergeCell ref="C28:C29"/>
    <mergeCell ref="E28:E29"/>
    <mergeCell ref="A30:A31"/>
    <mergeCell ref="B30:B31"/>
    <mergeCell ref="D30:D31"/>
    <mergeCell ref="C30:C31"/>
    <mergeCell ref="E30:E31"/>
    <mergeCell ref="H30:H31"/>
    <mergeCell ref="I45:I46"/>
    <mergeCell ref="B24:B26"/>
    <mergeCell ref="H24:H26"/>
    <mergeCell ref="I27:I29"/>
    <mergeCell ref="A57:F57"/>
    <mergeCell ref="H27:H29"/>
    <mergeCell ref="B45:B46"/>
    <mergeCell ref="H45:H46"/>
    <mergeCell ref="A27:A29"/>
    <mergeCell ref="B32:F32"/>
    <mergeCell ref="B36:F36"/>
    <mergeCell ref="B27:B29"/>
    <mergeCell ref="A54:A55"/>
    <mergeCell ref="B54:B55"/>
    <mergeCell ref="C54:C55"/>
    <mergeCell ref="A56:F56"/>
    <mergeCell ref="H54:H55"/>
    <mergeCell ref="A45:A46"/>
    <mergeCell ref="D43:D44"/>
    <mergeCell ref="D45:D46"/>
    <mergeCell ref="E45:E46"/>
    <mergeCell ref="D54:D55"/>
    <mergeCell ref="E54:E55"/>
    <mergeCell ref="B50:B51"/>
    <mergeCell ref="A50:A51"/>
    <mergeCell ref="D50:D51"/>
    <mergeCell ref="C50:C51"/>
    <mergeCell ref="E50:E51"/>
  </mergeCells>
  <phoneticPr fontId="13" type="noConversion"/>
  <pageMargins left="0.39370078740157483" right="0.19685039370078741" top="0.39370078740157483" bottom="0.19685039370078741" header="0" footer="0"/>
  <pageSetup paperSize="9" scale="7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8798A-8E93-4905-B0B7-CDE16434A201}">
  <sheetPr>
    <tabColor theme="8" tint="0.59999389629810485"/>
  </sheetPr>
  <dimension ref="A1:K58"/>
  <sheetViews>
    <sheetView topLeftCell="A6" zoomScale="85" zoomScaleNormal="85" workbookViewId="0">
      <selection activeCell="B13" sqref="B13"/>
    </sheetView>
  </sheetViews>
  <sheetFormatPr defaultColWidth="9.140625" defaultRowHeight="12.75" x14ac:dyDescent="0.2"/>
  <cols>
    <col min="1" max="1" width="2.42578125" style="12" customWidth="1"/>
    <col min="2" max="2" width="17.28515625" style="12" customWidth="1"/>
    <col min="3" max="3" width="49.42578125" style="18" customWidth="1"/>
    <col min="4" max="4" width="5.140625" style="18" customWidth="1"/>
    <col min="5" max="5" width="38.140625" style="167" customWidth="1"/>
    <col min="6" max="6" width="30.42578125" style="167" customWidth="1"/>
    <col min="7" max="7" width="8.7109375" style="12" customWidth="1"/>
    <col min="8" max="8" width="12.85546875" style="12" customWidth="1"/>
    <col min="9" max="9" width="31.42578125" style="12" customWidth="1"/>
    <col min="10" max="10" width="7.5703125" style="37" customWidth="1"/>
    <col min="11" max="16384" width="9.140625" style="12"/>
  </cols>
  <sheetData>
    <row r="1" spans="2:10" ht="15" hidden="1" x14ac:dyDescent="0.25">
      <c r="F1" s="779" t="s">
        <v>750</v>
      </c>
      <c r="G1" s="779"/>
      <c r="H1" s="779"/>
      <c r="I1" s="534"/>
    </row>
    <row r="2" spans="2:10" ht="15" hidden="1" x14ac:dyDescent="0.25">
      <c r="F2" s="780" t="s">
        <v>751</v>
      </c>
      <c r="G2" s="780"/>
      <c r="H2" s="780"/>
      <c r="I2" s="780"/>
    </row>
    <row r="3" spans="2:10" ht="15" hidden="1" x14ac:dyDescent="0.25">
      <c r="F3" s="780" t="s">
        <v>752</v>
      </c>
      <c r="G3" s="780"/>
      <c r="H3" s="780"/>
      <c r="I3" s="780"/>
    </row>
    <row r="4" spans="2:10" ht="15" hidden="1" x14ac:dyDescent="0.25">
      <c r="F4" s="780" t="s">
        <v>754</v>
      </c>
      <c r="G4" s="780"/>
      <c r="H4" s="780"/>
      <c r="I4" s="535"/>
    </row>
    <row r="5" spans="2:10" ht="15" hidden="1" x14ac:dyDescent="0.25">
      <c r="F5" s="780" t="s">
        <v>802</v>
      </c>
      <c r="G5" s="780"/>
      <c r="H5" s="780"/>
      <c r="I5" s="535"/>
    </row>
    <row r="6" spans="2:10" ht="15.75" x14ac:dyDescent="0.25">
      <c r="F6" s="724"/>
      <c r="G6" s="528"/>
      <c r="H6" s="533"/>
      <c r="I6" s="530"/>
    </row>
    <row r="7" spans="2:10" ht="33" customHeight="1" x14ac:dyDescent="0.2">
      <c r="B7" s="777" t="s">
        <v>135</v>
      </c>
      <c r="C7" s="777" t="s">
        <v>571</v>
      </c>
      <c r="D7" s="784" t="s">
        <v>566</v>
      </c>
      <c r="E7" s="790" t="s">
        <v>567</v>
      </c>
      <c r="F7" s="790" t="s">
        <v>568</v>
      </c>
      <c r="G7" s="784" t="s">
        <v>569</v>
      </c>
      <c r="H7" s="775" t="s">
        <v>136</v>
      </c>
      <c r="I7" s="775" t="s">
        <v>23</v>
      </c>
      <c r="J7" s="775"/>
    </row>
    <row r="8" spans="2:10" ht="20.25" customHeight="1" x14ac:dyDescent="0.2">
      <c r="B8" s="777"/>
      <c r="C8" s="777"/>
      <c r="D8" s="785"/>
      <c r="E8" s="791"/>
      <c r="F8" s="791"/>
      <c r="G8" s="785"/>
      <c r="H8" s="775"/>
      <c r="I8" s="775" t="s">
        <v>24</v>
      </c>
      <c r="J8" s="767" t="s">
        <v>570</v>
      </c>
    </row>
    <row r="9" spans="2:10" ht="55.5" customHeight="1" x14ac:dyDescent="0.2">
      <c r="B9" s="777"/>
      <c r="C9" s="777"/>
      <c r="D9" s="785"/>
      <c r="E9" s="791"/>
      <c r="F9" s="792"/>
      <c r="G9" s="789"/>
      <c r="H9" s="775"/>
      <c r="I9" s="775"/>
      <c r="J9" s="768"/>
    </row>
    <row r="10" spans="2:10" ht="20.25" x14ac:dyDescent="0.2">
      <c r="B10" s="769" t="s">
        <v>826</v>
      </c>
      <c r="C10" s="770"/>
      <c r="D10" s="770"/>
      <c r="E10" s="770"/>
      <c r="F10" s="770"/>
      <c r="G10" s="770"/>
      <c r="H10" s="770"/>
      <c r="I10" s="770"/>
      <c r="J10" s="771"/>
    </row>
    <row r="11" spans="2:10" ht="21" customHeight="1" x14ac:dyDescent="0.2">
      <c r="B11" s="565" t="s">
        <v>827</v>
      </c>
      <c r="C11" s="793" t="s">
        <v>828</v>
      </c>
      <c r="D11" s="794"/>
      <c r="E11" s="794"/>
      <c r="F11" s="794"/>
      <c r="G11" s="795"/>
      <c r="H11" s="566">
        <f>SUM(H12:H13)</f>
        <v>139.10000000000002</v>
      </c>
      <c r="I11" s="567"/>
      <c r="J11" s="1063"/>
    </row>
    <row r="12" spans="2:10" ht="60" x14ac:dyDescent="0.2">
      <c r="B12" s="109" t="s">
        <v>829</v>
      </c>
      <c r="C12" s="109" t="s">
        <v>830</v>
      </c>
      <c r="D12" s="398" t="s">
        <v>33</v>
      </c>
      <c r="E12" s="585" t="s">
        <v>831</v>
      </c>
      <c r="F12" s="585" t="s">
        <v>832</v>
      </c>
      <c r="G12" s="109" t="s">
        <v>1</v>
      </c>
      <c r="H12" s="120">
        <v>136.80000000000001</v>
      </c>
      <c r="I12" s="109" t="s">
        <v>833</v>
      </c>
      <c r="J12" s="116">
        <v>100</v>
      </c>
    </row>
    <row r="13" spans="2:10" ht="25.5" x14ac:dyDescent="0.2">
      <c r="B13" s="109" t="s">
        <v>834</v>
      </c>
      <c r="C13" s="568" t="s">
        <v>835</v>
      </c>
      <c r="D13" s="367" t="s">
        <v>33</v>
      </c>
      <c r="E13" s="586" t="s">
        <v>836</v>
      </c>
      <c r="F13" s="624" t="s">
        <v>592</v>
      </c>
      <c r="G13" s="109" t="s">
        <v>4</v>
      </c>
      <c r="H13" s="120">
        <v>2.2999999999999998</v>
      </c>
      <c r="I13" s="568" t="s">
        <v>837</v>
      </c>
      <c r="J13" s="1064" t="s">
        <v>84</v>
      </c>
    </row>
    <row r="14" spans="2:10" x14ac:dyDescent="0.2">
      <c r="B14" s="567" t="s">
        <v>838</v>
      </c>
      <c r="C14" s="796" t="s">
        <v>839</v>
      </c>
      <c r="D14" s="797"/>
      <c r="E14" s="797"/>
      <c r="F14" s="797"/>
      <c r="G14" s="798"/>
      <c r="H14" s="187">
        <f>SUM(H15:H31)</f>
        <v>406.90000000000003</v>
      </c>
      <c r="I14" s="567"/>
      <c r="J14" s="1063"/>
    </row>
    <row r="15" spans="2:10" ht="38.25" x14ac:dyDescent="0.2">
      <c r="B15" s="122" t="s">
        <v>840</v>
      </c>
      <c r="C15" s="109" t="s">
        <v>841</v>
      </c>
      <c r="D15" s="595" t="s">
        <v>33</v>
      </c>
      <c r="E15" s="587" t="s">
        <v>593</v>
      </c>
      <c r="F15" s="587" t="s">
        <v>832</v>
      </c>
      <c r="G15" s="109" t="s">
        <v>1</v>
      </c>
      <c r="H15" s="120">
        <v>10</v>
      </c>
      <c r="I15" s="115" t="s">
        <v>842</v>
      </c>
      <c r="J15" s="110">
        <v>2</v>
      </c>
    </row>
    <row r="16" spans="2:10" ht="25.5" x14ac:dyDescent="0.2">
      <c r="B16" s="122" t="s">
        <v>843</v>
      </c>
      <c r="C16" s="109" t="s">
        <v>844</v>
      </c>
      <c r="D16" s="595" t="s">
        <v>33</v>
      </c>
      <c r="E16" s="587" t="s">
        <v>593</v>
      </c>
      <c r="F16" s="587" t="s">
        <v>832</v>
      </c>
      <c r="G16" s="109" t="s">
        <v>1</v>
      </c>
      <c r="H16" s="120">
        <v>10</v>
      </c>
      <c r="I16" s="115" t="s">
        <v>845</v>
      </c>
      <c r="J16" s="110">
        <v>13</v>
      </c>
    </row>
    <row r="17" spans="2:10" ht="25.5" x14ac:dyDescent="0.2">
      <c r="B17" s="122" t="s">
        <v>846</v>
      </c>
      <c r="C17" s="109" t="s">
        <v>847</v>
      </c>
      <c r="D17" s="595" t="s">
        <v>33</v>
      </c>
      <c r="E17" s="587" t="s">
        <v>593</v>
      </c>
      <c r="F17" s="587" t="s">
        <v>832</v>
      </c>
      <c r="G17" s="109" t="s">
        <v>1</v>
      </c>
      <c r="H17" s="120">
        <v>3</v>
      </c>
      <c r="I17" s="115" t="s">
        <v>848</v>
      </c>
      <c r="J17" s="128" t="s">
        <v>849</v>
      </c>
    </row>
    <row r="18" spans="2:10" ht="25.5" x14ac:dyDescent="0.2">
      <c r="B18" s="122" t="s">
        <v>850</v>
      </c>
      <c r="C18" s="115" t="s">
        <v>851</v>
      </c>
      <c r="D18" s="595" t="s">
        <v>33</v>
      </c>
      <c r="E18" s="587" t="s">
        <v>593</v>
      </c>
      <c r="F18" s="587" t="s">
        <v>832</v>
      </c>
      <c r="G18" s="118" t="s">
        <v>1</v>
      </c>
      <c r="H18" s="569">
        <v>7.8</v>
      </c>
      <c r="I18" s="129" t="s">
        <v>852</v>
      </c>
      <c r="J18" s="128" t="s">
        <v>853</v>
      </c>
    </row>
    <row r="19" spans="2:10" ht="51" x14ac:dyDescent="0.2">
      <c r="B19" s="109" t="s">
        <v>854</v>
      </c>
      <c r="C19" s="109" t="s">
        <v>855</v>
      </c>
      <c r="D19" s="595" t="s">
        <v>33</v>
      </c>
      <c r="E19" s="587" t="s">
        <v>593</v>
      </c>
      <c r="F19" s="587" t="s">
        <v>832</v>
      </c>
      <c r="G19" s="109" t="s">
        <v>1</v>
      </c>
      <c r="H19" s="120">
        <v>80.400000000000006</v>
      </c>
      <c r="I19" s="115" t="s">
        <v>856</v>
      </c>
      <c r="J19" s="116" t="s">
        <v>857</v>
      </c>
    </row>
    <row r="20" spans="2:10" ht="38.25" x14ac:dyDescent="0.2">
      <c r="B20" s="109" t="s">
        <v>858</v>
      </c>
      <c r="C20" s="115" t="s">
        <v>859</v>
      </c>
      <c r="D20" s="595" t="s">
        <v>33</v>
      </c>
      <c r="E20" s="587" t="s">
        <v>593</v>
      </c>
      <c r="F20" s="587" t="s">
        <v>832</v>
      </c>
      <c r="G20" s="109" t="s">
        <v>1</v>
      </c>
      <c r="H20" s="120">
        <v>3</v>
      </c>
      <c r="I20" s="115" t="s">
        <v>860</v>
      </c>
      <c r="J20" s="116" t="s">
        <v>861</v>
      </c>
    </row>
    <row r="21" spans="2:10" ht="25.5" x14ac:dyDescent="0.2">
      <c r="B21" s="109" t="s">
        <v>862</v>
      </c>
      <c r="C21" s="115" t="s">
        <v>863</v>
      </c>
      <c r="D21" s="595" t="s">
        <v>33</v>
      </c>
      <c r="E21" s="587" t="s">
        <v>593</v>
      </c>
      <c r="F21" s="587" t="s">
        <v>832</v>
      </c>
      <c r="G21" s="109" t="s">
        <v>1</v>
      </c>
      <c r="H21" s="120">
        <v>21</v>
      </c>
      <c r="I21" s="115" t="s">
        <v>864</v>
      </c>
      <c r="J21" s="116" t="s">
        <v>90</v>
      </c>
    </row>
    <row r="22" spans="2:10" ht="25.5" x14ac:dyDescent="0.2">
      <c r="B22" s="109" t="s">
        <v>865</v>
      </c>
      <c r="C22" s="109" t="s">
        <v>866</v>
      </c>
      <c r="D22" s="595" t="s">
        <v>33</v>
      </c>
      <c r="E22" s="587" t="s">
        <v>593</v>
      </c>
      <c r="F22" s="587" t="s">
        <v>832</v>
      </c>
      <c r="G22" s="109" t="s">
        <v>1</v>
      </c>
      <c r="H22" s="120">
        <v>19.100000000000001</v>
      </c>
      <c r="I22" s="311" t="s">
        <v>867</v>
      </c>
      <c r="J22" s="110" t="s">
        <v>868</v>
      </c>
    </row>
    <row r="23" spans="2:10" ht="38.25" x14ac:dyDescent="0.2">
      <c r="B23" s="109" t="s">
        <v>869</v>
      </c>
      <c r="C23" s="109" t="s">
        <v>870</v>
      </c>
      <c r="D23" s="595" t="s">
        <v>33</v>
      </c>
      <c r="E23" s="587" t="s">
        <v>593</v>
      </c>
      <c r="F23" s="587" t="s">
        <v>832</v>
      </c>
      <c r="G23" s="109" t="s">
        <v>1</v>
      </c>
      <c r="H23" s="120">
        <v>25.3</v>
      </c>
      <c r="I23" s="115" t="s">
        <v>871</v>
      </c>
      <c r="J23" s="116" t="s">
        <v>872</v>
      </c>
    </row>
    <row r="24" spans="2:10" ht="38.25" x14ac:dyDescent="0.2">
      <c r="B24" s="109" t="s">
        <v>873</v>
      </c>
      <c r="C24" s="109" t="s">
        <v>874</v>
      </c>
      <c r="D24" s="595" t="s">
        <v>33</v>
      </c>
      <c r="E24" s="587" t="s">
        <v>593</v>
      </c>
      <c r="F24" s="587" t="s">
        <v>832</v>
      </c>
      <c r="G24" s="109" t="s">
        <v>1</v>
      </c>
      <c r="H24" s="120">
        <v>28.3</v>
      </c>
      <c r="I24" s="115" t="s">
        <v>875</v>
      </c>
      <c r="J24" s="116" t="s">
        <v>876</v>
      </c>
    </row>
    <row r="25" spans="2:10" ht="25.5" x14ac:dyDescent="0.2">
      <c r="B25" s="109" t="s">
        <v>877</v>
      </c>
      <c r="C25" s="570" t="s">
        <v>878</v>
      </c>
      <c r="D25" s="595" t="s">
        <v>33</v>
      </c>
      <c r="E25" s="587" t="s">
        <v>593</v>
      </c>
      <c r="F25" s="587" t="s">
        <v>832</v>
      </c>
      <c r="G25" s="109" t="s">
        <v>1</v>
      </c>
      <c r="H25" s="568">
        <v>52.1</v>
      </c>
      <c r="I25" s="115" t="s">
        <v>879</v>
      </c>
      <c r="J25" s="116" t="s">
        <v>880</v>
      </c>
    </row>
    <row r="26" spans="2:10" ht="25.5" x14ac:dyDescent="0.2">
      <c r="B26" s="109" t="s">
        <v>881</v>
      </c>
      <c r="C26" s="118" t="s">
        <v>882</v>
      </c>
      <c r="D26" s="595" t="s">
        <v>33</v>
      </c>
      <c r="E26" s="587" t="s">
        <v>593</v>
      </c>
      <c r="F26" s="587" t="s">
        <v>832</v>
      </c>
      <c r="G26" s="118" t="s">
        <v>1</v>
      </c>
      <c r="H26" s="569">
        <v>31.4</v>
      </c>
      <c r="I26" s="118" t="s">
        <v>883</v>
      </c>
      <c r="J26" s="1065" t="s">
        <v>884</v>
      </c>
    </row>
    <row r="27" spans="2:10" ht="25.5" x14ac:dyDescent="0.2">
      <c r="B27" s="109" t="s">
        <v>885</v>
      </c>
      <c r="C27" s="122" t="s">
        <v>886</v>
      </c>
      <c r="D27" s="595" t="s">
        <v>33</v>
      </c>
      <c r="E27" s="587" t="s">
        <v>593</v>
      </c>
      <c r="F27" s="587" t="s">
        <v>832</v>
      </c>
      <c r="G27" s="115" t="s">
        <v>1</v>
      </c>
      <c r="H27" s="568">
        <v>23.6</v>
      </c>
      <c r="I27" s="562" t="s">
        <v>887</v>
      </c>
      <c r="J27" s="110" t="s">
        <v>525</v>
      </c>
    </row>
    <row r="28" spans="2:10" ht="38.25" x14ac:dyDescent="0.2">
      <c r="B28" s="109" t="s">
        <v>888</v>
      </c>
      <c r="C28" s="122" t="s">
        <v>889</v>
      </c>
      <c r="D28" s="595" t="s">
        <v>33</v>
      </c>
      <c r="E28" s="587" t="s">
        <v>593</v>
      </c>
      <c r="F28" s="587" t="s">
        <v>832</v>
      </c>
      <c r="G28" s="115" t="s">
        <v>1</v>
      </c>
      <c r="H28" s="568">
        <v>57</v>
      </c>
      <c r="I28" s="571" t="s">
        <v>890</v>
      </c>
      <c r="J28" s="110" t="s">
        <v>891</v>
      </c>
    </row>
    <row r="29" spans="2:10" ht="38.25" x14ac:dyDescent="0.2">
      <c r="B29" s="109" t="s">
        <v>892</v>
      </c>
      <c r="C29" s="118" t="s">
        <v>893</v>
      </c>
      <c r="D29" s="595" t="s">
        <v>33</v>
      </c>
      <c r="E29" s="587" t="s">
        <v>593</v>
      </c>
      <c r="F29" s="587" t="s">
        <v>832</v>
      </c>
      <c r="G29" s="118" t="s">
        <v>1</v>
      </c>
      <c r="H29" s="569">
        <v>15.1</v>
      </c>
      <c r="I29" s="118" t="s">
        <v>894</v>
      </c>
      <c r="J29" s="128">
        <v>15</v>
      </c>
    </row>
    <row r="30" spans="2:10" s="572" customFormat="1" ht="31.5" customHeight="1" x14ac:dyDescent="0.2">
      <c r="B30" s="799" t="s">
        <v>895</v>
      </c>
      <c r="C30" s="801" t="s">
        <v>896</v>
      </c>
      <c r="D30" s="803" t="s">
        <v>33</v>
      </c>
      <c r="E30" s="805" t="s">
        <v>605</v>
      </c>
      <c r="F30" s="805" t="s">
        <v>897</v>
      </c>
      <c r="G30" s="109" t="s">
        <v>2</v>
      </c>
      <c r="H30" s="569">
        <v>16.3</v>
      </c>
      <c r="I30" s="813" t="s">
        <v>898</v>
      </c>
      <c r="J30" s="1066" t="s">
        <v>33</v>
      </c>
    </row>
    <row r="31" spans="2:10" s="572" customFormat="1" ht="26.25" customHeight="1" x14ac:dyDescent="0.2">
      <c r="B31" s="800"/>
      <c r="C31" s="802"/>
      <c r="D31" s="804"/>
      <c r="E31" s="806"/>
      <c r="F31" s="806"/>
      <c r="G31" s="109" t="s">
        <v>4</v>
      </c>
      <c r="H31" s="569">
        <v>3.5</v>
      </c>
      <c r="I31" s="813"/>
      <c r="J31" s="1066"/>
    </row>
    <row r="32" spans="2:10" s="574" customFormat="1" x14ac:dyDescent="0.2">
      <c r="B32" s="567" t="s">
        <v>899</v>
      </c>
      <c r="C32" s="814" t="s">
        <v>900</v>
      </c>
      <c r="D32" s="814"/>
      <c r="E32" s="814"/>
      <c r="F32" s="814"/>
      <c r="G32" s="814"/>
      <c r="H32" s="573">
        <f>SUM(H33:H35)</f>
        <v>186</v>
      </c>
      <c r="I32" s="276"/>
      <c r="J32" s="1067"/>
    </row>
    <row r="33" spans="1:11" ht="25.5" x14ac:dyDescent="0.2">
      <c r="B33" s="118" t="s">
        <v>901</v>
      </c>
      <c r="C33" s="109" t="s">
        <v>902</v>
      </c>
      <c r="D33" s="401" t="s">
        <v>33</v>
      </c>
      <c r="E33" s="587" t="s">
        <v>593</v>
      </c>
      <c r="F33" s="587" t="s">
        <v>832</v>
      </c>
      <c r="G33" s="109" t="s">
        <v>1</v>
      </c>
      <c r="H33" s="568">
        <v>98</v>
      </c>
      <c r="I33" s="115" t="s">
        <v>903</v>
      </c>
      <c r="J33" s="108" t="s">
        <v>134</v>
      </c>
    </row>
    <row r="34" spans="1:11" ht="25.5" x14ac:dyDescent="0.2">
      <c r="B34" s="109" t="s">
        <v>904</v>
      </c>
      <c r="C34" s="109" t="s">
        <v>905</v>
      </c>
      <c r="D34" s="401" t="s">
        <v>33</v>
      </c>
      <c r="E34" s="587" t="s">
        <v>593</v>
      </c>
      <c r="F34" s="587" t="s">
        <v>832</v>
      </c>
      <c r="G34" s="109" t="s">
        <v>1</v>
      </c>
      <c r="H34" s="568">
        <v>85</v>
      </c>
      <c r="I34" s="117" t="s">
        <v>903</v>
      </c>
      <c r="J34" s="108" t="s">
        <v>134</v>
      </c>
    </row>
    <row r="35" spans="1:11" ht="25.5" x14ac:dyDescent="0.2">
      <c r="B35" s="109" t="s">
        <v>906</v>
      </c>
      <c r="C35" s="109" t="s">
        <v>907</v>
      </c>
      <c r="D35" s="401" t="s">
        <v>33</v>
      </c>
      <c r="E35" s="587" t="s">
        <v>908</v>
      </c>
      <c r="F35" s="587" t="s">
        <v>909</v>
      </c>
      <c r="G35" s="109" t="s">
        <v>1</v>
      </c>
      <c r="H35" s="120">
        <v>3</v>
      </c>
      <c r="I35" s="115" t="s">
        <v>910</v>
      </c>
      <c r="J35" s="116">
        <v>1</v>
      </c>
    </row>
    <row r="36" spans="1:11" x14ac:dyDescent="0.2">
      <c r="B36" s="567" t="s">
        <v>911</v>
      </c>
      <c r="C36" s="796" t="s">
        <v>912</v>
      </c>
      <c r="D36" s="797"/>
      <c r="E36" s="797"/>
      <c r="F36" s="797"/>
      <c r="G36" s="798"/>
      <c r="H36" s="187">
        <f>SUM(H37:H43)</f>
        <v>548.1</v>
      </c>
      <c r="I36" s="567"/>
      <c r="J36" s="1063"/>
    </row>
    <row r="37" spans="1:11" ht="38.25" x14ac:dyDescent="0.2">
      <c r="B37" s="123" t="s">
        <v>913</v>
      </c>
      <c r="C37" s="302" t="s">
        <v>914</v>
      </c>
      <c r="D37" s="401" t="s">
        <v>33</v>
      </c>
      <c r="E37" s="587" t="s">
        <v>593</v>
      </c>
      <c r="F37" s="587" t="s">
        <v>832</v>
      </c>
      <c r="G37" s="109" t="s">
        <v>1</v>
      </c>
      <c r="H37" s="120">
        <v>35</v>
      </c>
      <c r="I37" s="115" t="s">
        <v>915</v>
      </c>
      <c r="J37" s="116">
        <v>100</v>
      </c>
    </row>
    <row r="38" spans="1:11" ht="38.25" x14ac:dyDescent="0.2">
      <c r="B38" s="109" t="s">
        <v>916</v>
      </c>
      <c r="C38" s="109" t="s">
        <v>917</v>
      </c>
      <c r="D38" s="401" t="s">
        <v>33</v>
      </c>
      <c r="E38" s="587" t="s">
        <v>593</v>
      </c>
      <c r="F38" s="587" t="s">
        <v>832</v>
      </c>
      <c r="G38" s="109" t="s">
        <v>1</v>
      </c>
      <c r="H38" s="120">
        <v>23</v>
      </c>
      <c r="I38" s="115" t="s">
        <v>918</v>
      </c>
      <c r="J38" s="116">
        <v>1</v>
      </c>
    </row>
    <row r="39" spans="1:11" ht="38.25" x14ac:dyDescent="0.2">
      <c r="B39" s="109" t="s">
        <v>919</v>
      </c>
      <c r="C39" s="570" t="s">
        <v>920</v>
      </c>
      <c r="D39" s="401" t="s">
        <v>33</v>
      </c>
      <c r="E39" s="587" t="s">
        <v>593</v>
      </c>
      <c r="F39" s="587" t="s">
        <v>832</v>
      </c>
      <c r="G39" s="109" t="s">
        <v>1</v>
      </c>
      <c r="H39" s="120">
        <v>40</v>
      </c>
      <c r="I39" s="571" t="s">
        <v>921</v>
      </c>
      <c r="J39" s="563">
        <v>31</v>
      </c>
    </row>
    <row r="40" spans="1:11" ht="38.25" x14ac:dyDescent="0.2">
      <c r="B40" s="109" t="s">
        <v>922</v>
      </c>
      <c r="C40" s="570" t="s">
        <v>923</v>
      </c>
      <c r="D40" s="401" t="s">
        <v>33</v>
      </c>
      <c r="E40" s="587" t="s">
        <v>593</v>
      </c>
      <c r="F40" s="587" t="s">
        <v>832</v>
      </c>
      <c r="G40" s="109" t="s">
        <v>1</v>
      </c>
      <c r="H40" s="120">
        <v>37.700000000000003</v>
      </c>
      <c r="I40" s="571" t="s">
        <v>921</v>
      </c>
      <c r="J40" s="563">
        <v>29</v>
      </c>
    </row>
    <row r="41" spans="1:11" ht="23.25" customHeight="1" x14ac:dyDescent="0.2">
      <c r="B41" s="730" t="s">
        <v>924</v>
      </c>
      <c r="C41" s="730" t="s">
        <v>925</v>
      </c>
      <c r="D41" s="815" t="s">
        <v>33</v>
      </c>
      <c r="E41" s="805" t="s">
        <v>605</v>
      </c>
      <c r="F41" s="805" t="s">
        <v>897</v>
      </c>
      <c r="G41" s="109" t="s">
        <v>2</v>
      </c>
      <c r="H41" s="120">
        <v>350.5</v>
      </c>
      <c r="I41" s="735" t="s">
        <v>926</v>
      </c>
      <c r="J41" s="807">
        <v>1</v>
      </c>
    </row>
    <row r="42" spans="1:11" ht="25.5" customHeight="1" x14ac:dyDescent="0.2">
      <c r="B42" s="731"/>
      <c r="C42" s="731"/>
      <c r="D42" s="816"/>
      <c r="E42" s="806"/>
      <c r="F42" s="806"/>
      <c r="G42" s="109" t="s">
        <v>4</v>
      </c>
      <c r="H42" s="120">
        <v>61.9</v>
      </c>
      <c r="I42" s="736"/>
      <c r="J42" s="808"/>
    </row>
    <row r="43" spans="1:11" s="572" customFormat="1" ht="38.25" x14ac:dyDescent="0.2">
      <c r="A43" s="113"/>
      <c r="B43" s="109" t="s">
        <v>927</v>
      </c>
      <c r="C43" s="115" t="s">
        <v>928</v>
      </c>
      <c r="D43" s="401" t="s">
        <v>33</v>
      </c>
      <c r="E43" s="587" t="s">
        <v>581</v>
      </c>
      <c r="F43" s="587" t="s">
        <v>832</v>
      </c>
      <c r="G43" s="115"/>
      <c r="H43" s="120"/>
      <c r="I43" s="115" t="s">
        <v>929</v>
      </c>
      <c r="J43" s="116">
        <v>1</v>
      </c>
    </row>
    <row r="44" spans="1:11" s="572" customFormat="1" ht="18.75" hidden="1" customHeight="1" x14ac:dyDescent="0.2">
      <c r="B44" s="575"/>
      <c r="C44" s="576"/>
      <c r="D44" s="576"/>
      <c r="E44" s="588"/>
      <c r="F44" s="588"/>
      <c r="G44" s="577"/>
      <c r="H44" s="578"/>
      <c r="I44" s="579"/>
      <c r="J44" s="1068"/>
    </row>
    <row r="45" spans="1:11" s="580" customFormat="1" ht="15.75" x14ac:dyDescent="0.2">
      <c r="B45" s="809" t="s">
        <v>521</v>
      </c>
      <c r="C45" s="809"/>
      <c r="D45" s="809"/>
      <c r="E45" s="809"/>
      <c r="F45" s="809"/>
      <c r="G45" s="810"/>
      <c r="H45" s="269">
        <f>+H36+H32+H14+H11</f>
        <v>1280.0999999999999</v>
      </c>
      <c r="I45" s="85"/>
      <c r="J45" s="84"/>
    </row>
    <row r="46" spans="1:11" ht="16.5" customHeight="1" x14ac:dyDescent="0.2">
      <c r="B46" s="811"/>
      <c r="C46" s="811"/>
      <c r="D46" s="811"/>
      <c r="E46" s="811"/>
      <c r="F46" s="811"/>
      <c r="G46" s="812"/>
      <c r="H46" s="581">
        <f>+H45-H47-H55</f>
        <v>0</v>
      </c>
      <c r="I46" s="85"/>
      <c r="J46" s="84"/>
    </row>
    <row r="47" spans="1:11" s="8" customFormat="1" ht="28.5" x14ac:dyDescent="0.2">
      <c r="B47" s="206"/>
      <c r="C47" s="206" t="s">
        <v>441</v>
      </c>
      <c r="D47" s="206"/>
      <c r="E47" s="589"/>
      <c r="F47" s="589"/>
      <c r="G47" s="206"/>
      <c r="H47" s="208">
        <f t="shared" ref="H47" si="0">SUM(H49:H54)</f>
        <v>1280.0999999999999</v>
      </c>
      <c r="I47" s="85"/>
      <c r="J47" s="84"/>
      <c r="K47" s="582"/>
    </row>
    <row r="48" spans="1:11" s="8" customFormat="1" ht="17.25" customHeight="1" x14ac:dyDescent="0.2">
      <c r="B48" s="195"/>
      <c r="C48" s="210" t="s">
        <v>442</v>
      </c>
      <c r="D48" s="210"/>
      <c r="E48" s="590"/>
      <c r="F48" s="590"/>
      <c r="G48" s="195"/>
      <c r="H48" s="583"/>
      <c r="I48" s="85"/>
      <c r="J48" s="438"/>
      <c r="K48" s="582"/>
    </row>
    <row r="49" spans="2:11" s="8" customFormat="1" ht="25.5" x14ac:dyDescent="0.2">
      <c r="B49" s="195"/>
      <c r="C49" s="210" t="s">
        <v>443</v>
      </c>
      <c r="D49" s="210"/>
      <c r="E49" s="590"/>
      <c r="F49" s="590"/>
      <c r="G49" s="247" t="s">
        <v>1</v>
      </c>
      <c r="H49" s="213">
        <f>+H40+H39+H38+H37+H35+H34+H33+H29+H28+H27+H26+H25+H24+H23+H22+H21+H20+H19+H18+H17+H16+H15+H12</f>
        <v>845.59999999999991</v>
      </c>
      <c r="I49" s="85"/>
      <c r="J49" s="438"/>
      <c r="K49" s="582"/>
    </row>
    <row r="50" spans="2:11" s="8" customFormat="1" ht="15" x14ac:dyDescent="0.2">
      <c r="B50" s="195"/>
      <c r="C50" s="210" t="s">
        <v>444</v>
      </c>
      <c r="D50" s="210"/>
      <c r="E50" s="590"/>
      <c r="F50" s="590"/>
      <c r="G50" s="247" t="s">
        <v>4</v>
      </c>
      <c r="H50" s="213">
        <f>+H13+H42+H31</f>
        <v>67.7</v>
      </c>
      <c r="I50" s="85"/>
      <c r="J50" s="438"/>
      <c r="K50" s="582"/>
    </row>
    <row r="51" spans="2:11" s="8" customFormat="1" ht="15" x14ac:dyDescent="0.2">
      <c r="B51" s="195"/>
      <c r="C51" s="210" t="s">
        <v>445</v>
      </c>
      <c r="D51" s="210"/>
      <c r="E51" s="590"/>
      <c r="F51" s="590"/>
      <c r="G51" s="247" t="s">
        <v>5</v>
      </c>
      <c r="H51" s="213"/>
      <c r="I51" s="85"/>
      <c r="J51" s="438"/>
      <c r="K51" s="582"/>
    </row>
    <row r="52" spans="2:11" s="8" customFormat="1" ht="25.5" x14ac:dyDescent="0.2">
      <c r="B52" s="195"/>
      <c r="C52" s="210" t="s">
        <v>446</v>
      </c>
      <c r="D52" s="210"/>
      <c r="E52" s="590"/>
      <c r="F52" s="590"/>
      <c r="G52" s="247" t="s">
        <v>2</v>
      </c>
      <c r="H52" s="213">
        <f>+H41+H30</f>
        <v>366.8</v>
      </c>
      <c r="I52" s="85"/>
      <c r="J52" s="438"/>
      <c r="K52" s="582"/>
    </row>
    <row r="53" spans="2:11" s="8" customFormat="1" ht="15" x14ac:dyDescent="0.2">
      <c r="B53" s="195"/>
      <c r="C53" s="210" t="s">
        <v>447</v>
      </c>
      <c r="D53" s="210"/>
      <c r="E53" s="590"/>
      <c r="F53" s="590"/>
      <c r="G53" s="247" t="s">
        <v>3</v>
      </c>
      <c r="H53" s="213"/>
      <c r="I53" s="85"/>
      <c r="J53" s="438"/>
      <c r="K53" s="582"/>
    </row>
    <row r="54" spans="2:11" s="8" customFormat="1" ht="15" x14ac:dyDescent="0.2">
      <c r="B54" s="197"/>
      <c r="C54" s="211" t="s">
        <v>448</v>
      </c>
      <c r="D54" s="211"/>
      <c r="E54" s="591"/>
      <c r="F54" s="591"/>
      <c r="G54" s="248" t="s">
        <v>452</v>
      </c>
      <c r="H54" s="213"/>
      <c r="I54" s="85"/>
      <c r="J54" s="438"/>
      <c r="K54" s="582"/>
    </row>
    <row r="55" spans="2:11" s="8" customFormat="1" ht="42.75" x14ac:dyDescent="0.2">
      <c r="B55" s="198"/>
      <c r="C55" s="199" t="s">
        <v>449</v>
      </c>
      <c r="D55" s="199"/>
      <c r="E55" s="592"/>
      <c r="F55" s="592"/>
      <c r="G55" s="198" t="s">
        <v>453</v>
      </c>
      <c r="H55" s="203"/>
      <c r="I55" s="85"/>
      <c r="J55" s="438"/>
      <c r="K55" s="582"/>
    </row>
    <row r="56" spans="2:11" s="8" customFormat="1" ht="31.5" x14ac:dyDescent="0.2">
      <c r="B56" s="200"/>
      <c r="C56" s="205" t="s">
        <v>451</v>
      </c>
      <c r="D56" s="205"/>
      <c r="E56" s="593"/>
      <c r="F56" s="593"/>
      <c r="G56" s="205"/>
      <c r="H56" s="209">
        <f t="shared" ref="H56" si="1">+H55+H47</f>
        <v>1280.0999999999999</v>
      </c>
      <c r="I56" s="85"/>
      <c r="J56" s="438"/>
      <c r="K56" s="582"/>
    </row>
    <row r="57" spans="2:11" s="8" customFormat="1" x14ac:dyDescent="0.2">
      <c r="B57" s="195"/>
      <c r="C57" s="75" t="s">
        <v>450</v>
      </c>
      <c r="D57" s="75"/>
      <c r="E57" s="594"/>
      <c r="F57" s="594"/>
      <c r="G57" s="195"/>
      <c r="H57" s="17"/>
      <c r="I57" s="85"/>
      <c r="J57" s="438"/>
      <c r="K57" s="582"/>
    </row>
    <row r="58" spans="2:11" ht="30" customHeight="1" x14ac:dyDescent="0.2">
      <c r="H58" s="584"/>
    </row>
  </sheetData>
  <mergeCells count="36">
    <mergeCell ref="J41:J42"/>
    <mergeCell ref="B45:G45"/>
    <mergeCell ref="B46:G46"/>
    <mergeCell ref="I30:I31"/>
    <mergeCell ref="J30:J31"/>
    <mergeCell ref="C32:G32"/>
    <mergeCell ref="C36:G36"/>
    <mergeCell ref="B41:B42"/>
    <mergeCell ref="C41:C42"/>
    <mergeCell ref="D41:D42"/>
    <mergeCell ref="E41:E42"/>
    <mergeCell ref="F41:F42"/>
    <mergeCell ref="I41:I42"/>
    <mergeCell ref="C11:G11"/>
    <mergeCell ref="C14:G14"/>
    <mergeCell ref="B30:B31"/>
    <mergeCell ref="C30:C31"/>
    <mergeCell ref="D30:D31"/>
    <mergeCell ref="E30:E31"/>
    <mergeCell ref="F30:F31"/>
    <mergeCell ref="B10:J10"/>
    <mergeCell ref="F1:H1"/>
    <mergeCell ref="F2:I2"/>
    <mergeCell ref="F3:I3"/>
    <mergeCell ref="F4:H4"/>
    <mergeCell ref="F5:H5"/>
    <mergeCell ref="B7:B9"/>
    <mergeCell ref="C7:C9"/>
    <mergeCell ref="D7:D9"/>
    <mergeCell ref="E7:E9"/>
    <mergeCell ref="F7:F9"/>
    <mergeCell ref="G7:G9"/>
    <mergeCell ref="H7:H9"/>
    <mergeCell ref="I7:J7"/>
    <mergeCell ref="I8:I9"/>
    <mergeCell ref="J8:J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B1:Z82"/>
  <sheetViews>
    <sheetView zoomScale="85" zoomScaleNormal="85" workbookViewId="0">
      <pane ySplit="10" topLeftCell="A11" activePane="bottomLeft" state="frozen"/>
      <selection activeCell="F27" sqref="F27"/>
      <selection pane="bottomLeft" activeCell="B8" sqref="B8:B10"/>
    </sheetView>
  </sheetViews>
  <sheetFormatPr defaultColWidth="9.140625" defaultRowHeight="12.75" x14ac:dyDescent="0.2"/>
  <cols>
    <col min="1" max="1" width="3.28515625" style="49" customWidth="1"/>
    <col min="2" max="2" width="16.7109375" style="287" customWidth="1"/>
    <col min="3" max="3" width="40.42578125" style="106" customWidth="1"/>
    <col min="4" max="4" width="5.7109375" style="426" customWidth="1"/>
    <col min="5" max="5" width="41.7109375" style="106" customWidth="1"/>
    <col min="6" max="6" width="28.42578125" style="716" customWidth="1"/>
    <col min="7" max="7" width="7.5703125" style="106" customWidth="1"/>
    <col min="8" max="8" width="12" style="107" customWidth="1"/>
    <col min="9" max="9" width="35.42578125" style="86" customWidth="1"/>
    <col min="10" max="10" width="8.42578125" style="439" customWidth="1"/>
    <col min="11" max="16384" width="9.140625" style="49"/>
  </cols>
  <sheetData>
    <row r="1" spans="2:26" ht="15" hidden="1" x14ac:dyDescent="0.25">
      <c r="G1" s="779" t="s">
        <v>750</v>
      </c>
      <c r="H1" s="779"/>
      <c r="I1" s="779"/>
      <c r="J1" s="534"/>
    </row>
    <row r="2" spans="2:26" ht="15" hidden="1" x14ac:dyDescent="0.25">
      <c r="G2" s="780" t="s">
        <v>751</v>
      </c>
      <c r="H2" s="780"/>
      <c r="I2" s="780"/>
      <c r="J2" s="780"/>
    </row>
    <row r="3" spans="2:26" ht="15" hidden="1" x14ac:dyDescent="0.25">
      <c r="G3" s="780" t="s">
        <v>752</v>
      </c>
      <c r="H3" s="780"/>
      <c r="I3" s="780"/>
      <c r="J3" s="780"/>
    </row>
    <row r="4" spans="2:26" ht="15" hidden="1" x14ac:dyDescent="0.25">
      <c r="G4" s="780" t="s">
        <v>754</v>
      </c>
      <c r="H4" s="780"/>
      <c r="I4" s="780"/>
      <c r="J4" s="535"/>
    </row>
    <row r="5" spans="2:26" ht="15" hidden="1" x14ac:dyDescent="0.25">
      <c r="G5" s="780" t="s">
        <v>802</v>
      </c>
      <c r="H5" s="780"/>
      <c r="I5" s="780"/>
      <c r="J5" s="535"/>
    </row>
    <row r="6" spans="2:26" ht="15.75" x14ac:dyDescent="0.25">
      <c r="G6" s="528"/>
      <c r="H6" s="528"/>
      <c r="I6" s="533"/>
      <c r="J6" s="530"/>
    </row>
    <row r="7" spans="2:26" s="3" customFormat="1" ht="6" customHeight="1" x14ac:dyDescent="0.2">
      <c r="B7" s="817"/>
      <c r="C7" s="817"/>
      <c r="D7" s="817"/>
      <c r="E7" s="817"/>
      <c r="F7" s="817"/>
      <c r="G7" s="817"/>
      <c r="H7" s="817"/>
      <c r="I7" s="817"/>
      <c r="J7" s="817"/>
    </row>
    <row r="8" spans="2:26" s="51" customFormat="1" ht="15.75" customHeight="1" x14ac:dyDescent="0.2">
      <c r="B8" s="777" t="s">
        <v>135</v>
      </c>
      <c r="C8" s="777" t="s">
        <v>571</v>
      </c>
      <c r="D8" s="835" t="s">
        <v>566</v>
      </c>
      <c r="E8" s="786" t="s">
        <v>567</v>
      </c>
      <c r="F8" s="822" t="s">
        <v>568</v>
      </c>
      <c r="G8" s="784" t="s">
        <v>569</v>
      </c>
      <c r="H8" s="775" t="s">
        <v>136</v>
      </c>
      <c r="I8" s="775" t="s">
        <v>23</v>
      </c>
      <c r="J8" s="775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spans="2:26" s="51" customFormat="1" ht="18.75" customHeight="1" x14ac:dyDescent="0.2">
      <c r="B9" s="777"/>
      <c r="C9" s="777"/>
      <c r="D9" s="836"/>
      <c r="E9" s="787"/>
      <c r="F9" s="823"/>
      <c r="G9" s="785"/>
      <c r="H9" s="775"/>
      <c r="I9" s="775" t="s">
        <v>24</v>
      </c>
      <c r="J9" s="767" t="s">
        <v>570</v>
      </c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2:26" s="51" customFormat="1" ht="66" customHeight="1" x14ac:dyDescent="0.2">
      <c r="B10" s="777"/>
      <c r="C10" s="777"/>
      <c r="D10" s="836"/>
      <c r="E10" s="787"/>
      <c r="F10" s="824"/>
      <c r="G10" s="789"/>
      <c r="H10" s="775"/>
      <c r="I10" s="775"/>
      <c r="J10" s="768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2:26" s="50" customFormat="1" ht="33" customHeight="1" x14ac:dyDescent="0.2">
      <c r="B11" s="825" t="s">
        <v>617</v>
      </c>
      <c r="C11" s="770"/>
      <c r="D11" s="770"/>
      <c r="E11" s="770"/>
      <c r="F11" s="770"/>
      <c r="G11" s="770"/>
      <c r="H11" s="770"/>
      <c r="I11" s="770"/>
      <c r="J11" s="771"/>
    </row>
    <row r="12" spans="2:26" s="50" customFormat="1" ht="28.5" customHeight="1" x14ac:dyDescent="0.2">
      <c r="B12" s="169" t="s">
        <v>138</v>
      </c>
      <c r="C12" s="826" t="s">
        <v>137</v>
      </c>
      <c r="D12" s="827"/>
      <c r="E12" s="827"/>
      <c r="F12" s="827"/>
      <c r="G12" s="828"/>
      <c r="H12" s="160">
        <f>SUM(H13:H33)</f>
        <v>4233.9000000000005</v>
      </c>
      <c r="I12" s="156"/>
      <c r="J12" s="434"/>
    </row>
    <row r="13" spans="2:26" ht="30.75" customHeight="1" x14ac:dyDescent="0.2">
      <c r="B13" s="772" t="s">
        <v>139</v>
      </c>
      <c r="C13" s="834" t="s">
        <v>140</v>
      </c>
      <c r="D13" s="829" t="s">
        <v>33</v>
      </c>
      <c r="E13" s="831" t="s">
        <v>598</v>
      </c>
      <c r="F13" s="837" t="s">
        <v>592</v>
      </c>
      <c r="G13" s="44" t="s">
        <v>4</v>
      </c>
      <c r="H13" s="101">
        <v>0</v>
      </c>
      <c r="I13" s="819" t="s">
        <v>93</v>
      </c>
      <c r="J13" s="818" t="s">
        <v>527</v>
      </c>
    </row>
    <row r="14" spans="2:26" ht="22.5" customHeight="1" x14ac:dyDescent="0.2">
      <c r="B14" s="772"/>
      <c r="C14" s="834"/>
      <c r="D14" s="830"/>
      <c r="E14" s="832"/>
      <c r="F14" s="838"/>
      <c r="G14" s="44" t="s">
        <v>1</v>
      </c>
      <c r="H14" s="316">
        <v>1352.2</v>
      </c>
      <c r="I14" s="819"/>
      <c r="J14" s="818"/>
      <c r="K14" s="557">
        <f>+H14+H40+H38+H41</f>
        <v>2000.2</v>
      </c>
      <c r="L14" s="558">
        <v>99.7</v>
      </c>
    </row>
    <row r="15" spans="2:26" ht="34.5" customHeight="1" x14ac:dyDescent="0.2">
      <c r="B15" s="772" t="s">
        <v>146</v>
      </c>
      <c r="C15" s="833" t="s">
        <v>141</v>
      </c>
      <c r="D15" s="829" t="s">
        <v>33</v>
      </c>
      <c r="E15" s="831" t="s">
        <v>599</v>
      </c>
      <c r="F15" s="839" t="s">
        <v>1234</v>
      </c>
      <c r="G15" s="819" t="s">
        <v>4</v>
      </c>
      <c r="H15" s="820">
        <v>996.3</v>
      </c>
      <c r="I15" s="45" t="s">
        <v>19</v>
      </c>
      <c r="J15" s="69" t="s">
        <v>528</v>
      </c>
    </row>
    <row r="16" spans="2:26" ht="29.25" customHeight="1" x14ac:dyDescent="0.2">
      <c r="B16" s="772"/>
      <c r="C16" s="833"/>
      <c r="D16" s="830"/>
      <c r="E16" s="832"/>
      <c r="F16" s="839"/>
      <c r="G16" s="819"/>
      <c r="H16" s="821"/>
      <c r="I16" s="45" t="s">
        <v>94</v>
      </c>
      <c r="J16" s="69" t="s">
        <v>529</v>
      </c>
    </row>
    <row r="17" spans="2:10" ht="39.75" customHeight="1" x14ac:dyDescent="0.2">
      <c r="B17" s="67" t="s">
        <v>147</v>
      </c>
      <c r="C17" s="70" t="s">
        <v>142</v>
      </c>
      <c r="D17" s="415" t="s">
        <v>33</v>
      </c>
      <c r="E17" s="410" t="s">
        <v>600</v>
      </c>
      <c r="F17" s="394" t="s">
        <v>782</v>
      </c>
      <c r="G17" s="10" t="s">
        <v>1</v>
      </c>
      <c r="H17" s="57">
        <v>100</v>
      </c>
      <c r="I17" s="11" t="s">
        <v>96</v>
      </c>
      <c r="J17" s="435" t="s">
        <v>525</v>
      </c>
    </row>
    <row r="18" spans="2:10" ht="42" customHeight="1" x14ac:dyDescent="0.2">
      <c r="B18" s="67" t="s">
        <v>148</v>
      </c>
      <c r="C18" s="70" t="s">
        <v>526</v>
      </c>
      <c r="D18" s="415" t="s">
        <v>33</v>
      </c>
      <c r="E18" s="410" t="s">
        <v>601</v>
      </c>
      <c r="F18" s="462" t="s">
        <v>602</v>
      </c>
      <c r="G18" s="10" t="s">
        <v>1</v>
      </c>
      <c r="H18" s="57">
        <v>206.6</v>
      </c>
      <c r="I18" s="45" t="s">
        <v>19</v>
      </c>
      <c r="J18" s="69" t="s">
        <v>528</v>
      </c>
    </row>
    <row r="19" spans="2:10" ht="55.5" customHeight="1" x14ac:dyDescent="0.2">
      <c r="B19" s="67" t="s">
        <v>149</v>
      </c>
      <c r="C19" s="10" t="s">
        <v>145</v>
      </c>
      <c r="D19" s="417" t="s">
        <v>33</v>
      </c>
      <c r="E19" s="411" t="s">
        <v>603</v>
      </c>
      <c r="F19" s="462" t="s">
        <v>775</v>
      </c>
      <c r="G19" s="42" t="s">
        <v>1</v>
      </c>
      <c r="H19" s="57">
        <v>796.7</v>
      </c>
      <c r="I19" s="11" t="s">
        <v>747</v>
      </c>
      <c r="J19" s="537">
        <v>100</v>
      </c>
    </row>
    <row r="20" spans="2:10" ht="55.5" customHeight="1" x14ac:dyDescent="0.2">
      <c r="B20" s="67" t="s">
        <v>818</v>
      </c>
      <c r="C20" s="70" t="s">
        <v>820</v>
      </c>
      <c r="D20" s="367" t="s">
        <v>33</v>
      </c>
      <c r="E20" s="400" t="s">
        <v>581</v>
      </c>
      <c r="F20" s="377" t="s">
        <v>592</v>
      </c>
      <c r="G20" s="42" t="s">
        <v>4</v>
      </c>
      <c r="H20" s="57">
        <v>348.9</v>
      </c>
      <c r="I20" s="46" t="s">
        <v>819</v>
      </c>
      <c r="J20" s="61">
        <v>100</v>
      </c>
    </row>
    <row r="21" spans="2:10" ht="30.75" customHeight="1" x14ac:dyDescent="0.2">
      <c r="B21" s="67" t="s">
        <v>150</v>
      </c>
      <c r="C21" s="96" t="s">
        <v>555</v>
      </c>
      <c r="D21" s="417" t="s">
        <v>33</v>
      </c>
      <c r="E21" s="400" t="s">
        <v>581</v>
      </c>
      <c r="F21" s="377" t="s">
        <v>634</v>
      </c>
      <c r="G21" s="109" t="s">
        <v>4</v>
      </c>
      <c r="H21" s="98">
        <v>7.3</v>
      </c>
      <c r="I21" s="11" t="s">
        <v>99</v>
      </c>
      <c r="J21" s="538">
        <v>13</v>
      </c>
    </row>
    <row r="22" spans="2:10" ht="52.5" customHeight="1" x14ac:dyDescent="0.2">
      <c r="B22" s="67" t="s">
        <v>765</v>
      </c>
      <c r="C22" s="39" t="s">
        <v>764</v>
      </c>
      <c r="D22" s="417" t="s">
        <v>33</v>
      </c>
      <c r="E22" s="400" t="s">
        <v>581</v>
      </c>
      <c r="F22" s="377" t="s">
        <v>634</v>
      </c>
      <c r="G22" s="109" t="s">
        <v>4</v>
      </c>
      <c r="H22" s="98">
        <v>0.2</v>
      </c>
      <c r="I22" s="42" t="s">
        <v>87</v>
      </c>
      <c r="J22" s="539" t="s">
        <v>544</v>
      </c>
    </row>
    <row r="23" spans="2:10" ht="79.5" customHeight="1" x14ac:dyDescent="0.2">
      <c r="B23" s="67" t="s">
        <v>151</v>
      </c>
      <c r="C23" s="39" t="s">
        <v>143</v>
      </c>
      <c r="D23" s="417" t="s">
        <v>33</v>
      </c>
      <c r="E23" s="400" t="s">
        <v>604</v>
      </c>
      <c r="F23" s="377" t="s">
        <v>592</v>
      </c>
      <c r="G23" s="96" t="s">
        <v>4</v>
      </c>
      <c r="H23" s="98">
        <v>7.7</v>
      </c>
      <c r="I23" s="42" t="s">
        <v>26</v>
      </c>
      <c r="J23" s="538">
        <v>10</v>
      </c>
    </row>
    <row r="24" spans="2:10" ht="51.75" customHeight="1" x14ac:dyDescent="0.2">
      <c r="B24" s="67" t="s">
        <v>152</v>
      </c>
      <c r="C24" s="68" t="s">
        <v>144</v>
      </c>
      <c r="D24" s="417" t="s">
        <v>33</v>
      </c>
      <c r="E24" s="400" t="s">
        <v>581</v>
      </c>
      <c r="F24" s="377" t="s">
        <v>592</v>
      </c>
      <c r="G24" s="319" t="s">
        <v>4</v>
      </c>
      <c r="H24" s="547">
        <v>31.3</v>
      </c>
      <c r="I24" s="42" t="s">
        <v>87</v>
      </c>
      <c r="J24" s="539" t="s">
        <v>544</v>
      </c>
    </row>
    <row r="25" spans="2:10" ht="82.5" customHeight="1" x14ac:dyDescent="0.2">
      <c r="B25" s="67" t="s">
        <v>755</v>
      </c>
      <c r="C25" s="68" t="s">
        <v>756</v>
      </c>
      <c r="D25" s="417" t="s">
        <v>33</v>
      </c>
      <c r="E25" s="462" t="s">
        <v>581</v>
      </c>
      <c r="F25" s="377" t="s">
        <v>602</v>
      </c>
      <c r="G25" s="536" t="s">
        <v>4</v>
      </c>
      <c r="H25" s="547">
        <v>171</v>
      </c>
      <c r="I25" s="46" t="s">
        <v>766</v>
      </c>
      <c r="J25" s="539" t="s">
        <v>30</v>
      </c>
    </row>
    <row r="26" spans="2:10" ht="70.5" customHeight="1" x14ac:dyDescent="0.2">
      <c r="B26" s="67" t="s">
        <v>153</v>
      </c>
      <c r="C26" s="68" t="s">
        <v>753</v>
      </c>
      <c r="D26" s="367" t="s">
        <v>33</v>
      </c>
      <c r="E26" s="400" t="s">
        <v>581</v>
      </c>
      <c r="F26" s="377" t="s">
        <v>763</v>
      </c>
      <c r="G26" s="68" t="s">
        <v>4</v>
      </c>
      <c r="H26" s="547">
        <v>8.5</v>
      </c>
      <c r="I26" s="42" t="s">
        <v>87</v>
      </c>
      <c r="J26" s="539" t="s">
        <v>544</v>
      </c>
    </row>
    <row r="27" spans="2:10" ht="70.5" customHeight="1" x14ac:dyDescent="0.2">
      <c r="B27" s="67" t="s">
        <v>758</v>
      </c>
      <c r="C27" s="68" t="s">
        <v>757</v>
      </c>
      <c r="D27" s="417" t="s">
        <v>33</v>
      </c>
      <c r="E27" s="462" t="s">
        <v>581</v>
      </c>
      <c r="F27" s="377" t="s">
        <v>602</v>
      </c>
      <c r="G27" s="68" t="s">
        <v>4</v>
      </c>
      <c r="H27" s="547">
        <v>34.5</v>
      </c>
      <c r="I27" s="46" t="s">
        <v>766</v>
      </c>
      <c r="J27" s="538">
        <v>100</v>
      </c>
    </row>
    <row r="28" spans="2:10" ht="70.5" customHeight="1" x14ac:dyDescent="0.2">
      <c r="B28" s="67" t="s">
        <v>759</v>
      </c>
      <c r="C28" s="158" t="s">
        <v>760</v>
      </c>
      <c r="D28" s="367" t="s">
        <v>33</v>
      </c>
      <c r="E28" s="400" t="s">
        <v>581</v>
      </c>
      <c r="F28" s="377" t="s">
        <v>592</v>
      </c>
      <c r="G28" s="39" t="s">
        <v>4</v>
      </c>
      <c r="H28" s="547">
        <v>4.0999999999999996</v>
      </c>
      <c r="I28" s="42" t="s">
        <v>87</v>
      </c>
      <c r="J28" s="539" t="s">
        <v>544</v>
      </c>
    </row>
    <row r="29" spans="2:10" ht="70.5" customHeight="1" x14ac:dyDescent="0.2">
      <c r="B29" s="67" t="s">
        <v>761</v>
      </c>
      <c r="C29" s="158" t="s">
        <v>762</v>
      </c>
      <c r="D29" s="367" t="s">
        <v>33</v>
      </c>
      <c r="E29" s="400" t="s">
        <v>581</v>
      </c>
      <c r="F29" s="377" t="s">
        <v>592</v>
      </c>
      <c r="G29" s="39" t="s">
        <v>4</v>
      </c>
      <c r="H29" s="547">
        <v>0.8</v>
      </c>
      <c r="I29" s="46" t="s">
        <v>766</v>
      </c>
      <c r="J29" s="538">
        <v>100</v>
      </c>
    </row>
    <row r="30" spans="2:10" s="6" customFormat="1" ht="49.5" customHeight="1" x14ac:dyDescent="0.2">
      <c r="B30" s="67" t="s">
        <v>556</v>
      </c>
      <c r="C30" s="158" t="s">
        <v>740</v>
      </c>
      <c r="D30" s="417" t="s">
        <v>33</v>
      </c>
      <c r="E30" s="400" t="s">
        <v>605</v>
      </c>
      <c r="F30" s="377" t="s">
        <v>741</v>
      </c>
      <c r="G30" s="158" t="s">
        <v>2</v>
      </c>
      <c r="H30" s="159">
        <v>10</v>
      </c>
      <c r="I30" s="46" t="s">
        <v>742</v>
      </c>
      <c r="J30" s="540" t="s">
        <v>557</v>
      </c>
    </row>
    <row r="31" spans="2:10" s="6" customFormat="1" ht="49.5" customHeight="1" x14ac:dyDescent="0.2">
      <c r="B31" s="67" t="s">
        <v>785</v>
      </c>
      <c r="C31" s="549" t="s">
        <v>786</v>
      </c>
      <c r="D31" s="367" t="s">
        <v>33</v>
      </c>
      <c r="E31" s="400" t="s">
        <v>581</v>
      </c>
      <c r="F31" s="377" t="s">
        <v>602</v>
      </c>
      <c r="G31" s="549" t="s">
        <v>4</v>
      </c>
      <c r="H31" s="550">
        <v>0</v>
      </c>
      <c r="I31" s="327" t="s">
        <v>87</v>
      </c>
      <c r="J31" s="539" t="s">
        <v>544</v>
      </c>
    </row>
    <row r="32" spans="2:10" s="6" customFormat="1" ht="49.5" customHeight="1" x14ac:dyDescent="0.2">
      <c r="B32" s="67" t="s">
        <v>787</v>
      </c>
      <c r="C32" s="549" t="s">
        <v>788</v>
      </c>
      <c r="D32" s="417" t="s">
        <v>33</v>
      </c>
      <c r="E32" s="400" t="s">
        <v>605</v>
      </c>
      <c r="F32" s="377" t="s">
        <v>592</v>
      </c>
      <c r="G32" s="549" t="s">
        <v>4</v>
      </c>
      <c r="H32" s="550">
        <v>157.30000000000001</v>
      </c>
      <c r="I32" s="327" t="s">
        <v>789</v>
      </c>
      <c r="J32" s="551" t="s">
        <v>30</v>
      </c>
    </row>
    <row r="33" spans="2:10" s="6" customFormat="1" ht="78.75" customHeight="1" x14ac:dyDescent="0.2">
      <c r="B33" s="67" t="s">
        <v>823</v>
      </c>
      <c r="C33" s="549" t="s">
        <v>821</v>
      </c>
      <c r="D33" s="367" t="s">
        <v>33</v>
      </c>
      <c r="E33" s="400" t="s">
        <v>581</v>
      </c>
      <c r="F33" s="377" t="s">
        <v>822</v>
      </c>
      <c r="G33" s="39" t="s">
        <v>4</v>
      </c>
      <c r="H33" s="547">
        <v>0.5</v>
      </c>
      <c r="I33" s="46" t="s">
        <v>766</v>
      </c>
      <c r="J33" s="538">
        <v>100</v>
      </c>
    </row>
    <row r="34" spans="2:10" s="6" customFormat="1" ht="31.5" customHeight="1" x14ac:dyDescent="0.2">
      <c r="B34" s="169" t="s">
        <v>154</v>
      </c>
      <c r="C34" s="826" t="s">
        <v>119</v>
      </c>
      <c r="D34" s="827"/>
      <c r="E34" s="827"/>
      <c r="F34" s="720"/>
      <c r="G34" s="166"/>
      <c r="H34" s="161">
        <f>SUM(H35:H38)</f>
        <v>264.3</v>
      </c>
      <c r="I34" s="184"/>
      <c r="J34" s="541"/>
    </row>
    <row r="35" spans="2:10" ht="43.5" customHeight="1" x14ac:dyDescent="0.2">
      <c r="B35" s="67" t="s">
        <v>159</v>
      </c>
      <c r="C35" s="234" t="s">
        <v>155</v>
      </c>
      <c r="D35" s="419">
        <v>1</v>
      </c>
      <c r="E35" s="412" t="s">
        <v>606</v>
      </c>
      <c r="F35" s="475" t="s">
        <v>607</v>
      </c>
      <c r="G35" s="103" t="s">
        <v>1</v>
      </c>
      <c r="H35" s="548">
        <v>85</v>
      </c>
      <c r="I35" s="42" t="s">
        <v>633</v>
      </c>
      <c r="J35" s="538">
        <v>100</v>
      </c>
    </row>
    <row r="36" spans="2:10" ht="39" customHeight="1" x14ac:dyDescent="0.2">
      <c r="B36" s="67" t="s">
        <v>160</v>
      </c>
      <c r="C36" s="234" t="s">
        <v>156</v>
      </c>
      <c r="D36" s="419">
        <v>1</v>
      </c>
      <c r="E36" s="412" t="s">
        <v>608</v>
      </c>
      <c r="F36" s="475" t="s">
        <v>602</v>
      </c>
      <c r="G36" s="103" t="s">
        <v>1</v>
      </c>
      <c r="H36" s="104">
        <v>155</v>
      </c>
      <c r="I36" s="42" t="s">
        <v>633</v>
      </c>
      <c r="J36" s="538">
        <v>100</v>
      </c>
    </row>
    <row r="37" spans="2:10" ht="42.75" customHeight="1" x14ac:dyDescent="0.2">
      <c r="B37" s="67" t="s">
        <v>161</v>
      </c>
      <c r="C37" s="42" t="s">
        <v>157</v>
      </c>
      <c r="D37" s="419">
        <v>1</v>
      </c>
      <c r="E37" s="413" t="s">
        <v>609</v>
      </c>
      <c r="F37" s="377" t="s">
        <v>607</v>
      </c>
      <c r="G37" s="42" t="s">
        <v>1</v>
      </c>
      <c r="H37" s="104">
        <v>21.3</v>
      </c>
      <c r="I37" s="408" t="s">
        <v>20</v>
      </c>
      <c r="J37" s="537" t="s">
        <v>72</v>
      </c>
    </row>
    <row r="38" spans="2:10" ht="33" customHeight="1" x14ac:dyDescent="0.2">
      <c r="B38" s="67" t="s">
        <v>162</v>
      </c>
      <c r="C38" s="11" t="s">
        <v>45</v>
      </c>
      <c r="D38" s="419">
        <v>1</v>
      </c>
      <c r="E38" s="412" t="s">
        <v>610</v>
      </c>
      <c r="F38" s="475" t="s">
        <v>592</v>
      </c>
      <c r="G38" s="103" t="s">
        <v>1</v>
      </c>
      <c r="H38" s="104">
        <v>3</v>
      </c>
      <c r="I38" s="408" t="s">
        <v>48</v>
      </c>
      <c r="J38" s="538">
        <v>1</v>
      </c>
    </row>
    <row r="39" spans="2:10" ht="26.25" customHeight="1" x14ac:dyDescent="0.2">
      <c r="B39" s="169" t="s">
        <v>190</v>
      </c>
      <c r="C39" s="826" t="s">
        <v>122</v>
      </c>
      <c r="D39" s="827"/>
      <c r="E39" s="827"/>
      <c r="F39" s="827"/>
      <c r="G39" s="828"/>
      <c r="H39" s="161">
        <f>SUM(H40:H51)</f>
        <v>1613.4</v>
      </c>
      <c r="I39" s="271"/>
      <c r="J39" s="542"/>
    </row>
    <row r="40" spans="2:10" ht="57.75" customHeight="1" x14ac:dyDescent="0.2">
      <c r="B40" s="67" t="s">
        <v>163</v>
      </c>
      <c r="C40" s="56" t="s">
        <v>158</v>
      </c>
      <c r="D40" s="420" t="s">
        <v>33</v>
      </c>
      <c r="E40" s="369" t="s">
        <v>611</v>
      </c>
      <c r="F40" s="715" t="s">
        <v>612</v>
      </c>
      <c r="G40" s="59" t="s">
        <v>1</v>
      </c>
      <c r="H40" s="314">
        <v>640</v>
      </c>
      <c r="I40" s="409" t="s">
        <v>120</v>
      </c>
      <c r="J40" s="537">
        <v>20</v>
      </c>
    </row>
    <row r="41" spans="2:10" ht="32.25" customHeight="1" x14ac:dyDescent="0.2">
      <c r="B41" s="67" t="s">
        <v>164</v>
      </c>
      <c r="C41" s="56" t="s">
        <v>191</v>
      </c>
      <c r="D41" s="420" t="s">
        <v>33</v>
      </c>
      <c r="E41" s="369" t="s">
        <v>581</v>
      </c>
      <c r="F41" s="715" t="s">
        <v>602</v>
      </c>
      <c r="G41" s="59" t="s">
        <v>1</v>
      </c>
      <c r="H41" s="314">
        <v>5</v>
      </c>
      <c r="I41" s="56" t="s">
        <v>530</v>
      </c>
      <c r="J41" s="537">
        <v>2</v>
      </c>
    </row>
    <row r="42" spans="2:10" ht="32.25" customHeight="1" x14ac:dyDescent="0.2">
      <c r="B42" s="67" t="s">
        <v>166</v>
      </c>
      <c r="C42" s="33" t="s">
        <v>165</v>
      </c>
      <c r="D42" s="415" t="s">
        <v>33</v>
      </c>
      <c r="E42" s="410" t="s">
        <v>593</v>
      </c>
      <c r="F42" s="442" t="s">
        <v>592</v>
      </c>
      <c r="G42" s="33" t="s">
        <v>1</v>
      </c>
      <c r="H42" s="315">
        <v>105</v>
      </c>
      <c r="I42" s="33" t="s">
        <v>49</v>
      </c>
      <c r="J42" s="543">
        <v>21</v>
      </c>
    </row>
    <row r="43" spans="2:10" ht="39.75" customHeight="1" x14ac:dyDescent="0.2">
      <c r="B43" s="67" t="s">
        <v>167</v>
      </c>
      <c r="C43" s="33" t="s">
        <v>121</v>
      </c>
      <c r="D43" s="415" t="s">
        <v>33</v>
      </c>
      <c r="E43" s="410" t="s">
        <v>593</v>
      </c>
      <c r="F43" s="442" t="s">
        <v>592</v>
      </c>
      <c r="G43" s="33" t="s">
        <v>1</v>
      </c>
      <c r="H43" s="315">
        <v>15</v>
      </c>
      <c r="I43" s="33" t="s">
        <v>49</v>
      </c>
      <c r="J43" s="544">
        <v>5</v>
      </c>
    </row>
    <row r="44" spans="2:10" ht="21" customHeight="1" x14ac:dyDescent="0.2">
      <c r="B44" s="729" t="s">
        <v>168</v>
      </c>
      <c r="C44" s="833" t="s">
        <v>170</v>
      </c>
      <c r="D44" s="829" t="s">
        <v>33</v>
      </c>
      <c r="E44" s="837" t="s">
        <v>614</v>
      </c>
      <c r="F44" s="839" t="s">
        <v>592</v>
      </c>
      <c r="G44" s="70" t="s">
        <v>4</v>
      </c>
      <c r="H44" s="314">
        <v>80.7</v>
      </c>
      <c r="I44" s="847" t="s">
        <v>97</v>
      </c>
      <c r="J44" s="840" t="s">
        <v>531</v>
      </c>
    </row>
    <row r="45" spans="2:10" ht="21.75" customHeight="1" x14ac:dyDescent="0.2">
      <c r="B45" s="729"/>
      <c r="C45" s="833"/>
      <c r="D45" s="830"/>
      <c r="E45" s="838"/>
      <c r="F45" s="839"/>
      <c r="G45" s="70" t="s">
        <v>1</v>
      </c>
      <c r="H45" s="314">
        <v>51.9</v>
      </c>
      <c r="I45" s="847"/>
      <c r="J45" s="840"/>
    </row>
    <row r="46" spans="2:10" ht="29.25" customHeight="1" x14ac:dyDescent="0.2">
      <c r="B46" s="67" t="s">
        <v>169</v>
      </c>
      <c r="C46" s="67" t="s">
        <v>171</v>
      </c>
      <c r="D46" s="417" t="s">
        <v>33</v>
      </c>
      <c r="E46" s="462" t="s">
        <v>743</v>
      </c>
      <c r="F46" s="462" t="s">
        <v>592</v>
      </c>
      <c r="G46" s="58" t="s">
        <v>1</v>
      </c>
      <c r="H46" s="314">
        <v>40.299999999999997</v>
      </c>
      <c r="I46" s="162" t="s">
        <v>172</v>
      </c>
      <c r="J46" s="359">
        <v>12</v>
      </c>
    </row>
    <row r="47" spans="2:10" ht="58.5" customHeight="1" x14ac:dyDescent="0.2">
      <c r="B47" s="67" t="s">
        <v>174</v>
      </c>
      <c r="C47" s="44" t="s">
        <v>173</v>
      </c>
      <c r="D47" s="415" t="s">
        <v>33</v>
      </c>
      <c r="E47" s="402" t="s">
        <v>615</v>
      </c>
      <c r="F47" s="32" t="s">
        <v>592</v>
      </c>
      <c r="G47" s="59" t="s">
        <v>4</v>
      </c>
      <c r="H47" s="105">
        <v>573.1</v>
      </c>
      <c r="I47" s="103" t="s">
        <v>95</v>
      </c>
      <c r="J47" s="435" t="s">
        <v>532</v>
      </c>
    </row>
    <row r="48" spans="2:10" ht="71.25" customHeight="1" x14ac:dyDescent="0.2">
      <c r="B48" s="122" t="s">
        <v>372</v>
      </c>
      <c r="C48" s="59" t="s">
        <v>175</v>
      </c>
      <c r="D48" s="417" t="s">
        <v>33</v>
      </c>
      <c r="E48" s="368" t="s">
        <v>616</v>
      </c>
      <c r="F48" s="377" t="s">
        <v>592</v>
      </c>
      <c r="G48" s="102" t="s">
        <v>4</v>
      </c>
      <c r="H48" s="57">
        <v>44.9</v>
      </c>
      <c r="I48" s="42" t="s">
        <v>100</v>
      </c>
      <c r="J48" s="359">
        <v>21</v>
      </c>
    </row>
    <row r="49" spans="2:10" ht="33.75" customHeight="1" x14ac:dyDescent="0.2">
      <c r="B49" s="122" t="s">
        <v>595</v>
      </c>
      <c r="C49" s="59" t="s">
        <v>596</v>
      </c>
      <c r="D49" s="417" t="s">
        <v>33</v>
      </c>
      <c r="E49" s="368" t="s">
        <v>744</v>
      </c>
      <c r="F49" s="377" t="s">
        <v>592</v>
      </c>
      <c r="G49" s="102" t="s">
        <v>4</v>
      </c>
      <c r="H49" s="57">
        <v>24.4</v>
      </c>
      <c r="I49" s="42" t="s">
        <v>597</v>
      </c>
      <c r="J49" s="359">
        <v>100</v>
      </c>
    </row>
    <row r="50" spans="2:10" ht="44.25" customHeight="1" x14ac:dyDescent="0.2">
      <c r="B50" s="122" t="s">
        <v>812</v>
      </c>
      <c r="C50" s="555" t="s">
        <v>810</v>
      </c>
      <c r="D50" s="417" t="s">
        <v>33</v>
      </c>
      <c r="E50" s="368" t="s">
        <v>814</v>
      </c>
      <c r="F50" s="377" t="s">
        <v>592</v>
      </c>
      <c r="G50" s="102" t="s">
        <v>2</v>
      </c>
      <c r="H50" s="57">
        <v>19</v>
      </c>
      <c r="I50" s="42" t="s">
        <v>815</v>
      </c>
      <c r="J50" s="359">
        <v>100</v>
      </c>
    </row>
    <row r="51" spans="2:10" ht="33.75" customHeight="1" x14ac:dyDescent="0.2">
      <c r="B51" s="122" t="s">
        <v>813</v>
      </c>
      <c r="C51" s="556" t="s">
        <v>811</v>
      </c>
      <c r="D51" s="417" t="s">
        <v>33</v>
      </c>
      <c r="E51" s="368" t="s">
        <v>816</v>
      </c>
      <c r="F51" s="377" t="s">
        <v>602</v>
      </c>
      <c r="G51" s="102" t="s">
        <v>2</v>
      </c>
      <c r="H51" s="57">
        <v>14.1</v>
      </c>
      <c r="I51" s="42" t="s">
        <v>817</v>
      </c>
      <c r="J51" s="359" t="s">
        <v>1243</v>
      </c>
    </row>
    <row r="52" spans="2:10" s="164" customFormat="1" ht="25.5" customHeight="1" x14ac:dyDescent="0.2">
      <c r="B52" s="237" t="s">
        <v>176</v>
      </c>
      <c r="C52" s="796" t="s">
        <v>559</v>
      </c>
      <c r="D52" s="797"/>
      <c r="E52" s="797"/>
      <c r="F52" s="797"/>
      <c r="G52" s="320"/>
      <c r="H52" s="275">
        <f>SUM(H53:H59)</f>
        <v>385</v>
      </c>
      <c r="I52" s="276"/>
      <c r="J52" s="289"/>
    </row>
    <row r="53" spans="2:10" s="52" customFormat="1" ht="20.25" customHeight="1" x14ac:dyDescent="0.2">
      <c r="B53" s="848" t="s">
        <v>177</v>
      </c>
      <c r="C53" s="842" t="s">
        <v>179</v>
      </c>
      <c r="D53" s="398" t="s">
        <v>33</v>
      </c>
      <c r="E53" s="837" t="s">
        <v>613</v>
      </c>
      <c r="F53" s="427" t="s">
        <v>592</v>
      </c>
      <c r="G53" s="33" t="s">
        <v>1</v>
      </c>
      <c r="H53" s="57">
        <v>118</v>
      </c>
      <c r="I53" s="842" t="s">
        <v>77</v>
      </c>
      <c r="J53" s="844" t="s">
        <v>178</v>
      </c>
    </row>
    <row r="54" spans="2:10" s="52" customFormat="1" ht="20.25" customHeight="1" x14ac:dyDescent="0.2">
      <c r="B54" s="849"/>
      <c r="C54" s="843"/>
      <c r="D54" s="414"/>
      <c r="E54" s="838"/>
      <c r="F54" s="428"/>
      <c r="G54" s="33" t="s">
        <v>4</v>
      </c>
      <c r="H54" s="57">
        <v>161.5</v>
      </c>
      <c r="I54" s="843"/>
      <c r="J54" s="845"/>
    </row>
    <row r="55" spans="2:10" s="52" customFormat="1" ht="43.5" customHeight="1" x14ac:dyDescent="0.2">
      <c r="B55" s="280" t="s">
        <v>180</v>
      </c>
      <c r="C55" s="54" t="s">
        <v>470</v>
      </c>
      <c r="D55" s="421">
        <v>1</v>
      </c>
      <c r="E55" s="428" t="s">
        <v>626</v>
      </c>
      <c r="F55" s="32" t="s">
        <v>592</v>
      </c>
      <c r="G55" s="33" t="s">
        <v>1</v>
      </c>
      <c r="H55" s="57">
        <v>19</v>
      </c>
      <c r="I55" s="54" t="s">
        <v>123</v>
      </c>
      <c r="J55" s="69" t="s">
        <v>533</v>
      </c>
    </row>
    <row r="56" spans="2:10" s="52" customFormat="1" ht="40.5" customHeight="1" x14ac:dyDescent="0.2">
      <c r="B56" s="280" t="s">
        <v>182</v>
      </c>
      <c r="C56" s="54" t="s">
        <v>471</v>
      </c>
      <c r="D56" s="421">
        <v>1</v>
      </c>
      <c r="E56" s="428" t="s">
        <v>626</v>
      </c>
      <c r="F56" s="32" t="s">
        <v>592</v>
      </c>
      <c r="G56" s="33" t="s">
        <v>1</v>
      </c>
      <c r="H56" s="57">
        <v>11</v>
      </c>
      <c r="I56" s="54" t="s">
        <v>123</v>
      </c>
      <c r="J56" s="69" t="s">
        <v>1244</v>
      </c>
    </row>
    <row r="57" spans="2:10" s="52" customFormat="1" ht="39.75" customHeight="1" x14ac:dyDescent="0.2">
      <c r="B57" s="280" t="s">
        <v>183</v>
      </c>
      <c r="C57" s="66" t="s">
        <v>181</v>
      </c>
      <c r="D57" s="415" t="s">
        <v>33</v>
      </c>
      <c r="E57" s="32" t="s">
        <v>593</v>
      </c>
      <c r="F57" s="32" t="s">
        <v>592</v>
      </c>
      <c r="G57" s="33" t="s">
        <v>1</v>
      </c>
      <c r="H57" s="57">
        <v>10</v>
      </c>
      <c r="I57" s="54" t="s">
        <v>124</v>
      </c>
      <c r="J57" s="69" t="s">
        <v>85</v>
      </c>
    </row>
    <row r="58" spans="2:10" s="52" customFormat="1" ht="45" customHeight="1" x14ac:dyDescent="0.2">
      <c r="B58" s="280" t="s">
        <v>184</v>
      </c>
      <c r="C58" s="54" t="s">
        <v>187</v>
      </c>
      <c r="D58" s="421">
        <v>1</v>
      </c>
      <c r="E58" s="428" t="s">
        <v>626</v>
      </c>
      <c r="F58" s="32" t="s">
        <v>592</v>
      </c>
      <c r="G58" s="33" t="s">
        <v>1</v>
      </c>
      <c r="H58" s="57">
        <v>12</v>
      </c>
      <c r="I58" s="56" t="s">
        <v>124</v>
      </c>
      <c r="J58" s="69" t="s">
        <v>534</v>
      </c>
    </row>
    <row r="59" spans="2:10" s="52" customFormat="1" ht="69" customHeight="1" x14ac:dyDescent="0.2">
      <c r="B59" s="163" t="s">
        <v>186</v>
      </c>
      <c r="C59" s="90" t="s">
        <v>185</v>
      </c>
      <c r="D59" s="432" t="s">
        <v>33</v>
      </c>
      <c r="E59" s="433" t="s">
        <v>627</v>
      </c>
      <c r="F59" s="564" t="s">
        <v>592</v>
      </c>
      <c r="G59" s="90" t="s">
        <v>4</v>
      </c>
      <c r="H59" s="100">
        <v>53.5</v>
      </c>
      <c r="I59" s="144" t="s">
        <v>127</v>
      </c>
      <c r="J59" s="436" t="s">
        <v>746</v>
      </c>
    </row>
    <row r="60" spans="2:10" ht="21.75" customHeight="1" x14ac:dyDescent="0.2">
      <c r="B60" s="237" t="s">
        <v>188</v>
      </c>
      <c r="C60" s="826" t="s">
        <v>198</v>
      </c>
      <c r="D60" s="827"/>
      <c r="E60" s="827"/>
      <c r="F60" s="827"/>
      <c r="G60" s="827"/>
      <c r="H60" s="160">
        <f>SUM(H61:H66)</f>
        <v>598.19999999999993</v>
      </c>
      <c r="I60" s="166"/>
      <c r="J60" s="437"/>
    </row>
    <row r="61" spans="2:10" ht="40.5" customHeight="1" x14ac:dyDescent="0.2">
      <c r="B61" s="163" t="s">
        <v>189</v>
      </c>
      <c r="C61" s="56" t="s">
        <v>472</v>
      </c>
      <c r="D61" s="371">
        <v>1</v>
      </c>
      <c r="E61" s="375" t="s">
        <v>628</v>
      </c>
      <c r="F61" s="442" t="s">
        <v>1240</v>
      </c>
      <c r="G61" s="56" t="s">
        <v>1</v>
      </c>
      <c r="H61" s="57">
        <v>158.6</v>
      </c>
      <c r="I61" s="56" t="s">
        <v>42</v>
      </c>
      <c r="J61" s="403">
        <v>5</v>
      </c>
    </row>
    <row r="62" spans="2:10" ht="66.75" customHeight="1" x14ac:dyDescent="0.2">
      <c r="B62" s="280" t="s">
        <v>194</v>
      </c>
      <c r="C62" s="56" t="s">
        <v>192</v>
      </c>
      <c r="D62" s="371">
        <v>1</v>
      </c>
      <c r="E62" s="375" t="s">
        <v>629</v>
      </c>
      <c r="F62" s="442" t="s">
        <v>783</v>
      </c>
      <c r="G62" s="56" t="s">
        <v>1</v>
      </c>
      <c r="H62" s="57">
        <v>200</v>
      </c>
      <c r="I62" s="56" t="s">
        <v>101</v>
      </c>
      <c r="J62" s="69">
        <v>100</v>
      </c>
    </row>
    <row r="63" spans="2:10" ht="35.25" customHeight="1" x14ac:dyDescent="0.2">
      <c r="B63" s="280" t="s">
        <v>195</v>
      </c>
      <c r="C63" s="56" t="s">
        <v>373</v>
      </c>
      <c r="D63" s="371">
        <v>1</v>
      </c>
      <c r="E63" s="375" t="s">
        <v>630</v>
      </c>
      <c r="F63" s="442" t="s">
        <v>607</v>
      </c>
      <c r="G63" s="56" t="s">
        <v>1</v>
      </c>
      <c r="H63" s="57">
        <v>16.7</v>
      </c>
      <c r="I63" s="56" t="s">
        <v>131</v>
      </c>
      <c r="J63" s="69">
        <v>100</v>
      </c>
    </row>
    <row r="64" spans="2:10" ht="48" customHeight="1" x14ac:dyDescent="0.2">
      <c r="B64" s="280" t="s">
        <v>196</v>
      </c>
      <c r="C64" s="56" t="s">
        <v>193</v>
      </c>
      <c r="D64" s="374">
        <v>1</v>
      </c>
      <c r="E64" s="375" t="s">
        <v>631</v>
      </c>
      <c r="F64" s="442" t="s">
        <v>774</v>
      </c>
      <c r="G64" s="56" t="s">
        <v>1</v>
      </c>
      <c r="H64" s="57">
        <v>170</v>
      </c>
      <c r="I64" s="56" t="s">
        <v>41</v>
      </c>
      <c r="J64" s="69">
        <v>3</v>
      </c>
    </row>
    <row r="65" spans="2:10" ht="39.75" customHeight="1" x14ac:dyDescent="0.2">
      <c r="B65" s="280" t="s">
        <v>199</v>
      </c>
      <c r="C65" s="59" t="s">
        <v>197</v>
      </c>
      <c r="D65" s="401" t="s">
        <v>33</v>
      </c>
      <c r="E65" s="402" t="s">
        <v>632</v>
      </c>
      <c r="F65" s="475" t="s">
        <v>592</v>
      </c>
      <c r="G65" s="33" t="s">
        <v>4</v>
      </c>
      <c r="H65" s="57">
        <v>44.9</v>
      </c>
      <c r="I65" s="42" t="s">
        <v>98</v>
      </c>
      <c r="J65" s="69">
        <v>5</v>
      </c>
    </row>
    <row r="66" spans="2:10" ht="39.75" customHeight="1" x14ac:dyDescent="0.2">
      <c r="B66" s="67" t="s">
        <v>771</v>
      </c>
      <c r="C66" s="59" t="s">
        <v>772</v>
      </c>
      <c r="D66" s="401" t="s">
        <v>33</v>
      </c>
      <c r="E66" s="402" t="s">
        <v>773</v>
      </c>
      <c r="F66" s="475" t="s">
        <v>1239</v>
      </c>
      <c r="G66" s="33" t="s">
        <v>1</v>
      </c>
      <c r="H66" s="57">
        <v>8</v>
      </c>
      <c r="I66" s="42" t="s">
        <v>784</v>
      </c>
      <c r="J66" s="69">
        <v>1</v>
      </c>
    </row>
    <row r="67" spans="2:10" ht="27" customHeight="1" x14ac:dyDescent="0.2">
      <c r="B67" s="846" t="s">
        <v>521</v>
      </c>
      <c r="C67" s="846"/>
      <c r="D67" s="846"/>
      <c r="E67" s="846"/>
      <c r="F67" s="846"/>
      <c r="G67" s="846"/>
      <c r="H67" s="268">
        <f>+H60+H52+H39+H34+H12</f>
        <v>7094.8000000000011</v>
      </c>
      <c r="I67" s="499"/>
      <c r="J67" s="437"/>
    </row>
    <row r="68" spans="2:10" ht="14.25" customHeight="1" x14ac:dyDescent="0.2">
      <c r="B68" s="841"/>
      <c r="C68" s="841"/>
      <c r="D68" s="841"/>
      <c r="E68" s="841"/>
      <c r="F68" s="841"/>
      <c r="G68" s="841"/>
      <c r="H68" s="559">
        <f>+H69-H67</f>
        <v>0</v>
      </c>
      <c r="I68" s="85"/>
      <c r="J68" s="84"/>
    </row>
    <row r="69" spans="2:10" s="8" customFormat="1" ht="30" customHeight="1" x14ac:dyDescent="0.2">
      <c r="B69" s="281"/>
      <c r="C69" s="206" t="s">
        <v>441</v>
      </c>
      <c r="D69" s="423"/>
      <c r="E69" s="206"/>
      <c r="F69" s="721"/>
      <c r="G69" s="206"/>
      <c r="H69" s="208">
        <f t="shared" ref="H69" si="0">SUM(H71:H76)</f>
        <v>7094.8000000000011</v>
      </c>
      <c r="I69" s="85"/>
      <c r="J69" s="84"/>
    </row>
    <row r="70" spans="2:10" s="8" customFormat="1" ht="21" customHeight="1" x14ac:dyDescent="0.2">
      <c r="B70" s="282"/>
      <c r="C70" s="210" t="s">
        <v>442</v>
      </c>
      <c r="D70" s="407"/>
      <c r="E70" s="210"/>
      <c r="F70" s="210"/>
      <c r="G70" s="75"/>
      <c r="H70" s="17"/>
      <c r="I70" s="85"/>
      <c r="J70" s="438"/>
    </row>
    <row r="71" spans="2:10" s="8" customFormat="1" ht="30.75" customHeight="1" x14ac:dyDescent="0.2">
      <c r="B71" s="282"/>
      <c r="C71" s="210" t="s">
        <v>443</v>
      </c>
      <c r="D71" s="407"/>
      <c r="E71" s="210"/>
      <c r="F71" s="210"/>
      <c r="G71" s="245" t="s">
        <v>1</v>
      </c>
      <c r="H71" s="213">
        <f>+H64+H63+H62+H61+H58+H57+H56+H55+H53+H46+H45+H43+H42+H41+H40+H38+H37+H36+H35+H19+H18+H17+H14+H66</f>
        <v>4300.3</v>
      </c>
      <c r="I71" s="85"/>
      <c r="J71" s="438"/>
    </row>
    <row r="72" spans="2:10" s="8" customFormat="1" ht="28.5" customHeight="1" x14ac:dyDescent="0.2">
      <c r="B72" s="282"/>
      <c r="C72" s="210" t="s">
        <v>444</v>
      </c>
      <c r="D72" s="407"/>
      <c r="E72" s="210"/>
      <c r="F72" s="210"/>
      <c r="G72" s="245" t="s">
        <v>4</v>
      </c>
      <c r="H72" s="213">
        <f>+H13+H15+H21+H23+H44+H47+H48+H54+H59+H65+H49+H24+H26+H29+H28+H27+H25+H22+H31+H32+H20+H33</f>
        <v>2751.4</v>
      </c>
      <c r="I72" s="85"/>
      <c r="J72" s="438"/>
    </row>
    <row r="73" spans="2:10" s="8" customFormat="1" ht="22.5" customHeight="1" x14ac:dyDescent="0.2">
      <c r="B73" s="282"/>
      <c r="C73" s="210" t="s">
        <v>445</v>
      </c>
      <c r="D73" s="407"/>
      <c r="E73" s="210"/>
      <c r="F73" s="210"/>
      <c r="G73" s="245" t="s">
        <v>5</v>
      </c>
      <c r="H73" s="213"/>
      <c r="I73" s="85"/>
      <c r="J73" s="438"/>
    </row>
    <row r="74" spans="2:10" s="8" customFormat="1" ht="27.75" customHeight="1" x14ac:dyDescent="0.2">
      <c r="B74" s="282"/>
      <c r="C74" s="210" t="s">
        <v>446</v>
      </c>
      <c r="D74" s="407"/>
      <c r="E74" s="210"/>
      <c r="F74" s="210"/>
      <c r="G74" s="245" t="s">
        <v>2</v>
      </c>
      <c r="H74" s="213">
        <f>+H30+H50+H51</f>
        <v>43.1</v>
      </c>
      <c r="I74" s="85"/>
      <c r="J74" s="438"/>
    </row>
    <row r="75" spans="2:10" s="8" customFormat="1" ht="22.5" customHeight="1" x14ac:dyDescent="0.2">
      <c r="B75" s="282"/>
      <c r="C75" s="210" t="s">
        <v>447</v>
      </c>
      <c r="D75" s="407"/>
      <c r="E75" s="210"/>
      <c r="F75" s="210"/>
      <c r="G75" s="245" t="s">
        <v>3</v>
      </c>
      <c r="H75" s="213"/>
      <c r="I75" s="85"/>
      <c r="J75" s="438"/>
    </row>
    <row r="76" spans="2:10" s="8" customFormat="1" ht="22.5" customHeight="1" x14ac:dyDescent="0.2">
      <c r="B76" s="283"/>
      <c r="C76" s="211" t="s">
        <v>448</v>
      </c>
      <c r="D76" s="418"/>
      <c r="E76" s="211"/>
      <c r="F76" s="211"/>
      <c r="G76" s="246" t="s">
        <v>452</v>
      </c>
      <c r="H76" s="213"/>
      <c r="I76" s="85"/>
      <c r="J76" s="438"/>
    </row>
    <row r="77" spans="2:10" s="8" customFormat="1" ht="60.75" customHeight="1" x14ac:dyDescent="0.2">
      <c r="B77" s="284"/>
      <c r="C77" s="199" t="s">
        <v>449</v>
      </c>
      <c r="D77" s="424"/>
      <c r="E77" s="199"/>
      <c r="F77" s="722"/>
      <c r="G77" s="198" t="s">
        <v>453</v>
      </c>
      <c r="H77" s="203"/>
      <c r="I77" s="85"/>
      <c r="J77" s="438"/>
    </row>
    <row r="78" spans="2:10" s="8" customFormat="1" ht="34.5" customHeight="1" x14ac:dyDescent="0.2">
      <c r="B78" s="285"/>
      <c r="C78" s="273" t="s">
        <v>451</v>
      </c>
      <c r="D78" s="425"/>
      <c r="E78" s="273"/>
      <c r="F78" s="723"/>
      <c r="G78" s="273"/>
      <c r="H78" s="274">
        <f t="shared" ref="H78" si="1">+H77+H69</f>
        <v>7094.8000000000011</v>
      </c>
      <c r="I78" s="85"/>
      <c r="J78" s="438"/>
    </row>
    <row r="79" spans="2:10" s="8" customFormat="1" ht="21.75" customHeight="1" x14ac:dyDescent="0.2">
      <c r="B79" s="286"/>
      <c r="C79" s="195" t="s">
        <v>450</v>
      </c>
      <c r="D79" s="407"/>
      <c r="E79" s="195"/>
      <c r="F79" s="210"/>
      <c r="G79" s="195"/>
      <c r="H79" s="17"/>
      <c r="I79" s="85"/>
      <c r="J79" s="438"/>
    </row>
    <row r="80" spans="2:10" x14ac:dyDescent="0.2">
      <c r="I80" s="304"/>
    </row>
    <row r="81" spans="8:9" x14ac:dyDescent="0.2">
      <c r="H81" s="293"/>
      <c r="I81" s="304"/>
    </row>
    <row r="82" spans="8:9" x14ac:dyDescent="0.2">
      <c r="I82" s="304"/>
    </row>
  </sheetData>
  <mergeCells count="50">
    <mergeCell ref="J44:J45"/>
    <mergeCell ref="B68:G68"/>
    <mergeCell ref="C53:C54"/>
    <mergeCell ref="I53:I54"/>
    <mergeCell ref="J53:J54"/>
    <mergeCell ref="C60:G60"/>
    <mergeCell ref="B67:G67"/>
    <mergeCell ref="E53:E54"/>
    <mergeCell ref="I44:I45"/>
    <mergeCell ref="B53:B54"/>
    <mergeCell ref="C52:F52"/>
    <mergeCell ref="B44:B45"/>
    <mergeCell ref="C39:G39"/>
    <mergeCell ref="C44:C45"/>
    <mergeCell ref="F13:F14"/>
    <mergeCell ref="D15:D16"/>
    <mergeCell ref="E15:E16"/>
    <mergeCell ref="F15:F16"/>
    <mergeCell ref="D44:D45"/>
    <mergeCell ref="E44:E45"/>
    <mergeCell ref="F44:F45"/>
    <mergeCell ref="C34:E34"/>
    <mergeCell ref="B15:B16"/>
    <mergeCell ref="I13:I14"/>
    <mergeCell ref="H15:H16"/>
    <mergeCell ref="B8:B10"/>
    <mergeCell ref="I9:I10"/>
    <mergeCell ref="B13:B14"/>
    <mergeCell ref="F8:F10"/>
    <mergeCell ref="B11:J11"/>
    <mergeCell ref="C12:G12"/>
    <mergeCell ref="D13:D14"/>
    <mergeCell ref="E13:E14"/>
    <mergeCell ref="G15:G16"/>
    <mergeCell ref="C15:C16"/>
    <mergeCell ref="C8:C10"/>
    <mergeCell ref="C13:C14"/>
    <mergeCell ref="D8:D10"/>
    <mergeCell ref="G8:G10"/>
    <mergeCell ref="H8:H10"/>
    <mergeCell ref="B7:J7"/>
    <mergeCell ref="I8:J8"/>
    <mergeCell ref="J13:J14"/>
    <mergeCell ref="J9:J10"/>
    <mergeCell ref="E8:E10"/>
    <mergeCell ref="G1:I1"/>
    <mergeCell ref="G2:J2"/>
    <mergeCell ref="G3:J3"/>
    <mergeCell ref="G4:I4"/>
    <mergeCell ref="G5:I5"/>
  </mergeCells>
  <phoneticPr fontId="13" type="noConversion"/>
  <pageMargins left="0.19685039370078741" right="0.19685039370078741" top="0.51181102362204722" bottom="0.19685039370078741" header="0" footer="0"/>
  <pageSetup paperSize="9" scale="83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39997558519241921"/>
    <pageSetUpPr fitToPage="1"/>
  </sheetPr>
  <dimension ref="B1:J51"/>
  <sheetViews>
    <sheetView zoomScale="85" zoomScaleNormal="85" workbookViewId="0">
      <pane ySplit="10" topLeftCell="A11" activePane="bottomLeft" state="frozen"/>
      <selection activeCell="H12" sqref="H12:H18"/>
      <selection pane="bottomLeft" activeCell="C12" sqref="A12:F12"/>
    </sheetView>
  </sheetViews>
  <sheetFormatPr defaultColWidth="9.140625" defaultRowHeight="12.75" x14ac:dyDescent="0.2"/>
  <cols>
    <col min="1" max="1" width="4" style="2" customWidth="1"/>
    <col min="2" max="2" width="20.7109375" style="77" customWidth="1"/>
    <col min="3" max="3" width="48.7109375" style="76" customWidth="1"/>
    <col min="4" max="4" width="5.85546875" style="447" customWidth="1"/>
    <col min="5" max="5" width="42.28515625" style="76" customWidth="1"/>
    <col min="6" max="6" width="31.85546875" style="76" customWidth="1"/>
    <col min="7" max="7" width="6.5703125" style="78" customWidth="1"/>
    <col min="8" max="8" width="13" style="18" customWidth="1"/>
    <col min="9" max="9" width="39.5703125" style="18" customWidth="1"/>
    <col min="10" max="10" width="9.85546875" style="21" customWidth="1"/>
    <col min="11" max="16384" width="9.140625" style="2"/>
  </cols>
  <sheetData>
    <row r="1" spans="2:10" ht="15" hidden="1" x14ac:dyDescent="0.25">
      <c r="G1" s="779" t="s">
        <v>750</v>
      </c>
      <c r="H1" s="779"/>
      <c r="I1" s="779"/>
      <c r="J1" s="534"/>
    </row>
    <row r="2" spans="2:10" ht="15" hidden="1" x14ac:dyDescent="0.25">
      <c r="G2" s="780" t="s">
        <v>751</v>
      </c>
      <c r="H2" s="780"/>
      <c r="I2" s="780"/>
      <c r="J2" s="780"/>
    </row>
    <row r="3" spans="2:10" ht="15" hidden="1" x14ac:dyDescent="0.25">
      <c r="G3" s="780" t="s">
        <v>752</v>
      </c>
      <c r="H3" s="780"/>
      <c r="I3" s="780"/>
      <c r="J3" s="780"/>
    </row>
    <row r="4" spans="2:10" ht="15" hidden="1" x14ac:dyDescent="0.25">
      <c r="G4" s="780" t="s">
        <v>754</v>
      </c>
      <c r="H4" s="780"/>
      <c r="I4" s="780"/>
      <c r="J4" s="535"/>
    </row>
    <row r="5" spans="2:10" ht="15" hidden="1" x14ac:dyDescent="0.25">
      <c r="G5" s="780" t="s">
        <v>802</v>
      </c>
      <c r="H5" s="780"/>
      <c r="I5" s="780"/>
      <c r="J5" s="535"/>
    </row>
    <row r="6" spans="2:10" hidden="1" x14ac:dyDescent="0.2"/>
    <row r="7" spans="2:10" ht="20.25" hidden="1" customHeight="1" x14ac:dyDescent="0.2">
      <c r="B7" s="80"/>
      <c r="C7" s="79"/>
      <c r="D7" s="79"/>
      <c r="E7" s="79"/>
      <c r="F7" s="79"/>
      <c r="G7" s="81"/>
      <c r="H7" s="79"/>
      <c r="I7" s="859"/>
      <c r="J7" s="859"/>
    </row>
    <row r="8" spans="2:10" s="4" customFormat="1" ht="15" customHeight="1" x14ac:dyDescent="0.2">
      <c r="B8" s="777" t="s">
        <v>135</v>
      </c>
      <c r="C8" s="777" t="s">
        <v>571</v>
      </c>
      <c r="D8" s="835" t="s">
        <v>566</v>
      </c>
      <c r="E8" s="786" t="s">
        <v>567</v>
      </c>
      <c r="F8" s="786" t="s">
        <v>568</v>
      </c>
      <c r="G8" s="784" t="s">
        <v>569</v>
      </c>
      <c r="H8" s="775" t="s">
        <v>136</v>
      </c>
      <c r="I8" s="775" t="s">
        <v>23</v>
      </c>
      <c r="J8" s="775"/>
    </row>
    <row r="9" spans="2:10" s="4" customFormat="1" ht="10.5" customHeight="1" x14ac:dyDescent="0.2">
      <c r="B9" s="777"/>
      <c r="C9" s="777"/>
      <c r="D9" s="836"/>
      <c r="E9" s="787"/>
      <c r="F9" s="787"/>
      <c r="G9" s="785"/>
      <c r="H9" s="775"/>
      <c r="I9" s="775" t="s">
        <v>24</v>
      </c>
      <c r="J9" s="767" t="s">
        <v>570</v>
      </c>
    </row>
    <row r="10" spans="2:10" s="4" customFormat="1" ht="96.75" customHeight="1" x14ac:dyDescent="0.2">
      <c r="B10" s="777"/>
      <c r="C10" s="777"/>
      <c r="D10" s="836"/>
      <c r="E10" s="787"/>
      <c r="F10" s="788"/>
      <c r="G10" s="789"/>
      <c r="H10" s="775"/>
      <c r="I10" s="775"/>
      <c r="J10" s="768"/>
    </row>
    <row r="11" spans="2:10" s="4" customFormat="1" ht="26.25" customHeight="1" x14ac:dyDescent="0.2">
      <c r="B11" s="825" t="s">
        <v>618</v>
      </c>
      <c r="C11" s="853"/>
      <c r="D11" s="853"/>
      <c r="E11" s="853"/>
      <c r="F11" s="853"/>
      <c r="G11" s="853"/>
      <c r="H11" s="853"/>
      <c r="I11" s="853"/>
      <c r="J11" s="854"/>
    </row>
    <row r="12" spans="2:10" ht="36" customHeight="1" x14ac:dyDescent="0.2">
      <c r="B12" s="154" t="s">
        <v>200</v>
      </c>
      <c r="C12" s="850" t="s">
        <v>118</v>
      </c>
      <c r="D12" s="851"/>
      <c r="E12" s="851"/>
      <c r="F12" s="852"/>
      <c r="G12" s="157"/>
      <c r="H12" s="165">
        <f>SUM(H13:H16)</f>
        <v>143.80000000000001</v>
      </c>
      <c r="I12" s="157"/>
      <c r="J12" s="289"/>
    </row>
    <row r="13" spans="2:10" ht="42" customHeight="1" x14ac:dyDescent="0.2">
      <c r="B13" s="38" t="s">
        <v>251</v>
      </c>
      <c r="C13" s="39" t="s">
        <v>202</v>
      </c>
      <c r="D13" s="367" t="s">
        <v>33</v>
      </c>
      <c r="E13" s="368" t="s">
        <v>635</v>
      </c>
      <c r="F13" s="368" t="s">
        <v>782</v>
      </c>
      <c r="G13" s="72" t="s">
        <v>1</v>
      </c>
      <c r="H13" s="23">
        <v>12</v>
      </c>
      <c r="I13" s="46" t="s">
        <v>491</v>
      </c>
      <c r="J13" s="261" t="s">
        <v>492</v>
      </c>
    </row>
    <row r="14" spans="2:10" ht="51.75" customHeight="1" x14ac:dyDescent="0.2">
      <c r="B14" s="38" t="s">
        <v>252</v>
      </c>
      <c r="C14" s="38" t="s">
        <v>203</v>
      </c>
      <c r="D14" s="401" t="s">
        <v>33</v>
      </c>
      <c r="E14" s="402" t="s">
        <v>635</v>
      </c>
      <c r="F14" s="402" t="s">
        <v>782</v>
      </c>
      <c r="G14" s="38" t="s">
        <v>1</v>
      </c>
      <c r="H14" s="19">
        <v>61.5</v>
      </c>
      <c r="I14" s="72" t="s">
        <v>109</v>
      </c>
      <c r="J14" s="71" t="s">
        <v>110</v>
      </c>
    </row>
    <row r="15" spans="2:10" ht="44.25" customHeight="1" x14ac:dyDescent="0.2">
      <c r="B15" s="91" t="s">
        <v>253</v>
      </c>
      <c r="C15" s="163" t="s">
        <v>204</v>
      </c>
      <c r="D15" s="401" t="s">
        <v>33</v>
      </c>
      <c r="E15" s="402" t="s">
        <v>593</v>
      </c>
      <c r="F15" s="400" t="s">
        <v>782</v>
      </c>
      <c r="G15" s="38" t="s">
        <v>1</v>
      </c>
      <c r="H15" s="19">
        <v>10.3</v>
      </c>
      <c r="I15" s="228" t="s">
        <v>108</v>
      </c>
      <c r="J15" s="404" t="s">
        <v>76</v>
      </c>
    </row>
    <row r="16" spans="2:10" ht="39" customHeight="1" x14ac:dyDescent="0.2">
      <c r="B16" s="38" t="s">
        <v>254</v>
      </c>
      <c r="C16" s="68" t="s">
        <v>488</v>
      </c>
      <c r="D16" s="374">
        <v>1</v>
      </c>
      <c r="E16" s="410" t="s">
        <v>636</v>
      </c>
      <c r="F16" s="410" t="s">
        <v>782</v>
      </c>
      <c r="G16" s="38" t="s">
        <v>1</v>
      </c>
      <c r="H16" s="19">
        <v>60</v>
      </c>
      <c r="I16" s="260" t="s">
        <v>489</v>
      </c>
      <c r="J16" s="258" t="s">
        <v>490</v>
      </c>
    </row>
    <row r="17" spans="2:10" ht="29.25" customHeight="1" x14ac:dyDescent="0.2">
      <c r="B17" s="154" t="s">
        <v>212</v>
      </c>
      <c r="C17" s="850" t="s">
        <v>201</v>
      </c>
      <c r="D17" s="851"/>
      <c r="E17" s="851"/>
      <c r="F17" s="855"/>
      <c r="G17" s="500"/>
      <c r="H17" s="501">
        <f t="shared" ref="H17" si="0">SUM(H18:H26)</f>
        <v>704</v>
      </c>
      <c r="I17" s="500"/>
      <c r="J17" s="502"/>
    </row>
    <row r="18" spans="2:10" s="167" customFormat="1" ht="48" customHeight="1" x14ac:dyDescent="0.2">
      <c r="B18" s="38" t="s">
        <v>255</v>
      </c>
      <c r="C18" s="67" t="s">
        <v>205</v>
      </c>
      <c r="D18" s="401" t="s">
        <v>33</v>
      </c>
      <c r="E18" s="402" t="s">
        <v>593</v>
      </c>
      <c r="F18" s="400" t="s">
        <v>782</v>
      </c>
      <c r="G18" s="67" t="s">
        <v>1</v>
      </c>
      <c r="H18" s="19">
        <v>300</v>
      </c>
      <c r="I18" s="503" t="s">
        <v>552</v>
      </c>
      <c r="J18" s="134" t="s">
        <v>553</v>
      </c>
    </row>
    <row r="19" spans="2:10" s="167" customFormat="1" ht="51" customHeight="1" x14ac:dyDescent="0.2">
      <c r="B19" s="38" t="s">
        <v>256</v>
      </c>
      <c r="C19" s="67" t="s">
        <v>208</v>
      </c>
      <c r="D19" s="401" t="s">
        <v>33</v>
      </c>
      <c r="E19" s="402" t="s">
        <v>593</v>
      </c>
      <c r="F19" s="400" t="s">
        <v>782</v>
      </c>
      <c r="G19" s="67" t="s">
        <v>1</v>
      </c>
      <c r="H19" s="19">
        <v>144</v>
      </c>
      <c r="I19" s="263" t="s">
        <v>493</v>
      </c>
      <c r="J19" s="257" t="s">
        <v>494</v>
      </c>
    </row>
    <row r="20" spans="2:10" s="167" customFormat="1" ht="59.25" customHeight="1" x14ac:dyDescent="0.2">
      <c r="B20" s="38" t="s">
        <v>257</v>
      </c>
      <c r="C20" s="67" t="s">
        <v>516</v>
      </c>
      <c r="D20" s="401" t="s">
        <v>33</v>
      </c>
      <c r="E20" s="402" t="s">
        <v>593</v>
      </c>
      <c r="F20" s="400" t="s">
        <v>782</v>
      </c>
      <c r="G20" s="67" t="s">
        <v>1</v>
      </c>
      <c r="H20" s="19">
        <v>25</v>
      </c>
      <c r="I20" s="263" t="s">
        <v>495</v>
      </c>
      <c r="J20" s="257" t="s">
        <v>496</v>
      </c>
    </row>
    <row r="21" spans="2:10" s="167" customFormat="1" ht="58.5" customHeight="1" x14ac:dyDescent="0.2">
      <c r="B21" s="38" t="s">
        <v>258</v>
      </c>
      <c r="C21" s="67" t="s">
        <v>213</v>
      </c>
      <c r="D21" s="401" t="s">
        <v>33</v>
      </c>
      <c r="E21" s="402" t="s">
        <v>593</v>
      </c>
      <c r="F21" s="400" t="s">
        <v>782</v>
      </c>
      <c r="G21" s="67" t="s">
        <v>1</v>
      </c>
      <c r="H21" s="19">
        <v>170</v>
      </c>
      <c r="I21" s="265" t="s">
        <v>210</v>
      </c>
      <c r="J21" s="264" t="s">
        <v>484</v>
      </c>
    </row>
    <row r="22" spans="2:10" s="167" customFormat="1" ht="72.75" hidden="1" customHeight="1" x14ac:dyDescent="0.2">
      <c r="B22" s="251"/>
      <c r="C22" s="252"/>
      <c r="D22" s="444"/>
      <c r="E22" s="252"/>
      <c r="F22" s="252"/>
      <c r="G22" s="253"/>
      <c r="H22" s="254"/>
      <c r="I22" s="255"/>
      <c r="J22" s="259"/>
    </row>
    <row r="23" spans="2:10" s="167" customFormat="1" ht="48.75" customHeight="1" x14ac:dyDescent="0.2">
      <c r="B23" s="38" t="s">
        <v>259</v>
      </c>
      <c r="C23" s="67" t="s">
        <v>207</v>
      </c>
      <c r="D23" s="401" t="s">
        <v>33</v>
      </c>
      <c r="E23" s="402" t="s">
        <v>593</v>
      </c>
      <c r="F23" s="400" t="s">
        <v>782</v>
      </c>
      <c r="G23" s="67" t="s">
        <v>1</v>
      </c>
      <c r="H23" s="19">
        <v>20</v>
      </c>
      <c r="I23" s="265" t="s">
        <v>498</v>
      </c>
      <c r="J23" s="257" t="s">
        <v>497</v>
      </c>
    </row>
    <row r="24" spans="2:10" s="167" customFormat="1" ht="60" customHeight="1" x14ac:dyDescent="0.2">
      <c r="B24" s="38" t="s">
        <v>260</v>
      </c>
      <c r="C24" s="67" t="s">
        <v>206</v>
      </c>
      <c r="D24" s="401" t="s">
        <v>33</v>
      </c>
      <c r="E24" s="402" t="s">
        <v>593</v>
      </c>
      <c r="F24" s="400" t="s">
        <v>782</v>
      </c>
      <c r="G24" s="67" t="s">
        <v>1</v>
      </c>
      <c r="H24" s="19">
        <v>20</v>
      </c>
      <c r="I24" s="265" t="s">
        <v>499</v>
      </c>
      <c r="J24" s="266" t="s">
        <v>500</v>
      </c>
    </row>
    <row r="25" spans="2:10" s="167" customFormat="1" ht="56.25" customHeight="1" x14ac:dyDescent="0.2">
      <c r="B25" s="38" t="s">
        <v>261</v>
      </c>
      <c r="C25" s="67" t="s">
        <v>209</v>
      </c>
      <c r="D25" s="401" t="s">
        <v>33</v>
      </c>
      <c r="E25" s="402" t="s">
        <v>593</v>
      </c>
      <c r="F25" s="400" t="s">
        <v>782</v>
      </c>
      <c r="G25" s="67" t="s">
        <v>1</v>
      </c>
      <c r="H25" s="19">
        <v>10</v>
      </c>
      <c r="I25" s="265" t="s">
        <v>517</v>
      </c>
      <c r="J25" s="266" t="s">
        <v>501</v>
      </c>
    </row>
    <row r="26" spans="2:10" ht="48.75" customHeight="1" x14ac:dyDescent="0.2">
      <c r="B26" s="38" t="s">
        <v>262</v>
      </c>
      <c r="C26" s="68" t="s">
        <v>211</v>
      </c>
      <c r="D26" s="374">
        <v>1</v>
      </c>
      <c r="E26" s="400" t="s">
        <v>637</v>
      </c>
      <c r="F26" s="402" t="s">
        <v>782</v>
      </c>
      <c r="G26" s="38" t="s">
        <v>1</v>
      </c>
      <c r="H26" s="19">
        <v>15</v>
      </c>
      <c r="I26" s="72" t="s">
        <v>129</v>
      </c>
      <c r="J26" s="73">
        <v>30</v>
      </c>
    </row>
    <row r="27" spans="2:10" ht="25.5" customHeight="1" x14ac:dyDescent="0.2">
      <c r="B27" s="154" t="s">
        <v>220</v>
      </c>
      <c r="C27" s="850" t="s">
        <v>221</v>
      </c>
      <c r="D27" s="851"/>
      <c r="E27" s="851"/>
      <c r="F27" s="852"/>
      <c r="G27" s="157"/>
      <c r="H27" s="165">
        <f>SUM(H28:H29)</f>
        <v>216.1</v>
      </c>
      <c r="I27" s="157"/>
      <c r="J27" s="288"/>
    </row>
    <row r="28" spans="2:10" ht="32.25" customHeight="1" x14ac:dyDescent="0.2">
      <c r="B28" s="163" t="s">
        <v>519</v>
      </c>
      <c r="C28" s="64" t="s">
        <v>474</v>
      </c>
      <c r="D28" s="374">
        <v>1</v>
      </c>
      <c r="E28" s="400" t="s">
        <v>581</v>
      </c>
      <c r="F28" s="402" t="s">
        <v>792</v>
      </c>
      <c r="G28" s="64" t="s">
        <v>1</v>
      </c>
      <c r="H28" s="19">
        <v>100</v>
      </c>
      <c r="I28" s="64" t="s">
        <v>128</v>
      </c>
      <c r="J28" s="47">
        <v>100</v>
      </c>
    </row>
    <row r="29" spans="2:10" ht="37.5" customHeight="1" x14ac:dyDescent="0.2">
      <c r="B29" s="91" t="s">
        <v>520</v>
      </c>
      <c r="C29" s="65" t="s">
        <v>222</v>
      </c>
      <c r="D29" s="441">
        <v>1</v>
      </c>
      <c r="E29" s="427" t="s">
        <v>638</v>
      </c>
      <c r="F29" s="427" t="s">
        <v>607</v>
      </c>
      <c r="G29" s="64" t="s">
        <v>1</v>
      </c>
      <c r="H29" s="19">
        <v>116.1</v>
      </c>
      <c r="I29" s="65" t="s">
        <v>514</v>
      </c>
      <c r="J29" s="60">
        <v>300</v>
      </c>
    </row>
    <row r="30" spans="2:10" ht="27" customHeight="1" x14ac:dyDescent="0.2">
      <c r="B30" s="157" t="s">
        <v>214</v>
      </c>
      <c r="C30" s="850" t="s">
        <v>215</v>
      </c>
      <c r="D30" s="851"/>
      <c r="E30" s="851"/>
      <c r="F30" s="852"/>
      <c r="G30" s="157"/>
      <c r="H30" s="165">
        <f>SUM(H31:H37)</f>
        <v>479.20000000000005</v>
      </c>
      <c r="I30" s="157"/>
      <c r="J30" s="289"/>
    </row>
    <row r="31" spans="2:10" ht="45" customHeight="1" x14ac:dyDescent="0.2">
      <c r="B31" s="163" t="s">
        <v>263</v>
      </c>
      <c r="C31" s="65" t="s">
        <v>216</v>
      </c>
      <c r="D31" s="441">
        <v>1</v>
      </c>
      <c r="E31" s="427" t="s">
        <v>639</v>
      </c>
      <c r="F31" s="427" t="s">
        <v>782</v>
      </c>
      <c r="G31" s="64" t="s">
        <v>1</v>
      </c>
      <c r="H31" s="19">
        <v>50</v>
      </c>
      <c r="I31" s="65" t="s">
        <v>37</v>
      </c>
      <c r="J31" s="60">
        <v>3</v>
      </c>
    </row>
    <row r="32" spans="2:10" ht="49.5" customHeight="1" x14ac:dyDescent="0.2">
      <c r="B32" s="163" t="s">
        <v>264</v>
      </c>
      <c r="C32" s="64" t="s">
        <v>515</v>
      </c>
      <c r="D32" s="422">
        <v>1</v>
      </c>
      <c r="E32" s="442" t="s">
        <v>641</v>
      </c>
      <c r="F32" s="442" t="s">
        <v>780</v>
      </c>
      <c r="G32" s="64" t="s">
        <v>1</v>
      </c>
      <c r="H32" s="19">
        <v>20</v>
      </c>
      <c r="I32" s="64" t="s">
        <v>38</v>
      </c>
      <c r="J32" s="63" t="s">
        <v>33</v>
      </c>
    </row>
    <row r="33" spans="2:10" ht="39.75" customHeight="1" x14ac:dyDescent="0.2">
      <c r="B33" s="163" t="s">
        <v>265</v>
      </c>
      <c r="C33" s="65" t="s">
        <v>791</v>
      </c>
      <c r="D33" s="441">
        <v>1</v>
      </c>
      <c r="E33" s="427" t="s">
        <v>640</v>
      </c>
      <c r="F33" s="427" t="s">
        <v>780</v>
      </c>
      <c r="G33" s="64" t="s">
        <v>1</v>
      </c>
      <c r="H33" s="19">
        <v>235</v>
      </c>
      <c r="I33" s="65" t="s">
        <v>66</v>
      </c>
      <c r="J33" s="405" t="s">
        <v>33</v>
      </c>
    </row>
    <row r="34" spans="2:10" ht="36" customHeight="1" x14ac:dyDescent="0.2">
      <c r="B34" s="757" t="s">
        <v>266</v>
      </c>
      <c r="C34" s="858" t="s">
        <v>217</v>
      </c>
      <c r="D34" s="441">
        <v>1</v>
      </c>
      <c r="E34" s="427" t="s">
        <v>793</v>
      </c>
      <c r="F34" s="427" t="s">
        <v>584</v>
      </c>
      <c r="G34" s="46" t="s">
        <v>4</v>
      </c>
      <c r="H34" s="19">
        <v>106.8</v>
      </c>
      <c r="I34" s="763" t="s">
        <v>111</v>
      </c>
      <c r="J34" s="860" t="s">
        <v>33</v>
      </c>
    </row>
    <row r="35" spans="2:10" ht="45.75" customHeight="1" x14ac:dyDescent="0.2">
      <c r="B35" s="758"/>
      <c r="C35" s="858"/>
      <c r="D35" s="441">
        <v>2</v>
      </c>
      <c r="E35" s="427" t="s">
        <v>794</v>
      </c>
      <c r="F35" s="427" t="s">
        <v>780</v>
      </c>
      <c r="G35" s="46" t="s">
        <v>1</v>
      </c>
      <c r="H35" s="19">
        <v>60.1</v>
      </c>
      <c r="I35" s="765"/>
      <c r="J35" s="861"/>
    </row>
    <row r="36" spans="2:10" ht="61.5" customHeight="1" x14ac:dyDescent="0.2">
      <c r="B36" s="67" t="s">
        <v>267</v>
      </c>
      <c r="C36" s="64" t="s">
        <v>219</v>
      </c>
      <c r="D36" s="441">
        <v>1</v>
      </c>
      <c r="E36" s="427" t="s">
        <v>745</v>
      </c>
      <c r="F36" s="427" t="s">
        <v>584</v>
      </c>
      <c r="G36" s="64" t="s">
        <v>1</v>
      </c>
      <c r="H36" s="19">
        <v>7.3</v>
      </c>
      <c r="I36" s="64" t="s">
        <v>38</v>
      </c>
      <c r="J36" s="63" t="s">
        <v>33</v>
      </c>
    </row>
    <row r="37" spans="2:10" ht="31.5" hidden="1" customHeight="1" x14ac:dyDescent="0.2">
      <c r="B37" s="67" t="s">
        <v>268</v>
      </c>
      <c r="C37" s="64" t="s">
        <v>218</v>
      </c>
      <c r="D37" s="47"/>
      <c r="E37" s="64"/>
      <c r="F37" s="64"/>
      <c r="G37" s="64" t="s">
        <v>518</v>
      </c>
      <c r="H37" s="19"/>
      <c r="I37" s="64"/>
      <c r="J37" s="63"/>
    </row>
    <row r="38" spans="2:10" s="152" customFormat="1" ht="30.75" customHeight="1" x14ac:dyDescent="0.2">
      <c r="B38" s="846" t="s">
        <v>521</v>
      </c>
      <c r="C38" s="846"/>
      <c r="D38" s="846"/>
      <c r="E38" s="846"/>
      <c r="F38" s="846"/>
      <c r="G38" s="846"/>
      <c r="H38" s="267">
        <f>+H30+H27+H17+H12</f>
        <v>1543.1000000000001</v>
      </c>
      <c r="I38" s="301"/>
      <c r="J38" s="153"/>
    </row>
    <row r="39" spans="2:10" ht="19.5" customHeight="1" x14ac:dyDescent="0.2">
      <c r="B39" s="856"/>
      <c r="C39" s="856"/>
      <c r="D39" s="856"/>
      <c r="E39" s="856"/>
      <c r="F39" s="856"/>
      <c r="G39" s="857"/>
      <c r="H39" s="290">
        <f>+H38-H40</f>
        <v>0</v>
      </c>
      <c r="I39" s="301"/>
    </row>
    <row r="40" spans="2:10" s="8" customFormat="1" ht="30" customHeight="1" x14ac:dyDescent="0.2">
      <c r="B40" s="206"/>
      <c r="C40" s="206" t="s">
        <v>441</v>
      </c>
      <c r="D40" s="445"/>
      <c r="E40" s="206"/>
      <c r="F40" s="206"/>
      <c r="G40" s="206"/>
      <c r="H40" s="208">
        <f t="shared" ref="H40" si="1">SUM(H42:H47)</f>
        <v>1543.1</v>
      </c>
      <c r="I40" s="301"/>
      <c r="J40" s="48"/>
    </row>
    <row r="41" spans="2:10" s="8" customFormat="1" ht="17.25" customHeight="1" x14ac:dyDescent="0.2">
      <c r="B41" s="195"/>
      <c r="C41" s="210" t="s">
        <v>442</v>
      </c>
      <c r="D41" s="407"/>
      <c r="E41" s="210"/>
      <c r="F41" s="210"/>
      <c r="G41" s="195"/>
      <c r="H41" s="17"/>
      <c r="I41" s="301"/>
      <c r="J41" s="48"/>
    </row>
    <row r="42" spans="2:10" s="8" customFormat="1" ht="24" customHeight="1" x14ac:dyDescent="0.2">
      <c r="B42" s="195"/>
      <c r="C42" s="210" t="s">
        <v>443</v>
      </c>
      <c r="D42" s="407"/>
      <c r="E42" s="210"/>
      <c r="F42" s="210"/>
      <c r="G42" s="247" t="s">
        <v>1</v>
      </c>
      <c r="H42" s="213">
        <f>+H36+H33+H32+H31+H29+H28+H26+H25+H24+H23+H22+H21+H20+H19+H18+H16+H15+H14+H13+H35</f>
        <v>1436.3</v>
      </c>
      <c r="I42" s="301"/>
      <c r="J42" s="48"/>
    </row>
    <row r="43" spans="2:10" s="8" customFormat="1" ht="24" customHeight="1" x14ac:dyDescent="0.2">
      <c r="B43" s="195"/>
      <c r="C43" s="210" t="s">
        <v>444</v>
      </c>
      <c r="D43" s="407"/>
      <c r="E43" s="210"/>
      <c r="F43" s="210"/>
      <c r="G43" s="247" t="s">
        <v>4</v>
      </c>
      <c r="H43" s="213">
        <f>+H34</f>
        <v>106.8</v>
      </c>
      <c r="I43" s="301"/>
      <c r="J43" s="48"/>
    </row>
    <row r="44" spans="2:10" s="8" customFormat="1" ht="24" customHeight="1" x14ac:dyDescent="0.2">
      <c r="B44" s="195"/>
      <c r="C44" s="210" t="s">
        <v>445</v>
      </c>
      <c r="D44" s="407"/>
      <c r="E44" s="210"/>
      <c r="F44" s="210"/>
      <c r="G44" s="247" t="s">
        <v>5</v>
      </c>
      <c r="H44" s="213"/>
      <c r="I44" s="301"/>
      <c r="J44" s="48"/>
    </row>
    <row r="45" spans="2:10" s="8" customFormat="1" ht="24" customHeight="1" x14ac:dyDescent="0.2">
      <c r="B45" s="195"/>
      <c r="C45" s="210" t="s">
        <v>446</v>
      </c>
      <c r="D45" s="407"/>
      <c r="E45" s="210"/>
      <c r="F45" s="210"/>
      <c r="G45" s="247" t="s">
        <v>2</v>
      </c>
      <c r="H45" s="213"/>
      <c r="I45" s="301"/>
      <c r="J45" s="48"/>
    </row>
    <row r="46" spans="2:10" s="8" customFormat="1" ht="24" customHeight="1" x14ac:dyDescent="0.2">
      <c r="B46" s="195"/>
      <c r="C46" s="210" t="s">
        <v>447</v>
      </c>
      <c r="D46" s="407"/>
      <c r="E46" s="210"/>
      <c r="F46" s="210"/>
      <c r="G46" s="247" t="s">
        <v>3</v>
      </c>
      <c r="H46" s="213"/>
      <c r="I46" s="301"/>
      <c r="J46" s="48"/>
    </row>
    <row r="47" spans="2:10" s="8" customFormat="1" ht="24" customHeight="1" x14ac:dyDescent="0.2">
      <c r="B47" s="197"/>
      <c r="C47" s="211" t="s">
        <v>448</v>
      </c>
      <c r="D47" s="418"/>
      <c r="E47" s="211"/>
      <c r="F47" s="211"/>
      <c r="G47" s="248" t="s">
        <v>452</v>
      </c>
      <c r="H47" s="213"/>
      <c r="I47" s="301"/>
      <c r="J47" s="48"/>
    </row>
    <row r="48" spans="2:10" s="8" customFormat="1" ht="46.5" customHeight="1" x14ac:dyDescent="0.2">
      <c r="B48" s="198"/>
      <c r="C48" s="199" t="s">
        <v>449</v>
      </c>
      <c r="D48" s="383"/>
      <c r="E48" s="199"/>
      <c r="F48" s="199"/>
      <c r="G48" s="198" t="s">
        <v>453</v>
      </c>
      <c r="H48" s="203"/>
      <c r="I48" s="301"/>
      <c r="J48" s="48"/>
    </row>
    <row r="49" spans="2:10" s="8" customFormat="1" ht="34.5" customHeight="1" x14ac:dyDescent="0.2">
      <c r="B49" s="200"/>
      <c r="C49" s="205" t="s">
        <v>451</v>
      </c>
      <c r="D49" s="384"/>
      <c r="E49" s="205"/>
      <c r="F49" s="205"/>
      <c r="G49" s="205"/>
      <c r="H49" s="209">
        <f t="shared" ref="H49" si="2">+H48+H40</f>
        <v>1543.1</v>
      </c>
      <c r="I49" s="301"/>
      <c r="J49" s="48"/>
    </row>
    <row r="50" spans="2:10" s="8" customFormat="1" ht="22.5" customHeight="1" x14ac:dyDescent="0.2">
      <c r="B50" s="195"/>
      <c r="C50" s="196" t="s">
        <v>450</v>
      </c>
      <c r="D50" s="446"/>
      <c r="E50" s="196"/>
      <c r="F50" s="196"/>
      <c r="G50" s="195"/>
      <c r="H50" s="17"/>
      <c r="I50" s="301"/>
      <c r="J50" s="48"/>
    </row>
    <row r="51" spans="2:10" ht="30" x14ac:dyDescent="0.2">
      <c r="B51" s="75"/>
      <c r="C51" s="212" t="s">
        <v>558</v>
      </c>
      <c r="D51" s="385"/>
      <c r="E51" s="212"/>
      <c r="F51" s="212"/>
      <c r="G51" s="294"/>
      <c r="H51" s="204"/>
      <c r="I51" s="155"/>
    </row>
  </sheetData>
  <mergeCells count="27">
    <mergeCell ref="B39:G39"/>
    <mergeCell ref="B38:G38"/>
    <mergeCell ref="C34:C35"/>
    <mergeCell ref="B34:B35"/>
    <mergeCell ref="I7:J7"/>
    <mergeCell ref="B8:B10"/>
    <mergeCell ref="C8:C10"/>
    <mergeCell ref="I8:J8"/>
    <mergeCell ref="H8:H10"/>
    <mergeCell ref="D8:D10"/>
    <mergeCell ref="E8:E10"/>
    <mergeCell ref="F8:F10"/>
    <mergeCell ref="G8:G10"/>
    <mergeCell ref="I34:I35"/>
    <mergeCell ref="J34:J35"/>
    <mergeCell ref="C27:F27"/>
    <mergeCell ref="C30:F30"/>
    <mergeCell ref="I9:I10"/>
    <mergeCell ref="J9:J10"/>
    <mergeCell ref="B11:J11"/>
    <mergeCell ref="C12:F12"/>
    <mergeCell ref="C17:F17"/>
    <mergeCell ref="G1:I1"/>
    <mergeCell ref="G2:J2"/>
    <mergeCell ref="G3:J3"/>
    <mergeCell ref="G4:I4"/>
    <mergeCell ref="G5:I5"/>
  </mergeCells>
  <phoneticPr fontId="13" type="noConversion"/>
  <pageMargins left="0.19685039370078741" right="0.19685039370078741" top="0.51181102362204722" bottom="0.19685039370078741" header="0" footer="0"/>
  <pageSetup paperSize="9" scale="71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39997558519241921"/>
    <pageSetUpPr fitToPage="1"/>
  </sheetPr>
  <dimension ref="B1:J57"/>
  <sheetViews>
    <sheetView zoomScale="85" zoomScaleNormal="85" workbookViewId="0">
      <pane ySplit="10" topLeftCell="A11" activePane="bottomLeft" state="frozen"/>
      <selection activeCell="H12" sqref="H12:H18"/>
      <selection pane="bottomLeft" activeCell="F13" sqref="A13:F13"/>
    </sheetView>
  </sheetViews>
  <sheetFormatPr defaultColWidth="9.140625" defaultRowHeight="12.75" x14ac:dyDescent="0.2"/>
  <cols>
    <col min="1" max="1" width="3.85546875" style="1" customWidth="1"/>
    <col min="2" max="2" width="17.5703125" style="13" customWidth="1"/>
    <col min="3" max="3" width="46.5703125" style="13" customWidth="1"/>
    <col min="4" max="4" width="6.5703125" style="461" customWidth="1"/>
    <col min="5" max="5" width="41.5703125" style="13" customWidth="1"/>
    <col min="6" max="6" width="31.140625" style="13" customWidth="1"/>
    <col min="7" max="7" width="7.42578125" style="13" customWidth="1"/>
    <col min="8" max="8" width="12.28515625" style="216" customWidth="1"/>
    <col min="9" max="9" width="29.7109375" style="12" customWidth="1"/>
    <col min="10" max="10" width="6.85546875" style="37" customWidth="1"/>
    <col min="11" max="16384" width="9.140625" style="1"/>
  </cols>
  <sheetData>
    <row r="1" spans="2:10" ht="15" hidden="1" x14ac:dyDescent="0.25">
      <c r="G1" s="779" t="s">
        <v>750</v>
      </c>
      <c r="H1" s="779"/>
      <c r="I1" s="779"/>
      <c r="J1" s="534"/>
    </row>
    <row r="2" spans="2:10" ht="15" hidden="1" x14ac:dyDescent="0.25">
      <c r="G2" s="780" t="s">
        <v>751</v>
      </c>
      <c r="H2" s="780"/>
      <c r="I2" s="780"/>
      <c r="J2" s="780"/>
    </row>
    <row r="3" spans="2:10" ht="15" hidden="1" x14ac:dyDescent="0.25">
      <c r="G3" s="780" t="s">
        <v>752</v>
      </c>
      <c r="H3" s="780"/>
      <c r="I3" s="780"/>
      <c r="J3" s="780"/>
    </row>
    <row r="4" spans="2:10" ht="15" hidden="1" x14ac:dyDescent="0.25">
      <c r="G4" s="780" t="s">
        <v>754</v>
      </c>
      <c r="H4" s="780"/>
      <c r="I4" s="780"/>
      <c r="J4" s="535"/>
    </row>
    <row r="5" spans="2:10" ht="15" hidden="1" x14ac:dyDescent="0.25">
      <c r="G5" s="780" t="s">
        <v>802</v>
      </c>
      <c r="H5" s="780"/>
      <c r="I5" s="780"/>
      <c r="J5" s="535"/>
    </row>
    <row r="7" spans="2:10" ht="18" customHeight="1" x14ac:dyDescent="0.2">
      <c r="B7" s="862"/>
      <c r="C7" s="862"/>
      <c r="D7" s="862"/>
      <c r="E7" s="862"/>
      <c r="F7" s="862"/>
      <c r="G7" s="862"/>
      <c r="H7" s="862"/>
      <c r="I7" s="862"/>
      <c r="J7" s="862"/>
    </row>
    <row r="8" spans="2:10" s="5" customFormat="1" ht="16.5" customHeight="1" x14ac:dyDescent="0.2">
      <c r="B8" s="777" t="s">
        <v>135</v>
      </c>
      <c r="C8" s="777" t="s">
        <v>571</v>
      </c>
      <c r="D8" s="835" t="s">
        <v>566</v>
      </c>
      <c r="E8" s="786" t="s">
        <v>567</v>
      </c>
      <c r="F8" s="786" t="s">
        <v>568</v>
      </c>
      <c r="G8" s="784" t="s">
        <v>569</v>
      </c>
      <c r="H8" s="775" t="s">
        <v>136</v>
      </c>
      <c r="I8" s="775" t="s">
        <v>23</v>
      </c>
      <c r="J8" s="775"/>
    </row>
    <row r="9" spans="2:10" s="5" customFormat="1" ht="13.5" customHeight="1" x14ac:dyDescent="0.2">
      <c r="B9" s="777"/>
      <c r="C9" s="777"/>
      <c r="D9" s="836"/>
      <c r="E9" s="787"/>
      <c r="F9" s="787"/>
      <c r="G9" s="785"/>
      <c r="H9" s="775"/>
      <c r="I9" s="775" t="s">
        <v>24</v>
      </c>
      <c r="J9" s="767" t="s">
        <v>570</v>
      </c>
    </row>
    <row r="10" spans="2:10" s="5" customFormat="1" ht="76.5" customHeight="1" x14ac:dyDescent="0.2">
      <c r="B10" s="777"/>
      <c r="C10" s="777"/>
      <c r="D10" s="836"/>
      <c r="E10" s="787"/>
      <c r="F10" s="788"/>
      <c r="G10" s="789"/>
      <c r="H10" s="775"/>
      <c r="I10" s="775"/>
      <c r="J10" s="768"/>
    </row>
    <row r="11" spans="2:10" s="5" customFormat="1" ht="29.25" customHeight="1" x14ac:dyDescent="0.2">
      <c r="B11" s="825" t="s">
        <v>619</v>
      </c>
      <c r="C11" s="853"/>
      <c r="D11" s="853"/>
      <c r="E11" s="853"/>
      <c r="F11" s="853"/>
      <c r="G11" s="853"/>
      <c r="H11" s="853"/>
      <c r="I11" s="853"/>
      <c r="J11" s="854"/>
    </row>
    <row r="12" spans="2:10" ht="28.5" customHeight="1" x14ac:dyDescent="0.2">
      <c r="B12" s="351" t="s">
        <v>228</v>
      </c>
      <c r="C12" s="867" t="s">
        <v>229</v>
      </c>
      <c r="D12" s="868"/>
      <c r="E12" s="868"/>
      <c r="F12" s="869"/>
      <c r="G12" s="322"/>
      <c r="H12" s="321">
        <f>SUM(H13:H18)</f>
        <v>250.6</v>
      </c>
      <c r="I12" s="328"/>
      <c r="J12" s="328"/>
    </row>
    <row r="13" spans="2:10" ht="45" customHeight="1" x14ac:dyDescent="0.2">
      <c r="B13" s="323" t="s">
        <v>290</v>
      </c>
      <c r="C13" s="323" t="s">
        <v>230</v>
      </c>
      <c r="D13" s="448">
        <v>1</v>
      </c>
      <c r="E13" s="399" t="s">
        <v>642</v>
      </c>
      <c r="F13" s="399" t="s">
        <v>782</v>
      </c>
      <c r="G13" s="324" t="s">
        <v>1</v>
      </c>
      <c r="H13" s="292">
        <v>182.6</v>
      </c>
      <c r="I13" s="324" t="s">
        <v>523</v>
      </c>
      <c r="J13" s="330" t="s">
        <v>85</v>
      </c>
    </row>
    <row r="14" spans="2:10" ht="28.5" customHeight="1" x14ac:dyDescent="0.2">
      <c r="B14" s="323" t="s">
        <v>289</v>
      </c>
      <c r="C14" s="331" t="s">
        <v>223</v>
      </c>
      <c r="D14" s="374">
        <v>1</v>
      </c>
      <c r="E14" s="410" t="s">
        <v>643</v>
      </c>
      <c r="F14" s="410" t="s">
        <v>782</v>
      </c>
      <c r="G14" s="326" t="s">
        <v>1</v>
      </c>
      <c r="H14" s="292">
        <v>35</v>
      </c>
      <c r="I14" s="332" t="s">
        <v>21</v>
      </c>
      <c r="J14" s="333">
        <v>17</v>
      </c>
    </row>
    <row r="15" spans="2:10" ht="37.5" customHeight="1" x14ac:dyDescent="0.2">
      <c r="B15" s="323" t="s">
        <v>288</v>
      </c>
      <c r="C15" s="331" t="s">
        <v>224</v>
      </c>
      <c r="D15" s="374">
        <v>1</v>
      </c>
      <c r="E15" s="400" t="s">
        <v>644</v>
      </c>
      <c r="F15" s="402" t="s">
        <v>782</v>
      </c>
      <c r="G15" s="326" t="s">
        <v>1</v>
      </c>
      <c r="H15" s="292">
        <v>3</v>
      </c>
      <c r="I15" s="332" t="s">
        <v>22</v>
      </c>
      <c r="J15" s="334">
        <v>1</v>
      </c>
    </row>
    <row r="16" spans="2:10" ht="27.75" customHeight="1" x14ac:dyDescent="0.2">
      <c r="B16" s="323" t="s">
        <v>287</v>
      </c>
      <c r="C16" s="331" t="s">
        <v>225</v>
      </c>
      <c r="D16" s="372">
        <v>1</v>
      </c>
      <c r="E16" s="400" t="s">
        <v>645</v>
      </c>
      <c r="F16" s="402" t="s">
        <v>782</v>
      </c>
      <c r="G16" s="326" t="s">
        <v>1</v>
      </c>
      <c r="H16" s="292">
        <v>5</v>
      </c>
      <c r="I16" s="332" t="s">
        <v>22</v>
      </c>
      <c r="J16" s="334">
        <v>1</v>
      </c>
    </row>
    <row r="17" spans="2:10" ht="45.75" customHeight="1" x14ac:dyDescent="0.2">
      <c r="B17" s="325" t="s">
        <v>291</v>
      </c>
      <c r="C17" s="325" t="s">
        <v>226</v>
      </c>
      <c r="D17" s="367" t="s">
        <v>33</v>
      </c>
      <c r="E17" s="400" t="s">
        <v>646</v>
      </c>
      <c r="F17" s="402" t="s">
        <v>782</v>
      </c>
      <c r="G17" s="326" t="s">
        <v>1</v>
      </c>
      <c r="H17" s="292">
        <v>15</v>
      </c>
      <c r="I17" s="335" t="s">
        <v>43</v>
      </c>
      <c r="J17" s="360">
        <v>8</v>
      </c>
    </row>
    <row r="18" spans="2:10" ht="36" customHeight="1" x14ac:dyDescent="0.2">
      <c r="B18" s="323" t="s">
        <v>286</v>
      </c>
      <c r="C18" s="325" t="s">
        <v>227</v>
      </c>
      <c r="D18" s="374">
        <v>1</v>
      </c>
      <c r="E18" s="400" t="s">
        <v>647</v>
      </c>
      <c r="F18" s="402" t="s">
        <v>782</v>
      </c>
      <c r="G18" s="326" t="s">
        <v>1</v>
      </c>
      <c r="H18" s="292">
        <v>10</v>
      </c>
      <c r="I18" s="324" t="s">
        <v>27</v>
      </c>
      <c r="J18" s="333">
        <v>3</v>
      </c>
    </row>
    <row r="19" spans="2:10" ht="30.75" customHeight="1" x14ac:dyDescent="0.2">
      <c r="B19" s="351" t="s">
        <v>231</v>
      </c>
      <c r="C19" s="867" t="s">
        <v>247</v>
      </c>
      <c r="D19" s="868"/>
      <c r="E19" s="868"/>
      <c r="F19" s="868"/>
      <c r="G19" s="869"/>
      <c r="H19" s="336">
        <f t="shared" ref="H19" si="0">SUM(H20:H25)</f>
        <v>69</v>
      </c>
      <c r="I19" s="322"/>
      <c r="J19" s="322"/>
    </row>
    <row r="20" spans="2:10" ht="27" customHeight="1" x14ac:dyDescent="0.2">
      <c r="B20" s="323" t="s">
        <v>285</v>
      </c>
      <c r="C20" s="329" t="s">
        <v>232</v>
      </c>
      <c r="D20" s="401" t="s">
        <v>33</v>
      </c>
      <c r="E20" s="410" t="s">
        <v>648</v>
      </c>
      <c r="F20" s="402" t="s">
        <v>649</v>
      </c>
      <c r="G20" s="332" t="s">
        <v>1</v>
      </c>
      <c r="H20" s="292">
        <v>15</v>
      </c>
      <c r="I20" s="332" t="s">
        <v>21</v>
      </c>
      <c r="J20" s="337">
        <v>4</v>
      </c>
    </row>
    <row r="21" spans="2:10" ht="40.5" customHeight="1" x14ac:dyDescent="0.2">
      <c r="B21" s="323" t="s">
        <v>284</v>
      </c>
      <c r="C21" s="323" t="s">
        <v>233</v>
      </c>
      <c r="D21" s="398" t="s">
        <v>33</v>
      </c>
      <c r="E21" s="399" t="s">
        <v>650</v>
      </c>
      <c r="F21" s="449" t="s">
        <v>649</v>
      </c>
      <c r="G21" s="327" t="s">
        <v>1</v>
      </c>
      <c r="H21" s="292">
        <v>6</v>
      </c>
      <c r="I21" s="332" t="s">
        <v>64</v>
      </c>
      <c r="J21" s="337">
        <v>10</v>
      </c>
    </row>
    <row r="22" spans="2:10" ht="30.75" customHeight="1" x14ac:dyDescent="0.2">
      <c r="B22" s="323" t="s">
        <v>283</v>
      </c>
      <c r="C22" s="329" t="s">
        <v>234</v>
      </c>
      <c r="D22" s="401" t="s">
        <v>33</v>
      </c>
      <c r="E22" s="410" t="s">
        <v>651</v>
      </c>
      <c r="F22" s="402" t="s">
        <v>649</v>
      </c>
      <c r="G22" s="327" t="s">
        <v>1</v>
      </c>
      <c r="H22" s="292">
        <v>17</v>
      </c>
      <c r="I22" s="332" t="s">
        <v>6</v>
      </c>
      <c r="J22" s="337">
        <v>5</v>
      </c>
    </row>
    <row r="23" spans="2:10" ht="30.75" customHeight="1" x14ac:dyDescent="0.2">
      <c r="B23" s="323" t="s">
        <v>282</v>
      </c>
      <c r="C23" s="329" t="s">
        <v>524</v>
      </c>
      <c r="D23" s="401" t="s">
        <v>33</v>
      </c>
      <c r="E23" s="368" t="s">
        <v>652</v>
      </c>
      <c r="F23" s="402" t="s">
        <v>649</v>
      </c>
      <c r="G23" s="327" t="s">
        <v>1</v>
      </c>
      <c r="H23" s="292">
        <v>4</v>
      </c>
      <c r="I23" s="332" t="s">
        <v>6</v>
      </c>
      <c r="J23" s="337">
        <v>1</v>
      </c>
    </row>
    <row r="24" spans="2:10" s="53" customFormat="1" ht="36" customHeight="1" x14ac:dyDescent="0.2">
      <c r="B24" s="323" t="s">
        <v>281</v>
      </c>
      <c r="C24" s="329" t="s">
        <v>235</v>
      </c>
      <c r="D24" s="401" t="s">
        <v>33</v>
      </c>
      <c r="E24" s="410" t="s">
        <v>653</v>
      </c>
      <c r="F24" s="402" t="s">
        <v>649</v>
      </c>
      <c r="G24" s="327" t="s">
        <v>1</v>
      </c>
      <c r="H24" s="292">
        <v>20</v>
      </c>
      <c r="I24" s="332" t="s">
        <v>86</v>
      </c>
      <c r="J24" s="337">
        <v>1</v>
      </c>
    </row>
    <row r="25" spans="2:10" s="53" customFormat="1" ht="40.5" customHeight="1" x14ac:dyDescent="0.2">
      <c r="B25" s="338" t="s">
        <v>280</v>
      </c>
      <c r="C25" s="338" t="s">
        <v>375</v>
      </c>
      <c r="D25" s="398" t="s">
        <v>33</v>
      </c>
      <c r="E25" s="399" t="s">
        <v>654</v>
      </c>
      <c r="F25" s="399" t="s">
        <v>649</v>
      </c>
      <c r="G25" s="327" t="s">
        <v>1</v>
      </c>
      <c r="H25" s="339">
        <v>7</v>
      </c>
      <c r="I25" s="340" t="s">
        <v>80</v>
      </c>
      <c r="J25" s="341">
        <v>10</v>
      </c>
    </row>
    <row r="26" spans="2:10" ht="24" customHeight="1" x14ac:dyDescent="0.2">
      <c r="B26" s="351" t="s">
        <v>236</v>
      </c>
      <c r="C26" s="867" t="s">
        <v>248</v>
      </c>
      <c r="D26" s="868"/>
      <c r="E26" s="868"/>
      <c r="F26" s="869"/>
      <c r="G26" s="322"/>
      <c r="H26" s="321">
        <f>SUM(H27:H33)</f>
        <v>183.1</v>
      </c>
      <c r="I26" s="322"/>
      <c r="J26" s="322"/>
    </row>
    <row r="27" spans="2:10" ht="27.75" customHeight="1" x14ac:dyDescent="0.2">
      <c r="B27" s="323" t="s">
        <v>279</v>
      </c>
      <c r="C27" s="324" t="s">
        <v>237</v>
      </c>
      <c r="D27" s="448">
        <v>1</v>
      </c>
      <c r="E27" s="450" t="s">
        <v>655</v>
      </c>
      <c r="F27" s="440" t="s">
        <v>656</v>
      </c>
      <c r="G27" s="327" t="s">
        <v>1</v>
      </c>
      <c r="H27" s="314">
        <v>30</v>
      </c>
      <c r="I27" s="342" t="s">
        <v>6</v>
      </c>
      <c r="J27" s="333">
        <v>11</v>
      </c>
    </row>
    <row r="28" spans="2:10" ht="33" customHeight="1" x14ac:dyDescent="0.2">
      <c r="B28" s="338" t="s">
        <v>278</v>
      </c>
      <c r="C28" s="340" t="s">
        <v>238</v>
      </c>
      <c r="D28" s="451">
        <v>1</v>
      </c>
      <c r="E28" s="452" t="s">
        <v>657</v>
      </c>
      <c r="F28" s="440" t="s">
        <v>656</v>
      </c>
      <c r="G28" s="343" t="s">
        <v>1</v>
      </c>
      <c r="H28" s="317">
        <v>26</v>
      </c>
      <c r="I28" s="340" t="s">
        <v>35</v>
      </c>
      <c r="J28" s="344">
        <v>25</v>
      </c>
    </row>
    <row r="29" spans="2:10" ht="36" customHeight="1" x14ac:dyDescent="0.2">
      <c r="B29" s="325" t="s">
        <v>276</v>
      </c>
      <c r="C29" s="326" t="s">
        <v>239</v>
      </c>
      <c r="D29" s="453">
        <v>1</v>
      </c>
      <c r="E29" s="454" t="s">
        <v>658</v>
      </c>
      <c r="F29" s="440" t="s">
        <v>656</v>
      </c>
      <c r="G29" s="327" t="s">
        <v>1</v>
      </c>
      <c r="H29" s="314">
        <v>71.099999999999994</v>
      </c>
      <c r="I29" s="327" t="s">
        <v>6</v>
      </c>
      <c r="J29" s="334">
        <v>16</v>
      </c>
    </row>
    <row r="30" spans="2:10" ht="39.75" hidden="1" customHeight="1" x14ac:dyDescent="0.2">
      <c r="B30" s="361" t="s">
        <v>277</v>
      </c>
      <c r="C30" s="326" t="s">
        <v>240</v>
      </c>
      <c r="D30" s="374">
        <v>1</v>
      </c>
      <c r="E30" s="375" t="s">
        <v>659</v>
      </c>
      <c r="F30" s="375" t="s">
        <v>656</v>
      </c>
      <c r="G30" s="327" t="s">
        <v>1</v>
      </c>
      <c r="H30" s="314">
        <v>0</v>
      </c>
      <c r="I30" s="335" t="s">
        <v>6</v>
      </c>
      <c r="J30" s="344">
        <v>3</v>
      </c>
    </row>
    <row r="31" spans="2:10" ht="46.5" customHeight="1" x14ac:dyDescent="0.2">
      <c r="B31" s="325" t="s">
        <v>275</v>
      </c>
      <c r="C31" s="326" t="s">
        <v>241</v>
      </c>
      <c r="D31" s="441">
        <v>1</v>
      </c>
      <c r="E31" s="427" t="s">
        <v>660</v>
      </c>
      <c r="F31" s="427" t="s">
        <v>661</v>
      </c>
      <c r="G31" s="345" t="s">
        <v>1</v>
      </c>
      <c r="H31" s="318">
        <v>19</v>
      </c>
      <c r="I31" s="343" t="s">
        <v>244</v>
      </c>
      <c r="J31" s="334" t="s">
        <v>28</v>
      </c>
    </row>
    <row r="32" spans="2:10" ht="36" customHeight="1" x14ac:dyDescent="0.2">
      <c r="B32" s="338" t="s">
        <v>274</v>
      </c>
      <c r="C32" s="335" t="s">
        <v>242</v>
      </c>
      <c r="D32" s="374">
        <v>1</v>
      </c>
      <c r="E32" s="440" t="s">
        <v>662</v>
      </c>
      <c r="F32" s="440" t="s">
        <v>656</v>
      </c>
      <c r="G32" s="325" t="s">
        <v>4</v>
      </c>
      <c r="H32" s="314">
        <v>31.6</v>
      </c>
      <c r="I32" s="335" t="s">
        <v>74</v>
      </c>
      <c r="J32" s="344">
        <v>100</v>
      </c>
    </row>
    <row r="33" spans="2:10" ht="46.5" customHeight="1" x14ac:dyDescent="0.2">
      <c r="B33" s="323" t="s">
        <v>273</v>
      </c>
      <c r="C33" s="326" t="s">
        <v>243</v>
      </c>
      <c r="D33" s="374">
        <v>1</v>
      </c>
      <c r="E33" s="440" t="s">
        <v>663</v>
      </c>
      <c r="F33" s="440" t="s">
        <v>656</v>
      </c>
      <c r="G33" s="325" t="s">
        <v>1</v>
      </c>
      <c r="H33" s="314">
        <v>5.4</v>
      </c>
      <c r="I33" s="327" t="s">
        <v>81</v>
      </c>
      <c r="J33" s="334">
        <v>3</v>
      </c>
    </row>
    <row r="34" spans="2:10" ht="23.25" customHeight="1" x14ac:dyDescent="0.2">
      <c r="B34" s="351" t="s">
        <v>245</v>
      </c>
      <c r="C34" s="864" t="s">
        <v>65</v>
      </c>
      <c r="D34" s="865"/>
      <c r="E34" s="865"/>
      <c r="F34" s="866"/>
      <c r="G34" s="346"/>
      <c r="H34" s="321">
        <f>SUM(H35:H39)</f>
        <v>1292</v>
      </c>
      <c r="I34" s="346"/>
      <c r="J34" s="346"/>
    </row>
    <row r="35" spans="2:10" ht="42" customHeight="1" x14ac:dyDescent="0.2">
      <c r="B35" s="323" t="s">
        <v>272</v>
      </c>
      <c r="C35" s="347" t="s">
        <v>246</v>
      </c>
      <c r="D35" s="459">
        <v>1</v>
      </c>
      <c r="E35" s="371" t="s">
        <v>640</v>
      </c>
      <c r="F35" s="456" t="s">
        <v>795</v>
      </c>
      <c r="G35" s="347" t="s">
        <v>1</v>
      </c>
      <c r="H35" s="314">
        <v>1164</v>
      </c>
      <c r="I35" s="347" t="s">
        <v>36</v>
      </c>
      <c r="J35" s="348">
        <v>100</v>
      </c>
    </row>
    <row r="36" spans="2:10" ht="43.5" customHeight="1" x14ac:dyDescent="0.2">
      <c r="B36" s="338" t="s">
        <v>271</v>
      </c>
      <c r="C36" s="326" t="s">
        <v>249</v>
      </c>
      <c r="D36" s="459">
        <v>1</v>
      </c>
      <c r="E36" s="371" t="s">
        <v>664</v>
      </c>
      <c r="F36" s="456" t="s">
        <v>795</v>
      </c>
      <c r="G36" s="326" t="s">
        <v>1</v>
      </c>
      <c r="H36" s="314">
        <v>30</v>
      </c>
      <c r="I36" s="340" t="s">
        <v>29</v>
      </c>
      <c r="J36" s="344">
        <v>100</v>
      </c>
    </row>
    <row r="37" spans="2:10" ht="33" customHeight="1" x14ac:dyDescent="0.2">
      <c r="B37" s="323" t="s">
        <v>480</v>
      </c>
      <c r="C37" s="347" t="s">
        <v>469</v>
      </c>
      <c r="D37" s="459">
        <v>1</v>
      </c>
      <c r="E37" s="371" t="s">
        <v>581</v>
      </c>
      <c r="F37" s="456" t="s">
        <v>782</v>
      </c>
      <c r="G37" s="349" t="s">
        <v>1</v>
      </c>
      <c r="H37" s="314">
        <v>18</v>
      </c>
      <c r="I37" s="324" t="s">
        <v>29</v>
      </c>
      <c r="J37" s="334">
        <v>100</v>
      </c>
    </row>
    <row r="38" spans="2:10" ht="51.75" customHeight="1" x14ac:dyDescent="0.2">
      <c r="B38" s="323" t="s">
        <v>270</v>
      </c>
      <c r="C38" s="347" t="s">
        <v>292</v>
      </c>
      <c r="D38" s="459">
        <v>1</v>
      </c>
      <c r="E38" s="371" t="s">
        <v>664</v>
      </c>
      <c r="F38" s="456" t="s">
        <v>780</v>
      </c>
      <c r="G38" s="347" t="s">
        <v>1</v>
      </c>
      <c r="H38" s="314">
        <v>40</v>
      </c>
      <c r="I38" s="347" t="s">
        <v>1246</v>
      </c>
      <c r="J38" s="348" t="s">
        <v>28</v>
      </c>
    </row>
    <row r="39" spans="2:10" ht="59.25" customHeight="1" x14ac:dyDescent="0.2">
      <c r="B39" s="323" t="s">
        <v>269</v>
      </c>
      <c r="C39" s="326" t="s">
        <v>481</v>
      </c>
      <c r="D39" s="459">
        <v>1</v>
      </c>
      <c r="E39" s="371" t="s">
        <v>581</v>
      </c>
      <c r="F39" s="456" t="s">
        <v>780</v>
      </c>
      <c r="G39" s="326" t="s">
        <v>1</v>
      </c>
      <c r="H39" s="314">
        <v>40</v>
      </c>
      <c r="I39" s="326" t="s">
        <v>522</v>
      </c>
      <c r="J39" s="350" t="s">
        <v>1245</v>
      </c>
    </row>
    <row r="40" spans="2:10" ht="24" customHeight="1" x14ac:dyDescent="0.2">
      <c r="B40" s="846" t="s">
        <v>521</v>
      </c>
      <c r="C40" s="846"/>
      <c r="D40" s="846"/>
      <c r="E40" s="846"/>
      <c r="F40" s="846"/>
      <c r="G40" s="846"/>
      <c r="H40" s="272">
        <f>+H34+H26+H19+H12</f>
        <v>1794.6999999999998</v>
      </c>
      <c r="I40" s="95"/>
      <c r="J40" s="83"/>
    </row>
    <row r="41" spans="2:10" ht="16.5" customHeight="1" x14ac:dyDescent="0.2">
      <c r="B41" s="863"/>
      <c r="C41" s="863"/>
      <c r="D41" s="863"/>
      <c r="E41" s="863"/>
      <c r="F41" s="863"/>
      <c r="G41" s="863"/>
      <c r="H41" s="290">
        <f>+H40-H42</f>
        <v>0</v>
      </c>
      <c r="I41" s="95"/>
      <c r="J41" s="84"/>
    </row>
    <row r="42" spans="2:10" s="8" customFormat="1" ht="30" customHeight="1" x14ac:dyDescent="0.2">
      <c r="B42" s="281"/>
      <c r="C42" s="217" t="s">
        <v>441</v>
      </c>
      <c r="D42" s="379"/>
      <c r="E42" s="217"/>
      <c r="F42" s="217"/>
      <c r="G42" s="217"/>
      <c r="H42" s="222">
        <f t="shared" ref="H42" si="1">SUM(H44:H49)</f>
        <v>1794.6999999999998</v>
      </c>
      <c r="I42" s="95"/>
      <c r="J42" s="48"/>
    </row>
    <row r="43" spans="2:10" s="8" customFormat="1" ht="17.25" customHeight="1" x14ac:dyDescent="0.2">
      <c r="B43" s="282"/>
      <c r="C43" s="210" t="s">
        <v>442</v>
      </c>
      <c r="D43" s="407"/>
      <c r="E43" s="210"/>
      <c r="F43" s="210"/>
      <c r="G43" s="195"/>
      <c r="H43" s="25"/>
      <c r="I43" s="95"/>
      <c r="J43" s="48"/>
    </row>
    <row r="44" spans="2:10" s="8" customFormat="1" ht="27" customHeight="1" x14ac:dyDescent="0.2">
      <c r="B44" s="282"/>
      <c r="C44" s="210" t="s">
        <v>443</v>
      </c>
      <c r="D44" s="407"/>
      <c r="E44" s="210"/>
      <c r="F44" s="210"/>
      <c r="G44" s="245" t="s">
        <v>1</v>
      </c>
      <c r="H44" s="213">
        <f>+H39+H38+H37+H36+H35+H33+H31+H30+H29+H28+H27+H25+H24+H23+H22+H21+H20+H18+H17+H16+H15+H14+H13</f>
        <v>1763.1</v>
      </c>
      <c r="I44" s="95"/>
      <c r="J44" s="48"/>
    </row>
    <row r="45" spans="2:10" s="8" customFormat="1" ht="22.5" customHeight="1" x14ac:dyDescent="0.2">
      <c r="B45" s="282"/>
      <c r="C45" s="210" t="s">
        <v>444</v>
      </c>
      <c r="D45" s="407"/>
      <c r="E45" s="210"/>
      <c r="F45" s="210"/>
      <c r="G45" s="245" t="s">
        <v>4</v>
      </c>
      <c r="H45" s="213">
        <f>+H32</f>
        <v>31.6</v>
      </c>
      <c r="I45" s="95"/>
      <c r="J45" s="48"/>
    </row>
    <row r="46" spans="2:10" s="8" customFormat="1" ht="22.5" customHeight="1" x14ac:dyDescent="0.2">
      <c r="B46" s="282"/>
      <c r="C46" s="210" t="s">
        <v>445</v>
      </c>
      <c r="D46" s="407"/>
      <c r="E46" s="210"/>
      <c r="F46" s="210"/>
      <c r="G46" s="245" t="s">
        <v>5</v>
      </c>
      <c r="H46" s="213"/>
      <c r="I46" s="95"/>
      <c r="J46" s="48"/>
    </row>
    <row r="47" spans="2:10" s="8" customFormat="1" ht="29.25" customHeight="1" x14ac:dyDescent="0.2">
      <c r="B47" s="282"/>
      <c r="C47" s="210" t="s">
        <v>446</v>
      </c>
      <c r="D47" s="407"/>
      <c r="E47" s="210"/>
      <c r="F47" s="210"/>
      <c r="G47" s="245" t="s">
        <v>2</v>
      </c>
      <c r="H47" s="213"/>
      <c r="I47" s="95"/>
      <c r="J47" s="48"/>
    </row>
    <row r="48" spans="2:10" s="8" customFormat="1" ht="22.5" customHeight="1" x14ac:dyDescent="0.2">
      <c r="B48" s="282"/>
      <c r="C48" s="210" t="s">
        <v>447</v>
      </c>
      <c r="D48" s="407"/>
      <c r="E48" s="210"/>
      <c r="F48" s="210"/>
      <c r="G48" s="245" t="s">
        <v>3</v>
      </c>
      <c r="H48" s="213"/>
      <c r="I48" s="95"/>
      <c r="J48" s="48"/>
    </row>
    <row r="49" spans="2:10" s="8" customFormat="1" ht="22.5" customHeight="1" x14ac:dyDescent="0.2">
      <c r="B49" s="283"/>
      <c r="C49" s="211" t="s">
        <v>448</v>
      </c>
      <c r="D49" s="418"/>
      <c r="E49" s="211"/>
      <c r="F49" s="211"/>
      <c r="G49" s="246" t="s">
        <v>452</v>
      </c>
      <c r="H49" s="213"/>
      <c r="I49" s="95"/>
      <c r="J49" s="48"/>
    </row>
    <row r="50" spans="2:10" s="8" customFormat="1" ht="46.5" customHeight="1" x14ac:dyDescent="0.2">
      <c r="B50" s="284"/>
      <c r="C50" s="199" t="s">
        <v>449</v>
      </c>
      <c r="D50" s="383"/>
      <c r="E50" s="199"/>
      <c r="F50" s="199"/>
      <c r="G50" s="207" t="s">
        <v>453</v>
      </c>
      <c r="H50" s="203"/>
      <c r="I50" s="95"/>
      <c r="J50" s="48"/>
    </row>
    <row r="51" spans="2:10" s="8" customFormat="1" ht="34.5" customHeight="1" x14ac:dyDescent="0.2">
      <c r="B51" s="352"/>
      <c r="C51" s="205" t="s">
        <v>451</v>
      </c>
      <c r="D51" s="384"/>
      <c r="E51" s="205"/>
      <c r="F51" s="205"/>
      <c r="G51" s="215"/>
      <c r="H51" s="209">
        <f t="shared" ref="H51" si="2">+H50+H42</f>
        <v>1794.6999999999998</v>
      </c>
      <c r="I51" s="95"/>
      <c r="J51" s="48"/>
    </row>
    <row r="52" spans="2:10" s="8" customFormat="1" ht="24.75" customHeight="1" x14ac:dyDescent="0.2">
      <c r="B52" s="282"/>
      <c r="C52" s="195" t="s">
        <v>450</v>
      </c>
      <c r="D52" s="460"/>
      <c r="E52" s="195"/>
      <c r="F52" s="195"/>
      <c r="G52" s="195"/>
      <c r="H52" s="25"/>
      <c r="I52" s="95"/>
      <c r="J52" s="48"/>
    </row>
    <row r="57" spans="2:10" x14ac:dyDescent="0.2">
      <c r="H57" s="111"/>
    </row>
  </sheetData>
  <mergeCells count="23">
    <mergeCell ref="B41:G41"/>
    <mergeCell ref="B40:G40"/>
    <mergeCell ref="C34:F34"/>
    <mergeCell ref="B8:B10"/>
    <mergeCell ref="I8:J8"/>
    <mergeCell ref="I9:I10"/>
    <mergeCell ref="D8:D10"/>
    <mergeCell ref="E8:E10"/>
    <mergeCell ref="F8:F10"/>
    <mergeCell ref="G8:G10"/>
    <mergeCell ref="J9:J10"/>
    <mergeCell ref="B11:J11"/>
    <mergeCell ref="C12:F12"/>
    <mergeCell ref="C19:G19"/>
    <mergeCell ref="C26:F26"/>
    <mergeCell ref="C8:C10"/>
    <mergeCell ref="H8:H10"/>
    <mergeCell ref="B7:J7"/>
    <mergeCell ref="G1:I1"/>
    <mergeCell ref="G2:J2"/>
    <mergeCell ref="G3:J3"/>
    <mergeCell ref="G4:I4"/>
    <mergeCell ref="G5:I5"/>
  </mergeCells>
  <phoneticPr fontId="13" type="noConversion"/>
  <pageMargins left="0.19685039370078741" right="0.19685039370078741" top="0.19685039370078741" bottom="0.19685039370078741" header="0" footer="0"/>
  <pageSetup paperSize="9" scale="83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D9ECE-9C88-4F7A-AE2F-263B3A0F69E8}">
  <sheetPr>
    <tabColor theme="8" tint="0.59999389629810485"/>
  </sheetPr>
  <dimension ref="B1:J43"/>
  <sheetViews>
    <sheetView topLeftCell="A3" zoomScale="85" zoomScaleNormal="85" workbookViewId="0">
      <selection activeCell="C8" sqref="C8"/>
    </sheetView>
  </sheetViews>
  <sheetFormatPr defaultColWidth="9.140625" defaultRowHeight="12.75" x14ac:dyDescent="0.2"/>
  <cols>
    <col min="1" max="1" width="1.7109375" style="18" customWidth="1"/>
    <col min="2" max="2" width="17.42578125" style="78" customWidth="1"/>
    <col min="3" max="3" width="42.85546875" style="76" customWidth="1"/>
    <col min="4" max="4" width="5.7109375" style="637" customWidth="1"/>
    <col min="5" max="5" width="48.28515625" style="638" customWidth="1"/>
    <col min="6" max="6" width="28" style="638" customWidth="1"/>
    <col min="7" max="7" width="7.7109375" style="112" customWidth="1"/>
    <col min="8" max="8" width="12.28515625" style="620" customWidth="1"/>
    <col min="9" max="9" width="32.140625" style="113" customWidth="1"/>
    <col min="10" max="10" width="6.5703125" style="124" customWidth="1"/>
    <col min="11" max="16384" width="9.140625" style="18"/>
  </cols>
  <sheetData>
    <row r="1" spans="2:10" s="1" customFormat="1" ht="15.75" hidden="1" x14ac:dyDescent="0.2">
      <c r="B1" s="870"/>
      <c r="C1" s="870"/>
      <c r="D1" s="870"/>
      <c r="E1" s="870"/>
      <c r="F1" s="870"/>
      <c r="G1" s="870"/>
      <c r="H1" s="870"/>
      <c r="I1" s="870"/>
      <c r="J1" s="870"/>
    </row>
    <row r="2" spans="2:10" hidden="1" x14ac:dyDescent="0.2">
      <c r="B2" s="596"/>
      <c r="C2" s="597"/>
      <c r="D2" s="621"/>
      <c r="E2" s="621"/>
      <c r="F2" s="621"/>
      <c r="G2" s="598"/>
      <c r="H2" s="599"/>
      <c r="I2" s="871"/>
      <c r="J2" s="871"/>
    </row>
    <row r="3" spans="2:10" s="574" customFormat="1" ht="26.25" customHeight="1" x14ac:dyDescent="0.2">
      <c r="B3" s="777" t="s">
        <v>135</v>
      </c>
      <c r="C3" s="777" t="s">
        <v>571</v>
      </c>
      <c r="D3" s="872" t="s">
        <v>566</v>
      </c>
      <c r="E3" s="874" t="s">
        <v>567</v>
      </c>
      <c r="F3" s="874" t="s">
        <v>568</v>
      </c>
      <c r="G3" s="877" t="s">
        <v>569</v>
      </c>
      <c r="H3" s="775" t="s">
        <v>136</v>
      </c>
      <c r="I3" s="775" t="s">
        <v>23</v>
      </c>
      <c r="J3" s="775"/>
    </row>
    <row r="4" spans="2:10" s="574" customFormat="1" ht="18.75" customHeight="1" x14ac:dyDescent="0.2">
      <c r="B4" s="777"/>
      <c r="C4" s="777"/>
      <c r="D4" s="873"/>
      <c r="E4" s="875"/>
      <c r="F4" s="875"/>
      <c r="G4" s="878"/>
      <c r="H4" s="775"/>
      <c r="I4" s="775" t="s">
        <v>24</v>
      </c>
      <c r="J4" s="767" t="s">
        <v>570</v>
      </c>
    </row>
    <row r="5" spans="2:10" s="574" customFormat="1" ht="76.5" customHeight="1" x14ac:dyDescent="0.2">
      <c r="B5" s="777"/>
      <c r="C5" s="777"/>
      <c r="D5" s="873"/>
      <c r="E5" s="875"/>
      <c r="F5" s="876"/>
      <c r="G5" s="879"/>
      <c r="H5" s="775"/>
      <c r="I5" s="775"/>
      <c r="J5" s="768"/>
    </row>
    <row r="6" spans="2:10" s="574" customFormat="1" ht="18.75" x14ac:dyDescent="0.2">
      <c r="B6" s="825" t="s">
        <v>930</v>
      </c>
      <c r="C6" s="853"/>
      <c r="D6" s="853"/>
      <c r="E6" s="853"/>
      <c r="F6" s="853"/>
      <c r="G6" s="853"/>
      <c r="H6" s="853"/>
      <c r="I6" s="853"/>
      <c r="J6" s="854"/>
    </row>
    <row r="7" spans="2:10" s="574" customFormat="1" x14ac:dyDescent="0.2">
      <c r="B7" s="169" t="s">
        <v>931</v>
      </c>
      <c r="C7" s="850" t="s">
        <v>932</v>
      </c>
      <c r="D7" s="851"/>
      <c r="E7" s="851"/>
      <c r="F7" s="851"/>
      <c r="G7" s="852"/>
      <c r="H7" s="600">
        <f>+H8</f>
        <v>108</v>
      </c>
      <c r="I7" s="157"/>
      <c r="J7" s="601"/>
    </row>
    <row r="8" spans="2:10" ht="51" x14ac:dyDescent="0.2">
      <c r="B8" s="38" t="s">
        <v>933</v>
      </c>
      <c r="C8" s="163" t="s">
        <v>934</v>
      </c>
      <c r="D8" s="622" t="s">
        <v>33</v>
      </c>
      <c r="E8" s="623" t="s">
        <v>586</v>
      </c>
      <c r="F8" s="623" t="s">
        <v>665</v>
      </c>
      <c r="G8" s="121" t="s">
        <v>1</v>
      </c>
      <c r="H8" s="98">
        <v>108</v>
      </c>
      <c r="I8" s="302" t="s">
        <v>935</v>
      </c>
      <c r="J8" s="60">
        <v>9.5</v>
      </c>
    </row>
    <row r="9" spans="2:10" x14ac:dyDescent="0.2">
      <c r="B9" s="169" t="s">
        <v>936</v>
      </c>
      <c r="C9" s="850" t="s">
        <v>937</v>
      </c>
      <c r="D9" s="851"/>
      <c r="E9" s="851"/>
      <c r="F9" s="852"/>
      <c r="G9" s="602"/>
      <c r="H9" s="600">
        <f>SUM(H10:H27)</f>
        <v>347.9</v>
      </c>
      <c r="I9" s="157"/>
      <c r="J9" s="601"/>
    </row>
    <row r="10" spans="2:10" ht="24" x14ac:dyDescent="0.2">
      <c r="B10" s="860" t="s">
        <v>938</v>
      </c>
      <c r="C10" s="890" t="s">
        <v>939</v>
      </c>
      <c r="D10" s="595" t="s">
        <v>33</v>
      </c>
      <c r="E10" s="624" t="s">
        <v>940</v>
      </c>
      <c r="F10" s="805" t="s">
        <v>666</v>
      </c>
      <c r="G10" s="892" t="s">
        <v>1</v>
      </c>
      <c r="H10" s="886">
        <v>3</v>
      </c>
      <c r="I10" s="735" t="s">
        <v>941</v>
      </c>
      <c r="J10" s="807" t="s">
        <v>942</v>
      </c>
    </row>
    <row r="11" spans="2:10" ht="30" customHeight="1" x14ac:dyDescent="0.2">
      <c r="B11" s="861"/>
      <c r="C11" s="891"/>
      <c r="D11" s="595" t="s">
        <v>16</v>
      </c>
      <c r="E11" s="624" t="s">
        <v>943</v>
      </c>
      <c r="F11" s="806"/>
      <c r="G11" s="893"/>
      <c r="H11" s="888"/>
      <c r="I11" s="736"/>
      <c r="J11" s="808"/>
    </row>
    <row r="12" spans="2:10" ht="38.25" x14ac:dyDescent="0.2">
      <c r="B12" s="38" t="s">
        <v>944</v>
      </c>
      <c r="C12" s="64" t="s">
        <v>945</v>
      </c>
      <c r="D12" s="595" t="s">
        <v>33</v>
      </c>
      <c r="E12" s="625" t="s">
        <v>946</v>
      </c>
      <c r="F12" s="625" t="s">
        <v>666</v>
      </c>
      <c r="G12" s="121" t="s">
        <v>1</v>
      </c>
      <c r="H12" s="98">
        <v>50</v>
      </c>
      <c r="I12" s="117" t="s">
        <v>947</v>
      </c>
      <c r="J12" s="116">
        <v>4</v>
      </c>
    </row>
    <row r="13" spans="2:10" ht="36" x14ac:dyDescent="0.2">
      <c r="B13" s="860" t="s">
        <v>948</v>
      </c>
      <c r="C13" s="763" t="s">
        <v>949</v>
      </c>
      <c r="D13" s="626">
        <v>1</v>
      </c>
      <c r="E13" s="625" t="s">
        <v>950</v>
      </c>
      <c r="F13" s="625" t="s">
        <v>666</v>
      </c>
      <c r="G13" s="883" t="s">
        <v>1</v>
      </c>
      <c r="H13" s="886">
        <v>223.9</v>
      </c>
      <c r="I13" s="735" t="s">
        <v>951</v>
      </c>
      <c r="J13" s="883">
        <v>8</v>
      </c>
    </row>
    <row r="14" spans="2:10" ht="36" x14ac:dyDescent="0.2">
      <c r="B14" s="882"/>
      <c r="C14" s="764"/>
      <c r="D14" s="626">
        <v>2</v>
      </c>
      <c r="E14" s="625" t="s">
        <v>952</v>
      </c>
      <c r="F14" s="625" t="s">
        <v>666</v>
      </c>
      <c r="G14" s="884"/>
      <c r="H14" s="887"/>
      <c r="I14" s="889"/>
      <c r="J14" s="884"/>
    </row>
    <row r="15" spans="2:10" ht="36" x14ac:dyDescent="0.2">
      <c r="B15" s="882"/>
      <c r="C15" s="764"/>
      <c r="D15" s="626">
        <v>3</v>
      </c>
      <c r="E15" s="625" t="s">
        <v>953</v>
      </c>
      <c r="F15" s="625" t="s">
        <v>666</v>
      </c>
      <c r="G15" s="884"/>
      <c r="H15" s="887"/>
      <c r="I15" s="889"/>
      <c r="J15" s="884"/>
    </row>
    <row r="16" spans="2:10" ht="24" x14ac:dyDescent="0.2">
      <c r="B16" s="882"/>
      <c r="C16" s="764"/>
      <c r="D16" s="626">
        <v>4</v>
      </c>
      <c r="E16" s="625" t="s">
        <v>954</v>
      </c>
      <c r="F16" s="625" t="s">
        <v>666</v>
      </c>
      <c r="G16" s="884"/>
      <c r="H16" s="887"/>
      <c r="I16" s="889"/>
      <c r="J16" s="884"/>
    </row>
    <row r="17" spans="2:10" ht="24" x14ac:dyDescent="0.2">
      <c r="B17" s="882"/>
      <c r="C17" s="764"/>
      <c r="D17" s="626">
        <v>5</v>
      </c>
      <c r="E17" s="625" t="s">
        <v>955</v>
      </c>
      <c r="F17" s="625" t="s">
        <v>666</v>
      </c>
      <c r="G17" s="884"/>
      <c r="H17" s="887"/>
      <c r="I17" s="889"/>
      <c r="J17" s="884"/>
    </row>
    <row r="18" spans="2:10" ht="24" x14ac:dyDescent="0.2">
      <c r="B18" s="882"/>
      <c r="C18" s="764"/>
      <c r="D18" s="626">
        <v>6</v>
      </c>
      <c r="E18" s="625" t="s">
        <v>956</v>
      </c>
      <c r="F18" s="625" t="s">
        <v>666</v>
      </c>
      <c r="G18" s="884"/>
      <c r="H18" s="887"/>
      <c r="I18" s="889"/>
      <c r="J18" s="884"/>
    </row>
    <row r="19" spans="2:10" ht="24" x14ac:dyDescent="0.2">
      <c r="B19" s="882"/>
      <c r="C19" s="764"/>
      <c r="D19" s="627">
        <v>7</v>
      </c>
      <c r="E19" s="625" t="s">
        <v>957</v>
      </c>
      <c r="F19" s="625" t="s">
        <v>666</v>
      </c>
      <c r="G19" s="884"/>
      <c r="H19" s="887"/>
      <c r="I19" s="889"/>
      <c r="J19" s="884"/>
    </row>
    <row r="20" spans="2:10" ht="24" x14ac:dyDescent="0.2">
      <c r="B20" s="861"/>
      <c r="C20" s="765"/>
      <c r="D20" s="627">
        <v>8</v>
      </c>
      <c r="E20" s="625" t="s">
        <v>958</v>
      </c>
      <c r="F20" s="625" t="s">
        <v>666</v>
      </c>
      <c r="G20" s="885"/>
      <c r="H20" s="888"/>
      <c r="I20" s="736"/>
      <c r="J20" s="885"/>
    </row>
    <row r="21" spans="2:10" ht="25.5" x14ac:dyDescent="0.2">
      <c r="B21" s="91" t="s">
        <v>959</v>
      </c>
      <c r="C21" s="65" t="s">
        <v>960</v>
      </c>
      <c r="D21" s="627">
        <v>1</v>
      </c>
      <c r="E21" s="625" t="s">
        <v>961</v>
      </c>
      <c r="F21" s="625" t="s">
        <v>666</v>
      </c>
      <c r="G21" s="603" t="s">
        <v>1</v>
      </c>
      <c r="H21" s="19">
        <v>20</v>
      </c>
      <c r="I21" s="302" t="s">
        <v>962</v>
      </c>
      <c r="J21" s="110">
        <v>1</v>
      </c>
    </row>
    <row r="22" spans="2:10" ht="36" hidden="1" x14ac:dyDescent="0.2">
      <c r="B22" s="91" t="s">
        <v>963</v>
      </c>
      <c r="C22" s="65" t="s">
        <v>964</v>
      </c>
      <c r="D22" s="627">
        <v>1</v>
      </c>
      <c r="E22" s="628" t="s">
        <v>965</v>
      </c>
      <c r="F22" s="625" t="s">
        <v>666</v>
      </c>
      <c r="G22" s="603" t="s">
        <v>1</v>
      </c>
      <c r="H22" s="98">
        <v>0</v>
      </c>
      <c r="I22" s="302" t="s">
        <v>966</v>
      </c>
      <c r="J22" s="110">
        <v>1</v>
      </c>
    </row>
    <row r="23" spans="2:10" ht="56.25" x14ac:dyDescent="0.2">
      <c r="B23" s="38" t="s">
        <v>967</v>
      </c>
      <c r="C23" s="64" t="s">
        <v>968</v>
      </c>
      <c r="D23" s="626">
        <v>1</v>
      </c>
      <c r="E23" s="625" t="s">
        <v>969</v>
      </c>
      <c r="F23" s="625" t="s">
        <v>666</v>
      </c>
      <c r="G23" s="603" t="s">
        <v>1</v>
      </c>
      <c r="H23" s="98">
        <v>3</v>
      </c>
      <c r="I23" s="117" t="s">
        <v>970</v>
      </c>
      <c r="J23" s="509" t="s">
        <v>544</v>
      </c>
    </row>
    <row r="24" spans="2:10" s="604" customFormat="1" ht="51" x14ac:dyDescent="0.2">
      <c r="B24" s="67" t="s">
        <v>971</v>
      </c>
      <c r="C24" s="67" t="s">
        <v>972</v>
      </c>
      <c r="D24" s="595" t="s">
        <v>33</v>
      </c>
      <c r="E24" s="625" t="s">
        <v>946</v>
      </c>
      <c r="F24" s="625" t="s">
        <v>666</v>
      </c>
      <c r="G24" s="122" t="s">
        <v>1</v>
      </c>
      <c r="H24" s="98">
        <v>25</v>
      </c>
      <c r="I24" s="46" t="s">
        <v>973</v>
      </c>
      <c r="J24" s="47">
        <v>3</v>
      </c>
    </row>
    <row r="25" spans="2:10" ht="30" customHeight="1" x14ac:dyDescent="0.2">
      <c r="B25" s="67" t="s">
        <v>974</v>
      </c>
      <c r="C25" s="64" t="s">
        <v>975</v>
      </c>
      <c r="D25" s="626">
        <v>1</v>
      </c>
      <c r="E25" s="625" t="s">
        <v>976</v>
      </c>
      <c r="F25" s="625" t="s">
        <v>666</v>
      </c>
      <c r="G25" s="121" t="s">
        <v>1</v>
      </c>
      <c r="H25" s="605">
        <v>3</v>
      </c>
      <c r="I25" s="115" t="s">
        <v>1247</v>
      </c>
      <c r="J25" s="108" t="s">
        <v>30</v>
      </c>
    </row>
    <row r="26" spans="2:10" s="604" customFormat="1" ht="36" x14ac:dyDescent="0.2">
      <c r="B26" s="163" t="s">
        <v>977</v>
      </c>
      <c r="C26" s="163" t="s">
        <v>978</v>
      </c>
      <c r="D26" s="622" t="s">
        <v>33</v>
      </c>
      <c r="E26" s="623" t="s">
        <v>979</v>
      </c>
      <c r="F26" s="625" t="s">
        <v>666</v>
      </c>
      <c r="G26" s="117" t="s">
        <v>1</v>
      </c>
      <c r="H26" s="98">
        <v>20</v>
      </c>
      <c r="I26" s="123" t="s">
        <v>980</v>
      </c>
      <c r="J26" s="168" t="s">
        <v>30</v>
      </c>
    </row>
    <row r="27" spans="2:10" ht="38.25" hidden="1" x14ac:dyDescent="0.2">
      <c r="B27" s="163" t="s">
        <v>981</v>
      </c>
      <c r="C27" s="64" t="s">
        <v>982</v>
      </c>
      <c r="D27" s="622" t="s">
        <v>33</v>
      </c>
      <c r="E27" s="628" t="s">
        <v>965</v>
      </c>
      <c r="F27" s="625" t="s">
        <v>666</v>
      </c>
      <c r="G27" s="606" t="s">
        <v>1</v>
      </c>
      <c r="H27" s="98">
        <v>0</v>
      </c>
      <c r="I27" s="302" t="s">
        <v>983</v>
      </c>
      <c r="J27" s="110">
        <v>1</v>
      </c>
    </row>
    <row r="28" spans="2:10" x14ac:dyDescent="0.2">
      <c r="B28" s="169" t="s">
        <v>984</v>
      </c>
      <c r="C28" s="826" t="s">
        <v>985</v>
      </c>
      <c r="D28" s="827"/>
      <c r="E28" s="827"/>
      <c r="F28" s="828"/>
      <c r="G28" s="237"/>
      <c r="H28" s="600">
        <f>SUM(H29:H30)</f>
        <v>350</v>
      </c>
      <c r="I28" s="166"/>
      <c r="J28" s="607"/>
    </row>
    <row r="29" spans="2:10" ht="32.25" customHeight="1" x14ac:dyDescent="0.2">
      <c r="B29" s="67" t="s">
        <v>986</v>
      </c>
      <c r="C29" s="64" t="s">
        <v>987</v>
      </c>
      <c r="D29" s="626">
        <v>1</v>
      </c>
      <c r="E29" s="625" t="s">
        <v>988</v>
      </c>
      <c r="F29" s="625" t="s">
        <v>989</v>
      </c>
      <c r="G29" s="117" t="s">
        <v>1</v>
      </c>
      <c r="H29" s="98">
        <v>300</v>
      </c>
      <c r="I29" s="109" t="s">
        <v>29</v>
      </c>
      <c r="J29" s="108" t="s">
        <v>30</v>
      </c>
    </row>
    <row r="30" spans="2:10" ht="45.75" customHeight="1" x14ac:dyDescent="0.2">
      <c r="B30" s="67" t="s">
        <v>990</v>
      </c>
      <c r="C30" s="64" t="s">
        <v>991</v>
      </c>
      <c r="D30" s="626">
        <v>1</v>
      </c>
      <c r="E30" s="625" t="s">
        <v>992</v>
      </c>
      <c r="F30" s="625" t="s">
        <v>993</v>
      </c>
      <c r="G30" s="117" t="s">
        <v>1</v>
      </c>
      <c r="H30" s="98">
        <v>50</v>
      </c>
      <c r="I30" s="118" t="s">
        <v>994</v>
      </c>
      <c r="J30" s="119">
        <v>1</v>
      </c>
    </row>
    <row r="31" spans="2:10" ht="15.75" x14ac:dyDescent="0.2">
      <c r="B31" s="846" t="s">
        <v>521</v>
      </c>
      <c r="C31" s="846"/>
      <c r="D31" s="846"/>
      <c r="E31" s="846"/>
      <c r="F31" s="846"/>
      <c r="G31" s="846"/>
      <c r="H31" s="608">
        <f>+H28+H9+H7</f>
        <v>805.9</v>
      </c>
      <c r="I31" s="609"/>
      <c r="J31" s="607"/>
    </row>
    <row r="32" spans="2:10" ht="17.25" customHeight="1" x14ac:dyDescent="0.2">
      <c r="B32" s="880"/>
      <c r="C32" s="880"/>
      <c r="D32" s="880"/>
      <c r="E32" s="880"/>
      <c r="F32" s="880"/>
      <c r="G32" s="881"/>
      <c r="H32" s="610"/>
      <c r="I32" s="611"/>
    </row>
    <row r="33" spans="2:10" s="8" customFormat="1" ht="14.25" x14ac:dyDescent="0.2">
      <c r="B33" s="206"/>
      <c r="C33" s="230" t="s">
        <v>441</v>
      </c>
      <c r="D33" s="629"/>
      <c r="E33" s="630"/>
      <c r="F33" s="630"/>
      <c r="G33" s="614"/>
      <c r="H33" s="463">
        <f t="shared" ref="H33" si="0">SUM(H35:H40)</f>
        <v>805.9</v>
      </c>
      <c r="I33" s="48"/>
      <c r="J33" s="84"/>
    </row>
    <row r="34" spans="2:10" s="8" customFormat="1" ht="17.25" customHeight="1" x14ac:dyDescent="0.2">
      <c r="B34" s="195"/>
      <c r="C34" s="210" t="s">
        <v>442</v>
      </c>
      <c r="D34" s="631"/>
      <c r="E34" s="590"/>
      <c r="F34" s="590"/>
      <c r="G34" s="353"/>
      <c r="H34" s="24"/>
      <c r="I34" s="149"/>
      <c r="J34" s="84"/>
    </row>
    <row r="35" spans="2:10" s="8" customFormat="1" ht="25.5" x14ac:dyDescent="0.2">
      <c r="B35" s="195"/>
      <c r="C35" s="210" t="s">
        <v>443</v>
      </c>
      <c r="D35" s="631"/>
      <c r="E35" s="590"/>
      <c r="F35" s="590"/>
      <c r="G35" s="365" t="s">
        <v>1</v>
      </c>
      <c r="H35" s="464">
        <f>+H30+H29+H27+H26+H25+H24+H23+H22+H21+H13+H12+H10+H8</f>
        <v>805.9</v>
      </c>
      <c r="I35" s="291"/>
      <c r="J35" s="508"/>
    </row>
    <row r="36" spans="2:10" s="8" customFormat="1" ht="25.5" x14ac:dyDescent="0.2">
      <c r="B36" s="195"/>
      <c r="C36" s="210" t="s">
        <v>444</v>
      </c>
      <c r="D36" s="631"/>
      <c r="E36" s="590"/>
      <c r="F36" s="590"/>
      <c r="G36" s="365" t="s">
        <v>4</v>
      </c>
      <c r="H36" s="464"/>
      <c r="I36" s="149"/>
      <c r="J36" s="84"/>
    </row>
    <row r="37" spans="2:10" s="8" customFormat="1" ht="15" x14ac:dyDescent="0.2">
      <c r="B37" s="195"/>
      <c r="C37" s="210" t="s">
        <v>445</v>
      </c>
      <c r="D37" s="631"/>
      <c r="E37" s="590"/>
      <c r="F37" s="590"/>
      <c r="G37" s="365" t="s">
        <v>5</v>
      </c>
      <c r="H37" s="464"/>
      <c r="I37" s="149"/>
      <c r="J37" s="84"/>
    </row>
    <row r="38" spans="2:10" s="8" customFormat="1" ht="25.5" x14ac:dyDescent="0.2">
      <c r="B38" s="195"/>
      <c r="C38" s="210" t="s">
        <v>446</v>
      </c>
      <c r="D38" s="631"/>
      <c r="E38" s="590"/>
      <c r="F38" s="590"/>
      <c r="G38" s="365" t="s">
        <v>2</v>
      </c>
      <c r="H38" s="464"/>
      <c r="I38" s="149"/>
      <c r="J38" s="84"/>
    </row>
    <row r="39" spans="2:10" s="8" customFormat="1" ht="15" x14ac:dyDescent="0.2">
      <c r="B39" s="195"/>
      <c r="C39" s="210" t="s">
        <v>447</v>
      </c>
      <c r="D39" s="631"/>
      <c r="E39" s="590"/>
      <c r="F39" s="590"/>
      <c r="G39" s="365" t="s">
        <v>3</v>
      </c>
      <c r="H39" s="464"/>
      <c r="I39" s="149"/>
      <c r="J39" s="84"/>
    </row>
    <row r="40" spans="2:10" s="8" customFormat="1" ht="15" x14ac:dyDescent="0.2">
      <c r="B40" s="197"/>
      <c r="C40" s="211" t="s">
        <v>448</v>
      </c>
      <c r="D40" s="632"/>
      <c r="E40" s="591"/>
      <c r="F40" s="591"/>
      <c r="G40" s="366" t="s">
        <v>452</v>
      </c>
      <c r="H40" s="464"/>
      <c r="I40" s="149"/>
      <c r="J40" s="84"/>
    </row>
    <row r="41" spans="2:10" s="8" customFormat="1" ht="38.25" x14ac:dyDescent="0.2">
      <c r="B41" s="198"/>
      <c r="C41" s="198" t="s">
        <v>449</v>
      </c>
      <c r="D41" s="633"/>
      <c r="E41" s="634"/>
      <c r="F41" s="634"/>
      <c r="G41" s="284" t="s">
        <v>453</v>
      </c>
      <c r="H41" s="463"/>
      <c r="I41" s="149"/>
      <c r="J41" s="84"/>
    </row>
    <row r="42" spans="2:10" s="8" customFormat="1" ht="25.5" x14ac:dyDescent="0.2">
      <c r="B42" s="200"/>
      <c r="C42" s="200" t="s">
        <v>451</v>
      </c>
      <c r="D42" s="635"/>
      <c r="E42" s="636"/>
      <c r="F42" s="636"/>
      <c r="G42" s="352"/>
      <c r="H42" s="465">
        <f t="shared" ref="H42" si="1">+H41+H33</f>
        <v>805.9</v>
      </c>
      <c r="I42" s="149"/>
      <c r="J42" s="84"/>
    </row>
    <row r="43" spans="2:10" s="8" customFormat="1" x14ac:dyDescent="0.2">
      <c r="B43" s="195"/>
      <c r="C43" s="75" t="s">
        <v>450</v>
      </c>
      <c r="D43" s="631"/>
      <c r="E43" s="590"/>
      <c r="F43" s="590"/>
      <c r="G43" s="353"/>
      <c r="H43" s="619"/>
      <c r="I43" s="149"/>
      <c r="J43" s="84"/>
    </row>
  </sheetData>
  <mergeCells count="31">
    <mergeCell ref="B32:G32"/>
    <mergeCell ref="I10:I11"/>
    <mergeCell ref="J10:J11"/>
    <mergeCell ref="B13:B20"/>
    <mergeCell ref="C13:C20"/>
    <mergeCell ref="G13:G20"/>
    <mergeCell ref="H13:H20"/>
    <mergeCell ref="I13:I20"/>
    <mergeCell ref="J13:J20"/>
    <mergeCell ref="B10:B11"/>
    <mergeCell ref="C10:C11"/>
    <mergeCell ref="F10:F11"/>
    <mergeCell ref="G10:G11"/>
    <mergeCell ref="H10:H11"/>
    <mergeCell ref="B6:J6"/>
    <mergeCell ref="C7:G7"/>
    <mergeCell ref="C9:F9"/>
    <mergeCell ref="C28:F28"/>
    <mergeCell ref="B31:G31"/>
    <mergeCell ref="B1:J1"/>
    <mergeCell ref="I2:J2"/>
    <mergeCell ref="B3:B5"/>
    <mergeCell ref="C3:C5"/>
    <mergeCell ref="D3:D5"/>
    <mergeCell ref="E3:E5"/>
    <mergeCell ref="F3:F5"/>
    <mergeCell ref="G3:G5"/>
    <mergeCell ref="H3:H5"/>
    <mergeCell ref="I3:J3"/>
    <mergeCell ref="I4:I5"/>
    <mergeCell ref="J4:J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J58"/>
  <sheetViews>
    <sheetView zoomScale="85" zoomScaleNormal="85" workbookViewId="0">
      <pane ySplit="10" topLeftCell="A11" activePane="bottomLeft" state="frozen"/>
      <selection activeCell="F27" sqref="F27"/>
      <selection pane="bottomLeft" activeCell="I14" sqref="A14:I14"/>
    </sheetView>
  </sheetViews>
  <sheetFormatPr defaultColWidth="9.140625" defaultRowHeight="12.75" x14ac:dyDescent="0.2"/>
  <cols>
    <col min="1" max="1" width="3.28515625" style="8" customWidth="1"/>
    <col min="2" max="2" width="17.28515625" style="194" customWidth="1"/>
    <col min="3" max="3" width="46.42578125" style="151" customWidth="1"/>
    <col min="4" max="4" width="5.42578125" style="151" customWidth="1"/>
    <col min="5" max="5" width="41.140625" style="151" customWidth="1"/>
    <col min="6" max="6" width="24.42578125" style="151" customWidth="1"/>
    <col min="7" max="7" width="9.7109375" style="8" customWidth="1"/>
    <col min="8" max="8" width="12.7109375" style="472" customWidth="1"/>
    <col min="9" max="9" width="30.85546875" style="9" customWidth="1"/>
    <col min="10" max="10" width="7.5703125" style="514" customWidth="1"/>
    <col min="11" max="16384" width="9.140625" style="8"/>
  </cols>
  <sheetData>
    <row r="1" spans="2:10" ht="15" hidden="1" x14ac:dyDescent="0.25">
      <c r="G1" s="779" t="s">
        <v>750</v>
      </c>
      <c r="H1" s="779"/>
      <c r="I1" s="779"/>
      <c r="J1" s="534"/>
    </row>
    <row r="2" spans="2:10" ht="15" hidden="1" x14ac:dyDescent="0.25">
      <c r="G2" s="780" t="s">
        <v>751</v>
      </c>
      <c r="H2" s="780"/>
      <c r="I2" s="780"/>
      <c r="J2" s="780"/>
    </row>
    <row r="3" spans="2:10" ht="15" hidden="1" x14ac:dyDescent="0.25">
      <c r="G3" s="780" t="s">
        <v>752</v>
      </c>
      <c r="H3" s="780"/>
      <c r="I3" s="780"/>
      <c r="J3" s="780"/>
    </row>
    <row r="4" spans="2:10" ht="15" hidden="1" x14ac:dyDescent="0.25">
      <c r="G4" s="780" t="s">
        <v>754</v>
      </c>
      <c r="H4" s="780"/>
      <c r="I4" s="780"/>
      <c r="J4" s="535"/>
    </row>
    <row r="5" spans="2:10" ht="15" hidden="1" x14ac:dyDescent="0.25">
      <c r="G5" s="780" t="s">
        <v>802</v>
      </c>
      <c r="H5" s="780"/>
      <c r="I5" s="780"/>
      <c r="J5" s="535"/>
    </row>
    <row r="6" spans="2:10" ht="12" customHeight="1" x14ac:dyDescent="0.2">
      <c r="B6" s="906"/>
      <c r="C6" s="906"/>
      <c r="D6" s="906"/>
      <c r="E6" s="906"/>
      <c r="F6" s="906"/>
      <c r="G6" s="906"/>
      <c r="H6" s="906"/>
      <c r="I6" s="906"/>
      <c r="J6" s="906"/>
    </row>
    <row r="7" spans="2:10" x14ac:dyDescent="0.2">
      <c r="B7" s="192"/>
      <c r="C7" s="231"/>
      <c r="D7" s="231"/>
      <c r="E7" s="231"/>
      <c r="F7" s="231"/>
      <c r="G7" s="16"/>
      <c r="H7" s="468"/>
      <c r="I7" s="907"/>
      <c r="J7" s="907"/>
    </row>
    <row r="8" spans="2:10" ht="28.5" customHeight="1" x14ac:dyDescent="0.2">
      <c r="B8" s="777" t="s">
        <v>135</v>
      </c>
      <c r="C8" s="777" t="s">
        <v>571</v>
      </c>
      <c r="D8" s="835" t="s">
        <v>566</v>
      </c>
      <c r="E8" s="786" t="s">
        <v>567</v>
      </c>
      <c r="F8" s="786" t="s">
        <v>568</v>
      </c>
      <c r="G8" s="784" t="s">
        <v>569</v>
      </c>
      <c r="H8" s="775" t="s">
        <v>136</v>
      </c>
      <c r="I8" s="775" t="s">
        <v>23</v>
      </c>
      <c r="J8" s="775"/>
    </row>
    <row r="9" spans="2:10" ht="13.5" customHeight="1" x14ac:dyDescent="0.2">
      <c r="B9" s="777"/>
      <c r="C9" s="777"/>
      <c r="D9" s="836"/>
      <c r="E9" s="787"/>
      <c r="F9" s="787"/>
      <c r="G9" s="785"/>
      <c r="H9" s="775"/>
      <c r="I9" s="775" t="s">
        <v>24</v>
      </c>
      <c r="J9" s="767" t="s">
        <v>570</v>
      </c>
    </row>
    <row r="10" spans="2:10" ht="69.75" customHeight="1" x14ac:dyDescent="0.2">
      <c r="B10" s="777"/>
      <c r="C10" s="777"/>
      <c r="D10" s="836"/>
      <c r="E10" s="787"/>
      <c r="F10" s="788"/>
      <c r="G10" s="789"/>
      <c r="H10" s="775"/>
      <c r="I10" s="775"/>
      <c r="J10" s="768"/>
    </row>
    <row r="11" spans="2:10" ht="26.25" customHeight="1" x14ac:dyDescent="0.2">
      <c r="B11" s="825" t="s">
        <v>620</v>
      </c>
      <c r="C11" s="853"/>
      <c r="D11" s="853"/>
      <c r="E11" s="853"/>
      <c r="F11" s="853"/>
      <c r="G11" s="853"/>
      <c r="H11" s="853"/>
      <c r="I11" s="853"/>
      <c r="J11" s="854"/>
    </row>
    <row r="12" spans="2:10" ht="21.75" customHeight="1" x14ac:dyDescent="0.2">
      <c r="B12" s="193" t="s">
        <v>403</v>
      </c>
      <c r="C12" s="903" t="s">
        <v>407</v>
      </c>
      <c r="D12" s="903"/>
      <c r="E12" s="903"/>
      <c r="F12" s="903"/>
      <c r="G12" s="903"/>
      <c r="H12" s="469">
        <f>SUM(H13:H18)</f>
        <v>209</v>
      </c>
      <c r="I12" s="191"/>
      <c r="J12" s="510"/>
    </row>
    <row r="13" spans="2:10" ht="71.25" customHeight="1" x14ac:dyDescent="0.2">
      <c r="B13" s="14" t="s">
        <v>413</v>
      </c>
      <c r="C13" s="232" t="s">
        <v>409</v>
      </c>
      <c r="D13" s="466">
        <v>1</v>
      </c>
      <c r="E13" s="467" t="s">
        <v>668</v>
      </c>
      <c r="F13" s="467" t="s">
        <v>666</v>
      </c>
      <c r="G13" s="43" t="s">
        <v>1</v>
      </c>
      <c r="H13" s="57">
        <v>75</v>
      </c>
      <c r="I13" s="33" t="s">
        <v>1248</v>
      </c>
      <c r="J13" s="69">
        <v>100</v>
      </c>
    </row>
    <row r="14" spans="2:10" ht="48.75" customHeight="1" x14ac:dyDescent="0.2">
      <c r="B14" s="14" t="s">
        <v>414</v>
      </c>
      <c r="C14" s="233" t="s">
        <v>404</v>
      </c>
      <c r="D14" s="466">
        <v>1</v>
      </c>
      <c r="E14" s="467" t="s">
        <v>672</v>
      </c>
      <c r="F14" s="467" t="s">
        <v>666</v>
      </c>
      <c r="G14" s="56" t="s">
        <v>1</v>
      </c>
      <c r="H14" s="57">
        <v>24</v>
      </c>
      <c r="I14" s="33" t="s">
        <v>667</v>
      </c>
      <c r="J14" s="69">
        <v>1</v>
      </c>
    </row>
    <row r="15" spans="2:10" ht="57.75" customHeight="1" x14ac:dyDescent="0.2">
      <c r="B15" s="916" t="s">
        <v>415</v>
      </c>
      <c r="C15" s="913" t="s">
        <v>405</v>
      </c>
      <c r="D15" s="459">
        <v>1</v>
      </c>
      <c r="E15" s="413" t="s">
        <v>669</v>
      </c>
      <c r="F15" s="910" t="s">
        <v>1235</v>
      </c>
      <c r="G15" s="919" t="s">
        <v>1</v>
      </c>
      <c r="H15" s="922">
        <v>50</v>
      </c>
      <c r="I15" s="842" t="s">
        <v>748</v>
      </c>
      <c r="J15" s="844" t="s">
        <v>544</v>
      </c>
    </row>
    <row r="16" spans="2:10" ht="33" customHeight="1" x14ac:dyDescent="0.2">
      <c r="B16" s="917"/>
      <c r="C16" s="914"/>
      <c r="D16" s="459">
        <v>2</v>
      </c>
      <c r="E16" s="413" t="s">
        <v>670</v>
      </c>
      <c r="F16" s="911"/>
      <c r="G16" s="920"/>
      <c r="H16" s="923"/>
      <c r="I16" s="904"/>
      <c r="J16" s="905"/>
    </row>
    <row r="17" spans="1:10" ht="30.75" customHeight="1" x14ac:dyDescent="0.2">
      <c r="B17" s="918"/>
      <c r="C17" s="915"/>
      <c r="D17" s="459">
        <v>3</v>
      </c>
      <c r="E17" s="413" t="s">
        <v>671</v>
      </c>
      <c r="F17" s="912"/>
      <c r="G17" s="921"/>
      <c r="H17" s="924"/>
      <c r="I17" s="843"/>
      <c r="J17" s="845"/>
    </row>
    <row r="18" spans="1:10" ht="54.75" customHeight="1" x14ac:dyDescent="0.2">
      <c r="A18" s="57"/>
      <c r="B18" s="14" t="s">
        <v>416</v>
      </c>
      <c r="C18" s="234" t="s">
        <v>463</v>
      </c>
      <c r="D18" s="473">
        <v>1</v>
      </c>
      <c r="E18" s="412" t="s">
        <v>673</v>
      </c>
      <c r="F18" s="412" t="s">
        <v>584</v>
      </c>
      <c r="G18" s="11" t="s">
        <v>1</v>
      </c>
      <c r="H18" s="57">
        <v>60</v>
      </c>
      <c r="I18" s="45" t="s">
        <v>125</v>
      </c>
      <c r="J18" s="69">
        <v>15</v>
      </c>
    </row>
    <row r="19" spans="1:10" ht="21.75" customHeight="1" x14ac:dyDescent="0.2">
      <c r="B19" s="193" t="s">
        <v>408</v>
      </c>
      <c r="C19" s="903" t="s">
        <v>406</v>
      </c>
      <c r="D19" s="903"/>
      <c r="E19" s="903"/>
      <c r="F19" s="903"/>
      <c r="G19" s="903"/>
      <c r="H19" s="469">
        <f>SUM(H20:H26)</f>
        <v>727.7</v>
      </c>
      <c r="I19" s="191"/>
      <c r="J19" s="510"/>
    </row>
    <row r="20" spans="1:10" ht="56.25" customHeight="1" x14ac:dyDescent="0.2">
      <c r="B20" s="55" t="s">
        <v>545</v>
      </c>
      <c r="C20" s="64" t="s">
        <v>536</v>
      </c>
      <c r="D20" s="371">
        <v>1</v>
      </c>
      <c r="E20" s="371" t="s">
        <v>674</v>
      </c>
      <c r="F20" s="371" t="s">
        <v>675</v>
      </c>
      <c r="G20" s="56" t="s">
        <v>3</v>
      </c>
      <c r="H20" s="57">
        <v>138.69999999999999</v>
      </c>
      <c r="I20" s="56" t="s">
        <v>133</v>
      </c>
      <c r="J20" s="403" t="s">
        <v>70</v>
      </c>
    </row>
    <row r="21" spans="1:10" ht="57" customHeight="1" x14ac:dyDescent="0.2">
      <c r="B21" s="14" t="s">
        <v>546</v>
      </c>
      <c r="C21" s="64" t="s">
        <v>423</v>
      </c>
      <c r="D21" s="374">
        <v>1</v>
      </c>
      <c r="E21" s="440" t="s">
        <v>676</v>
      </c>
      <c r="F21" s="440" t="s">
        <v>780</v>
      </c>
      <c r="G21" s="56" t="s">
        <v>1</v>
      </c>
      <c r="H21" s="57">
        <v>30</v>
      </c>
      <c r="I21" s="40" t="s">
        <v>7</v>
      </c>
      <c r="J21" s="511" t="s">
        <v>72</v>
      </c>
    </row>
    <row r="22" spans="1:10" ht="30" customHeight="1" x14ac:dyDescent="0.2">
      <c r="B22" s="14" t="s">
        <v>547</v>
      </c>
      <c r="C22" s="64" t="s">
        <v>475</v>
      </c>
      <c r="D22" s="474">
        <v>1</v>
      </c>
      <c r="E22" s="375" t="s">
        <v>586</v>
      </c>
      <c r="F22" s="440" t="s">
        <v>780</v>
      </c>
      <c r="G22" s="56" t="s">
        <v>1</v>
      </c>
      <c r="H22" s="57">
        <v>15</v>
      </c>
      <c r="I22" s="33" t="s">
        <v>59</v>
      </c>
      <c r="J22" s="69">
        <v>1</v>
      </c>
    </row>
    <row r="23" spans="1:10" ht="45" customHeight="1" x14ac:dyDescent="0.2">
      <c r="B23" s="55" t="s">
        <v>548</v>
      </c>
      <c r="C23" s="64" t="s">
        <v>424</v>
      </c>
      <c r="D23" s="371">
        <v>1</v>
      </c>
      <c r="E23" s="371" t="s">
        <v>640</v>
      </c>
      <c r="F23" s="371" t="s">
        <v>780</v>
      </c>
      <c r="G23" s="56" t="s">
        <v>1</v>
      </c>
      <c r="H23" s="57">
        <v>360</v>
      </c>
      <c r="I23" s="40" t="s">
        <v>126</v>
      </c>
      <c r="J23" s="403" t="s">
        <v>78</v>
      </c>
    </row>
    <row r="24" spans="1:10" ht="57.75" customHeight="1" x14ac:dyDescent="0.2">
      <c r="B24" s="244" t="s">
        <v>549</v>
      </c>
      <c r="C24" s="243" t="s">
        <v>425</v>
      </c>
      <c r="D24" s="374">
        <v>1</v>
      </c>
      <c r="E24" s="440" t="s">
        <v>677</v>
      </c>
      <c r="F24" s="440" t="s">
        <v>780</v>
      </c>
      <c r="G24" s="56" t="s">
        <v>1</v>
      </c>
      <c r="H24" s="57">
        <v>71</v>
      </c>
      <c r="I24" s="43" t="s">
        <v>10</v>
      </c>
      <c r="J24" s="512">
        <v>100</v>
      </c>
    </row>
    <row r="25" spans="1:10" ht="40.5" customHeight="1" x14ac:dyDescent="0.2">
      <c r="B25" s="14" t="s">
        <v>550</v>
      </c>
      <c r="C25" s="64" t="s">
        <v>17</v>
      </c>
      <c r="D25" s="374">
        <v>1</v>
      </c>
      <c r="E25" s="375" t="s">
        <v>586</v>
      </c>
      <c r="F25" s="440" t="s">
        <v>678</v>
      </c>
      <c r="G25" s="56" t="s">
        <v>1</v>
      </c>
      <c r="H25" s="57">
        <v>83</v>
      </c>
      <c r="I25" s="56" t="s">
        <v>8</v>
      </c>
      <c r="J25" s="509" t="s">
        <v>544</v>
      </c>
    </row>
    <row r="26" spans="1:10" ht="34.5" customHeight="1" x14ac:dyDescent="0.2">
      <c r="B26" s="14" t="s">
        <v>551</v>
      </c>
      <c r="C26" s="64" t="s">
        <v>0</v>
      </c>
      <c r="D26" s="374">
        <v>1</v>
      </c>
      <c r="E26" s="375" t="s">
        <v>586</v>
      </c>
      <c r="F26" s="440" t="s">
        <v>678</v>
      </c>
      <c r="G26" s="56" t="s">
        <v>1</v>
      </c>
      <c r="H26" s="57">
        <v>30</v>
      </c>
      <c r="I26" s="56" t="s">
        <v>31</v>
      </c>
      <c r="J26" s="509" t="s">
        <v>544</v>
      </c>
    </row>
    <row r="27" spans="1:10" ht="33" customHeight="1" x14ac:dyDescent="0.2">
      <c r="B27" s="193" t="s">
        <v>417</v>
      </c>
      <c r="C27" s="903" t="s">
        <v>418</v>
      </c>
      <c r="D27" s="903"/>
      <c r="E27" s="903"/>
      <c r="F27" s="903"/>
      <c r="G27" s="903"/>
      <c r="H27" s="469">
        <f>SUM(H28:H29)</f>
        <v>156.19999999999999</v>
      </c>
      <c r="I27" s="191"/>
      <c r="J27" s="510"/>
    </row>
    <row r="28" spans="1:10" ht="44.25" customHeight="1" x14ac:dyDescent="0.2">
      <c r="B28" s="59" t="s">
        <v>430</v>
      </c>
      <c r="C28" s="64" t="s">
        <v>410</v>
      </c>
      <c r="D28" s="374">
        <v>1</v>
      </c>
      <c r="E28" s="440" t="s">
        <v>679</v>
      </c>
      <c r="F28" s="400" t="s">
        <v>780</v>
      </c>
      <c r="G28" s="56" t="s">
        <v>1</v>
      </c>
      <c r="H28" s="57">
        <v>105</v>
      </c>
      <c r="I28" s="59" t="s">
        <v>88</v>
      </c>
      <c r="J28" s="513" t="s">
        <v>89</v>
      </c>
    </row>
    <row r="29" spans="1:10" ht="56.25" customHeight="1" x14ac:dyDescent="0.2">
      <c r="B29" s="59" t="s">
        <v>431</v>
      </c>
      <c r="C29" s="66" t="s">
        <v>426</v>
      </c>
      <c r="D29" s="374">
        <v>1</v>
      </c>
      <c r="E29" s="440" t="s">
        <v>680</v>
      </c>
      <c r="F29" s="400" t="s">
        <v>780</v>
      </c>
      <c r="G29" s="56" t="s">
        <v>1</v>
      </c>
      <c r="H29" s="57">
        <v>51.2</v>
      </c>
      <c r="I29" s="59" t="s">
        <v>562</v>
      </c>
      <c r="J29" s="435" t="s">
        <v>33</v>
      </c>
    </row>
    <row r="30" spans="1:10" ht="21" customHeight="1" x14ac:dyDescent="0.2">
      <c r="B30" s="193" t="s">
        <v>411</v>
      </c>
      <c r="C30" s="903" t="s">
        <v>412</v>
      </c>
      <c r="D30" s="903"/>
      <c r="E30" s="903"/>
      <c r="F30" s="903"/>
      <c r="G30" s="903"/>
      <c r="H30" s="469">
        <f>SUM(H31:H39)</f>
        <v>3599.5</v>
      </c>
      <c r="I30" s="191"/>
      <c r="J30" s="510"/>
    </row>
    <row r="31" spans="1:10" ht="65.25" customHeight="1" x14ac:dyDescent="0.2">
      <c r="B31" s="44" t="s">
        <v>432</v>
      </c>
      <c r="C31" s="228" t="s">
        <v>688</v>
      </c>
      <c r="D31" s="448">
        <v>1</v>
      </c>
      <c r="E31" s="450" t="s">
        <v>681</v>
      </c>
      <c r="F31" s="457" t="s">
        <v>780</v>
      </c>
      <c r="G31" s="43" t="s">
        <v>4</v>
      </c>
      <c r="H31" s="57">
        <v>2695.7</v>
      </c>
      <c r="I31" s="59" t="s">
        <v>32</v>
      </c>
      <c r="J31" s="69" t="s">
        <v>84</v>
      </c>
    </row>
    <row r="32" spans="1:10" ht="41.25" customHeight="1" x14ac:dyDescent="0.2">
      <c r="B32" s="44" t="s">
        <v>433</v>
      </c>
      <c r="C32" s="97" t="s">
        <v>429</v>
      </c>
      <c r="D32" s="415" t="s">
        <v>33</v>
      </c>
      <c r="E32" s="475" t="s">
        <v>682</v>
      </c>
      <c r="F32" s="442" t="s">
        <v>801</v>
      </c>
      <c r="G32" s="15" t="s">
        <v>1</v>
      </c>
      <c r="H32" s="98">
        <v>230</v>
      </c>
      <c r="I32" s="121" t="s">
        <v>58</v>
      </c>
      <c r="J32" s="119" t="s">
        <v>85</v>
      </c>
    </row>
    <row r="33" spans="2:10" s="18" customFormat="1" ht="37.5" customHeight="1" x14ac:dyDescent="0.2">
      <c r="B33" s="896" t="s">
        <v>434</v>
      </c>
      <c r="C33" s="763" t="s">
        <v>797</v>
      </c>
      <c r="D33" s="741">
        <v>1</v>
      </c>
      <c r="E33" s="739" t="s">
        <v>683</v>
      </c>
      <c r="F33" s="898" t="s">
        <v>780</v>
      </c>
      <c r="G33" s="64" t="s">
        <v>1</v>
      </c>
      <c r="H33" s="470">
        <v>150</v>
      </c>
      <c r="I33" s="848" t="s">
        <v>535</v>
      </c>
      <c r="J33" s="894" t="s">
        <v>30</v>
      </c>
    </row>
    <row r="34" spans="2:10" s="18" customFormat="1" ht="27" customHeight="1" x14ac:dyDescent="0.2">
      <c r="B34" s="897"/>
      <c r="C34" s="765"/>
      <c r="D34" s="742"/>
      <c r="E34" s="740"/>
      <c r="F34" s="899"/>
      <c r="G34" s="64" t="s">
        <v>1</v>
      </c>
      <c r="H34" s="470">
        <v>42.3</v>
      </c>
      <c r="I34" s="849"/>
      <c r="J34" s="895"/>
    </row>
    <row r="35" spans="2:10" s="18" customFormat="1" ht="57" customHeight="1" x14ac:dyDescent="0.2">
      <c r="B35" s="908" t="s">
        <v>824</v>
      </c>
      <c r="C35" s="763" t="s">
        <v>825</v>
      </c>
      <c r="D35" s="414">
        <v>1</v>
      </c>
      <c r="E35" s="455" t="s">
        <v>686</v>
      </c>
      <c r="F35" s="898" t="s">
        <v>781</v>
      </c>
      <c r="G35" s="64" t="s">
        <v>1</v>
      </c>
      <c r="H35" s="470">
        <v>11.9</v>
      </c>
      <c r="I35" s="848" t="s">
        <v>1249</v>
      </c>
      <c r="J35" s="894" t="s">
        <v>1250</v>
      </c>
    </row>
    <row r="36" spans="2:10" s="18" customFormat="1" ht="46.5" customHeight="1" x14ac:dyDescent="0.2">
      <c r="B36" s="909"/>
      <c r="C36" s="765"/>
      <c r="D36" s="414">
        <v>2</v>
      </c>
      <c r="E36" s="455" t="s">
        <v>605</v>
      </c>
      <c r="F36" s="899"/>
      <c r="G36" s="64" t="s">
        <v>2</v>
      </c>
      <c r="H36" s="470">
        <v>66.900000000000006</v>
      </c>
      <c r="I36" s="849"/>
      <c r="J36" s="895"/>
    </row>
    <row r="37" spans="2:10" ht="48.75" customHeight="1" x14ac:dyDescent="0.2">
      <c r="B37" s="44" t="s">
        <v>435</v>
      </c>
      <c r="C37" s="64" t="s">
        <v>428</v>
      </c>
      <c r="D37" s="374">
        <v>1</v>
      </c>
      <c r="E37" s="371" t="s">
        <v>684</v>
      </c>
      <c r="F37" s="402" t="s">
        <v>780</v>
      </c>
      <c r="G37" s="326" t="s">
        <v>1</v>
      </c>
      <c r="H37" s="314">
        <v>85</v>
      </c>
      <c r="I37" s="325" t="s">
        <v>9</v>
      </c>
      <c r="J37" s="69">
        <v>2</v>
      </c>
    </row>
    <row r="38" spans="2:10" ht="35.25" customHeight="1" x14ac:dyDescent="0.2">
      <c r="B38" s="44" t="s">
        <v>436</v>
      </c>
      <c r="C38" s="64" t="s">
        <v>427</v>
      </c>
      <c r="D38" s="374">
        <v>1</v>
      </c>
      <c r="E38" s="476" t="s">
        <v>685</v>
      </c>
      <c r="F38" s="452" t="s">
        <v>780</v>
      </c>
      <c r="G38" s="326" t="s">
        <v>1</v>
      </c>
      <c r="H38" s="314">
        <v>207.7</v>
      </c>
      <c r="I38" s="355" t="s">
        <v>10</v>
      </c>
      <c r="J38" s="69">
        <v>100</v>
      </c>
    </row>
    <row r="39" spans="2:10" ht="33.75" customHeight="1" x14ac:dyDescent="0.2">
      <c r="B39" s="44" t="s">
        <v>437</v>
      </c>
      <c r="C39" s="64" t="s">
        <v>465</v>
      </c>
      <c r="D39" s="414">
        <v>1</v>
      </c>
      <c r="E39" s="455" t="s">
        <v>581</v>
      </c>
      <c r="F39" s="455" t="s">
        <v>666</v>
      </c>
      <c r="G39" s="56" t="s">
        <v>1</v>
      </c>
      <c r="H39" s="57">
        <v>110</v>
      </c>
      <c r="I39" s="58" t="s">
        <v>537</v>
      </c>
      <c r="J39" s="435" t="s">
        <v>544</v>
      </c>
    </row>
    <row r="40" spans="2:10" ht="25.5" customHeight="1" x14ac:dyDescent="0.2">
      <c r="B40" s="193" t="s">
        <v>420</v>
      </c>
      <c r="C40" s="903" t="s">
        <v>421</v>
      </c>
      <c r="D40" s="903"/>
      <c r="E40" s="903"/>
      <c r="F40" s="903"/>
      <c r="G40" s="903"/>
      <c r="H40" s="469">
        <f>SUM(H41:H45)</f>
        <v>664.8</v>
      </c>
      <c r="I40" s="191"/>
      <c r="J40" s="510"/>
    </row>
    <row r="41" spans="2:10" ht="57.75" customHeight="1" x14ac:dyDescent="0.2">
      <c r="B41" s="44" t="s">
        <v>438</v>
      </c>
      <c r="C41" s="64" t="s">
        <v>419</v>
      </c>
      <c r="D41" s="374">
        <v>1</v>
      </c>
      <c r="E41" s="371" t="s">
        <v>686</v>
      </c>
      <c r="F41" s="400" t="s">
        <v>780</v>
      </c>
      <c r="G41" s="64" t="s">
        <v>1</v>
      </c>
      <c r="H41" s="19">
        <v>85</v>
      </c>
      <c r="I41" s="33" t="s">
        <v>11</v>
      </c>
      <c r="J41" s="69">
        <v>5</v>
      </c>
    </row>
    <row r="42" spans="2:10" ht="27.75" customHeight="1" x14ac:dyDescent="0.2">
      <c r="B42" s="848" t="s">
        <v>439</v>
      </c>
      <c r="C42" s="763" t="s">
        <v>483</v>
      </c>
      <c r="D42" s="741">
        <v>1</v>
      </c>
      <c r="E42" s="739" t="s">
        <v>686</v>
      </c>
      <c r="F42" s="831" t="s">
        <v>780</v>
      </c>
      <c r="G42" s="64" t="s">
        <v>1</v>
      </c>
      <c r="H42" s="19">
        <v>50</v>
      </c>
      <c r="I42" s="842" t="s">
        <v>60</v>
      </c>
      <c r="J42" s="844" t="s">
        <v>1251</v>
      </c>
    </row>
    <row r="43" spans="2:10" ht="35.25" customHeight="1" x14ac:dyDescent="0.2">
      <c r="B43" s="849"/>
      <c r="C43" s="765"/>
      <c r="D43" s="742"/>
      <c r="E43" s="740"/>
      <c r="F43" s="832"/>
      <c r="G43" s="64" t="s">
        <v>4</v>
      </c>
      <c r="H43" s="19">
        <v>150</v>
      </c>
      <c r="I43" s="843"/>
      <c r="J43" s="845"/>
    </row>
    <row r="44" spans="2:10" ht="45.75" customHeight="1" x14ac:dyDescent="0.2">
      <c r="B44" s="44" t="s">
        <v>440</v>
      </c>
      <c r="C44" s="234" t="s">
        <v>464</v>
      </c>
      <c r="D44" s="473">
        <v>1</v>
      </c>
      <c r="E44" s="413" t="s">
        <v>591</v>
      </c>
      <c r="F44" s="467" t="s">
        <v>666</v>
      </c>
      <c r="G44" s="11" t="s">
        <v>1</v>
      </c>
      <c r="H44" s="57">
        <v>124</v>
      </c>
      <c r="I44" s="45" t="s">
        <v>130</v>
      </c>
      <c r="J44" s="69">
        <v>2</v>
      </c>
    </row>
    <row r="45" spans="2:10" ht="41.25" customHeight="1" x14ac:dyDescent="0.2">
      <c r="B45" s="44" t="s">
        <v>467</v>
      </c>
      <c r="C45" s="64" t="s">
        <v>466</v>
      </c>
      <c r="D45" s="374">
        <v>1</v>
      </c>
      <c r="E45" s="375" t="s">
        <v>687</v>
      </c>
      <c r="F45" s="400" t="s">
        <v>675</v>
      </c>
      <c r="G45" s="56" t="s">
        <v>1</v>
      </c>
      <c r="H45" s="57">
        <v>255.8</v>
      </c>
      <c r="I45" s="33" t="s">
        <v>102</v>
      </c>
      <c r="J45" s="69">
        <v>3</v>
      </c>
    </row>
    <row r="46" spans="2:10" ht="21.75" customHeight="1" x14ac:dyDescent="0.2">
      <c r="B46" s="809" t="s">
        <v>521</v>
      </c>
      <c r="C46" s="809"/>
      <c r="D46" s="809"/>
      <c r="E46" s="809"/>
      <c r="F46" s="809"/>
      <c r="G46" s="810"/>
      <c r="H46" s="471">
        <f>+H40+H30+H27+H19+H12</f>
        <v>5357.2</v>
      </c>
      <c r="I46" s="88"/>
      <c r="J46" s="83"/>
    </row>
    <row r="47" spans="2:10" ht="17.25" customHeight="1" x14ac:dyDescent="0.2">
      <c r="B47" s="900"/>
      <c r="C47" s="901"/>
      <c r="D47" s="901"/>
      <c r="E47" s="901"/>
      <c r="F47" s="901"/>
      <c r="G47" s="902"/>
      <c r="H47" s="560">
        <f>+H46-H48</f>
        <v>0</v>
      </c>
      <c r="I47" s="88"/>
      <c r="J47" s="83"/>
    </row>
    <row r="48" spans="2:10" ht="30" customHeight="1" x14ac:dyDescent="0.2">
      <c r="B48" s="206"/>
      <c r="C48" s="230" t="s">
        <v>441</v>
      </c>
      <c r="D48" s="230"/>
      <c r="E48" s="230"/>
      <c r="F48" s="230"/>
      <c r="G48" s="214"/>
      <c r="H48" s="463">
        <f t="shared" ref="H48" si="0">SUM(H50:H55)</f>
        <v>5357.2</v>
      </c>
      <c r="I48" s="48"/>
      <c r="J48" s="84"/>
    </row>
    <row r="49" spans="2:10" ht="17.25" customHeight="1" x14ac:dyDescent="0.2">
      <c r="B49" s="195"/>
      <c r="C49" s="210" t="s">
        <v>442</v>
      </c>
      <c r="D49" s="210"/>
      <c r="E49" s="210"/>
      <c r="F49" s="210"/>
      <c r="G49" s="195"/>
      <c r="H49" s="24"/>
      <c r="I49" s="149"/>
      <c r="J49" s="84"/>
    </row>
    <row r="50" spans="2:10" ht="28.5" customHeight="1" x14ac:dyDescent="0.2">
      <c r="B50" s="195"/>
      <c r="C50" s="210" t="s">
        <v>443</v>
      </c>
      <c r="D50" s="210"/>
      <c r="E50" s="210"/>
      <c r="F50" s="210"/>
      <c r="G50" s="245" t="s">
        <v>1</v>
      </c>
      <c r="H50" s="464">
        <f>+H45+H44+H42+H41+H39+H38+H37+H33+H32+H29+H28+H26+H25+H24+H23+H22+H21+H18+H15+H14+H13+H34+H35</f>
        <v>2305.9</v>
      </c>
      <c r="I50" s="291"/>
      <c r="J50" s="508"/>
    </row>
    <row r="51" spans="2:10" ht="16.5" customHeight="1" x14ac:dyDescent="0.2">
      <c r="B51" s="195"/>
      <c r="C51" s="210" t="s">
        <v>444</v>
      </c>
      <c r="D51" s="210"/>
      <c r="E51" s="210"/>
      <c r="F51" s="210"/>
      <c r="G51" s="245" t="s">
        <v>4</v>
      </c>
      <c r="H51" s="464">
        <f>+H43+H31</f>
        <v>2845.7</v>
      </c>
      <c r="I51" s="149"/>
      <c r="J51" s="84"/>
    </row>
    <row r="52" spans="2:10" ht="22.5" customHeight="1" x14ac:dyDescent="0.2">
      <c r="B52" s="195"/>
      <c r="C52" s="210" t="s">
        <v>445</v>
      </c>
      <c r="D52" s="210"/>
      <c r="E52" s="210"/>
      <c r="F52" s="210"/>
      <c r="G52" s="245" t="s">
        <v>5</v>
      </c>
      <c r="H52" s="464"/>
      <c r="I52" s="149"/>
      <c r="J52" s="84"/>
    </row>
    <row r="53" spans="2:10" ht="37.5" customHeight="1" x14ac:dyDescent="0.2">
      <c r="B53" s="195"/>
      <c r="C53" s="210" t="s">
        <v>446</v>
      </c>
      <c r="D53" s="210"/>
      <c r="E53" s="210"/>
      <c r="F53" s="210"/>
      <c r="G53" s="245" t="s">
        <v>2</v>
      </c>
      <c r="H53" s="464">
        <f>+H36</f>
        <v>66.900000000000006</v>
      </c>
      <c r="I53" s="149"/>
      <c r="J53" s="84"/>
    </row>
    <row r="54" spans="2:10" ht="22.5" customHeight="1" x14ac:dyDescent="0.2">
      <c r="B54" s="195"/>
      <c r="C54" s="210" t="s">
        <v>447</v>
      </c>
      <c r="D54" s="210"/>
      <c r="E54" s="210"/>
      <c r="F54" s="210"/>
      <c r="G54" s="245" t="s">
        <v>3</v>
      </c>
      <c r="H54" s="464">
        <f>+H20</f>
        <v>138.69999999999999</v>
      </c>
      <c r="I54" s="149"/>
      <c r="J54" s="84"/>
    </row>
    <row r="55" spans="2:10" ht="22.5" customHeight="1" x14ac:dyDescent="0.2">
      <c r="B55" s="197"/>
      <c r="C55" s="211" t="s">
        <v>448</v>
      </c>
      <c r="D55" s="211"/>
      <c r="E55" s="211"/>
      <c r="F55" s="211"/>
      <c r="G55" s="246" t="s">
        <v>452</v>
      </c>
      <c r="H55" s="464"/>
      <c r="I55" s="149"/>
      <c r="J55" s="84"/>
    </row>
    <row r="56" spans="2:10" ht="48" customHeight="1" x14ac:dyDescent="0.2">
      <c r="B56" s="198"/>
      <c r="C56" s="198" t="s">
        <v>449</v>
      </c>
      <c r="D56" s="198"/>
      <c r="E56" s="198"/>
      <c r="F56" s="198"/>
      <c r="G56" s="207" t="s">
        <v>453</v>
      </c>
      <c r="H56" s="463"/>
      <c r="I56" s="149"/>
      <c r="J56" s="84"/>
    </row>
    <row r="57" spans="2:10" ht="34.5" customHeight="1" x14ac:dyDescent="0.2">
      <c r="B57" s="200"/>
      <c r="C57" s="200" t="s">
        <v>451</v>
      </c>
      <c r="D57" s="200"/>
      <c r="E57" s="200"/>
      <c r="F57" s="200"/>
      <c r="G57" s="215"/>
      <c r="H57" s="465">
        <f t="shared" ref="H57" si="1">+H56+H48</f>
        <v>5357.2</v>
      </c>
      <c r="I57" s="149"/>
      <c r="J57" s="84"/>
    </row>
    <row r="58" spans="2:10" ht="19.5" customHeight="1" x14ac:dyDescent="0.2">
      <c r="B58" s="195"/>
      <c r="C58" s="75" t="s">
        <v>450</v>
      </c>
      <c r="D58" s="75"/>
      <c r="E58" s="75"/>
      <c r="F58" s="75"/>
      <c r="G58" s="195"/>
      <c r="H58" s="24"/>
      <c r="I58" s="149"/>
      <c r="J58" s="84"/>
    </row>
  </sheetData>
  <mergeCells count="51">
    <mergeCell ref="I35:I36"/>
    <mergeCell ref="J35:J36"/>
    <mergeCell ref="G1:I1"/>
    <mergeCell ref="G2:J2"/>
    <mergeCell ref="G3:J3"/>
    <mergeCell ref="G4:I4"/>
    <mergeCell ref="G5:I5"/>
    <mergeCell ref="B11:J11"/>
    <mergeCell ref="C8:C10"/>
    <mergeCell ref="C12:G12"/>
    <mergeCell ref="C19:G19"/>
    <mergeCell ref="F15:F17"/>
    <mergeCell ref="C15:C17"/>
    <mergeCell ref="B15:B17"/>
    <mergeCell ref="G15:G17"/>
    <mergeCell ref="H15:H17"/>
    <mergeCell ref="B35:B36"/>
    <mergeCell ref="C35:C36"/>
    <mergeCell ref="F35:F36"/>
    <mergeCell ref="C30:G30"/>
    <mergeCell ref="C27:G27"/>
    <mergeCell ref="I15:I17"/>
    <mergeCell ref="J15:J17"/>
    <mergeCell ref="B6:J6"/>
    <mergeCell ref="I7:J7"/>
    <mergeCell ref="H8:H10"/>
    <mergeCell ref="I8:J8"/>
    <mergeCell ref="B8:B10"/>
    <mergeCell ref="I9:I10"/>
    <mergeCell ref="D8:D10"/>
    <mergeCell ref="E8:E10"/>
    <mergeCell ref="F8:F10"/>
    <mergeCell ref="G8:G10"/>
    <mergeCell ref="J9:J10"/>
    <mergeCell ref="B47:G47"/>
    <mergeCell ref="J42:J43"/>
    <mergeCell ref="C40:G40"/>
    <mergeCell ref="B42:B43"/>
    <mergeCell ref="I42:I43"/>
    <mergeCell ref="B46:G46"/>
    <mergeCell ref="C42:C43"/>
    <mergeCell ref="D42:D43"/>
    <mergeCell ref="E42:E43"/>
    <mergeCell ref="F42:F43"/>
    <mergeCell ref="I33:I34"/>
    <mergeCell ref="J33:J34"/>
    <mergeCell ref="C33:C34"/>
    <mergeCell ref="B33:B34"/>
    <mergeCell ref="E33:E34"/>
    <mergeCell ref="D33:D34"/>
    <mergeCell ref="F33:F34"/>
  </mergeCells>
  <phoneticPr fontId="13" type="noConversion"/>
  <pageMargins left="0.19685039370078741" right="0.19685039370078741" top="0.51181102362204722" bottom="0.19685039370078741" header="0" footer="0"/>
  <pageSetup paperSize="9" scale="74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B1:K57"/>
  <sheetViews>
    <sheetView zoomScale="85" zoomScaleNormal="85" workbookViewId="0">
      <pane ySplit="9" topLeftCell="A10" activePane="bottomLeft" state="frozen"/>
      <selection activeCell="F27" sqref="F27"/>
      <selection pane="bottomLeft" activeCell="C7" sqref="C7:C9"/>
    </sheetView>
  </sheetViews>
  <sheetFormatPr defaultColWidth="9.140625" defaultRowHeight="12.75" x14ac:dyDescent="0.2"/>
  <cols>
    <col min="1" max="1" width="3.140625" style="22" customWidth="1"/>
    <col min="2" max="2" width="17.140625" style="188" customWidth="1"/>
    <col min="3" max="3" width="40.28515625" style="125" customWidth="1"/>
    <col min="4" max="4" width="6.5703125" style="481" customWidth="1"/>
    <col min="5" max="5" width="46.85546875" style="125" customWidth="1"/>
    <col min="6" max="6" width="25.5703125" style="125" customWidth="1"/>
    <col min="7" max="7" width="7" style="125" customWidth="1"/>
    <col min="8" max="8" width="12.28515625" style="125" customWidth="1"/>
    <col min="9" max="9" width="29.28515625" style="113" customWidth="1"/>
    <col min="10" max="10" width="5.7109375" style="124" customWidth="1"/>
    <col min="11" max="16384" width="9.140625" style="22"/>
  </cols>
  <sheetData>
    <row r="1" spans="2:10" ht="15" hidden="1" x14ac:dyDescent="0.25">
      <c r="G1" s="779" t="s">
        <v>750</v>
      </c>
      <c r="H1" s="779"/>
      <c r="I1" s="779"/>
      <c r="J1" s="534"/>
    </row>
    <row r="2" spans="2:10" ht="15" hidden="1" x14ac:dyDescent="0.25">
      <c r="G2" s="780" t="s">
        <v>751</v>
      </c>
      <c r="H2" s="780"/>
      <c r="I2" s="780"/>
      <c r="J2" s="780"/>
    </row>
    <row r="3" spans="2:10" ht="15" hidden="1" x14ac:dyDescent="0.25">
      <c r="G3" s="780" t="s">
        <v>752</v>
      </c>
      <c r="H3" s="780"/>
      <c r="I3" s="780"/>
      <c r="J3" s="780"/>
    </row>
    <row r="4" spans="2:10" ht="15" hidden="1" x14ac:dyDescent="0.25">
      <c r="G4" s="780" t="s">
        <v>754</v>
      </c>
      <c r="H4" s="780"/>
      <c r="I4" s="780"/>
      <c r="J4" s="535"/>
    </row>
    <row r="5" spans="2:10" ht="15" hidden="1" x14ac:dyDescent="0.25">
      <c r="G5" s="780" t="s">
        <v>802</v>
      </c>
      <c r="H5" s="780"/>
      <c r="I5" s="780"/>
      <c r="J5" s="535"/>
    </row>
    <row r="6" spans="2:10" ht="15" customHeight="1" x14ac:dyDescent="0.2">
      <c r="B6" s="189"/>
      <c r="C6" s="126"/>
      <c r="D6" s="126"/>
      <c r="E6" s="126"/>
      <c r="F6" s="126"/>
      <c r="G6" s="127"/>
      <c r="H6" s="127"/>
      <c r="I6" s="871"/>
      <c r="J6" s="871"/>
    </row>
    <row r="7" spans="2:10" ht="15" customHeight="1" x14ac:dyDescent="0.2">
      <c r="B7" s="777" t="s">
        <v>135</v>
      </c>
      <c r="C7" s="777" t="s">
        <v>571</v>
      </c>
      <c r="D7" s="835" t="s">
        <v>566</v>
      </c>
      <c r="E7" s="786" t="s">
        <v>567</v>
      </c>
      <c r="F7" s="786" t="s">
        <v>568</v>
      </c>
      <c r="G7" s="784" t="s">
        <v>569</v>
      </c>
      <c r="H7" s="775" t="s">
        <v>136</v>
      </c>
      <c r="I7" s="775" t="s">
        <v>23</v>
      </c>
      <c r="J7" s="775"/>
    </row>
    <row r="8" spans="2:10" ht="15" customHeight="1" x14ac:dyDescent="0.2">
      <c r="B8" s="777"/>
      <c r="C8" s="777"/>
      <c r="D8" s="836"/>
      <c r="E8" s="787"/>
      <c r="F8" s="787"/>
      <c r="G8" s="785"/>
      <c r="H8" s="775"/>
      <c r="I8" s="775" t="s">
        <v>24</v>
      </c>
      <c r="J8" s="767" t="s">
        <v>570</v>
      </c>
    </row>
    <row r="9" spans="2:10" ht="79.5" customHeight="1" x14ac:dyDescent="0.2">
      <c r="B9" s="777"/>
      <c r="C9" s="777"/>
      <c r="D9" s="836"/>
      <c r="E9" s="787"/>
      <c r="F9" s="788"/>
      <c r="G9" s="789"/>
      <c r="H9" s="775"/>
      <c r="I9" s="775"/>
      <c r="J9" s="768"/>
    </row>
    <row r="10" spans="2:10" ht="24.75" customHeight="1" x14ac:dyDescent="0.2">
      <c r="B10" s="825" t="s">
        <v>621</v>
      </c>
      <c r="C10" s="853"/>
      <c r="D10" s="853"/>
      <c r="E10" s="853"/>
      <c r="F10" s="853"/>
      <c r="G10" s="853"/>
      <c r="H10" s="853"/>
      <c r="I10" s="853"/>
      <c r="J10" s="854"/>
    </row>
    <row r="11" spans="2:10" ht="24.75" customHeight="1" x14ac:dyDescent="0.2">
      <c r="B11" s="169" t="s">
        <v>377</v>
      </c>
      <c r="C11" s="931" t="s">
        <v>13</v>
      </c>
      <c r="D11" s="932"/>
      <c r="E11" s="932"/>
      <c r="F11" s="932"/>
      <c r="G11" s="933"/>
      <c r="H11" s="187">
        <f>SUM(H12:H26)</f>
        <v>494.4</v>
      </c>
      <c r="I11" s="276"/>
      <c r="J11" s="277"/>
    </row>
    <row r="12" spans="2:10" ht="30.75" customHeight="1" x14ac:dyDescent="0.2">
      <c r="B12" s="927" t="s">
        <v>381</v>
      </c>
      <c r="C12" s="927" t="s">
        <v>454</v>
      </c>
      <c r="D12" s="415" t="s">
        <v>33</v>
      </c>
      <c r="E12" s="32" t="s">
        <v>689</v>
      </c>
      <c r="F12" s="837" t="s">
        <v>800</v>
      </c>
      <c r="G12" s="892" t="s">
        <v>1</v>
      </c>
      <c r="H12" s="886">
        <v>105.8</v>
      </c>
      <c r="I12" s="883" t="s">
        <v>44</v>
      </c>
      <c r="J12" s="807">
        <v>7</v>
      </c>
    </row>
    <row r="13" spans="2:10" ht="30.75" customHeight="1" x14ac:dyDescent="0.2">
      <c r="B13" s="928"/>
      <c r="C13" s="928"/>
      <c r="D13" s="415" t="s">
        <v>16</v>
      </c>
      <c r="E13" s="32" t="s">
        <v>690</v>
      </c>
      <c r="F13" s="935"/>
      <c r="G13" s="925"/>
      <c r="H13" s="887"/>
      <c r="I13" s="884"/>
      <c r="J13" s="930"/>
    </row>
    <row r="14" spans="2:10" ht="30.75" customHeight="1" x14ac:dyDescent="0.2">
      <c r="B14" s="928"/>
      <c r="C14" s="928"/>
      <c r="D14" s="415" t="s">
        <v>61</v>
      </c>
      <c r="E14" s="377" t="s">
        <v>693</v>
      </c>
      <c r="F14" s="935"/>
      <c r="G14" s="925"/>
      <c r="H14" s="887"/>
      <c r="I14" s="884"/>
      <c r="J14" s="930"/>
    </row>
    <row r="15" spans="2:10" ht="30.75" customHeight="1" x14ac:dyDescent="0.2">
      <c r="B15" s="928"/>
      <c r="C15" s="928"/>
      <c r="D15" s="415" t="s">
        <v>134</v>
      </c>
      <c r="E15" s="32" t="s">
        <v>694</v>
      </c>
      <c r="F15" s="935"/>
      <c r="G15" s="925"/>
      <c r="H15" s="887"/>
      <c r="I15" s="884"/>
      <c r="J15" s="930"/>
    </row>
    <row r="16" spans="2:10" ht="30.75" customHeight="1" x14ac:dyDescent="0.2">
      <c r="B16" s="928"/>
      <c r="C16" s="928"/>
      <c r="D16" s="415" t="s">
        <v>692</v>
      </c>
      <c r="E16" s="32" t="s">
        <v>691</v>
      </c>
      <c r="F16" s="935"/>
      <c r="G16" s="925"/>
      <c r="H16" s="887"/>
      <c r="I16" s="884"/>
      <c r="J16" s="930"/>
    </row>
    <row r="17" spans="2:11" ht="48" customHeight="1" x14ac:dyDescent="0.2">
      <c r="B17" s="928"/>
      <c r="C17" s="928"/>
      <c r="D17" s="415" t="s">
        <v>82</v>
      </c>
      <c r="E17" s="32" t="s">
        <v>696</v>
      </c>
      <c r="F17" s="935"/>
      <c r="G17" s="893"/>
      <c r="H17" s="888"/>
      <c r="I17" s="884"/>
      <c r="J17" s="930"/>
    </row>
    <row r="18" spans="2:11" ht="33.75" customHeight="1" x14ac:dyDescent="0.2">
      <c r="B18" s="929"/>
      <c r="C18" s="929"/>
      <c r="D18" s="415" t="s">
        <v>695</v>
      </c>
      <c r="E18" s="32" t="s">
        <v>697</v>
      </c>
      <c r="F18" s="838"/>
      <c r="G18" s="118" t="s">
        <v>4</v>
      </c>
      <c r="H18" s="98">
        <v>0</v>
      </c>
      <c r="I18" s="885"/>
      <c r="J18" s="808"/>
    </row>
    <row r="19" spans="2:11" ht="31.5" customHeight="1" x14ac:dyDescent="0.2">
      <c r="B19" s="927" t="s">
        <v>382</v>
      </c>
      <c r="C19" s="927" t="s">
        <v>455</v>
      </c>
      <c r="D19" s="415" t="s">
        <v>33</v>
      </c>
      <c r="E19" s="377" t="s">
        <v>698</v>
      </c>
      <c r="F19" s="926" t="s">
        <v>800</v>
      </c>
      <c r="G19" s="892" t="s">
        <v>1</v>
      </c>
      <c r="H19" s="886">
        <v>29.5</v>
      </c>
      <c r="I19" s="892" t="s">
        <v>71</v>
      </c>
      <c r="J19" s="807">
        <v>5</v>
      </c>
    </row>
    <row r="20" spans="2:11" ht="29.25" customHeight="1" x14ac:dyDescent="0.2">
      <c r="B20" s="928"/>
      <c r="C20" s="928"/>
      <c r="D20" s="415" t="s">
        <v>16</v>
      </c>
      <c r="E20" s="377" t="s">
        <v>699</v>
      </c>
      <c r="F20" s="926"/>
      <c r="G20" s="925"/>
      <c r="H20" s="887"/>
      <c r="I20" s="925"/>
      <c r="J20" s="930"/>
    </row>
    <row r="21" spans="2:11" ht="22.5" customHeight="1" x14ac:dyDescent="0.2">
      <c r="B21" s="929"/>
      <c r="C21" s="929"/>
      <c r="D21" s="415" t="s">
        <v>61</v>
      </c>
      <c r="E21" s="377" t="s">
        <v>710</v>
      </c>
      <c r="F21" s="926"/>
      <c r="G21" s="893"/>
      <c r="H21" s="888"/>
      <c r="I21" s="893"/>
      <c r="J21" s="808"/>
    </row>
    <row r="22" spans="2:11" ht="53.25" customHeight="1" x14ac:dyDescent="0.2">
      <c r="B22" s="97" t="s">
        <v>383</v>
      </c>
      <c r="C22" s="96" t="s">
        <v>541</v>
      </c>
      <c r="D22" s="415" t="s">
        <v>33</v>
      </c>
      <c r="E22" s="475" t="s">
        <v>700</v>
      </c>
      <c r="F22" s="32" t="s">
        <v>800</v>
      </c>
      <c r="G22" s="118" t="s">
        <v>1</v>
      </c>
      <c r="H22" s="98">
        <v>91.1</v>
      </c>
      <c r="I22" s="118" t="s">
        <v>103</v>
      </c>
      <c r="J22" s="116">
        <v>11</v>
      </c>
    </row>
    <row r="23" spans="2:11" ht="42" customHeight="1" x14ac:dyDescent="0.2">
      <c r="B23" s="97" t="s">
        <v>388</v>
      </c>
      <c r="C23" s="123" t="s">
        <v>456</v>
      </c>
      <c r="D23" s="417" t="s">
        <v>33</v>
      </c>
      <c r="E23" s="377" t="s">
        <v>702</v>
      </c>
      <c r="F23" s="32" t="s">
        <v>800</v>
      </c>
      <c r="G23" s="118" t="s">
        <v>1</v>
      </c>
      <c r="H23" s="120">
        <v>14.2</v>
      </c>
      <c r="I23" s="114" t="s">
        <v>69</v>
      </c>
      <c r="J23" s="128">
        <v>7</v>
      </c>
    </row>
    <row r="24" spans="2:11" ht="46.5" customHeight="1" x14ac:dyDescent="0.2">
      <c r="B24" s="97" t="s">
        <v>387</v>
      </c>
      <c r="C24" s="96" t="s">
        <v>457</v>
      </c>
      <c r="D24" s="415" t="s">
        <v>33</v>
      </c>
      <c r="E24" s="475" t="s">
        <v>701</v>
      </c>
      <c r="F24" s="32" t="s">
        <v>800</v>
      </c>
      <c r="G24" s="118" t="s">
        <v>1</v>
      </c>
      <c r="H24" s="120">
        <v>62.3</v>
      </c>
      <c r="I24" s="118" t="s">
        <v>14</v>
      </c>
      <c r="J24" s="119">
        <v>4</v>
      </c>
    </row>
    <row r="25" spans="2:11" ht="45.75" customHeight="1" x14ac:dyDescent="0.2">
      <c r="B25" s="97" t="s">
        <v>386</v>
      </c>
      <c r="C25" s="123" t="s">
        <v>458</v>
      </c>
      <c r="D25" s="168" t="s">
        <v>33</v>
      </c>
      <c r="E25" s="450" t="s">
        <v>703</v>
      </c>
      <c r="F25" s="32" t="s">
        <v>800</v>
      </c>
      <c r="G25" s="115" t="s">
        <v>1</v>
      </c>
      <c r="H25" s="120">
        <v>142</v>
      </c>
      <c r="I25" s="122" t="s">
        <v>79</v>
      </c>
      <c r="J25" s="108" t="s">
        <v>30</v>
      </c>
    </row>
    <row r="26" spans="2:11" ht="33" customHeight="1" x14ac:dyDescent="0.2">
      <c r="B26" s="97" t="s">
        <v>385</v>
      </c>
      <c r="C26" s="82" t="s">
        <v>459</v>
      </c>
      <c r="D26" s="415" t="s">
        <v>33</v>
      </c>
      <c r="E26" s="475" t="s">
        <v>654</v>
      </c>
      <c r="F26" s="32" t="s">
        <v>800</v>
      </c>
      <c r="G26" s="118" t="s">
        <v>1</v>
      </c>
      <c r="H26" s="120">
        <v>49.5</v>
      </c>
      <c r="I26" s="114" t="s">
        <v>378</v>
      </c>
      <c r="J26" s="128">
        <v>100</v>
      </c>
    </row>
    <row r="27" spans="2:11" ht="24.75" customHeight="1" x14ac:dyDescent="0.2">
      <c r="B27" s="169" t="s">
        <v>379</v>
      </c>
      <c r="C27" s="931" t="s">
        <v>462</v>
      </c>
      <c r="D27" s="932"/>
      <c r="E27" s="932"/>
      <c r="F27" s="932"/>
      <c r="G27" s="933"/>
      <c r="H27" s="187">
        <f>SUM(H28:H37)</f>
        <v>2650.7999999999997</v>
      </c>
      <c r="I27" s="276"/>
      <c r="J27" s="277"/>
    </row>
    <row r="28" spans="2:11" ht="33.75" customHeight="1" x14ac:dyDescent="0.2">
      <c r="B28" s="97" t="s">
        <v>384</v>
      </c>
      <c r="C28" s="96" t="s">
        <v>380</v>
      </c>
      <c r="D28" s="415" t="s">
        <v>33</v>
      </c>
      <c r="E28" s="475" t="s">
        <v>586</v>
      </c>
      <c r="F28" s="482" t="s">
        <v>704</v>
      </c>
      <c r="G28" s="118" t="s">
        <v>1</v>
      </c>
      <c r="H28" s="120">
        <v>1794</v>
      </c>
      <c r="I28" s="129" t="s">
        <v>132</v>
      </c>
      <c r="J28" s="128">
        <v>14</v>
      </c>
    </row>
    <row r="29" spans="2:11" ht="33.75" customHeight="1" x14ac:dyDescent="0.2">
      <c r="B29" s="91" t="s">
        <v>389</v>
      </c>
      <c r="C29" s="38" t="s">
        <v>538</v>
      </c>
      <c r="D29" s="415" t="s">
        <v>33</v>
      </c>
      <c r="E29" s="475" t="s">
        <v>586</v>
      </c>
      <c r="F29" s="482" t="s">
        <v>704</v>
      </c>
      <c r="G29" s="74" t="s">
        <v>1</v>
      </c>
      <c r="H29" s="15">
        <f>192+141</f>
        <v>333</v>
      </c>
      <c r="I29" s="118" t="s">
        <v>542</v>
      </c>
      <c r="J29" s="118">
        <v>100</v>
      </c>
    </row>
    <row r="30" spans="2:11" ht="36" customHeight="1" x14ac:dyDescent="0.2">
      <c r="B30" s="91" t="s">
        <v>391</v>
      </c>
      <c r="C30" s="91" t="s">
        <v>487</v>
      </c>
      <c r="D30" s="415" t="s">
        <v>33</v>
      </c>
      <c r="E30" s="475" t="s">
        <v>586</v>
      </c>
      <c r="F30" s="482" t="s">
        <v>607</v>
      </c>
      <c r="G30" s="74" t="s">
        <v>1</v>
      </c>
      <c r="H30" s="15">
        <v>150</v>
      </c>
      <c r="I30" s="118" t="s">
        <v>539</v>
      </c>
      <c r="J30" s="118">
        <v>100</v>
      </c>
      <c r="K30" s="545">
        <f>+H30+H31+H33+H35+H36+H37+H41+H40</f>
        <v>675.1</v>
      </c>
    </row>
    <row r="31" spans="2:11" ht="20.25" customHeight="1" x14ac:dyDescent="0.2">
      <c r="B31" s="890" t="s">
        <v>392</v>
      </c>
      <c r="C31" s="890" t="s">
        <v>476</v>
      </c>
      <c r="D31" s="860" t="s">
        <v>33</v>
      </c>
      <c r="E31" s="938" t="s">
        <v>705</v>
      </c>
      <c r="F31" s="936" t="s">
        <v>704</v>
      </c>
      <c r="G31" s="74" t="s">
        <v>1</v>
      </c>
      <c r="H31" s="120">
        <v>242</v>
      </c>
      <c r="I31" s="892" t="s">
        <v>540</v>
      </c>
      <c r="J31" s="883">
        <v>2000</v>
      </c>
    </row>
    <row r="32" spans="2:11" ht="18" customHeight="1" x14ac:dyDescent="0.2">
      <c r="B32" s="934"/>
      <c r="C32" s="934"/>
      <c r="D32" s="861"/>
      <c r="E32" s="939"/>
      <c r="F32" s="937"/>
      <c r="G32" s="74" t="s">
        <v>1</v>
      </c>
      <c r="H32" s="120">
        <v>0</v>
      </c>
      <c r="I32" s="925"/>
      <c r="J32" s="884"/>
    </row>
    <row r="33" spans="2:10" ht="22.5" customHeight="1" x14ac:dyDescent="0.2">
      <c r="B33" s="860" t="s">
        <v>398</v>
      </c>
      <c r="C33" s="944" t="s">
        <v>543</v>
      </c>
      <c r="D33" s="829" t="s">
        <v>33</v>
      </c>
      <c r="E33" s="938" t="s">
        <v>705</v>
      </c>
      <c r="F33" s="936" t="s">
        <v>704</v>
      </c>
      <c r="G33" s="118" t="s">
        <v>1</v>
      </c>
      <c r="H33" s="120">
        <v>37.200000000000003</v>
      </c>
      <c r="I33" s="940" t="s">
        <v>767</v>
      </c>
      <c r="J33" s="807" t="s">
        <v>46</v>
      </c>
    </row>
    <row r="34" spans="2:10" ht="19.5" customHeight="1" x14ac:dyDescent="0.2">
      <c r="B34" s="861"/>
      <c r="C34" s="945"/>
      <c r="D34" s="830"/>
      <c r="E34" s="939"/>
      <c r="F34" s="937"/>
      <c r="G34" s="118" t="s">
        <v>4</v>
      </c>
      <c r="H34" s="120">
        <v>2.1</v>
      </c>
      <c r="I34" s="941"/>
      <c r="J34" s="808"/>
    </row>
    <row r="35" spans="2:10" ht="31.5" customHeight="1" x14ac:dyDescent="0.2">
      <c r="B35" s="91" t="s">
        <v>399</v>
      </c>
      <c r="C35" s="362" t="s">
        <v>390</v>
      </c>
      <c r="D35" s="415" t="s">
        <v>33</v>
      </c>
      <c r="E35" s="486" t="s">
        <v>705</v>
      </c>
      <c r="F35" s="482" t="s">
        <v>704</v>
      </c>
      <c r="G35" s="118" t="s">
        <v>1</v>
      </c>
      <c r="H35" s="120">
        <v>70</v>
      </c>
      <c r="I35" s="363" t="s">
        <v>92</v>
      </c>
      <c r="J35" s="110" t="s">
        <v>533</v>
      </c>
    </row>
    <row r="36" spans="2:10" ht="36" customHeight="1" x14ac:dyDescent="0.2">
      <c r="B36" s="97" t="s">
        <v>400</v>
      </c>
      <c r="C36" s="122" t="s">
        <v>401</v>
      </c>
      <c r="D36" s="451">
        <v>1</v>
      </c>
      <c r="E36" s="442" t="s">
        <v>706</v>
      </c>
      <c r="F36" s="462" t="s">
        <v>800</v>
      </c>
      <c r="G36" s="109" t="s">
        <v>1</v>
      </c>
      <c r="H36" s="23">
        <v>17.5</v>
      </c>
      <c r="I36" s="121" t="s">
        <v>62</v>
      </c>
      <c r="J36" s="116">
        <v>80</v>
      </c>
    </row>
    <row r="37" spans="2:10" ht="44.25" customHeight="1" x14ac:dyDescent="0.2">
      <c r="B37" s="97" t="s">
        <v>486</v>
      </c>
      <c r="C37" s="109" t="s">
        <v>402</v>
      </c>
      <c r="D37" s="451">
        <v>1</v>
      </c>
      <c r="E37" s="442" t="s">
        <v>706</v>
      </c>
      <c r="F37" s="462" t="s">
        <v>800</v>
      </c>
      <c r="G37" s="97" t="s">
        <v>1</v>
      </c>
      <c r="H37" s="23">
        <v>5</v>
      </c>
      <c r="I37" s="121" t="s">
        <v>12</v>
      </c>
      <c r="J37" s="116">
        <v>150</v>
      </c>
    </row>
    <row r="38" spans="2:10" ht="24" customHeight="1" x14ac:dyDescent="0.2">
      <c r="B38" s="169" t="s">
        <v>560</v>
      </c>
      <c r="C38" s="931" t="s">
        <v>397</v>
      </c>
      <c r="D38" s="932"/>
      <c r="E38" s="932"/>
      <c r="F38" s="932"/>
      <c r="G38" s="933"/>
      <c r="H38" s="187">
        <f>SUM(H39:H43)</f>
        <v>203.4</v>
      </c>
      <c r="I38" s="276"/>
      <c r="J38" s="277"/>
    </row>
    <row r="39" spans="2:10" ht="42" customHeight="1" x14ac:dyDescent="0.2">
      <c r="B39" s="97" t="s">
        <v>394</v>
      </c>
      <c r="C39" s="121" t="s">
        <v>395</v>
      </c>
      <c r="D39" s="484">
        <v>1</v>
      </c>
      <c r="E39" s="485" t="s">
        <v>709</v>
      </c>
      <c r="F39" s="485" t="s">
        <v>1241</v>
      </c>
      <c r="G39" s="118" t="s">
        <v>1</v>
      </c>
      <c r="H39" s="120">
        <v>50</v>
      </c>
      <c r="I39" s="97" t="s">
        <v>393</v>
      </c>
      <c r="J39" s="235" t="s">
        <v>61</v>
      </c>
    </row>
    <row r="40" spans="2:10" ht="34.5" customHeight="1" x14ac:dyDescent="0.2">
      <c r="B40" s="97" t="s">
        <v>561</v>
      </c>
      <c r="C40" s="121" t="s">
        <v>477</v>
      </c>
      <c r="D40" s="415" t="s">
        <v>33</v>
      </c>
      <c r="E40" s="475" t="s">
        <v>707</v>
      </c>
      <c r="F40" s="32" t="s">
        <v>800</v>
      </c>
      <c r="G40" s="121" t="s">
        <v>1</v>
      </c>
      <c r="H40" s="120">
        <v>133.4</v>
      </c>
      <c r="I40" s="97" t="s">
        <v>708</v>
      </c>
      <c r="J40" s="235" t="s">
        <v>33</v>
      </c>
    </row>
    <row r="41" spans="2:10" ht="33" customHeight="1" x14ac:dyDescent="0.2">
      <c r="B41" s="97" t="s">
        <v>478</v>
      </c>
      <c r="C41" s="121" t="s">
        <v>396</v>
      </c>
      <c r="D41" s="415" t="s">
        <v>33</v>
      </c>
      <c r="E41" s="475" t="s">
        <v>707</v>
      </c>
      <c r="F41" s="32" t="s">
        <v>800</v>
      </c>
      <c r="G41" s="118" t="s">
        <v>1</v>
      </c>
      <c r="H41" s="120">
        <v>20</v>
      </c>
      <c r="I41" s="97" t="s">
        <v>38</v>
      </c>
      <c r="J41" s="235" t="s">
        <v>33</v>
      </c>
    </row>
    <row r="42" spans="2:10" ht="26.25" hidden="1" customHeight="1" x14ac:dyDescent="0.2">
      <c r="B42" s="173"/>
      <c r="C42" s="364"/>
      <c r="D42" s="478"/>
      <c r="E42" s="170"/>
      <c r="F42" s="170"/>
      <c r="G42" s="121"/>
      <c r="H42" s="120"/>
      <c r="I42" s="112"/>
      <c r="J42" s="190"/>
    </row>
    <row r="43" spans="2:10" ht="39" hidden="1" customHeight="1" x14ac:dyDescent="0.2">
      <c r="B43" s="173"/>
      <c r="C43" s="170"/>
      <c r="D43" s="478"/>
      <c r="E43" s="170"/>
      <c r="F43" s="170"/>
      <c r="G43" s="121"/>
      <c r="H43" s="120"/>
      <c r="I43" s="112"/>
      <c r="J43" s="190"/>
    </row>
    <row r="44" spans="2:10" ht="22.5" customHeight="1" x14ac:dyDescent="0.2">
      <c r="B44" s="943" t="s">
        <v>521</v>
      </c>
      <c r="C44" s="943"/>
      <c r="D44" s="943"/>
      <c r="E44" s="943"/>
      <c r="F44" s="943"/>
      <c r="G44" s="943"/>
      <c r="H44" s="278">
        <f>+H38+H27+H11</f>
        <v>3348.6</v>
      </c>
      <c r="I44" s="130"/>
      <c r="J44" s="131"/>
    </row>
    <row r="45" spans="2:10" ht="15.75" customHeight="1" x14ac:dyDescent="0.2">
      <c r="B45" s="942" t="s">
        <v>25</v>
      </c>
      <c r="C45" s="942"/>
      <c r="D45" s="942"/>
      <c r="E45" s="942"/>
      <c r="F45" s="942"/>
      <c r="G45" s="942"/>
      <c r="H45" s="561">
        <f t="shared" ref="H45" si="0">+H44-H46-H54</f>
        <v>0</v>
      </c>
      <c r="I45" s="130"/>
      <c r="J45" s="131"/>
    </row>
    <row r="46" spans="2:10" s="221" customFormat="1" ht="30" customHeight="1" x14ac:dyDescent="0.25">
      <c r="B46" s="217"/>
      <c r="C46" s="217" t="s">
        <v>441</v>
      </c>
      <c r="D46" s="379"/>
      <c r="E46" s="217"/>
      <c r="F46" s="217"/>
      <c r="G46" s="217"/>
      <c r="H46" s="222">
        <f t="shared" ref="H46" si="1">SUM(H48:H53)</f>
        <v>3348.6</v>
      </c>
      <c r="I46" s="220"/>
      <c r="J46" s="220"/>
    </row>
    <row r="47" spans="2:10" s="221" customFormat="1" ht="17.25" customHeight="1" x14ac:dyDescent="0.25">
      <c r="B47" s="212"/>
      <c r="C47" s="202" t="s">
        <v>442</v>
      </c>
      <c r="D47" s="380"/>
      <c r="E47" s="202"/>
      <c r="F47" s="202"/>
      <c r="G47" s="212"/>
      <c r="H47" s="213"/>
      <c r="I47" s="219"/>
      <c r="J47" s="220"/>
    </row>
    <row r="48" spans="2:10" s="221" customFormat="1" ht="33" customHeight="1" x14ac:dyDescent="0.25">
      <c r="B48" s="212"/>
      <c r="C48" s="210" t="s">
        <v>443</v>
      </c>
      <c r="D48" s="407"/>
      <c r="E48" s="210"/>
      <c r="F48" s="210"/>
      <c r="G48" s="212" t="s">
        <v>1</v>
      </c>
      <c r="H48" s="213">
        <f>+H41+H40+H39+H37+H36+H35+H33+H32+H31+H30+H29+H28+H26+H25+H24+H23+H22+H19+H12</f>
        <v>3346.5</v>
      </c>
      <c r="I48" s="219"/>
      <c r="J48" s="220"/>
    </row>
    <row r="49" spans="2:10" s="221" customFormat="1" ht="17.25" customHeight="1" x14ac:dyDescent="0.25">
      <c r="B49" s="212"/>
      <c r="C49" s="210" t="s">
        <v>444</v>
      </c>
      <c r="D49" s="407"/>
      <c r="E49" s="210"/>
      <c r="F49" s="210"/>
      <c r="G49" s="212" t="s">
        <v>4</v>
      </c>
      <c r="H49" s="213">
        <f>+H18+H34</f>
        <v>2.1</v>
      </c>
      <c r="I49" s="219"/>
      <c r="J49" s="220"/>
    </row>
    <row r="50" spans="2:10" s="221" customFormat="1" ht="17.25" customHeight="1" x14ac:dyDescent="0.25">
      <c r="B50" s="212"/>
      <c r="C50" s="210" t="s">
        <v>445</v>
      </c>
      <c r="D50" s="407"/>
      <c r="E50" s="210"/>
      <c r="F50" s="210"/>
      <c r="G50" s="212" t="s">
        <v>5</v>
      </c>
      <c r="H50" s="213"/>
      <c r="I50" s="219"/>
      <c r="J50" s="220"/>
    </row>
    <row r="51" spans="2:10" s="221" customFormat="1" ht="17.25" customHeight="1" x14ac:dyDescent="0.25">
      <c r="B51" s="212"/>
      <c r="C51" s="210" t="s">
        <v>446</v>
      </c>
      <c r="D51" s="407"/>
      <c r="E51" s="210"/>
      <c r="F51" s="210"/>
      <c r="G51" s="212" t="s">
        <v>2</v>
      </c>
      <c r="H51" s="213"/>
      <c r="I51" s="219"/>
      <c r="J51" s="220"/>
    </row>
    <row r="52" spans="2:10" s="221" customFormat="1" ht="17.25" customHeight="1" x14ac:dyDescent="0.25">
      <c r="B52" s="212"/>
      <c r="C52" s="210" t="s">
        <v>447</v>
      </c>
      <c r="D52" s="407"/>
      <c r="E52" s="210"/>
      <c r="F52" s="210"/>
      <c r="G52" s="212" t="s">
        <v>3</v>
      </c>
      <c r="H52" s="213"/>
      <c r="I52" s="219"/>
      <c r="J52" s="220"/>
    </row>
    <row r="53" spans="2:10" s="221" customFormat="1" ht="19.5" customHeight="1" x14ac:dyDescent="0.25">
      <c r="B53" s="197"/>
      <c r="C53" s="211" t="s">
        <v>448</v>
      </c>
      <c r="D53" s="418"/>
      <c r="E53" s="211"/>
      <c r="F53" s="211"/>
      <c r="G53" s="197" t="s">
        <v>452</v>
      </c>
      <c r="H53" s="213"/>
      <c r="I53" s="219"/>
      <c r="J53" s="220"/>
    </row>
    <row r="54" spans="2:10" s="221" customFormat="1" ht="48.75" customHeight="1" x14ac:dyDescent="0.25">
      <c r="B54" s="199"/>
      <c r="C54" s="223" t="s">
        <v>449</v>
      </c>
      <c r="D54" s="479"/>
      <c r="E54" s="223"/>
      <c r="F54" s="223"/>
      <c r="G54" s="199" t="s">
        <v>453</v>
      </c>
      <c r="H54" s="222"/>
      <c r="I54" s="219"/>
      <c r="J54" s="220"/>
    </row>
    <row r="55" spans="2:10" s="221" customFormat="1" ht="34.5" customHeight="1" x14ac:dyDescent="0.25">
      <c r="B55" s="201"/>
      <c r="C55" s="201" t="s">
        <v>451</v>
      </c>
      <c r="D55" s="480"/>
      <c r="E55" s="201"/>
      <c r="F55" s="201"/>
      <c r="G55" s="201"/>
      <c r="H55" s="218">
        <f t="shared" ref="H55" si="2">+H54+H46</f>
        <v>3348.6</v>
      </c>
      <c r="I55" s="219"/>
      <c r="J55" s="220"/>
    </row>
    <row r="56" spans="2:10" s="221" customFormat="1" ht="18" customHeight="1" x14ac:dyDescent="0.25">
      <c r="B56" s="212"/>
      <c r="C56" s="212" t="s">
        <v>450</v>
      </c>
      <c r="D56" s="385"/>
      <c r="E56" s="212"/>
      <c r="F56" s="212"/>
      <c r="G56" s="212"/>
      <c r="H56" s="356"/>
      <c r="I56" s="219"/>
      <c r="J56" s="220"/>
    </row>
    <row r="57" spans="2:10" x14ac:dyDescent="0.2">
      <c r="I57" s="306"/>
    </row>
  </sheetData>
  <mergeCells count="50">
    <mergeCell ref="B45:G45"/>
    <mergeCell ref="B44:G44"/>
    <mergeCell ref="C38:G38"/>
    <mergeCell ref="B33:B34"/>
    <mergeCell ref="C33:C34"/>
    <mergeCell ref="D33:D34"/>
    <mergeCell ref="E33:E34"/>
    <mergeCell ref="F33:F34"/>
    <mergeCell ref="F31:F32"/>
    <mergeCell ref="E31:E32"/>
    <mergeCell ref="D31:D32"/>
    <mergeCell ref="I33:I34"/>
    <mergeCell ref="J33:J34"/>
    <mergeCell ref="I6:J6"/>
    <mergeCell ref="C12:C18"/>
    <mergeCell ref="B12:B18"/>
    <mergeCell ref="F12:F18"/>
    <mergeCell ref="I12:I18"/>
    <mergeCell ref="J12:J18"/>
    <mergeCell ref="B10:J10"/>
    <mergeCell ref="C7:C9"/>
    <mergeCell ref="H7:H9"/>
    <mergeCell ref="I8:I9"/>
    <mergeCell ref="I7:J7"/>
    <mergeCell ref="C11:G11"/>
    <mergeCell ref="G7:G9"/>
    <mergeCell ref="D7:D9"/>
    <mergeCell ref="E7:E9"/>
    <mergeCell ref="F7:F9"/>
    <mergeCell ref="G12:G17"/>
    <mergeCell ref="H12:H17"/>
    <mergeCell ref="J31:J32"/>
    <mergeCell ref="I31:I32"/>
    <mergeCell ref="B7:B9"/>
    <mergeCell ref="F19:F21"/>
    <mergeCell ref="G19:G21"/>
    <mergeCell ref="J8:J9"/>
    <mergeCell ref="B19:B21"/>
    <mergeCell ref="I19:I21"/>
    <mergeCell ref="J19:J21"/>
    <mergeCell ref="H19:H21"/>
    <mergeCell ref="C19:C21"/>
    <mergeCell ref="C27:G27"/>
    <mergeCell ref="B31:B32"/>
    <mergeCell ref="C31:C32"/>
    <mergeCell ref="G1:I1"/>
    <mergeCell ref="G2:J2"/>
    <mergeCell ref="G3:J3"/>
    <mergeCell ref="G4:I4"/>
    <mergeCell ref="G5:I5"/>
  </mergeCells>
  <phoneticPr fontId="13" type="noConversion"/>
  <pageMargins left="0.19685039370078741" right="0.19685039370078741" top="0.19685039370078741" bottom="0.19685039370078741" header="0" footer="0"/>
  <pageSetup paperSize="9" scale="83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J60"/>
  <sheetViews>
    <sheetView zoomScale="85" zoomScaleNormal="85" workbookViewId="0">
      <pane ySplit="10" topLeftCell="A11" activePane="bottomLeft" state="frozen"/>
      <selection activeCell="F27" sqref="F27"/>
      <selection pane="bottomLeft" activeCell="C8" sqref="C8:C10"/>
    </sheetView>
  </sheetViews>
  <sheetFormatPr defaultColWidth="9.140625" defaultRowHeight="12" x14ac:dyDescent="0.2"/>
  <cols>
    <col min="1" max="1" width="1.85546875" style="26" customWidth="1"/>
    <col min="2" max="2" width="17.140625" style="522" customWidth="1"/>
    <col min="3" max="3" width="42" style="26" customWidth="1"/>
    <col min="4" max="4" width="7.7109375" style="494" customWidth="1"/>
    <col min="5" max="5" width="39.5703125" style="26" customWidth="1"/>
    <col min="6" max="6" width="23.5703125" style="725" customWidth="1"/>
    <col min="7" max="7" width="7.85546875" style="145" customWidth="1"/>
    <col min="8" max="8" width="11.85546875" style="6" customWidth="1"/>
    <col min="9" max="9" width="34.7109375" style="6" customWidth="1"/>
    <col min="10" max="10" width="7.5703125" style="143" customWidth="1"/>
    <col min="11" max="16384" width="9.140625" style="6"/>
  </cols>
  <sheetData>
    <row r="1" spans="1:10" ht="15" hidden="1" x14ac:dyDescent="0.25">
      <c r="G1" s="779" t="s">
        <v>750</v>
      </c>
      <c r="H1" s="779"/>
      <c r="I1" s="779"/>
      <c r="J1" s="534"/>
    </row>
    <row r="2" spans="1:10" ht="15" hidden="1" x14ac:dyDescent="0.25">
      <c r="G2" s="780" t="s">
        <v>751</v>
      </c>
      <c r="H2" s="780"/>
      <c r="I2" s="780"/>
      <c r="J2" s="780"/>
    </row>
    <row r="3" spans="1:10" ht="15" hidden="1" x14ac:dyDescent="0.25">
      <c r="G3" s="780" t="s">
        <v>752</v>
      </c>
      <c r="H3" s="780"/>
      <c r="I3" s="780"/>
      <c r="J3" s="780"/>
    </row>
    <row r="4" spans="1:10" ht="15" hidden="1" x14ac:dyDescent="0.25">
      <c r="G4" s="780" t="s">
        <v>754</v>
      </c>
      <c r="H4" s="780"/>
      <c r="I4" s="780"/>
      <c r="J4" s="535"/>
    </row>
    <row r="5" spans="1:10" ht="15" hidden="1" x14ac:dyDescent="0.25">
      <c r="G5" s="780" t="s">
        <v>802</v>
      </c>
      <c r="H5" s="780"/>
      <c r="I5" s="780"/>
      <c r="J5" s="535"/>
    </row>
    <row r="6" spans="1:10" ht="12" hidden="1" customHeight="1" x14ac:dyDescent="0.25">
      <c r="A6" s="182"/>
      <c r="B6" s="515"/>
      <c r="C6" s="431"/>
      <c r="D6" s="488"/>
      <c r="E6" s="431"/>
      <c r="F6" s="726"/>
      <c r="G6" s="431"/>
      <c r="H6" s="431"/>
      <c r="I6" s="431"/>
      <c r="J6" s="299"/>
    </row>
    <row r="7" spans="1:10" ht="16.5" customHeight="1" x14ac:dyDescent="0.2">
      <c r="A7" s="27"/>
      <c r="B7" s="516"/>
      <c r="C7" s="27"/>
      <c r="D7" s="489"/>
      <c r="E7" s="27"/>
      <c r="F7" s="727"/>
      <c r="G7" s="146"/>
      <c r="H7" s="27"/>
      <c r="I7" s="553"/>
      <c r="J7" s="553"/>
    </row>
    <row r="8" spans="1:10" s="7" customFormat="1" ht="19.5" customHeight="1" x14ac:dyDescent="0.2">
      <c r="A8" s="224"/>
      <c r="B8" s="777" t="s">
        <v>135</v>
      </c>
      <c r="C8" s="777" t="s">
        <v>571</v>
      </c>
      <c r="D8" s="835" t="s">
        <v>566</v>
      </c>
      <c r="E8" s="786" t="s">
        <v>567</v>
      </c>
      <c r="F8" s="822" t="s">
        <v>568</v>
      </c>
      <c r="G8" s="784" t="s">
        <v>569</v>
      </c>
      <c r="H8" s="775" t="s">
        <v>136</v>
      </c>
      <c r="I8" s="775" t="s">
        <v>23</v>
      </c>
      <c r="J8" s="775"/>
    </row>
    <row r="9" spans="1:10" s="7" customFormat="1" ht="13.5" customHeight="1" x14ac:dyDescent="0.2">
      <c r="A9" s="225"/>
      <c r="B9" s="777"/>
      <c r="C9" s="777"/>
      <c r="D9" s="836"/>
      <c r="E9" s="787"/>
      <c r="F9" s="823"/>
      <c r="G9" s="785"/>
      <c r="H9" s="775"/>
      <c r="I9" s="775" t="s">
        <v>24</v>
      </c>
      <c r="J9" s="767" t="s">
        <v>570</v>
      </c>
    </row>
    <row r="10" spans="1:10" s="7" customFormat="1" ht="79.5" customHeight="1" x14ac:dyDescent="0.2">
      <c r="A10" s="226"/>
      <c r="B10" s="777"/>
      <c r="C10" s="777"/>
      <c r="D10" s="836"/>
      <c r="E10" s="787"/>
      <c r="F10" s="824"/>
      <c r="G10" s="789"/>
      <c r="H10" s="775"/>
      <c r="I10" s="775"/>
      <c r="J10" s="768"/>
    </row>
    <row r="11" spans="1:10" s="7" customFormat="1" ht="28.5" customHeight="1" x14ac:dyDescent="0.2">
      <c r="A11" s="430"/>
      <c r="B11" s="825" t="s">
        <v>623</v>
      </c>
      <c r="C11" s="853"/>
      <c r="D11" s="853"/>
      <c r="E11" s="853"/>
      <c r="F11" s="853"/>
      <c r="G11" s="853"/>
      <c r="H11" s="853"/>
      <c r="I11" s="853"/>
      <c r="J11" s="854"/>
    </row>
    <row r="12" spans="1:10" s="7" customFormat="1" ht="23.25" customHeight="1" x14ac:dyDescent="0.2">
      <c r="A12" s="174"/>
      <c r="B12" s="169" t="s">
        <v>336</v>
      </c>
      <c r="C12" s="952" t="s">
        <v>354</v>
      </c>
      <c r="D12" s="953"/>
      <c r="E12" s="953"/>
      <c r="F12" s="953"/>
      <c r="G12" s="954"/>
      <c r="H12" s="186">
        <f>+H13+H17+H22</f>
        <v>148.1</v>
      </c>
      <c r="I12" s="176"/>
      <c r="J12" s="300"/>
    </row>
    <row r="13" spans="1:10" ht="44.25" customHeight="1" x14ac:dyDescent="0.2">
      <c r="A13" s="75"/>
      <c r="B13" s="962" t="s">
        <v>337</v>
      </c>
      <c r="C13" s="958" t="s">
        <v>338</v>
      </c>
      <c r="D13" s="483">
        <v>1</v>
      </c>
      <c r="E13" s="458" t="s">
        <v>711</v>
      </c>
      <c r="F13" s="959" t="s">
        <v>798</v>
      </c>
      <c r="G13" s="955" t="s">
        <v>4</v>
      </c>
      <c r="H13" s="969">
        <v>145.1</v>
      </c>
      <c r="I13" s="74" t="s">
        <v>50</v>
      </c>
      <c r="J13" s="133">
        <v>2660</v>
      </c>
    </row>
    <row r="14" spans="1:10" ht="45.75" customHeight="1" x14ac:dyDescent="0.2">
      <c r="A14" s="75"/>
      <c r="B14" s="963"/>
      <c r="C14" s="958"/>
      <c r="D14" s="483">
        <v>2</v>
      </c>
      <c r="E14" s="458" t="s">
        <v>712</v>
      </c>
      <c r="F14" s="960"/>
      <c r="G14" s="956"/>
      <c r="H14" s="970"/>
      <c r="I14" s="74" t="s">
        <v>57</v>
      </c>
      <c r="J14" s="133">
        <v>1700</v>
      </c>
    </row>
    <row r="15" spans="1:10" ht="69.75" customHeight="1" x14ac:dyDescent="0.2">
      <c r="A15" s="75"/>
      <c r="B15" s="963"/>
      <c r="C15" s="958"/>
      <c r="D15" s="483">
        <v>3</v>
      </c>
      <c r="E15" s="458" t="s">
        <v>713</v>
      </c>
      <c r="F15" s="960"/>
      <c r="G15" s="956"/>
      <c r="H15" s="970"/>
      <c r="I15" s="74" t="s">
        <v>51</v>
      </c>
      <c r="J15" s="133">
        <v>2000</v>
      </c>
    </row>
    <row r="16" spans="1:10" ht="66.75" customHeight="1" x14ac:dyDescent="0.2">
      <c r="A16" s="75"/>
      <c r="B16" s="963"/>
      <c r="C16" s="958"/>
      <c r="D16" s="483">
        <v>4</v>
      </c>
      <c r="E16" s="458" t="s">
        <v>714</v>
      </c>
      <c r="F16" s="960"/>
      <c r="G16" s="956"/>
      <c r="H16" s="970"/>
      <c r="I16" s="74" t="s">
        <v>52</v>
      </c>
      <c r="J16" s="133">
        <v>30</v>
      </c>
    </row>
    <row r="17" spans="1:10" ht="85.5" customHeight="1" x14ac:dyDescent="0.2">
      <c r="A17" s="75"/>
      <c r="B17" s="963"/>
      <c r="C17" s="958"/>
      <c r="D17" s="483">
        <v>5</v>
      </c>
      <c r="E17" s="458" t="s">
        <v>715</v>
      </c>
      <c r="F17" s="960"/>
      <c r="G17" s="956"/>
      <c r="H17" s="970"/>
      <c r="I17" s="74" t="s">
        <v>53</v>
      </c>
      <c r="J17" s="133">
        <v>100</v>
      </c>
    </row>
    <row r="18" spans="1:10" ht="34.5" customHeight="1" x14ac:dyDescent="0.2">
      <c r="A18" s="75"/>
      <c r="B18" s="963"/>
      <c r="C18" s="958"/>
      <c r="D18" s="483">
        <v>6</v>
      </c>
      <c r="E18" s="458" t="s">
        <v>717</v>
      </c>
      <c r="F18" s="960"/>
      <c r="G18" s="956"/>
      <c r="H18" s="970"/>
      <c r="I18" s="74" t="s">
        <v>15</v>
      </c>
      <c r="J18" s="133">
        <v>125</v>
      </c>
    </row>
    <row r="19" spans="1:10" ht="38.25" customHeight="1" x14ac:dyDescent="0.2">
      <c r="A19" s="75"/>
      <c r="B19" s="963"/>
      <c r="C19" s="958"/>
      <c r="D19" s="407">
        <v>7</v>
      </c>
      <c r="E19" s="458" t="s">
        <v>718</v>
      </c>
      <c r="F19" s="960"/>
      <c r="G19" s="956"/>
      <c r="H19" s="970"/>
      <c r="I19" s="74" t="s">
        <v>54</v>
      </c>
      <c r="J19" s="133">
        <v>27</v>
      </c>
    </row>
    <row r="20" spans="1:10" ht="57" customHeight="1" x14ac:dyDescent="0.2">
      <c r="A20" s="75"/>
      <c r="B20" s="963"/>
      <c r="C20" s="958"/>
      <c r="D20" s="407">
        <v>8</v>
      </c>
      <c r="E20" s="487" t="s">
        <v>719</v>
      </c>
      <c r="F20" s="960"/>
      <c r="G20" s="956"/>
      <c r="H20" s="970"/>
      <c r="I20" s="75" t="s">
        <v>55</v>
      </c>
      <c r="J20" s="134" t="s">
        <v>721</v>
      </c>
    </row>
    <row r="21" spans="1:10" ht="35.25" customHeight="1" x14ac:dyDescent="0.2">
      <c r="A21" s="75"/>
      <c r="B21" s="964"/>
      <c r="C21" s="958"/>
      <c r="D21" s="407">
        <v>9</v>
      </c>
      <c r="E21" s="487" t="s">
        <v>720</v>
      </c>
      <c r="F21" s="961"/>
      <c r="G21" s="957"/>
      <c r="H21" s="971"/>
      <c r="I21" s="75" t="s">
        <v>56</v>
      </c>
      <c r="J21" s="134" t="s">
        <v>722</v>
      </c>
    </row>
    <row r="22" spans="1:10" ht="35.25" customHeight="1" x14ac:dyDescent="0.2">
      <c r="A22" s="28"/>
      <c r="B22" s="353" t="s">
        <v>352</v>
      </c>
      <c r="C22" s="75" t="s">
        <v>353</v>
      </c>
      <c r="D22" s="422">
        <v>1</v>
      </c>
      <c r="E22" s="400" t="s">
        <v>716</v>
      </c>
      <c r="F22" s="32" t="s">
        <v>798</v>
      </c>
      <c r="G22" s="87" t="s">
        <v>1</v>
      </c>
      <c r="H22" s="229">
        <v>3</v>
      </c>
      <c r="I22" s="64" t="s">
        <v>1252</v>
      </c>
      <c r="J22" s="135">
        <v>2</v>
      </c>
    </row>
    <row r="23" spans="1:10" ht="24.75" customHeight="1" x14ac:dyDescent="0.2">
      <c r="A23" s="175"/>
      <c r="B23" s="169" t="s">
        <v>340</v>
      </c>
      <c r="C23" s="952" t="s">
        <v>622</v>
      </c>
      <c r="D23" s="953"/>
      <c r="E23" s="953"/>
      <c r="F23" s="954"/>
      <c r="G23" s="176"/>
      <c r="H23" s="186">
        <f>SUM(H24:H39)</f>
        <v>1454.6</v>
      </c>
      <c r="I23" s="176"/>
      <c r="J23" s="300"/>
    </row>
    <row r="24" spans="1:10" ht="60" customHeight="1" x14ac:dyDescent="0.2">
      <c r="A24" s="75"/>
      <c r="B24" s="962" t="s">
        <v>341</v>
      </c>
      <c r="C24" s="966" t="s">
        <v>339</v>
      </c>
      <c r="D24" s="417" t="s">
        <v>33</v>
      </c>
      <c r="E24" s="400" t="s">
        <v>723</v>
      </c>
      <c r="F24" s="965" t="s">
        <v>798</v>
      </c>
      <c r="G24" s="955" t="s">
        <v>4</v>
      </c>
      <c r="H24" s="969">
        <v>360</v>
      </c>
      <c r="I24" s="962" t="s">
        <v>34</v>
      </c>
      <c r="J24" s="978" t="s">
        <v>85</v>
      </c>
    </row>
    <row r="25" spans="1:10" ht="70.5" customHeight="1" x14ac:dyDescent="0.2">
      <c r="A25" s="75"/>
      <c r="B25" s="963"/>
      <c r="C25" s="967"/>
      <c r="D25" s="417" t="s">
        <v>16</v>
      </c>
      <c r="E25" s="400" t="s">
        <v>724</v>
      </c>
      <c r="F25" s="965"/>
      <c r="G25" s="956"/>
      <c r="H25" s="981"/>
      <c r="I25" s="963"/>
      <c r="J25" s="979"/>
    </row>
    <row r="26" spans="1:10" ht="42.75" customHeight="1" x14ac:dyDescent="0.2">
      <c r="A26" s="75"/>
      <c r="B26" s="964"/>
      <c r="C26" s="968"/>
      <c r="D26" s="417" t="s">
        <v>61</v>
      </c>
      <c r="E26" s="400" t="s">
        <v>725</v>
      </c>
      <c r="F26" s="965"/>
      <c r="G26" s="957"/>
      <c r="H26" s="982"/>
      <c r="I26" s="964"/>
      <c r="J26" s="980"/>
    </row>
    <row r="27" spans="1:10" ht="48" customHeight="1" x14ac:dyDescent="0.2">
      <c r="A27" s="30"/>
      <c r="B27" s="353" t="s">
        <v>342</v>
      </c>
      <c r="C27" s="41" t="s">
        <v>485</v>
      </c>
      <c r="D27" s="407">
        <v>1</v>
      </c>
      <c r="E27" s="400" t="s">
        <v>726</v>
      </c>
      <c r="F27" s="443" t="s">
        <v>798</v>
      </c>
      <c r="G27" s="87" t="s">
        <v>1</v>
      </c>
      <c r="H27" s="24">
        <v>40</v>
      </c>
      <c r="I27" s="75" t="s">
        <v>104</v>
      </c>
      <c r="J27" s="29">
        <v>10</v>
      </c>
    </row>
    <row r="28" spans="1:10" ht="45" customHeight="1" x14ac:dyDescent="0.2">
      <c r="A28" s="94"/>
      <c r="B28" s="353" t="s">
        <v>343</v>
      </c>
      <c r="C28" s="92" t="s">
        <v>355</v>
      </c>
      <c r="D28" s="418">
        <v>1</v>
      </c>
      <c r="E28" s="400" t="s">
        <v>726</v>
      </c>
      <c r="F28" s="443" t="s">
        <v>798</v>
      </c>
      <c r="G28" s="87" t="s">
        <v>1</v>
      </c>
      <c r="H28" s="24">
        <v>44</v>
      </c>
      <c r="I28" s="92" t="s">
        <v>91</v>
      </c>
      <c r="J28" s="132" t="s">
        <v>61</v>
      </c>
    </row>
    <row r="29" spans="1:10" ht="17.25" customHeight="1" x14ac:dyDescent="0.2">
      <c r="A29" s="94"/>
      <c r="B29" s="949" t="s">
        <v>344</v>
      </c>
      <c r="C29" s="946" t="s">
        <v>356</v>
      </c>
      <c r="D29" s="983">
        <v>1</v>
      </c>
      <c r="E29" s="986" t="s">
        <v>728</v>
      </c>
      <c r="F29" s="989" t="s">
        <v>798</v>
      </c>
      <c r="G29" s="92" t="s">
        <v>3</v>
      </c>
      <c r="H29" s="298">
        <v>255</v>
      </c>
      <c r="I29" s="975" t="s">
        <v>112</v>
      </c>
      <c r="J29" s="972">
        <v>1</v>
      </c>
    </row>
    <row r="30" spans="1:10" ht="17.25" customHeight="1" x14ac:dyDescent="0.2">
      <c r="A30" s="171"/>
      <c r="B30" s="950"/>
      <c r="C30" s="947"/>
      <c r="D30" s="984"/>
      <c r="E30" s="987"/>
      <c r="F30" s="990"/>
      <c r="G30" s="87" t="s">
        <v>2</v>
      </c>
      <c r="H30" s="24">
        <v>93.3</v>
      </c>
      <c r="I30" s="976"/>
      <c r="J30" s="973"/>
    </row>
    <row r="31" spans="1:10" ht="17.25" customHeight="1" x14ac:dyDescent="0.2">
      <c r="A31" s="172"/>
      <c r="B31" s="951"/>
      <c r="C31" s="948"/>
      <c r="D31" s="985"/>
      <c r="E31" s="988"/>
      <c r="F31" s="991"/>
      <c r="G31" s="87" t="s">
        <v>4</v>
      </c>
      <c r="H31" s="25">
        <v>16.5</v>
      </c>
      <c r="I31" s="977"/>
      <c r="J31" s="974"/>
    </row>
    <row r="32" spans="1:10" ht="42" customHeight="1" x14ac:dyDescent="0.2">
      <c r="A32" s="94"/>
      <c r="B32" s="353" t="s">
        <v>345</v>
      </c>
      <c r="C32" s="99" t="s">
        <v>357</v>
      </c>
      <c r="D32" s="407">
        <v>1</v>
      </c>
      <c r="E32" s="400" t="s">
        <v>728</v>
      </c>
      <c r="F32" s="443" t="s">
        <v>798</v>
      </c>
      <c r="G32" s="87" t="s">
        <v>4</v>
      </c>
      <c r="H32" s="25">
        <v>164.6</v>
      </c>
      <c r="I32" s="93" t="s">
        <v>113</v>
      </c>
      <c r="J32" s="137">
        <v>1</v>
      </c>
    </row>
    <row r="33" spans="1:10" ht="60" customHeight="1" x14ac:dyDescent="0.2">
      <c r="A33" s="94"/>
      <c r="B33" s="353" t="s">
        <v>346</v>
      </c>
      <c r="C33" s="41" t="s">
        <v>358</v>
      </c>
      <c r="D33" s="393" t="s">
        <v>33</v>
      </c>
      <c r="E33" s="450" t="s">
        <v>729</v>
      </c>
      <c r="F33" s="32" t="s">
        <v>798</v>
      </c>
      <c r="G33" s="87" t="s">
        <v>1</v>
      </c>
      <c r="H33" s="24">
        <v>169.8</v>
      </c>
      <c r="I33" s="93" t="s">
        <v>112</v>
      </c>
      <c r="J33" s="137">
        <v>1</v>
      </c>
    </row>
    <row r="34" spans="1:10" ht="48" customHeight="1" x14ac:dyDescent="0.2">
      <c r="A34" s="172"/>
      <c r="B34" s="353" t="s">
        <v>347</v>
      </c>
      <c r="C34" s="41" t="s">
        <v>359</v>
      </c>
      <c r="D34" s="407">
        <v>1</v>
      </c>
      <c r="E34" s="400" t="s">
        <v>726</v>
      </c>
      <c r="F34" s="443" t="s">
        <v>798</v>
      </c>
      <c r="G34" s="87" t="s">
        <v>4</v>
      </c>
      <c r="H34" s="25">
        <v>300</v>
      </c>
      <c r="I34" s="41" t="s">
        <v>730</v>
      </c>
      <c r="J34" s="136" t="s">
        <v>731</v>
      </c>
    </row>
    <row r="35" spans="1:10" ht="49.5" customHeight="1" x14ac:dyDescent="0.2">
      <c r="A35" s="94"/>
      <c r="B35" s="353" t="s">
        <v>348</v>
      </c>
      <c r="C35" s="74" t="s">
        <v>360</v>
      </c>
      <c r="D35" s="418">
        <v>1</v>
      </c>
      <c r="E35" s="211" t="s">
        <v>727</v>
      </c>
      <c r="F35" s="443" t="s">
        <v>799</v>
      </c>
      <c r="G35" s="87" t="s">
        <v>1</v>
      </c>
      <c r="H35" s="24">
        <v>3.8</v>
      </c>
      <c r="I35" s="87" t="s">
        <v>114</v>
      </c>
      <c r="J35" s="136" t="s">
        <v>732</v>
      </c>
    </row>
    <row r="36" spans="1:10" ht="51.75" customHeight="1" x14ac:dyDescent="0.2">
      <c r="A36" s="94"/>
      <c r="B36" s="353" t="s">
        <v>349</v>
      </c>
      <c r="C36" s="74" t="s">
        <v>361</v>
      </c>
      <c r="D36" s="418">
        <v>1</v>
      </c>
      <c r="E36" s="211" t="s">
        <v>727</v>
      </c>
      <c r="F36" s="443" t="s">
        <v>799</v>
      </c>
      <c r="G36" s="87" t="s">
        <v>1</v>
      </c>
      <c r="H36" s="24">
        <v>0</v>
      </c>
      <c r="I36" s="87" t="s">
        <v>114</v>
      </c>
      <c r="J36" s="136" t="s">
        <v>732</v>
      </c>
    </row>
    <row r="37" spans="1:10" ht="50.25" customHeight="1" x14ac:dyDescent="0.2">
      <c r="A37" s="94"/>
      <c r="B37" s="353" t="s">
        <v>350</v>
      </c>
      <c r="C37" s="41" t="s">
        <v>362</v>
      </c>
      <c r="D37" s="418">
        <v>1</v>
      </c>
      <c r="E37" s="211" t="s">
        <v>727</v>
      </c>
      <c r="F37" s="443" t="s">
        <v>799</v>
      </c>
      <c r="G37" s="87" t="s">
        <v>1</v>
      </c>
      <c r="H37" s="24">
        <v>3.8</v>
      </c>
      <c r="I37" s="87" t="s">
        <v>114</v>
      </c>
      <c r="J37" s="136" t="s">
        <v>733</v>
      </c>
    </row>
    <row r="38" spans="1:10" ht="47.25" customHeight="1" x14ac:dyDescent="0.2">
      <c r="A38" s="94"/>
      <c r="B38" s="353" t="s">
        <v>351</v>
      </c>
      <c r="C38" s="41" t="s">
        <v>363</v>
      </c>
      <c r="D38" s="418">
        <v>1</v>
      </c>
      <c r="E38" s="211" t="s">
        <v>727</v>
      </c>
      <c r="F38" s="443" t="s">
        <v>799</v>
      </c>
      <c r="G38" s="87" t="s">
        <v>1</v>
      </c>
      <c r="H38" s="24">
        <v>3.8</v>
      </c>
      <c r="I38" s="87" t="s">
        <v>115</v>
      </c>
      <c r="J38" s="138" t="s">
        <v>116</v>
      </c>
    </row>
    <row r="39" spans="1:10" s="148" customFormat="1" ht="55.5" hidden="1" customHeight="1" x14ac:dyDescent="0.2">
      <c r="A39" s="177"/>
      <c r="B39" s="517"/>
      <c r="C39" s="178"/>
      <c r="D39" s="490"/>
      <c r="E39" s="178"/>
      <c r="F39" s="728"/>
      <c r="G39" s="179"/>
      <c r="H39" s="180"/>
      <c r="I39" s="179"/>
      <c r="J39" s="181"/>
    </row>
    <row r="40" spans="1:10" ht="27.75" customHeight="1" x14ac:dyDescent="0.2">
      <c r="A40" s="846" t="s">
        <v>521</v>
      </c>
      <c r="B40" s="846"/>
      <c r="C40" s="846"/>
      <c r="D40" s="846"/>
      <c r="E40" s="846"/>
      <c r="F40" s="846"/>
      <c r="G40" s="846"/>
      <c r="H40" s="279">
        <f>+H23+H12</f>
        <v>1602.6999999999998</v>
      </c>
      <c r="I40" s="89"/>
      <c r="J40" s="139"/>
    </row>
    <row r="41" spans="1:10" ht="19.5" customHeight="1" x14ac:dyDescent="0.2">
      <c r="A41" s="745"/>
      <c r="B41" s="745"/>
      <c r="C41" s="745"/>
      <c r="D41" s="745"/>
      <c r="E41" s="745"/>
      <c r="F41" s="745"/>
      <c r="G41" s="745"/>
      <c r="H41" s="229">
        <f>+H40-H42</f>
        <v>0</v>
      </c>
      <c r="I41" s="89"/>
      <c r="J41" s="140"/>
    </row>
    <row r="42" spans="1:10" s="221" customFormat="1" ht="30" customHeight="1" x14ac:dyDescent="0.25">
      <c r="B42" s="518"/>
      <c r="C42" s="217" t="s">
        <v>441</v>
      </c>
      <c r="D42" s="423"/>
      <c r="E42" s="217"/>
      <c r="F42" s="721"/>
      <c r="G42" s="217"/>
      <c r="H42" s="222">
        <f t="shared" ref="H42" si="0">SUM(H44:H49)</f>
        <v>1602.7</v>
      </c>
      <c r="I42" s="220"/>
      <c r="J42" s="220"/>
    </row>
    <row r="43" spans="1:10" s="221" customFormat="1" ht="17.25" customHeight="1" x14ac:dyDescent="0.25">
      <c r="B43" s="519"/>
      <c r="C43" s="202" t="s">
        <v>442</v>
      </c>
      <c r="D43" s="380"/>
      <c r="E43" s="202"/>
      <c r="F43" s="202"/>
      <c r="G43" s="212"/>
      <c r="H43" s="213"/>
      <c r="I43" s="219"/>
      <c r="J43" s="220"/>
    </row>
    <row r="44" spans="1:10" s="221" customFormat="1" ht="33" customHeight="1" x14ac:dyDescent="0.25">
      <c r="B44" s="519"/>
      <c r="C44" s="210" t="s">
        <v>443</v>
      </c>
      <c r="D44" s="407"/>
      <c r="E44" s="210"/>
      <c r="F44" s="210"/>
      <c r="G44" s="247" t="s">
        <v>1</v>
      </c>
      <c r="H44" s="213">
        <f>+H39+H38+H37+H36+H35+H28+H27+H22+H17+H33</f>
        <v>268.20000000000005</v>
      </c>
      <c r="I44" s="219"/>
      <c r="J44" s="220"/>
    </row>
    <row r="45" spans="1:10" s="221" customFormat="1" ht="32.25" customHeight="1" x14ac:dyDescent="0.25">
      <c r="B45" s="519"/>
      <c r="C45" s="210" t="s">
        <v>444</v>
      </c>
      <c r="D45" s="407"/>
      <c r="E45" s="210"/>
      <c r="F45" s="210"/>
      <c r="G45" s="247" t="s">
        <v>4</v>
      </c>
      <c r="H45" s="213">
        <f>+H34+H32+H31+H24+H13</f>
        <v>986.2</v>
      </c>
      <c r="I45" s="219"/>
      <c r="J45" s="220"/>
    </row>
    <row r="46" spans="1:10" s="221" customFormat="1" ht="21" customHeight="1" x14ac:dyDescent="0.25">
      <c r="B46" s="519"/>
      <c r="C46" s="210" t="s">
        <v>445</v>
      </c>
      <c r="D46" s="407"/>
      <c r="E46" s="210"/>
      <c r="F46" s="210"/>
      <c r="G46" s="247" t="s">
        <v>5</v>
      </c>
      <c r="H46" s="213"/>
      <c r="I46" s="219"/>
      <c r="J46" s="220"/>
    </row>
    <row r="47" spans="1:10" s="221" customFormat="1" ht="29.25" customHeight="1" x14ac:dyDescent="0.25">
      <c r="B47" s="519"/>
      <c r="C47" s="210" t="s">
        <v>446</v>
      </c>
      <c r="D47" s="407"/>
      <c r="E47" s="210"/>
      <c r="F47" s="210"/>
      <c r="G47" s="247" t="s">
        <v>2</v>
      </c>
      <c r="H47" s="213">
        <f>+H30</f>
        <v>93.3</v>
      </c>
      <c r="I47" s="219"/>
      <c r="J47" s="220"/>
    </row>
    <row r="48" spans="1:10" s="221" customFormat="1" ht="21" customHeight="1" x14ac:dyDescent="0.25">
      <c r="B48" s="519"/>
      <c r="C48" s="210" t="s">
        <v>447</v>
      </c>
      <c r="D48" s="407"/>
      <c r="E48" s="210"/>
      <c r="F48" s="210"/>
      <c r="G48" s="247" t="s">
        <v>3</v>
      </c>
      <c r="H48" s="213">
        <f>+H29</f>
        <v>255</v>
      </c>
      <c r="I48" s="219"/>
      <c r="J48" s="220"/>
    </row>
    <row r="49" spans="1:10" s="221" customFormat="1" ht="21" customHeight="1" x14ac:dyDescent="0.25">
      <c r="B49" s="283"/>
      <c r="C49" s="211" t="s">
        <v>448</v>
      </c>
      <c r="D49" s="418"/>
      <c r="E49" s="211"/>
      <c r="F49" s="211"/>
      <c r="G49" s="248" t="s">
        <v>452</v>
      </c>
      <c r="H49" s="213"/>
      <c r="I49" s="219"/>
      <c r="J49" s="220"/>
    </row>
    <row r="50" spans="1:10" s="221" customFormat="1" ht="57" customHeight="1" x14ac:dyDescent="0.25">
      <c r="B50" s="520"/>
      <c r="C50" s="223" t="s">
        <v>449</v>
      </c>
      <c r="D50" s="491"/>
      <c r="E50" s="223"/>
      <c r="F50" s="718"/>
      <c r="G50" s="199" t="s">
        <v>453</v>
      </c>
      <c r="H50" s="222"/>
      <c r="I50" s="219"/>
      <c r="J50" s="220"/>
    </row>
    <row r="51" spans="1:10" s="221" customFormat="1" ht="34.5" customHeight="1" x14ac:dyDescent="0.25">
      <c r="B51" s="521"/>
      <c r="C51" s="201" t="s">
        <v>451</v>
      </c>
      <c r="D51" s="492"/>
      <c r="E51" s="201"/>
      <c r="F51" s="719"/>
      <c r="G51" s="201"/>
      <c r="H51" s="218">
        <f t="shared" ref="H51" si="1">+H50+H42</f>
        <v>1602.7</v>
      </c>
      <c r="I51" s="219"/>
      <c r="J51" s="220"/>
    </row>
    <row r="52" spans="1:10" s="523" customFormat="1" ht="21" customHeight="1" x14ac:dyDescent="0.25">
      <c r="B52" s="524"/>
      <c r="C52" s="212" t="s">
        <v>450</v>
      </c>
      <c r="D52" s="380"/>
      <c r="E52" s="212"/>
      <c r="F52" s="202"/>
      <c r="G52" s="202"/>
      <c r="H52" s="525"/>
      <c r="I52" s="526"/>
      <c r="J52" s="527"/>
    </row>
    <row r="53" spans="1:10" s="22" customFormat="1" ht="12.75" x14ac:dyDescent="0.2">
      <c r="A53" s="21"/>
      <c r="B53" s="216"/>
      <c r="D53" s="493"/>
      <c r="F53" s="640"/>
      <c r="G53" s="147"/>
      <c r="I53" s="18"/>
      <c r="J53" s="142"/>
    </row>
    <row r="54" spans="1:10" s="22" customFormat="1" ht="12.75" x14ac:dyDescent="0.2">
      <c r="A54" s="21"/>
      <c r="B54" s="216"/>
      <c r="D54" s="493"/>
      <c r="F54" s="640"/>
      <c r="G54" s="147"/>
      <c r="I54" s="18"/>
      <c r="J54" s="142"/>
    </row>
    <row r="55" spans="1:10" s="22" customFormat="1" ht="12.75" x14ac:dyDescent="0.2">
      <c r="A55" s="21"/>
      <c r="B55" s="216"/>
      <c r="D55" s="493"/>
      <c r="F55" s="640"/>
      <c r="G55" s="147"/>
      <c r="I55" s="18"/>
      <c r="J55" s="142"/>
    </row>
    <row r="56" spans="1:10" s="22" customFormat="1" ht="12.75" x14ac:dyDescent="0.2">
      <c r="A56" s="21"/>
      <c r="B56" s="216"/>
      <c r="D56" s="493"/>
      <c r="F56" s="640"/>
      <c r="G56" s="147"/>
      <c r="I56" s="18"/>
      <c r="J56" s="142"/>
    </row>
    <row r="57" spans="1:10" s="22" customFormat="1" ht="12.75" x14ac:dyDescent="0.2">
      <c r="A57" s="21"/>
      <c r="B57" s="216"/>
      <c r="D57" s="493"/>
      <c r="F57" s="640"/>
      <c r="G57" s="147"/>
      <c r="I57" s="18"/>
      <c r="J57" s="142"/>
    </row>
    <row r="58" spans="1:10" s="22" customFormat="1" ht="12.75" x14ac:dyDescent="0.2">
      <c r="A58" s="21"/>
      <c r="B58" s="216"/>
      <c r="D58" s="493"/>
      <c r="F58" s="640"/>
      <c r="G58" s="147"/>
      <c r="H58" s="242"/>
      <c r="I58" s="18"/>
      <c r="J58" s="142"/>
    </row>
    <row r="59" spans="1:10" s="22" customFormat="1" ht="12.75" x14ac:dyDescent="0.2">
      <c r="A59" s="21"/>
      <c r="B59" s="216"/>
      <c r="D59" s="493"/>
      <c r="F59" s="640"/>
      <c r="G59" s="147"/>
      <c r="I59" s="18"/>
      <c r="J59" s="142"/>
    </row>
    <row r="60" spans="1:10" s="22" customFormat="1" ht="12.75" x14ac:dyDescent="0.2">
      <c r="A60" s="21"/>
      <c r="B60" s="216"/>
      <c r="D60" s="493"/>
      <c r="F60" s="640"/>
      <c r="G60" s="147"/>
      <c r="I60" s="18"/>
      <c r="J60" s="142"/>
    </row>
  </sheetData>
  <mergeCells count="39">
    <mergeCell ref="G1:I1"/>
    <mergeCell ref="G2:J2"/>
    <mergeCell ref="G3:J3"/>
    <mergeCell ref="G4:I4"/>
    <mergeCell ref="G5:I5"/>
    <mergeCell ref="G24:G26"/>
    <mergeCell ref="H24:H26"/>
    <mergeCell ref="I24:I26"/>
    <mergeCell ref="D29:D31"/>
    <mergeCell ref="E29:E31"/>
    <mergeCell ref="F29:F31"/>
    <mergeCell ref="H13:H21"/>
    <mergeCell ref="J29:J31"/>
    <mergeCell ref="I29:I31"/>
    <mergeCell ref="J24:J26"/>
    <mergeCell ref="J9:J10"/>
    <mergeCell ref="C29:C31"/>
    <mergeCell ref="A40:G40"/>
    <mergeCell ref="A41:G41"/>
    <mergeCell ref="B29:B31"/>
    <mergeCell ref="B8:B10"/>
    <mergeCell ref="C12:G12"/>
    <mergeCell ref="G13:G21"/>
    <mergeCell ref="C13:C21"/>
    <mergeCell ref="F13:F21"/>
    <mergeCell ref="B13:B21"/>
    <mergeCell ref="F24:F26"/>
    <mergeCell ref="C24:C26"/>
    <mergeCell ref="B24:B26"/>
    <mergeCell ref="C23:F23"/>
    <mergeCell ref="B11:J11"/>
    <mergeCell ref="C8:C10"/>
    <mergeCell ref="D8:D10"/>
    <mergeCell ref="E8:E10"/>
    <mergeCell ref="F8:F10"/>
    <mergeCell ref="G8:G10"/>
    <mergeCell ref="I9:I10"/>
    <mergeCell ref="I8:J8"/>
    <mergeCell ref="H8:H10"/>
  </mergeCells>
  <phoneticPr fontId="13" type="noConversion"/>
  <pageMargins left="0.19685039370078741" right="0.19685039370078741" top="0.59055118110236227" bottom="0.19685039370078741" header="0" footer="0"/>
  <pageSetup paperSize="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0.59999389629810485"/>
    <pageSetUpPr fitToPage="1"/>
  </sheetPr>
  <dimension ref="A1:J38"/>
  <sheetViews>
    <sheetView zoomScale="85" zoomScaleNormal="85" workbookViewId="0">
      <pane ySplit="10" topLeftCell="A11" activePane="bottomLeft" state="frozen"/>
      <selection activeCell="F27" sqref="F27"/>
      <selection pane="bottomLeft" activeCell="B8" sqref="B8:B10"/>
    </sheetView>
  </sheetViews>
  <sheetFormatPr defaultColWidth="9.140625" defaultRowHeight="12.75" x14ac:dyDescent="0.2"/>
  <cols>
    <col min="1" max="1" width="2.28515625" style="34" customWidth="1"/>
    <col min="2" max="2" width="18" style="36" customWidth="1"/>
    <col min="3" max="3" width="52.7109375" style="36" customWidth="1"/>
    <col min="4" max="4" width="6.7109375" style="497" customWidth="1"/>
    <col min="5" max="5" width="38.28515625" style="36" customWidth="1"/>
    <col min="6" max="6" width="28" style="716" customWidth="1"/>
    <col min="7" max="7" width="7.140625" style="36" customWidth="1"/>
    <col min="8" max="8" width="11.42578125" style="31" customWidth="1"/>
    <col min="9" max="9" width="30.140625" style="31" customWidth="1"/>
    <col min="10" max="10" width="6.7109375" style="141" customWidth="1"/>
    <col min="11" max="16384" width="9.140625" style="34"/>
  </cols>
  <sheetData>
    <row r="1" spans="1:10" ht="15" hidden="1" x14ac:dyDescent="0.25">
      <c r="G1" s="779" t="s">
        <v>750</v>
      </c>
      <c r="H1" s="779"/>
      <c r="I1" s="779"/>
      <c r="J1" s="534"/>
    </row>
    <row r="2" spans="1:10" ht="15" hidden="1" x14ac:dyDescent="0.25">
      <c r="G2" s="780" t="s">
        <v>751</v>
      </c>
      <c r="H2" s="780"/>
      <c r="I2" s="780"/>
      <c r="J2" s="780"/>
    </row>
    <row r="3" spans="1:10" ht="15" hidden="1" x14ac:dyDescent="0.25">
      <c r="G3" s="780" t="s">
        <v>752</v>
      </c>
      <c r="H3" s="780"/>
      <c r="I3" s="780"/>
      <c r="J3" s="780"/>
    </row>
    <row r="4" spans="1:10" ht="15" hidden="1" x14ac:dyDescent="0.25">
      <c r="G4" s="780" t="s">
        <v>754</v>
      </c>
      <c r="H4" s="780"/>
      <c r="I4" s="780"/>
      <c r="J4" s="535"/>
    </row>
    <row r="5" spans="1:10" ht="15" hidden="1" x14ac:dyDescent="0.25">
      <c r="G5" s="780" t="s">
        <v>802</v>
      </c>
      <c r="H5" s="780"/>
      <c r="I5" s="780"/>
      <c r="J5" s="535"/>
    </row>
    <row r="7" spans="1:10" ht="13.5" customHeight="1" x14ac:dyDescent="0.2">
      <c r="A7" s="993"/>
      <c r="B7" s="993"/>
      <c r="C7" s="993"/>
      <c r="D7" s="993"/>
      <c r="E7" s="993"/>
      <c r="F7" s="993"/>
      <c r="G7" s="993"/>
      <c r="H7" s="993"/>
      <c r="I7" s="993"/>
      <c r="J7" s="993"/>
    </row>
    <row r="8" spans="1:10" s="35" customFormat="1" ht="27" customHeight="1" x14ac:dyDescent="0.2">
      <c r="B8" s="777" t="s">
        <v>135</v>
      </c>
      <c r="C8" s="777" t="s">
        <v>571</v>
      </c>
      <c r="D8" s="835" t="s">
        <v>566</v>
      </c>
      <c r="E8" s="786" t="s">
        <v>567</v>
      </c>
      <c r="F8" s="822" t="s">
        <v>568</v>
      </c>
      <c r="G8" s="784" t="s">
        <v>569</v>
      </c>
      <c r="H8" s="775" t="s">
        <v>136</v>
      </c>
      <c r="I8" s="775" t="s">
        <v>23</v>
      </c>
      <c r="J8" s="775"/>
    </row>
    <row r="9" spans="1:10" s="35" customFormat="1" ht="15" customHeight="1" x14ac:dyDescent="0.2">
      <c r="B9" s="777"/>
      <c r="C9" s="777"/>
      <c r="D9" s="836"/>
      <c r="E9" s="787"/>
      <c r="F9" s="823"/>
      <c r="G9" s="785"/>
      <c r="H9" s="775"/>
      <c r="I9" s="775" t="s">
        <v>24</v>
      </c>
      <c r="J9" s="767" t="s">
        <v>570</v>
      </c>
    </row>
    <row r="10" spans="1:10" s="35" customFormat="1" ht="75" customHeight="1" x14ac:dyDescent="0.2">
      <c r="B10" s="777"/>
      <c r="C10" s="777"/>
      <c r="D10" s="836"/>
      <c r="E10" s="787"/>
      <c r="F10" s="824"/>
      <c r="G10" s="789"/>
      <c r="H10" s="775"/>
      <c r="I10" s="775"/>
      <c r="J10" s="768"/>
    </row>
    <row r="11" spans="1:10" s="35" customFormat="1" ht="27" customHeight="1" x14ac:dyDescent="0.2">
      <c r="B11" s="825" t="s">
        <v>625</v>
      </c>
      <c r="C11" s="853"/>
      <c r="D11" s="853"/>
      <c r="E11" s="853"/>
      <c r="F11" s="853"/>
      <c r="G11" s="853"/>
      <c r="H11" s="853"/>
      <c r="I11" s="853"/>
      <c r="J11" s="854"/>
    </row>
    <row r="12" spans="1:10" ht="32.25" customHeight="1" x14ac:dyDescent="0.2">
      <c r="B12" s="154" t="s">
        <v>371</v>
      </c>
      <c r="C12" s="850" t="s">
        <v>461</v>
      </c>
      <c r="D12" s="851"/>
      <c r="E12" s="851"/>
      <c r="F12" s="851"/>
      <c r="G12" s="852"/>
      <c r="H12" s="165">
        <f>+H13+H14+H15+H16</f>
        <v>87</v>
      </c>
      <c r="I12" s="183"/>
      <c r="J12" s="429"/>
    </row>
    <row r="13" spans="1:10" s="18" customFormat="1" ht="54" customHeight="1" x14ac:dyDescent="0.2">
      <c r="B13" s="406" t="s">
        <v>364</v>
      </c>
      <c r="C13" s="38" t="s">
        <v>624</v>
      </c>
      <c r="D13" s="417" t="s">
        <v>33</v>
      </c>
      <c r="E13" s="32" t="s">
        <v>586</v>
      </c>
      <c r="F13" s="498" t="s">
        <v>665</v>
      </c>
      <c r="G13" s="74" t="s">
        <v>1</v>
      </c>
      <c r="H13" s="15">
        <v>44</v>
      </c>
      <c r="I13" s="64" t="s">
        <v>105</v>
      </c>
      <c r="J13" s="61" t="s">
        <v>78</v>
      </c>
    </row>
    <row r="14" spans="1:10" s="18" customFormat="1" ht="51" customHeight="1" x14ac:dyDescent="0.2">
      <c r="B14" s="38" t="s">
        <v>365</v>
      </c>
      <c r="C14" s="67" t="s">
        <v>460</v>
      </c>
      <c r="D14" s="417" t="s">
        <v>33</v>
      </c>
      <c r="E14" s="32" t="s">
        <v>586</v>
      </c>
      <c r="F14" s="498" t="s">
        <v>665</v>
      </c>
      <c r="G14" s="74" t="s">
        <v>1</v>
      </c>
      <c r="H14" s="98">
        <v>36</v>
      </c>
      <c r="I14" s="64" t="s">
        <v>106</v>
      </c>
      <c r="J14" s="310">
        <v>20</v>
      </c>
    </row>
    <row r="15" spans="1:10" s="18" customFormat="1" ht="48" customHeight="1" x14ac:dyDescent="0.2">
      <c r="B15" s="38" t="s">
        <v>370</v>
      </c>
      <c r="C15" s="67" t="s">
        <v>368</v>
      </c>
      <c r="D15" s="417" t="s">
        <v>33</v>
      </c>
      <c r="E15" s="462" t="s">
        <v>736</v>
      </c>
      <c r="F15" s="462" t="s">
        <v>584</v>
      </c>
      <c r="G15" s="74" t="s">
        <v>1</v>
      </c>
      <c r="H15" s="98">
        <v>4</v>
      </c>
      <c r="I15" s="64" t="s">
        <v>1253</v>
      </c>
      <c r="J15" s="310">
        <v>10</v>
      </c>
    </row>
    <row r="16" spans="1:10" s="18" customFormat="1" ht="54" customHeight="1" x14ac:dyDescent="0.2">
      <c r="B16" s="38" t="s">
        <v>369</v>
      </c>
      <c r="C16" s="67" t="s">
        <v>366</v>
      </c>
      <c r="D16" s="417" t="s">
        <v>33</v>
      </c>
      <c r="E16" s="32" t="s">
        <v>586</v>
      </c>
      <c r="F16" s="498" t="s">
        <v>665</v>
      </c>
      <c r="G16" s="74" t="s">
        <v>1</v>
      </c>
      <c r="H16" s="15">
        <v>3</v>
      </c>
      <c r="I16" s="46" t="s">
        <v>107</v>
      </c>
      <c r="J16" s="61">
        <v>1</v>
      </c>
    </row>
    <row r="17" spans="2:10" s="18" customFormat="1" ht="24" customHeight="1" x14ac:dyDescent="0.2">
      <c r="B17" s="154" t="s">
        <v>367</v>
      </c>
      <c r="C17" s="850" t="s">
        <v>67</v>
      </c>
      <c r="D17" s="851"/>
      <c r="E17" s="851"/>
      <c r="F17" s="852"/>
      <c r="G17" s="157"/>
      <c r="H17" s="165">
        <f t="shared" ref="H17" si="0">+H18</f>
        <v>189.2</v>
      </c>
      <c r="I17" s="157"/>
      <c r="J17" s="270"/>
    </row>
    <row r="18" spans="2:10" ht="74.25" customHeight="1" x14ac:dyDescent="0.2">
      <c r="B18" s="38" t="s">
        <v>376</v>
      </c>
      <c r="C18" s="91" t="s">
        <v>749</v>
      </c>
      <c r="D18" s="405" t="s">
        <v>33</v>
      </c>
      <c r="E18" s="91" t="s">
        <v>796</v>
      </c>
      <c r="F18" s="564" t="s">
        <v>1238</v>
      </c>
      <c r="G18" s="39" t="s">
        <v>4</v>
      </c>
      <c r="H18" s="15">
        <v>189.2</v>
      </c>
      <c r="I18" s="65" t="s">
        <v>38</v>
      </c>
      <c r="J18" s="552" t="s">
        <v>16</v>
      </c>
    </row>
    <row r="19" spans="2:10" s="18" customFormat="1" ht="36" customHeight="1" x14ac:dyDescent="0.2">
      <c r="B19" s="38" t="s">
        <v>422</v>
      </c>
      <c r="C19" s="185" t="s">
        <v>563</v>
      </c>
      <c r="D19" s="416" t="s">
        <v>33</v>
      </c>
      <c r="E19" s="477" t="s">
        <v>734</v>
      </c>
      <c r="F19" s="477" t="s">
        <v>666</v>
      </c>
      <c r="G19" s="39" t="s">
        <v>1</v>
      </c>
      <c r="H19" s="20">
        <v>0</v>
      </c>
      <c r="I19" s="64" t="s">
        <v>735</v>
      </c>
      <c r="J19" s="62"/>
    </row>
    <row r="20" spans="2:10" ht="27" customHeight="1" x14ac:dyDescent="0.2">
      <c r="B20" s="846" t="s">
        <v>521</v>
      </c>
      <c r="C20" s="846"/>
      <c r="D20" s="846"/>
      <c r="E20" s="846"/>
      <c r="F20" s="846"/>
      <c r="G20" s="846"/>
      <c r="H20" s="269">
        <f>+H17+H12</f>
        <v>276.2</v>
      </c>
      <c r="I20" s="295"/>
    </row>
    <row r="21" spans="2:10" ht="17.25" customHeight="1" x14ac:dyDescent="0.2">
      <c r="B21" s="992"/>
      <c r="C21" s="992"/>
      <c r="D21" s="992"/>
      <c r="E21" s="992"/>
      <c r="F21" s="992"/>
      <c r="G21" s="992"/>
      <c r="H21" s="561">
        <f>+H20-H22</f>
        <v>0</v>
      </c>
      <c r="I21" s="295"/>
    </row>
    <row r="22" spans="2:10" s="221" customFormat="1" ht="28.5" customHeight="1" x14ac:dyDescent="0.25">
      <c r="B22" s="296"/>
      <c r="C22" s="296" t="s">
        <v>441</v>
      </c>
      <c r="D22" s="495"/>
      <c r="E22" s="296"/>
      <c r="F22" s="717"/>
      <c r="G22" s="296"/>
      <c r="H22" s="297">
        <f t="shared" ref="H22" si="1">SUM(H24:H29)</f>
        <v>276.2</v>
      </c>
      <c r="I22" s="220"/>
      <c r="J22" s="220"/>
    </row>
    <row r="23" spans="2:10" s="221" customFormat="1" ht="17.25" customHeight="1" x14ac:dyDescent="0.25">
      <c r="B23" s="212"/>
      <c r="C23" s="202" t="s">
        <v>442</v>
      </c>
      <c r="D23" s="380"/>
      <c r="E23" s="202"/>
      <c r="F23" s="202"/>
      <c r="G23" s="212"/>
      <c r="H23" s="213"/>
      <c r="I23" s="219"/>
      <c r="J23" s="220"/>
    </row>
    <row r="24" spans="2:10" s="221" customFormat="1" ht="31.5" customHeight="1" x14ac:dyDescent="0.25">
      <c r="B24" s="212"/>
      <c r="C24" s="210" t="s">
        <v>443</v>
      </c>
      <c r="D24" s="407"/>
      <c r="E24" s="210"/>
      <c r="F24" s="210"/>
      <c r="G24" s="247" t="s">
        <v>1</v>
      </c>
      <c r="H24" s="213">
        <f>+H16+H15+H13+H14</f>
        <v>87</v>
      </c>
      <c r="I24" s="219"/>
      <c r="J24" s="220"/>
    </row>
    <row r="25" spans="2:10" s="221" customFormat="1" ht="21" customHeight="1" x14ac:dyDescent="0.25">
      <c r="B25" s="212"/>
      <c r="C25" s="210" t="s">
        <v>444</v>
      </c>
      <c r="D25" s="407"/>
      <c r="E25" s="210"/>
      <c r="F25" s="210"/>
      <c r="G25" s="247" t="s">
        <v>4</v>
      </c>
      <c r="H25" s="213">
        <f>+H18</f>
        <v>189.2</v>
      </c>
      <c r="I25" s="219"/>
      <c r="J25" s="220"/>
    </row>
    <row r="26" spans="2:10" s="221" customFormat="1" ht="21" customHeight="1" x14ac:dyDescent="0.25">
      <c r="B26" s="212"/>
      <c r="C26" s="210" t="s">
        <v>445</v>
      </c>
      <c r="D26" s="407"/>
      <c r="E26" s="210"/>
      <c r="F26" s="210"/>
      <c r="G26" s="247" t="s">
        <v>5</v>
      </c>
      <c r="H26" s="213"/>
      <c r="I26" s="219"/>
      <c r="J26" s="220"/>
    </row>
    <row r="27" spans="2:10" s="221" customFormat="1" ht="27.75" customHeight="1" x14ac:dyDescent="0.25">
      <c r="B27" s="212"/>
      <c r="C27" s="210" t="s">
        <v>446</v>
      </c>
      <c r="D27" s="407"/>
      <c r="E27" s="210"/>
      <c r="F27" s="210"/>
      <c r="G27" s="247" t="s">
        <v>2</v>
      </c>
      <c r="H27" s="213"/>
      <c r="I27" s="219"/>
      <c r="J27" s="220"/>
    </row>
    <row r="28" spans="2:10" s="221" customFormat="1" ht="21" customHeight="1" x14ac:dyDescent="0.25">
      <c r="B28" s="212"/>
      <c r="C28" s="210" t="s">
        <v>447</v>
      </c>
      <c r="D28" s="407"/>
      <c r="E28" s="210"/>
      <c r="F28" s="210"/>
      <c r="G28" s="247" t="s">
        <v>3</v>
      </c>
      <c r="H28" s="213"/>
      <c r="I28" s="219"/>
      <c r="J28" s="220"/>
    </row>
    <row r="29" spans="2:10" s="221" customFormat="1" ht="19.5" customHeight="1" x14ac:dyDescent="0.25">
      <c r="B29" s="197"/>
      <c r="C29" s="211" t="s">
        <v>448</v>
      </c>
      <c r="D29" s="418"/>
      <c r="E29" s="211"/>
      <c r="F29" s="211"/>
      <c r="G29" s="248" t="s">
        <v>452</v>
      </c>
      <c r="H29" s="213"/>
      <c r="I29" s="219"/>
      <c r="J29" s="220"/>
    </row>
    <row r="30" spans="2:10" s="221" customFormat="1" ht="48.75" customHeight="1" x14ac:dyDescent="0.25">
      <c r="B30" s="199"/>
      <c r="C30" s="223" t="s">
        <v>449</v>
      </c>
      <c r="D30" s="479"/>
      <c r="E30" s="223"/>
      <c r="F30" s="718"/>
      <c r="G30" s="199" t="s">
        <v>453</v>
      </c>
      <c r="H30" s="222"/>
      <c r="I30" s="219"/>
      <c r="J30" s="220"/>
    </row>
    <row r="31" spans="2:10" s="221" customFormat="1" ht="34.5" customHeight="1" x14ac:dyDescent="0.25">
      <c r="B31" s="201"/>
      <c r="C31" s="201" t="s">
        <v>451</v>
      </c>
      <c r="D31" s="480"/>
      <c r="E31" s="201"/>
      <c r="F31" s="719"/>
      <c r="G31" s="201"/>
      <c r="H31" s="218">
        <f t="shared" ref="H31" si="2">+H30+H22</f>
        <v>276.2</v>
      </c>
      <c r="I31" s="219"/>
      <c r="J31" s="220"/>
    </row>
    <row r="32" spans="2:10" s="221" customFormat="1" ht="24" customHeight="1" x14ac:dyDescent="0.25">
      <c r="B32" s="212"/>
      <c r="C32" s="227" t="s">
        <v>450</v>
      </c>
      <c r="D32" s="496"/>
      <c r="E32" s="227"/>
      <c r="F32" s="262"/>
      <c r="G32" s="212"/>
      <c r="H32" s="213"/>
      <c r="I32" s="219"/>
      <c r="J32" s="220"/>
    </row>
    <row r="38" spans="8:8" x14ac:dyDescent="0.2">
      <c r="H38" s="249"/>
    </row>
  </sheetData>
  <mergeCells count="21">
    <mergeCell ref="G1:I1"/>
    <mergeCell ref="G2:J2"/>
    <mergeCell ref="G3:J3"/>
    <mergeCell ref="G4:I4"/>
    <mergeCell ref="G5:I5"/>
    <mergeCell ref="B21:G21"/>
    <mergeCell ref="B20:G20"/>
    <mergeCell ref="A7:J7"/>
    <mergeCell ref="I9:I10"/>
    <mergeCell ref="H8:H10"/>
    <mergeCell ref="F8:F10"/>
    <mergeCell ref="G8:G10"/>
    <mergeCell ref="C12:G12"/>
    <mergeCell ref="B8:B10"/>
    <mergeCell ref="C8:C10"/>
    <mergeCell ref="D8:D10"/>
    <mergeCell ref="I8:J8"/>
    <mergeCell ref="E8:E10"/>
    <mergeCell ref="J9:J10"/>
    <mergeCell ref="C17:F17"/>
    <mergeCell ref="B11:J11"/>
  </mergeCells>
  <phoneticPr fontId="13" type="noConversion"/>
  <pageMargins left="0.19685039370078741" right="0.19685039370078741" top="0.59055118110236227" bottom="0.19685039370078741" header="0" footer="0"/>
  <pageSetup paperSize="9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F0FAC-2168-4FBA-B093-0F69E7BC91A2}">
  <sheetPr>
    <tabColor theme="8" tint="0.59999389629810485"/>
  </sheetPr>
  <dimension ref="B1:J84"/>
  <sheetViews>
    <sheetView topLeftCell="B6" zoomScale="85" zoomScaleNormal="85" workbookViewId="0">
      <selection activeCell="B12" sqref="B12"/>
    </sheetView>
  </sheetViews>
  <sheetFormatPr defaultColWidth="9.140625" defaultRowHeight="12.75" x14ac:dyDescent="0.2"/>
  <cols>
    <col min="1" max="1" width="4" style="641" customWidth="1"/>
    <col min="2" max="2" width="16.85546875" style="639" customWidth="1"/>
    <col min="3" max="3" width="43.140625" style="22" customWidth="1"/>
    <col min="4" max="4" width="6.28515625" style="493" customWidth="1"/>
    <col min="5" max="5" width="44.85546875" style="640" customWidth="1"/>
    <col min="6" max="6" width="32.85546875" style="640" customWidth="1"/>
    <col min="7" max="7" width="8.28515625" style="639" customWidth="1"/>
    <col min="8" max="8" width="12.5703125" style="700" customWidth="1"/>
    <col min="9" max="9" width="31.5703125" style="639" customWidth="1"/>
    <col min="10" max="10" width="7.7109375" style="699" customWidth="1"/>
    <col min="11" max="16384" width="9.140625" style="641"/>
  </cols>
  <sheetData>
    <row r="1" spans="2:10" ht="15" hidden="1" x14ac:dyDescent="0.25">
      <c r="G1" s="779" t="s">
        <v>750</v>
      </c>
      <c r="H1" s="779"/>
      <c r="I1" s="779"/>
      <c r="J1" s="534"/>
    </row>
    <row r="2" spans="2:10" ht="15" hidden="1" x14ac:dyDescent="0.25">
      <c r="G2" s="780" t="s">
        <v>751</v>
      </c>
      <c r="H2" s="780"/>
      <c r="I2" s="780"/>
      <c r="J2" s="780"/>
    </row>
    <row r="3" spans="2:10" ht="15" hidden="1" x14ac:dyDescent="0.25">
      <c r="G3" s="780" t="s">
        <v>752</v>
      </c>
      <c r="H3" s="780"/>
      <c r="I3" s="780"/>
      <c r="J3" s="780"/>
    </row>
    <row r="4" spans="2:10" ht="15" hidden="1" x14ac:dyDescent="0.25">
      <c r="G4" s="780" t="s">
        <v>754</v>
      </c>
      <c r="H4" s="780"/>
      <c r="I4" s="780"/>
      <c r="J4" s="535"/>
    </row>
    <row r="5" spans="2:10" ht="15" hidden="1" x14ac:dyDescent="0.25">
      <c r="G5" s="780" t="s">
        <v>802</v>
      </c>
      <c r="H5" s="780"/>
      <c r="I5" s="780"/>
      <c r="J5" s="535"/>
    </row>
    <row r="6" spans="2:10" ht="13.5" x14ac:dyDescent="0.25">
      <c r="B6" s="642"/>
      <c r="C6" s="643"/>
      <c r="D6" s="644"/>
      <c r="E6" s="644"/>
      <c r="F6" s="644"/>
      <c r="G6" s="645"/>
      <c r="H6" s="646"/>
      <c r="I6" s="907"/>
      <c r="J6" s="907"/>
    </row>
    <row r="7" spans="2:10" ht="17.25" customHeight="1" x14ac:dyDescent="0.2">
      <c r="B7" s="777" t="s">
        <v>135</v>
      </c>
      <c r="C7" s="777" t="s">
        <v>571</v>
      </c>
      <c r="D7" s="835" t="s">
        <v>566</v>
      </c>
      <c r="E7" s="822" t="s">
        <v>567</v>
      </c>
      <c r="F7" s="822" t="s">
        <v>568</v>
      </c>
      <c r="G7" s="784" t="s">
        <v>569</v>
      </c>
      <c r="H7" s="775" t="s">
        <v>136</v>
      </c>
      <c r="I7" s="775" t="s">
        <v>23</v>
      </c>
      <c r="J7" s="775"/>
    </row>
    <row r="8" spans="2:10" ht="7.5" customHeight="1" x14ac:dyDescent="0.2">
      <c r="B8" s="777"/>
      <c r="C8" s="777"/>
      <c r="D8" s="836"/>
      <c r="E8" s="823"/>
      <c r="F8" s="823"/>
      <c r="G8" s="785"/>
      <c r="H8" s="775"/>
      <c r="I8" s="775" t="s">
        <v>24</v>
      </c>
      <c r="J8" s="767" t="s">
        <v>570</v>
      </c>
    </row>
    <row r="9" spans="2:10" ht="84.75" customHeight="1" x14ac:dyDescent="0.2">
      <c r="B9" s="777"/>
      <c r="C9" s="777"/>
      <c r="D9" s="836"/>
      <c r="E9" s="823"/>
      <c r="F9" s="824"/>
      <c r="G9" s="789"/>
      <c r="H9" s="775"/>
      <c r="I9" s="775"/>
      <c r="J9" s="768"/>
    </row>
    <row r="10" spans="2:10" ht="27.75" customHeight="1" x14ac:dyDescent="0.2">
      <c r="B10" s="825" t="s">
        <v>995</v>
      </c>
      <c r="C10" s="853"/>
      <c r="D10" s="853"/>
      <c r="E10" s="853"/>
      <c r="F10" s="853"/>
      <c r="G10" s="853"/>
      <c r="H10" s="853"/>
      <c r="I10" s="853"/>
      <c r="J10" s="854"/>
    </row>
    <row r="11" spans="2:10" ht="36" customHeight="1" x14ac:dyDescent="0.2">
      <c r="B11" s="169" t="s">
        <v>996</v>
      </c>
      <c r="C11" s="994" t="s">
        <v>997</v>
      </c>
      <c r="D11" s="994"/>
      <c r="E11" s="994"/>
      <c r="F11" s="994"/>
      <c r="G11" s="994"/>
      <c r="H11" s="647">
        <f>SUM(H12:H22)</f>
        <v>5855.8</v>
      </c>
      <c r="I11" s="648"/>
      <c r="J11" s="649"/>
    </row>
    <row r="12" spans="2:10" ht="51" customHeight="1" x14ac:dyDescent="0.2">
      <c r="B12" s="650" t="s">
        <v>998</v>
      </c>
      <c r="C12" s="651" t="s">
        <v>999</v>
      </c>
      <c r="D12" s="652" t="s">
        <v>33</v>
      </c>
      <c r="E12" s="653" t="s">
        <v>1000</v>
      </c>
      <c r="F12" s="653" t="s">
        <v>1001</v>
      </c>
      <c r="G12" s="654" t="s">
        <v>1</v>
      </c>
      <c r="H12" s="655">
        <v>640.79999999999995</v>
      </c>
      <c r="I12" s="656" t="s">
        <v>1002</v>
      </c>
      <c r="J12" s="657" t="s">
        <v>1003</v>
      </c>
    </row>
    <row r="13" spans="2:10" ht="26.25" customHeight="1" x14ac:dyDescent="0.2">
      <c r="B13" s="1014" t="s">
        <v>1004</v>
      </c>
      <c r="C13" s="1016" t="s">
        <v>1005</v>
      </c>
      <c r="D13" s="1017" t="s">
        <v>33</v>
      </c>
      <c r="E13" s="1018" t="s">
        <v>1006</v>
      </c>
      <c r="F13" s="1018" t="s">
        <v>1007</v>
      </c>
      <c r="G13" s="654" t="s">
        <v>5</v>
      </c>
      <c r="H13" s="658">
        <v>11.5</v>
      </c>
      <c r="I13" s="144" t="s">
        <v>1008</v>
      </c>
      <c r="J13" s="436">
        <v>174.05</v>
      </c>
    </row>
    <row r="14" spans="2:10" ht="28.5" customHeight="1" x14ac:dyDescent="0.2">
      <c r="B14" s="1015"/>
      <c r="C14" s="1016"/>
      <c r="D14" s="1017"/>
      <c r="E14" s="1018"/>
      <c r="F14" s="1018"/>
      <c r="G14" s="1019" t="s">
        <v>1</v>
      </c>
      <c r="H14" s="995">
        <v>5157.8999999999996</v>
      </c>
      <c r="I14" s="998" t="s">
        <v>1009</v>
      </c>
      <c r="J14" s="1000" t="s">
        <v>544</v>
      </c>
    </row>
    <row r="15" spans="2:10" ht="40.5" customHeight="1" x14ac:dyDescent="0.2">
      <c r="B15" s="659" t="s">
        <v>1010</v>
      </c>
      <c r="C15" s="653" t="s">
        <v>1011</v>
      </c>
      <c r="D15" s="652" t="s">
        <v>33</v>
      </c>
      <c r="E15" s="653" t="s">
        <v>589</v>
      </c>
      <c r="F15" s="653" t="s">
        <v>649</v>
      </c>
      <c r="G15" s="1019"/>
      <c r="H15" s="996"/>
      <c r="I15" s="999"/>
      <c r="J15" s="1001"/>
    </row>
    <row r="16" spans="2:10" ht="45.75" customHeight="1" x14ac:dyDescent="0.2">
      <c r="B16" s="659" t="s">
        <v>1012</v>
      </c>
      <c r="C16" s="653" t="s">
        <v>1013</v>
      </c>
      <c r="D16" s="652" t="s">
        <v>33</v>
      </c>
      <c r="E16" s="653" t="s">
        <v>589</v>
      </c>
      <c r="F16" s="653" t="s">
        <v>1014</v>
      </c>
      <c r="G16" s="1019"/>
      <c r="H16" s="996"/>
      <c r="I16" s="660" t="s">
        <v>1015</v>
      </c>
      <c r="J16" s="661">
        <v>100</v>
      </c>
    </row>
    <row r="17" spans="2:10" ht="42" customHeight="1" x14ac:dyDescent="0.2">
      <c r="B17" s="659" t="s">
        <v>1016</v>
      </c>
      <c r="C17" s="653" t="s">
        <v>1017</v>
      </c>
      <c r="D17" s="652" t="s">
        <v>33</v>
      </c>
      <c r="E17" s="653" t="s">
        <v>589</v>
      </c>
      <c r="F17" s="653" t="s">
        <v>1018</v>
      </c>
      <c r="G17" s="1019"/>
      <c r="H17" s="996"/>
      <c r="I17" s="660" t="s">
        <v>1019</v>
      </c>
      <c r="J17" s="661" t="s">
        <v>1020</v>
      </c>
    </row>
    <row r="18" spans="2:10" ht="43.5" customHeight="1" x14ac:dyDescent="0.2">
      <c r="B18" s="662" t="s">
        <v>1021</v>
      </c>
      <c r="C18" s="653" t="s">
        <v>1022</v>
      </c>
      <c r="D18" s="652" t="s">
        <v>33</v>
      </c>
      <c r="E18" s="653" t="s">
        <v>1023</v>
      </c>
      <c r="F18" s="653" t="s">
        <v>649</v>
      </c>
      <c r="G18" s="1019"/>
      <c r="H18" s="996"/>
      <c r="I18" s="660" t="s">
        <v>1024</v>
      </c>
      <c r="J18" s="661">
        <v>1</v>
      </c>
    </row>
    <row r="19" spans="2:10" ht="57" customHeight="1" x14ac:dyDescent="0.2">
      <c r="B19" s="662" t="s">
        <v>1025</v>
      </c>
      <c r="C19" s="653" t="s">
        <v>1026</v>
      </c>
      <c r="D19" s="652" t="s">
        <v>33</v>
      </c>
      <c r="E19" s="663" t="s">
        <v>1027</v>
      </c>
      <c r="F19" s="653" t="s">
        <v>1028</v>
      </c>
      <c r="G19" s="1019"/>
      <c r="H19" s="996"/>
      <c r="I19" s="660" t="s">
        <v>1029</v>
      </c>
      <c r="J19" s="661" t="s">
        <v>1020</v>
      </c>
    </row>
    <row r="20" spans="2:10" ht="44.25" customHeight="1" x14ac:dyDescent="0.2">
      <c r="B20" s="662" t="s">
        <v>1030</v>
      </c>
      <c r="C20" s="663" t="s">
        <v>1031</v>
      </c>
      <c r="D20" s="664" t="s">
        <v>33</v>
      </c>
      <c r="E20" s="663" t="s">
        <v>1032</v>
      </c>
      <c r="F20" s="663" t="s">
        <v>1033</v>
      </c>
      <c r="G20" s="1019"/>
      <c r="H20" s="997"/>
      <c r="I20" s="660" t="s">
        <v>1034</v>
      </c>
      <c r="J20" s="661">
        <v>100</v>
      </c>
    </row>
    <row r="21" spans="2:10" ht="43.5" customHeight="1" x14ac:dyDescent="0.2">
      <c r="B21" s="662" t="s">
        <v>1035</v>
      </c>
      <c r="C21" s="665" t="s">
        <v>1036</v>
      </c>
      <c r="D21" s="664" t="s">
        <v>33</v>
      </c>
      <c r="E21" s="663" t="s">
        <v>1037</v>
      </c>
      <c r="F21" s="663" t="s">
        <v>1038</v>
      </c>
      <c r="G21" s="90" t="s">
        <v>1</v>
      </c>
      <c r="H21" s="292">
        <v>12</v>
      </c>
      <c r="I21" s="660" t="s">
        <v>1039</v>
      </c>
      <c r="J21" s="661">
        <v>70</v>
      </c>
    </row>
    <row r="22" spans="2:10" ht="31.5" customHeight="1" x14ac:dyDescent="0.2">
      <c r="B22" s="662" t="s">
        <v>1040</v>
      </c>
      <c r="C22" s="666" t="s">
        <v>1041</v>
      </c>
      <c r="D22" s="652" t="s">
        <v>33</v>
      </c>
      <c r="E22" s="653" t="s">
        <v>1042</v>
      </c>
      <c r="F22" s="653" t="s">
        <v>607</v>
      </c>
      <c r="G22" s="90" t="s">
        <v>1</v>
      </c>
      <c r="H22" s="292">
        <v>33.6</v>
      </c>
      <c r="I22" s="667" t="s">
        <v>1043</v>
      </c>
      <c r="J22" s="668">
        <v>70</v>
      </c>
    </row>
    <row r="23" spans="2:10" ht="23.25" customHeight="1" x14ac:dyDescent="0.2">
      <c r="B23" s="169" t="s">
        <v>1044</v>
      </c>
      <c r="C23" s="1002" t="s">
        <v>1045</v>
      </c>
      <c r="D23" s="1003"/>
      <c r="E23" s="1003"/>
      <c r="F23" s="1004"/>
      <c r="G23" s="648"/>
      <c r="H23" s="647">
        <f t="shared" ref="H23" si="0">SUM(H24:H36)</f>
        <v>237.4</v>
      </c>
      <c r="I23" s="648"/>
      <c r="J23" s="669"/>
    </row>
    <row r="24" spans="2:10" ht="28.5" customHeight="1" x14ac:dyDescent="0.2">
      <c r="B24" s="662" t="s">
        <v>1046</v>
      </c>
      <c r="C24" s="666" t="s">
        <v>1047</v>
      </c>
      <c r="D24" s="652" t="s">
        <v>33</v>
      </c>
      <c r="E24" s="442" t="s">
        <v>1048</v>
      </c>
      <c r="F24" s="670" t="s">
        <v>1049</v>
      </c>
      <c r="G24" s="662" t="s">
        <v>4</v>
      </c>
      <c r="H24" s="671">
        <v>0.8</v>
      </c>
      <c r="I24" s="654" t="s">
        <v>1050</v>
      </c>
      <c r="J24" s="672">
        <v>1000</v>
      </c>
    </row>
    <row r="25" spans="2:10" ht="38.25" customHeight="1" x14ac:dyDescent="0.2">
      <c r="B25" s="662" t="s">
        <v>1051</v>
      </c>
      <c r="C25" s="666" t="s">
        <v>1052</v>
      </c>
      <c r="D25" s="652" t="s">
        <v>33</v>
      </c>
      <c r="E25" s="442" t="s">
        <v>1053</v>
      </c>
      <c r="F25" s="670" t="s">
        <v>1049</v>
      </c>
      <c r="G25" s="662" t="s">
        <v>4</v>
      </c>
      <c r="H25" s="673">
        <v>47.9</v>
      </c>
      <c r="I25" s="654" t="s">
        <v>1054</v>
      </c>
      <c r="J25" s="672">
        <v>700</v>
      </c>
    </row>
    <row r="26" spans="2:10" ht="35.25" customHeight="1" x14ac:dyDescent="0.2">
      <c r="B26" s="662" t="s">
        <v>1055</v>
      </c>
      <c r="C26" s="666" t="s">
        <v>1056</v>
      </c>
      <c r="D26" s="652" t="s">
        <v>33</v>
      </c>
      <c r="E26" s="442" t="s">
        <v>1057</v>
      </c>
      <c r="F26" s="670" t="s">
        <v>1049</v>
      </c>
      <c r="G26" s="662" t="s">
        <v>4</v>
      </c>
      <c r="H26" s="673">
        <v>35.299999999999997</v>
      </c>
      <c r="I26" s="654" t="s">
        <v>1058</v>
      </c>
      <c r="J26" s="672">
        <v>1600</v>
      </c>
    </row>
    <row r="27" spans="2:10" ht="65.25" customHeight="1" x14ac:dyDescent="0.2">
      <c r="B27" s="662" t="s">
        <v>1059</v>
      </c>
      <c r="C27" s="666" t="s">
        <v>1060</v>
      </c>
      <c r="D27" s="652" t="s">
        <v>33</v>
      </c>
      <c r="E27" s="653" t="s">
        <v>1061</v>
      </c>
      <c r="F27" s="475" t="s">
        <v>1062</v>
      </c>
      <c r="G27" s="662" t="s">
        <v>4</v>
      </c>
      <c r="H27" s="673">
        <v>9</v>
      </c>
      <c r="I27" s="654" t="s">
        <v>1063</v>
      </c>
      <c r="J27" s="672">
        <v>20</v>
      </c>
    </row>
    <row r="28" spans="2:10" ht="63.75" customHeight="1" x14ac:dyDescent="0.2">
      <c r="B28" s="662" t="s">
        <v>1064</v>
      </c>
      <c r="C28" s="68" t="s">
        <v>1065</v>
      </c>
      <c r="D28" s="415" t="s">
        <v>33</v>
      </c>
      <c r="E28" s="498" t="s">
        <v>1066</v>
      </c>
      <c r="F28" s="475" t="s">
        <v>1067</v>
      </c>
      <c r="G28" s="662" t="s">
        <v>4</v>
      </c>
      <c r="H28" s="673">
        <v>22.8</v>
      </c>
      <c r="I28" s="654" t="s">
        <v>1068</v>
      </c>
      <c r="J28" s="672">
        <v>5</v>
      </c>
    </row>
    <row r="29" spans="2:10" ht="63.75" customHeight="1" x14ac:dyDescent="0.2">
      <c r="B29" s="662" t="s">
        <v>1069</v>
      </c>
      <c r="C29" s="666" t="s">
        <v>1070</v>
      </c>
      <c r="D29" s="652" t="s">
        <v>33</v>
      </c>
      <c r="E29" s="653" t="s">
        <v>1071</v>
      </c>
      <c r="F29" s="653" t="s">
        <v>649</v>
      </c>
      <c r="G29" s="662" t="s">
        <v>4</v>
      </c>
      <c r="H29" s="674">
        <v>23.2</v>
      </c>
      <c r="I29" s="656" t="s">
        <v>1072</v>
      </c>
      <c r="J29" s="675" t="s">
        <v>1073</v>
      </c>
    </row>
    <row r="30" spans="2:10" ht="70.5" customHeight="1" x14ac:dyDescent="0.2">
      <c r="B30" s="1005" t="s">
        <v>1074</v>
      </c>
      <c r="C30" s="1007" t="s">
        <v>1075</v>
      </c>
      <c r="D30" s="676" t="s">
        <v>33</v>
      </c>
      <c r="E30" s="411" t="s">
        <v>1076</v>
      </c>
      <c r="F30" s="1009" t="s">
        <v>1038</v>
      </c>
      <c r="G30" s="1005" t="s">
        <v>4</v>
      </c>
      <c r="H30" s="1010">
        <v>12.7</v>
      </c>
      <c r="I30" s="1012" t="s">
        <v>1077</v>
      </c>
      <c r="J30" s="1020">
        <v>800</v>
      </c>
    </row>
    <row r="31" spans="2:10" ht="52.5" customHeight="1" x14ac:dyDescent="0.2">
      <c r="B31" s="1006"/>
      <c r="C31" s="1008"/>
      <c r="D31" s="676" t="s">
        <v>16</v>
      </c>
      <c r="E31" s="411" t="s">
        <v>1078</v>
      </c>
      <c r="F31" s="1009"/>
      <c r="G31" s="1006"/>
      <c r="H31" s="1011"/>
      <c r="I31" s="1013"/>
      <c r="J31" s="1021"/>
    </row>
    <row r="32" spans="2:10" ht="33.75" customHeight="1" x14ac:dyDescent="0.2">
      <c r="B32" s="662" t="s">
        <v>1079</v>
      </c>
      <c r="C32" s="666" t="s">
        <v>1080</v>
      </c>
      <c r="D32" s="676" t="s">
        <v>33</v>
      </c>
      <c r="E32" s="411" t="s">
        <v>1081</v>
      </c>
      <c r="F32" s="678" t="s">
        <v>1082</v>
      </c>
      <c r="G32" s="662" t="s">
        <v>4</v>
      </c>
      <c r="H32" s="671">
        <v>1.3</v>
      </c>
      <c r="I32" s="654" t="s">
        <v>1050</v>
      </c>
      <c r="J32" s="672">
        <v>12</v>
      </c>
    </row>
    <row r="33" spans="2:10" ht="57.75" customHeight="1" x14ac:dyDescent="0.2">
      <c r="B33" s="662" t="s">
        <v>1083</v>
      </c>
      <c r="C33" s="666" t="s">
        <v>1084</v>
      </c>
      <c r="D33" s="652" t="s">
        <v>33</v>
      </c>
      <c r="E33" s="653" t="s">
        <v>1085</v>
      </c>
      <c r="F33" s="653" t="s">
        <v>1235</v>
      </c>
      <c r="G33" s="45" t="s">
        <v>4</v>
      </c>
      <c r="H33" s="671">
        <v>65.8</v>
      </c>
      <c r="I33" s="656" t="s">
        <v>1086</v>
      </c>
      <c r="J33" s="675">
        <v>1</v>
      </c>
    </row>
    <row r="34" spans="2:10" ht="54.75" customHeight="1" x14ac:dyDescent="0.2">
      <c r="B34" s="662" t="s">
        <v>1087</v>
      </c>
      <c r="C34" s="666" t="s">
        <v>1088</v>
      </c>
      <c r="D34" s="676" t="s">
        <v>33</v>
      </c>
      <c r="E34" s="411" t="s">
        <v>1089</v>
      </c>
      <c r="F34" s="678" t="s">
        <v>1090</v>
      </c>
      <c r="G34" s="662" t="s">
        <v>4</v>
      </c>
      <c r="H34" s="671">
        <v>0</v>
      </c>
      <c r="I34" s="654" t="s">
        <v>1091</v>
      </c>
      <c r="J34" s="675">
        <v>11</v>
      </c>
    </row>
    <row r="35" spans="2:10" ht="27.75" customHeight="1" x14ac:dyDescent="0.2">
      <c r="B35" s="662" t="s">
        <v>1092</v>
      </c>
      <c r="C35" s="75" t="s">
        <v>1093</v>
      </c>
      <c r="D35" s="407">
        <v>1</v>
      </c>
      <c r="E35" s="210" t="s">
        <v>1094</v>
      </c>
      <c r="F35" s="210" t="s">
        <v>666</v>
      </c>
      <c r="G35" s="662" t="s">
        <v>4</v>
      </c>
      <c r="H35" s="24">
        <v>18.600000000000001</v>
      </c>
      <c r="I35" s="654" t="s">
        <v>1095</v>
      </c>
      <c r="J35" s="675">
        <v>100</v>
      </c>
    </row>
    <row r="36" spans="2:10" ht="32.25" hidden="1" customHeight="1" x14ac:dyDescent="0.2">
      <c r="B36" s="662"/>
      <c r="C36" s="666"/>
      <c r="D36" s="652"/>
      <c r="E36" s="653"/>
      <c r="F36" s="653"/>
      <c r="G36" s="662"/>
      <c r="H36" s="671"/>
      <c r="I36" s="654"/>
      <c r="J36" s="675"/>
    </row>
    <row r="37" spans="2:10" ht="25.5" customHeight="1" x14ac:dyDescent="0.2">
      <c r="B37" s="169" t="s">
        <v>1096</v>
      </c>
      <c r="C37" s="1002" t="s">
        <v>1097</v>
      </c>
      <c r="D37" s="1003"/>
      <c r="E37" s="1003"/>
      <c r="F37" s="1004"/>
      <c r="G37" s="648"/>
      <c r="H37" s="647">
        <f>SUM(H38:H45)</f>
        <v>3110.4</v>
      </c>
      <c r="I37" s="648"/>
      <c r="J37" s="649"/>
    </row>
    <row r="38" spans="2:10" ht="56.25" customHeight="1" x14ac:dyDescent="0.2">
      <c r="B38" s="662" t="s">
        <v>1098</v>
      </c>
      <c r="C38" s="665" t="s">
        <v>1099</v>
      </c>
      <c r="D38" s="679" t="s">
        <v>33</v>
      </c>
      <c r="E38" s="663" t="s">
        <v>1100</v>
      </c>
      <c r="F38" s="680" t="s">
        <v>607</v>
      </c>
      <c r="G38" s="90" t="s">
        <v>1</v>
      </c>
      <c r="H38" s="23">
        <v>123</v>
      </c>
      <c r="I38" s="656" t="s">
        <v>1101</v>
      </c>
      <c r="J38" s="672">
        <v>100</v>
      </c>
    </row>
    <row r="39" spans="2:10" ht="33.75" customHeight="1" x14ac:dyDescent="0.2">
      <c r="B39" s="662" t="s">
        <v>1102</v>
      </c>
      <c r="C39" s="665" t="s">
        <v>1103</v>
      </c>
      <c r="D39" s="398" t="s">
        <v>33</v>
      </c>
      <c r="E39" s="663" t="s">
        <v>1104</v>
      </c>
      <c r="F39" s="680" t="s">
        <v>607</v>
      </c>
      <c r="G39" s="90" t="s">
        <v>1</v>
      </c>
      <c r="H39" s="23">
        <v>23.9</v>
      </c>
      <c r="I39" s="656" t="s">
        <v>1105</v>
      </c>
      <c r="J39" s="672">
        <v>100</v>
      </c>
    </row>
    <row r="40" spans="2:10" ht="18.75" customHeight="1" x14ac:dyDescent="0.2">
      <c r="B40" s="1022" t="s">
        <v>1106</v>
      </c>
      <c r="C40" s="772" t="s">
        <v>1107</v>
      </c>
      <c r="D40" s="815" t="s">
        <v>33</v>
      </c>
      <c r="E40" s="1024" t="s">
        <v>1108</v>
      </c>
      <c r="F40" s="1024" t="s">
        <v>1082</v>
      </c>
      <c r="G40" s="90" t="s">
        <v>1</v>
      </c>
      <c r="H40" s="23">
        <v>400</v>
      </c>
      <c r="I40" s="1027" t="s">
        <v>1109</v>
      </c>
      <c r="J40" s="1028">
        <v>100</v>
      </c>
    </row>
    <row r="41" spans="2:10" ht="19.5" customHeight="1" x14ac:dyDescent="0.2">
      <c r="B41" s="1022"/>
      <c r="C41" s="772"/>
      <c r="D41" s="1023"/>
      <c r="E41" s="1025"/>
      <c r="F41" s="1025"/>
      <c r="G41" s="90" t="s">
        <v>1</v>
      </c>
      <c r="H41" s="23">
        <v>84.8</v>
      </c>
      <c r="I41" s="1027"/>
      <c r="J41" s="1028"/>
    </row>
    <row r="42" spans="2:10" ht="21.75" customHeight="1" x14ac:dyDescent="0.2">
      <c r="B42" s="1022"/>
      <c r="C42" s="772"/>
      <c r="D42" s="816"/>
      <c r="E42" s="1026"/>
      <c r="F42" s="1026"/>
      <c r="G42" s="90" t="s">
        <v>3</v>
      </c>
      <c r="H42" s="23">
        <v>1575</v>
      </c>
      <c r="I42" s="1027"/>
      <c r="J42" s="1028"/>
    </row>
    <row r="43" spans="2:10" ht="33" customHeight="1" x14ac:dyDescent="0.2">
      <c r="B43" s="662" t="s">
        <v>1110</v>
      </c>
      <c r="C43" s="681" t="s">
        <v>1111</v>
      </c>
      <c r="D43" s="682" t="s">
        <v>33</v>
      </c>
      <c r="E43" s="683" t="s">
        <v>1112</v>
      </c>
      <c r="F43" s="683" t="s">
        <v>1236</v>
      </c>
      <c r="G43" s="90" t="s">
        <v>1</v>
      </c>
      <c r="H43" s="23">
        <v>793.3</v>
      </c>
      <c r="I43" s="144" t="s">
        <v>1113</v>
      </c>
      <c r="J43" s="677">
        <v>100</v>
      </c>
    </row>
    <row r="44" spans="2:10" ht="54" customHeight="1" x14ac:dyDescent="0.2">
      <c r="B44" s="662" t="s">
        <v>1114</v>
      </c>
      <c r="C44" s="665" t="s">
        <v>1115</v>
      </c>
      <c r="D44" s="664" t="s">
        <v>33</v>
      </c>
      <c r="E44" s="663" t="s">
        <v>581</v>
      </c>
      <c r="F44" s="680" t="s">
        <v>607</v>
      </c>
      <c r="G44" s="90" t="s">
        <v>4</v>
      </c>
      <c r="H44" s="23">
        <v>17.399999999999999</v>
      </c>
      <c r="I44" s="684" t="s">
        <v>1116</v>
      </c>
      <c r="J44" s="685" t="s">
        <v>1117</v>
      </c>
    </row>
    <row r="45" spans="2:10" ht="54" customHeight="1" x14ac:dyDescent="0.2">
      <c r="B45" s="662" t="s">
        <v>1118</v>
      </c>
      <c r="C45" s="665" t="s">
        <v>1119</v>
      </c>
      <c r="D45" s="664" t="s">
        <v>33</v>
      </c>
      <c r="E45" s="663" t="s">
        <v>581</v>
      </c>
      <c r="F45" s="680" t="s">
        <v>607</v>
      </c>
      <c r="G45" s="90" t="s">
        <v>1</v>
      </c>
      <c r="H45" s="23">
        <v>93</v>
      </c>
      <c r="I45" s="684" t="s">
        <v>1120</v>
      </c>
      <c r="J45" s="685" t="s">
        <v>30</v>
      </c>
    </row>
    <row r="46" spans="2:10" ht="33.75" customHeight="1" x14ac:dyDescent="0.2">
      <c r="B46" s="169" t="s">
        <v>1121</v>
      </c>
      <c r="C46" s="1002" t="s">
        <v>1122</v>
      </c>
      <c r="D46" s="1003"/>
      <c r="E46" s="1003"/>
      <c r="F46" s="1004"/>
      <c r="G46" s="648"/>
      <c r="H46" s="647">
        <f>SUM(H47:H54)</f>
        <v>110.8</v>
      </c>
      <c r="I46" s="648"/>
      <c r="J46" s="649"/>
    </row>
    <row r="47" spans="2:10" ht="36" customHeight="1" x14ac:dyDescent="0.2">
      <c r="B47" s="662" t="s">
        <v>1123</v>
      </c>
      <c r="C47" s="666" t="s">
        <v>1124</v>
      </c>
      <c r="D47" s="676" t="s">
        <v>33</v>
      </c>
      <c r="E47" s="411" t="s">
        <v>1125</v>
      </c>
      <c r="F47" s="680" t="s">
        <v>607</v>
      </c>
      <c r="G47" s="662" t="s">
        <v>1</v>
      </c>
      <c r="H47" s="673">
        <v>22.5</v>
      </c>
      <c r="I47" s="654" t="s">
        <v>1126</v>
      </c>
      <c r="J47" s="675">
        <v>59</v>
      </c>
    </row>
    <row r="48" spans="2:10" ht="45.75" customHeight="1" x14ac:dyDescent="0.2">
      <c r="B48" s="662" t="s">
        <v>1127</v>
      </c>
      <c r="C48" s="651" t="s">
        <v>1128</v>
      </c>
      <c r="D48" s="676" t="s">
        <v>33</v>
      </c>
      <c r="E48" s="678" t="s">
        <v>1129</v>
      </c>
      <c r="F48" s="680" t="s">
        <v>665</v>
      </c>
      <c r="G48" s="662" t="s">
        <v>1</v>
      </c>
      <c r="H48" s="673">
        <v>15</v>
      </c>
      <c r="I48" s="656" t="s">
        <v>1130</v>
      </c>
      <c r="J48" s="675">
        <v>4</v>
      </c>
    </row>
    <row r="49" spans="2:10" ht="28.5" customHeight="1" x14ac:dyDescent="0.2">
      <c r="B49" s="662" t="s">
        <v>1131</v>
      </c>
      <c r="C49" s="651" t="s">
        <v>1132</v>
      </c>
      <c r="D49" s="652" t="s">
        <v>33</v>
      </c>
      <c r="E49" s="411" t="s">
        <v>1133</v>
      </c>
      <c r="F49" s="680" t="s">
        <v>607</v>
      </c>
      <c r="G49" s="662" t="s">
        <v>1</v>
      </c>
      <c r="H49" s="673">
        <v>4.8</v>
      </c>
      <c r="I49" s="654" t="s">
        <v>1134</v>
      </c>
      <c r="J49" s="675">
        <v>8</v>
      </c>
    </row>
    <row r="50" spans="2:10" ht="57.75" customHeight="1" x14ac:dyDescent="0.2">
      <c r="B50" s="1005" t="s">
        <v>1135</v>
      </c>
      <c r="C50" s="1030" t="s">
        <v>1136</v>
      </c>
      <c r="D50" s="679" t="s">
        <v>33</v>
      </c>
      <c r="E50" s="411" t="s">
        <v>1137</v>
      </c>
      <c r="F50" s="986" t="s">
        <v>1237</v>
      </c>
      <c r="G50" s="1033" t="s">
        <v>1</v>
      </c>
      <c r="H50" s="886">
        <v>40</v>
      </c>
      <c r="I50" s="1036" t="s">
        <v>1138</v>
      </c>
      <c r="J50" s="1020">
        <v>3</v>
      </c>
    </row>
    <row r="51" spans="2:10" ht="68.25" customHeight="1" x14ac:dyDescent="0.2">
      <c r="B51" s="1029"/>
      <c r="C51" s="1031"/>
      <c r="D51" s="679" t="s">
        <v>16</v>
      </c>
      <c r="E51" s="411" t="s">
        <v>1139</v>
      </c>
      <c r="F51" s="987"/>
      <c r="G51" s="1034"/>
      <c r="H51" s="887"/>
      <c r="I51" s="1037"/>
      <c r="J51" s="1039"/>
    </row>
    <row r="52" spans="2:10" ht="66" customHeight="1" x14ac:dyDescent="0.2">
      <c r="B52" s="1029"/>
      <c r="C52" s="1031"/>
      <c r="D52" s="679" t="s">
        <v>61</v>
      </c>
      <c r="E52" s="411" t="s">
        <v>1140</v>
      </c>
      <c r="F52" s="987"/>
      <c r="G52" s="1034"/>
      <c r="H52" s="887"/>
      <c r="I52" s="1037"/>
      <c r="J52" s="1039"/>
    </row>
    <row r="53" spans="2:10" ht="49.5" customHeight="1" x14ac:dyDescent="0.2">
      <c r="B53" s="1006"/>
      <c r="C53" s="1032"/>
      <c r="D53" s="679" t="s">
        <v>134</v>
      </c>
      <c r="E53" s="411" t="s">
        <v>1141</v>
      </c>
      <c r="F53" s="988"/>
      <c r="G53" s="1035"/>
      <c r="H53" s="888"/>
      <c r="I53" s="1038"/>
      <c r="J53" s="1021"/>
    </row>
    <row r="54" spans="2:10" ht="41.25" customHeight="1" x14ac:dyDescent="0.2">
      <c r="B54" s="662" t="s">
        <v>1142</v>
      </c>
      <c r="C54" s="665" t="s">
        <v>1143</v>
      </c>
      <c r="D54" s="676" t="s">
        <v>33</v>
      </c>
      <c r="E54" s="411" t="s">
        <v>1144</v>
      </c>
      <c r="F54" s="680" t="s">
        <v>665</v>
      </c>
      <c r="G54" s="90" t="s">
        <v>1</v>
      </c>
      <c r="H54" s="673">
        <v>28.5</v>
      </c>
      <c r="I54" s="684" t="s">
        <v>1145</v>
      </c>
      <c r="J54" s="685" t="s">
        <v>1146</v>
      </c>
    </row>
    <row r="55" spans="2:10" ht="36" customHeight="1" x14ac:dyDescent="0.2">
      <c r="B55" s="169" t="s">
        <v>1147</v>
      </c>
      <c r="C55" s="1040" t="s">
        <v>1148</v>
      </c>
      <c r="D55" s="1041"/>
      <c r="E55" s="1041"/>
      <c r="F55" s="1041"/>
      <c r="G55" s="1042"/>
      <c r="H55" s="647">
        <f t="shared" ref="H55" si="1">SUM(H56:H61)</f>
        <v>407.2</v>
      </c>
      <c r="I55" s="648"/>
      <c r="J55" s="649"/>
    </row>
    <row r="56" spans="2:10" ht="48" customHeight="1" x14ac:dyDescent="0.2">
      <c r="B56" s="662" t="s">
        <v>1149</v>
      </c>
      <c r="C56" s="665" t="s">
        <v>1150</v>
      </c>
      <c r="D56" s="367" t="s">
        <v>33</v>
      </c>
      <c r="E56" s="663" t="s">
        <v>1151</v>
      </c>
      <c r="F56" s="663" t="s">
        <v>1033</v>
      </c>
      <c r="G56" s="662" t="s">
        <v>1</v>
      </c>
      <c r="H56" s="686">
        <v>359</v>
      </c>
      <c r="I56" s="656" t="s">
        <v>1152</v>
      </c>
      <c r="J56" s="675">
        <v>14</v>
      </c>
    </row>
    <row r="57" spans="2:10" ht="22.5" customHeight="1" x14ac:dyDescent="0.2">
      <c r="B57" s="662" t="s">
        <v>1153</v>
      </c>
      <c r="C57" s="665" t="s">
        <v>1154</v>
      </c>
      <c r="D57" s="367" t="s">
        <v>33</v>
      </c>
      <c r="E57" s="663" t="s">
        <v>1155</v>
      </c>
      <c r="F57" s="663" t="s">
        <v>1033</v>
      </c>
      <c r="G57" s="662" t="s">
        <v>1</v>
      </c>
      <c r="H57" s="686">
        <v>15</v>
      </c>
      <c r="I57" s="656" t="s">
        <v>1156</v>
      </c>
      <c r="J57" s="675">
        <v>100</v>
      </c>
    </row>
    <row r="58" spans="2:10" ht="30" customHeight="1" x14ac:dyDescent="0.2">
      <c r="B58" s="662" t="s">
        <v>1157</v>
      </c>
      <c r="C58" s="681" t="s">
        <v>1158</v>
      </c>
      <c r="D58" s="367" t="s">
        <v>33</v>
      </c>
      <c r="E58" s="663" t="s">
        <v>1159</v>
      </c>
      <c r="F58" s="663" t="s">
        <v>1033</v>
      </c>
      <c r="G58" s="662" t="s">
        <v>1</v>
      </c>
      <c r="H58" s="686">
        <v>15</v>
      </c>
      <c r="I58" s="656" t="s">
        <v>1160</v>
      </c>
      <c r="J58" s="675">
        <v>3</v>
      </c>
    </row>
    <row r="59" spans="2:10" ht="45.75" customHeight="1" x14ac:dyDescent="0.2">
      <c r="B59" s="662" t="s">
        <v>1161</v>
      </c>
      <c r="C59" s="681" t="s">
        <v>1162</v>
      </c>
      <c r="D59" s="367" t="s">
        <v>33</v>
      </c>
      <c r="E59" s="663" t="s">
        <v>1155</v>
      </c>
      <c r="F59" s="663" t="s">
        <v>1033</v>
      </c>
      <c r="G59" s="662" t="s">
        <v>1</v>
      </c>
      <c r="H59" s="686">
        <v>18.2</v>
      </c>
      <c r="I59" s="656" t="s">
        <v>1163</v>
      </c>
      <c r="J59" s="675">
        <v>1</v>
      </c>
    </row>
    <row r="60" spans="2:10" ht="42" customHeight="1" x14ac:dyDescent="0.2">
      <c r="B60" s="662" t="s">
        <v>1164</v>
      </c>
      <c r="C60" s="665" t="s">
        <v>1165</v>
      </c>
      <c r="D60" s="367" t="s">
        <v>33</v>
      </c>
      <c r="E60" s="663" t="s">
        <v>1166</v>
      </c>
      <c r="F60" s="663" t="s">
        <v>1033</v>
      </c>
      <c r="G60" s="662" t="s">
        <v>1</v>
      </c>
      <c r="H60" s="686">
        <v>0</v>
      </c>
      <c r="I60" s="656" t="s">
        <v>1167</v>
      </c>
      <c r="J60" s="675">
        <v>15</v>
      </c>
    </row>
    <row r="61" spans="2:10" ht="42" hidden="1" customHeight="1" x14ac:dyDescent="0.2">
      <c r="B61" s="662" t="s">
        <v>1168</v>
      </c>
      <c r="C61" s="681" t="s">
        <v>1169</v>
      </c>
      <c r="D61" s="367" t="s">
        <v>33</v>
      </c>
      <c r="E61" s="663" t="s">
        <v>1170</v>
      </c>
      <c r="F61" s="663" t="s">
        <v>1171</v>
      </c>
      <c r="G61" s="662" t="s">
        <v>2</v>
      </c>
      <c r="H61" s="686">
        <v>0</v>
      </c>
      <c r="I61" s="656" t="s">
        <v>1172</v>
      </c>
      <c r="J61" s="675"/>
    </row>
    <row r="62" spans="2:10" ht="24.75" customHeight="1" x14ac:dyDescent="0.2">
      <c r="B62" s="169" t="s">
        <v>1173</v>
      </c>
      <c r="C62" s="1002" t="s">
        <v>1174</v>
      </c>
      <c r="D62" s="1003"/>
      <c r="E62" s="1003"/>
      <c r="F62" s="1004"/>
      <c r="G62" s="648"/>
      <c r="H62" s="647">
        <f>SUM(H63:H70)</f>
        <v>272.89999999999998</v>
      </c>
      <c r="I62" s="648"/>
      <c r="J62" s="649"/>
    </row>
    <row r="63" spans="2:10" ht="33.75" customHeight="1" x14ac:dyDescent="0.2">
      <c r="B63" s="662" t="s">
        <v>1175</v>
      </c>
      <c r="C63" s="68" t="s">
        <v>1176</v>
      </c>
      <c r="D63" s="367" t="s">
        <v>33</v>
      </c>
      <c r="E63" s="368" t="s">
        <v>1177</v>
      </c>
      <c r="F63" s="680" t="s">
        <v>1178</v>
      </c>
      <c r="G63" s="687" t="s">
        <v>1</v>
      </c>
      <c r="H63" s="686">
        <v>19.2</v>
      </c>
      <c r="I63" s="654" t="s">
        <v>1179</v>
      </c>
      <c r="J63" s="672">
        <v>8</v>
      </c>
    </row>
    <row r="64" spans="2:10" ht="33" customHeight="1" x14ac:dyDescent="0.2">
      <c r="B64" s="1005" t="s">
        <v>1180</v>
      </c>
      <c r="C64" s="1007" t="s">
        <v>1181</v>
      </c>
      <c r="D64" s="676" t="s">
        <v>33</v>
      </c>
      <c r="E64" s="411" t="s">
        <v>1182</v>
      </c>
      <c r="F64" s="1044" t="s">
        <v>1183</v>
      </c>
      <c r="G64" s="687" t="s">
        <v>4</v>
      </c>
      <c r="H64" s="688">
        <v>45.9</v>
      </c>
      <c r="I64" s="1012" t="s">
        <v>1184</v>
      </c>
      <c r="J64" s="1020">
        <v>100</v>
      </c>
    </row>
    <row r="65" spans="2:10" ht="45.75" customHeight="1" x14ac:dyDescent="0.2">
      <c r="B65" s="1029"/>
      <c r="C65" s="1043"/>
      <c r="D65" s="676" t="s">
        <v>16</v>
      </c>
      <c r="E65" s="411" t="s">
        <v>1185</v>
      </c>
      <c r="F65" s="1044"/>
      <c r="G65" s="1046" t="s">
        <v>1</v>
      </c>
      <c r="H65" s="1010">
        <v>55.5</v>
      </c>
      <c r="I65" s="1045"/>
      <c r="J65" s="1039"/>
    </row>
    <row r="66" spans="2:10" ht="45.75" customHeight="1" x14ac:dyDescent="0.2">
      <c r="B66" s="1006"/>
      <c r="C66" s="1008"/>
      <c r="D66" s="676" t="s">
        <v>61</v>
      </c>
      <c r="E66" s="411" t="s">
        <v>1186</v>
      </c>
      <c r="F66" s="1044"/>
      <c r="G66" s="1047"/>
      <c r="H66" s="1011"/>
      <c r="I66" s="654" t="s">
        <v>1187</v>
      </c>
      <c r="J66" s="672">
        <v>2</v>
      </c>
    </row>
    <row r="67" spans="2:10" ht="34.5" customHeight="1" x14ac:dyDescent="0.2">
      <c r="B67" s="1005" t="s">
        <v>1188</v>
      </c>
      <c r="C67" s="1007" t="s">
        <v>1189</v>
      </c>
      <c r="D67" s="676" t="s">
        <v>33</v>
      </c>
      <c r="E67" s="689" t="s">
        <v>1190</v>
      </c>
      <c r="F67" s="1050" t="s">
        <v>1191</v>
      </c>
      <c r="G67" s="1005" t="s">
        <v>4</v>
      </c>
      <c r="H67" s="1010">
        <v>34.299999999999997</v>
      </c>
      <c r="I67" s="1020" t="s">
        <v>1192</v>
      </c>
      <c r="J67" s="1020">
        <v>1</v>
      </c>
    </row>
    <row r="68" spans="2:10" ht="30.75" customHeight="1" x14ac:dyDescent="0.2">
      <c r="B68" s="1029"/>
      <c r="C68" s="1043"/>
      <c r="D68" s="690" t="s">
        <v>16</v>
      </c>
      <c r="E68" s="689" t="s">
        <v>1193</v>
      </c>
      <c r="F68" s="1051"/>
      <c r="G68" s="1029"/>
      <c r="H68" s="1053"/>
      <c r="I68" s="1039"/>
      <c r="J68" s="1039"/>
    </row>
    <row r="69" spans="2:10" ht="33" customHeight="1" x14ac:dyDescent="0.2">
      <c r="B69" s="1006"/>
      <c r="C69" s="1008"/>
      <c r="D69" s="690" t="s">
        <v>61</v>
      </c>
      <c r="E69" s="689" t="s">
        <v>1194</v>
      </c>
      <c r="F69" s="1052"/>
      <c r="G69" s="1006"/>
      <c r="H69" s="1011"/>
      <c r="I69" s="1021"/>
      <c r="J69" s="1021"/>
    </row>
    <row r="70" spans="2:10" ht="57.75" customHeight="1" x14ac:dyDescent="0.2">
      <c r="B70" s="662" t="s">
        <v>1195</v>
      </c>
      <c r="C70" s="665" t="s">
        <v>1196</v>
      </c>
      <c r="D70" s="679" t="s">
        <v>33</v>
      </c>
      <c r="E70" s="411" t="s">
        <v>1197</v>
      </c>
      <c r="F70" s="678" t="s">
        <v>1033</v>
      </c>
      <c r="G70" s="662" t="s">
        <v>1</v>
      </c>
      <c r="H70" s="674">
        <v>118</v>
      </c>
      <c r="I70" s="654" t="s">
        <v>1198</v>
      </c>
      <c r="J70" s="675">
        <v>67</v>
      </c>
    </row>
    <row r="71" spans="2:10" ht="21.75" customHeight="1" x14ac:dyDescent="0.2">
      <c r="B71" s="1048"/>
      <c r="C71" s="1048"/>
      <c r="D71" s="1048"/>
      <c r="E71" s="1048"/>
      <c r="F71" s="1048"/>
      <c r="G71" s="1048"/>
      <c r="H71" s="691">
        <f>+H62+H55+H46+H37+H23+H11</f>
        <v>9994.5</v>
      </c>
      <c r="I71" s="692"/>
      <c r="J71" s="693"/>
    </row>
    <row r="72" spans="2:10" ht="18" customHeight="1" x14ac:dyDescent="0.2">
      <c r="B72" s="1049"/>
      <c r="C72" s="1049"/>
      <c r="D72" s="1049"/>
      <c r="E72" s="1049"/>
      <c r="F72" s="1049"/>
      <c r="G72" s="1049"/>
      <c r="H72" s="694"/>
      <c r="I72" s="692"/>
      <c r="J72" s="693"/>
    </row>
    <row r="73" spans="2:10" s="221" customFormat="1" ht="30" customHeight="1" x14ac:dyDescent="0.25">
      <c r="B73" s="217"/>
      <c r="C73" s="230" t="s">
        <v>441</v>
      </c>
      <c r="D73" s="612"/>
      <c r="E73" s="613"/>
      <c r="F73" s="613"/>
      <c r="G73" s="217"/>
      <c r="H73" s="222">
        <f t="shared" ref="H73" si="2">SUM(H75:H80)</f>
        <v>9994.5</v>
      </c>
      <c r="I73" s="220"/>
      <c r="J73" s="695"/>
    </row>
    <row r="74" spans="2:10" s="221" customFormat="1" ht="17.25" customHeight="1" x14ac:dyDescent="0.25">
      <c r="B74" s="212"/>
      <c r="C74" s="210" t="s">
        <v>442</v>
      </c>
      <c r="D74" s="407"/>
      <c r="E74" s="210"/>
      <c r="F74" s="210"/>
      <c r="G74" s="212"/>
      <c r="H74" s="213"/>
      <c r="I74" s="219"/>
      <c r="J74" s="695"/>
    </row>
    <row r="75" spans="2:10" s="221" customFormat="1" ht="30" customHeight="1" x14ac:dyDescent="0.25">
      <c r="B75" s="212"/>
      <c r="C75" s="210" t="s">
        <v>443</v>
      </c>
      <c r="D75" s="407"/>
      <c r="E75" s="210"/>
      <c r="F75" s="210"/>
      <c r="G75" s="247" t="s">
        <v>1</v>
      </c>
      <c r="H75" s="213">
        <f>+H70+H63+H58+H57+H56+H54+H50+H49+H48+H47+H43+H41+H40+H39+H38+H22+H21+H14+H12+H60+H59+H65+H45</f>
        <v>8073</v>
      </c>
      <c r="I75" s="219"/>
      <c r="J75" s="695"/>
    </row>
    <row r="76" spans="2:10" s="221" customFormat="1" ht="21" customHeight="1" x14ac:dyDescent="0.25">
      <c r="B76" s="212"/>
      <c r="C76" s="210" t="s">
        <v>444</v>
      </c>
      <c r="D76" s="407"/>
      <c r="E76" s="210"/>
      <c r="F76" s="210"/>
      <c r="G76" s="247" t="s">
        <v>4</v>
      </c>
      <c r="H76" s="213">
        <f>+H67+H64+H44+H36+H35+H34+H33+H32+H30+H29+H28+H27+H26+H25+H24</f>
        <v>335</v>
      </c>
      <c r="I76" s="219"/>
      <c r="J76" s="695"/>
    </row>
    <row r="77" spans="2:10" s="221" customFormat="1" ht="18" customHeight="1" x14ac:dyDescent="0.25">
      <c r="B77" s="212"/>
      <c r="C77" s="210" t="s">
        <v>445</v>
      </c>
      <c r="D77" s="407"/>
      <c r="E77" s="210"/>
      <c r="F77" s="210"/>
      <c r="G77" s="247" t="s">
        <v>5</v>
      </c>
      <c r="H77" s="213">
        <f>+H13</f>
        <v>11.5</v>
      </c>
      <c r="I77" s="219"/>
      <c r="J77" s="695"/>
    </row>
    <row r="78" spans="2:10" s="221" customFormat="1" ht="27" customHeight="1" x14ac:dyDescent="0.25">
      <c r="B78" s="212"/>
      <c r="C78" s="210" t="s">
        <v>446</v>
      </c>
      <c r="D78" s="407"/>
      <c r="E78" s="210"/>
      <c r="F78" s="210"/>
      <c r="G78" s="247" t="s">
        <v>2</v>
      </c>
      <c r="H78" s="213">
        <f>+H61</f>
        <v>0</v>
      </c>
      <c r="I78" s="219"/>
      <c r="J78" s="695"/>
    </row>
    <row r="79" spans="2:10" s="221" customFormat="1" ht="16.5" customHeight="1" x14ac:dyDescent="0.25">
      <c r="B79" s="212"/>
      <c r="C79" s="210" t="s">
        <v>447</v>
      </c>
      <c r="D79" s="407"/>
      <c r="E79" s="210"/>
      <c r="F79" s="210"/>
      <c r="G79" s="247" t="s">
        <v>3</v>
      </c>
      <c r="H79" s="213">
        <f>+H42</f>
        <v>1575</v>
      </c>
      <c r="I79" s="219"/>
      <c r="J79" s="695"/>
    </row>
    <row r="80" spans="2:10" s="221" customFormat="1" ht="19.5" customHeight="1" x14ac:dyDescent="0.25">
      <c r="B80" s="197"/>
      <c r="C80" s="211" t="s">
        <v>448</v>
      </c>
      <c r="D80" s="418"/>
      <c r="E80" s="211"/>
      <c r="F80" s="211"/>
      <c r="G80" s="248" t="s">
        <v>452</v>
      </c>
      <c r="H80" s="213"/>
      <c r="I80" s="219"/>
      <c r="J80" s="695"/>
    </row>
    <row r="81" spans="2:10" s="221" customFormat="1" ht="42.75" customHeight="1" x14ac:dyDescent="0.25">
      <c r="B81" s="199"/>
      <c r="C81" s="198" t="s">
        <v>449</v>
      </c>
      <c r="D81" s="615"/>
      <c r="E81" s="616"/>
      <c r="F81" s="616"/>
      <c r="G81" s="199" t="s">
        <v>453</v>
      </c>
      <c r="H81" s="222"/>
      <c r="I81" s="219"/>
      <c r="J81" s="695"/>
    </row>
    <row r="82" spans="2:10" s="221" customFormat="1" ht="34.5" customHeight="1" x14ac:dyDescent="0.25">
      <c r="B82" s="201"/>
      <c r="C82" s="200" t="s">
        <v>451</v>
      </c>
      <c r="D82" s="617"/>
      <c r="E82" s="618"/>
      <c r="F82" s="618"/>
      <c r="G82" s="201"/>
      <c r="H82" s="218">
        <f t="shared" ref="H82" si="3">+H81+H73</f>
        <v>9994.5</v>
      </c>
      <c r="I82" s="219"/>
      <c r="J82" s="695"/>
    </row>
    <row r="83" spans="2:10" s="221" customFormat="1" ht="18" customHeight="1" x14ac:dyDescent="0.25">
      <c r="B83" s="212"/>
      <c r="C83" s="75" t="s">
        <v>450</v>
      </c>
      <c r="D83" s="407"/>
      <c r="E83" s="210"/>
      <c r="F83" s="210"/>
      <c r="G83" s="212"/>
      <c r="H83" s="213"/>
      <c r="I83" s="219"/>
      <c r="J83" s="695"/>
    </row>
    <row r="84" spans="2:10" ht="45" x14ac:dyDescent="0.2">
      <c r="B84" s="696"/>
      <c r="C84" s="212" t="s">
        <v>558</v>
      </c>
      <c r="D84" s="380"/>
      <c r="E84" s="202"/>
      <c r="F84" s="202"/>
      <c r="G84" s="696"/>
      <c r="H84" s="697"/>
      <c r="I84" s="698"/>
    </row>
  </sheetData>
  <mergeCells count="69">
    <mergeCell ref="I67:I69"/>
    <mergeCell ref="J67:J69"/>
    <mergeCell ref="B71:G71"/>
    <mergeCell ref="B72:G72"/>
    <mergeCell ref="H65:H66"/>
    <mergeCell ref="B67:B69"/>
    <mergeCell ref="C67:C69"/>
    <mergeCell ref="F67:F69"/>
    <mergeCell ref="G67:G69"/>
    <mergeCell ref="H67:H69"/>
    <mergeCell ref="I50:I53"/>
    <mergeCell ref="J50:J53"/>
    <mergeCell ref="C55:G55"/>
    <mergeCell ref="C62:F62"/>
    <mergeCell ref="B64:B66"/>
    <mergeCell ref="C64:C66"/>
    <mergeCell ref="F64:F66"/>
    <mergeCell ref="I64:I65"/>
    <mergeCell ref="J64:J65"/>
    <mergeCell ref="G65:G66"/>
    <mergeCell ref="H50:H53"/>
    <mergeCell ref="C46:F46"/>
    <mergeCell ref="B50:B53"/>
    <mergeCell ref="C50:C53"/>
    <mergeCell ref="F50:F53"/>
    <mergeCell ref="G50:G53"/>
    <mergeCell ref="J30:J31"/>
    <mergeCell ref="C37:F37"/>
    <mergeCell ref="B40:B42"/>
    <mergeCell ref="C40:C42"/>
    <mergeCell ref="D40:D42"/>
    <mergeCell ref="E40:E42"/>
    <mergeCell ref="F40:F42"/>
    <mergeCell ref="I40:I42"/>
    <mergeCell ref="J40:J42"/>
    <mergeCell ref="H14:H20"/>
    <mergeCell ref="I14:I15"/>
    <mergeCell ref="J14:J15"/>
    <mergeCell ref="C23:F23"/>
    <mergeCell ref="B30:B31"/>
    <mergeCell ref="C30:C31"/>
    <mergeCell ref="F30:F31"/>
    <mergeCell ref="G30:G31"/>
    <mergeCell ref="H30:H31"/>
    <mergeCell ref="I30:I31"/>
    <mergeCell ref="B13:B14"/>
    <mergeCell ref="C13:C14"/>
    <mergeCell ref="D13:D14"/>
    <mergeCell ref="E13:E14"/>
    <mergeCell ref="F13:F14"/>
    <mergeCell ref="G14:G20"/>
    <mergeCell ref="H7:H9"/>
    <mergeCell ref="I7:J7"/>
    <mergeCell ref="I8:I9"/>
    <mergeCell ref="J8:J9"/>
    <mergeCell ref="B10:J10"/>
    <mergeCell ref="C11:G11"/>
    <mergeCell ref="B7:B9"/>
    <mergeCell ref="C7:C9"/>
    <mergeCell ref="D7:D9"/>
    <mergeCell ref="E7:E9"/>
    <mergeCell ref="F7:F9"/>
    <mergeCell ref="G7:G9"/>
    <mergeCell ref="I6:J6"/>
    <mergeCell ref="G1:I1"/>
    <mergeCell ref="G2:J2"/>
    <mergeCell ref="G3:J3"/>
    <mergeCell ref="G4:I4"/>
    <mergeCell ref="G5:I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7115A-F825-4785-966A-3F3BFA7CE8ED}">
  <dimension ref="B2:J28"/>
  <sheetViews>
    <sheetView workbookViewId="0">
      <selection activeCell="D4" sqref="D4"/>
    </sheetView>
  </sheetViews>
  <sheetFormatPr defaultColWidth="9.140625" defaultRowHeight="15.75" x14ac:dyDescent="0.2"/>
  <cols>
    <col min="1" max="1" width="3.42578125" style="12" customWidth="1"/>
    <col min="2" max="2" width="8.85546875" style="12" customWidth="1"/>
    <col min="3" max="3" width="77.7109375" style="701" customWidth="1"/>
    <col min="4" max="4" width="26.5703125" style="701" customWidth="1"/>
    <col min="5" max="16384" width="9.140625" style="12"/>
  </cols>
  <sheetData>
    <row r="2" spans="2:4" ht="18.75" x14ac:dyDescent="0.2">
      <c r="B2" s="1056" t="s">
        <v>1199</v>
      </c>
      <c r="C2" s="1056"/>
      <c r="D2" s="1056"/>
    </row>
    <row r="3" spans="2:4" ht="56.25" x14ac:dyDescent="0.2">
      <c r="B3" s="702" t="s">
        <v>1200</v>
      </c>
      <c r="C3" s="702" t="s">
        <v>1201</v>
      </c>
      <c r="D3" s="702" t="s">
        <v>136</v>
      </c>
    </row>
    <row r="4" spans="2:4" ht="18.75" x14ac:dyDescent="0.2">
      <c r="B4" s="703" t="s">
        <v>1202</v>
      </c>
      <c r="C4" s="704" t="s">
        <v>1203</v>
      </c>
      <c r="D4" s="705">
        <f>+'01šviet.'!G56</f>
        <v>5139.6000000000004</v>
      </c>
    </row>
    <row r="5" spans="2:4" ht="18.75" x14ac:dyDescent="0.2">
      <c r="B5" s="703" t="s">
        <v>1204</v>
      </c>
      <c r="C5" s="704" t="s">
        <v>1205</v>
      </c>
      <c r="D5" s="705">
        <f>+'02 sveikata'!H45</f>
        <v>1280.0999999999999</v>
      </c>
    </row>
    <row r="6" spans="2:4" ht="18.75" x14ac:dyDescent="0.2">
      <c r="B6" s="703" t="s">
        <v>1206</v>
      </c>
      <c r="C6" s="704" t="s">
        <v>1207</v>
      </c>
      <c r="D6" s="705">
        <f>+'03social.'!H67</f>
        <v>7094.8000000000011</v>
      </c>
    </row>
    <row r="7" spans="2:4" ht="18.75" x14ac:dyDescent="0.2">
      <c r="B7" s="703" t="s">
        <v>1208</v>
      </c>
      <c r="C7" s="704" t="s">
        <v>1209</v>
      </c>
      <c r="D7" s="705">
        <f>+'04sport.'!H38</f>
        <v>1543.1000000000001</v>
      </c>
    </row>
    <row r="8" spans="2:4" ht="18.75" x14ac:dyDescent="0.2">
      <c r="B8" s="703" t="s">
        <v>1210</v>
      </c>
      <c r="C8" s="704" t="s">
        <v>1211</v>
      </c>
      <c r="D8" s="705">
        <f>+'05kultura'!H40</f>
        <v>1794.6999999999998</v>
      </c>
    </row>
    <row r="9" spans="2:4" ht="18.75" x14ac:dyDescent="0.2">
      <c r="B9" s="703" t="s">
        <v>1212</v>
      </c>
      <c r="C9" s="704" t="s">
        <v>1213</v>
      </c>
      <c r="D9" s="705">
        <f>+'06 turizm'!H31</f>
        <v>805.9</v>
      </c>
    </row>
    <row r="10" spans="2:4" ht="18.75" x14ac:dyDescent="0.2">
      <c r="B10" s="703" t="s">
        <v>1214</v>
      </c>
      <c r="C10" s="704" t="s">
        <v>1215</v>
      </c>
      <c r="D10" s="705">
        <f>+'07Infrastr.'!H46</f>
        <v>5357.2</v>
      </c>
    </row>
    <row r="11" spans="2:4" ht="18.75" x14ac:dyDescent="0.2">
      <c r="B11" s="703" t="s">
        <v>1216</v>
      </c>
      <c r="C11" s="704" t="s">
        <v>1217</v>
      </c>
      <c r="D11" s="705">
        <f>+'08aplinkosauga'!H44</f>
        <v>3348.6</v>
      </c>
    </row>
    <row r="12" spans="2:4" ht="18.75" x14ac:dyDescent="0.2">
      <c r="B12" s="703" t="s">
        <v>1218</v>
      </c>
      <c r="C12" s="704" t="s">
        <v>1219</v>
      </c>
      <c r="D12" s="705">
        <f>+'09ž.ū.'!H40</f>
        <v>1602.6999999999998</v>
      </c>
    </row>
    <row r="13" spans="2:4" ht="18.75" x14ac:dyDescent="0.2">
      <c r="B13" s="703" t="s">
        <v>1220</v>
      </c>
      <c r="C13" s="704" t="s">
        <v>1221</v>
      </c>
      <c r="D13" s="705">
        <f>+'10verslas'!H20</f>
        <v>276.2</v>
      </c>
    </row>
    <row r="14" spans="2:4" ht="18.75" x14ac:dyDescent="0.2">
      <c r="B14" s="703" t="s">
        <v>1222</v>
      </c>
      <c r="C14" s="704" t="s">
        <v>1223</v>
      </c>
      <c r="D14" s="705">
        <f>+'11 valdymas'!H71</f>
        <v>9994.5</v>
      </c>
    </row>
    <row r="15" spans="2:4" ht="18.75" x14ac:dyDescent="0.2">
      <c r="B15" s="706"/>
      <c r="C15" s="707" t="s">
        <v>1224</v>
      </c>
      <c r="D15" s="708">
        <f>SUM(D4:D14)</f>
        <v>38237.400000000009</v>
      </c>
    </row>
    <row r="16" spans="2:4" ht="18.75" x14ac:dyDescent="0.2">
      <c r="B16" s="1057" t="s">
        <v>441</v>
      </c>
      <c r="C16" s="1057"/>
      <c r="D16" s="709">
        <f>+D18+D19+D20+D21+D22+D23</f>
        <v>38237.399999999994</v>
      </c>
    </row>
    <row r="17" spans="2:10" ht="19.5" x14ac:dyDescent="0.2">
      <c r="B17" s="1058" t="s">
        <v>442</v>
      </c>
      <c r="C17" s="1058"/>
      <c r="D17" s="710"/>
    </row>
    <row r="18" spans="2:10" ht="19.5" x14ac:dyDescent="0.2">
      <c r="B18" s="1054" t="s">
        <v>1225</v>
      </c>
      <c r="C18" s="1055"/>
      <c r="D18" s="711">
        <f>+'01šviet.'!G60+'02 sveikata'!H49+'03social.'!H71+'04sport.'!H42+'05kultura'!H44+'06 turizm'!H35+'08aplinkosauga'!H48+'09ž.ū.'!H44+'10verslas'!H24+'11 valdymas'!H75+'07Infrastr.'!H50</f>
        <v>25141.5</v>
      </c>
      <c r="E18" s="712"/>
      <c r="J18" s="712"/>
    </row>
    <row r="19" spans="2:10" ht="19.5" x14ac:dyDescent="0.2">
      <c r="B19" s="1054" t="s">
        <v>1226</v>
      </c>
      <c r="C19" s="1055"/>
      <c r="D19" s="711">
        <f>+'01šviet.'!G61+'02 sveikata'!H50+'03social.'!H72+'04sport.'!H43+'05kultura'!H45+'06 turizm'!H36+'08aplinkosauga'!H49+'09ž.ū.'!H45+'10verslas'!H25+'11 valdymas'!H76+'07Infrastr.'!H51</f>
        <v>7724.5</v>
      </c>
    </row>
    <row r="20" spans="2:10" ht="19.5" x14ac:dyDescent="0.2">
      <c r="B20" s="1054" t="s">
        <v>1227</v>
      </c>
      <c r="C20" s="1055"/>
      <c r="D20" s="711">
        <f>+'01šviet.'!G62+'02 sveikata'!H51+'03social.'!H73+'04sport.'!H44+'05kultura'!H46+'06 turizm'!H37+'08aplinkosauga'!H50+'09ž.ū.'!H46+'10verslas'!H26+'11 valdymas'!H77+'07Infrastr.'!H52</f>
        <v>11.5</v>
      </c>
    </row>
    <row r="21" spans="2:10" ht="19.5" x14ac:dyDescent="0.2">
      <c r="B21" s="1054" t="s">
        <v>1228</v>
      </c>
      <c r="C21" s="1055"/>
      <c r="D21" s="711">
        <f>+'01šviet.'!G63+'02 sveikata'!H52+'03social.'!H74+'04sport.'!H45+'05kultura'!H47+'06 turizm'!H38+'08aplinkosauga'!H51+'09ž.ū.'!H47+'10verslas'!H27+'11 valdymas'!H78+'07Infrastr.'!H53</f>
        <v>3221.2000000000007</v>
      </c>
    </row>
    <row r="22" spans="2:10" ht="19.5" x14ac:dyDescent="0.2">
      <c r="B22" s="1054" t="s">
        <v>1229</v>
      </c>
      <c r="C22" s="1055"/>
      <c r="D22" s="711">
        <f>+'01šviet.'!G64+'02 sveikata'!H53+'03social.'!H75+'04sport.'!H46+'05kultura'!H48+'06 turizm'!H39+'08aplinkosauga'!H52+'09ž.ū.'!H48+'10verslas'!H28+'11 valdymas'!H79+'07Infrastr.'!H54</f>
        <v>2138.6999999999998</v>
      </c>
    </row>
    <row r="23" spans="2:10" ht="19.5" x14ac:dyDescent="0.2">
      <c r="B23" s="1054" t="s">
        <v>1230</v>
      </c>
      <c r="C23" s="1055"/>
      <c r="D23" s="711">
        <f>+'01šviet.'!G65+'02 sveikata'!H54+'03social.'!H76+'04sport.'!H47+'05kultura'!H49+'06 turizm'!H40+'08aplinkosauga'!H53+'09ž.ū.'!H49+'10verslas'!H29+'11 valdymas'!H80+'07Infrastr.'!H55</f>
        <v>0</v>
      </c>
    </row>
    <row r="24" spans="2:10" ht="31.5" customHeight="1" x14ac:dyDescent="0.2">
      <c r="B24" s="1059" t="s">
        <v>1231</v>
      </c>
      <c r="C24" s="1060"/>
      <c r="D24" s="711">
        <f>+'01šviet.'!G66+'02 sveikata'!H55+'03social.'!H77+'04sport.'!H48+'05kultura'!H50+'06 turizm'!H41+'08aplinkosauga'!H54+'09ž.ū.'!H50+'10verslas'!H30+'11 valdymas'!H81+'07Infrastr.'!H56</f>
        <v>0</v>
      </c>
    </row>
    <row r="25" spans="2:10" ht="19.5" x14ac:dyDescent="0.2">
      <c r="B25" s="1061" t="s">
        <v>451</v>
      </c>
      <c r="C25" s="1062"/>
      <c r="D25" s="713">
        <f>SUM(D18:D24)</f>
        <v>38237.399999999994</v>
      </c>
    </row>
    <row r="26" spans="2:10" ht="19.5" x14ac:dyDescent="0.2">
      <c r="B26" s="1054" t="s">
        <v>1232</v>
      </c>
      <c r="C26" s="1055"/>
      <c r="D26" s="711">
        <f>+'[1]01šviet.'!G67+'[1]02sveikat.'!H57+'[1]03social.'!H78+'[1]04sport.'!H50+'[1]05kultura'!H52+'[1]06turizm_paveld'!H43+'[1]07Infrastr.'!H51+'[1]08aplinkosauga'!H56+'[1]09ž.ū.'!H47+'[1]10verslas'!H26+'[1]11valdym.'!H83</f>
        <v>0</v>
      </c>
    </row>
    <row r="27" spans="2:10" x14ac:dyDescent="0.2">
      <c r="D27" s="714"/>
    </row>
    <row r="28" spans="2:10" x14ac:dyDescent="0.2">
      <c r="D28" s="714"/>
    </row>
  </sheetData>
  <mergeCells count="12">
    <mergeCell ref="B26:C26"/>
    <mergeCell ref="B2:D2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12</vt:i4>
      </vt:variant>
      <vt:variant>
        <vt:lpstr>Įvardytieji diapazonai</vt:lpstr>
      </vt:variant>
      <vt:variant>
        <vt:i4>10</vt:i4>
      </vt:variant>
    </vt:vector>
  </HeadingPairs>
  <TitlesOfParts>
    <vt:vector size="22" baseType="lpstr">
      <vt:lpstr>01šviet.</vt:lpstr>
      <vt:lpstr>02 sveikata</vt:lpstr>
      <vt:lpstr>03social.</vt:lpstr>
      <vt:lpstr>04sport.</vt:lpstr>
      <vt:lpstr>05kultura</vt:lpstr>
      <vt:lpstr>06 turizm</vt:lpstr>
      <vt:lpstr>07Infrastr.</vt:lpstr>
      <vt:lpstr>08aplinkosauga</vt:lpstr>
      <vt:lpstr>09ž.ū.</vt:lpstr>
      <vt:lpstr>10verslas</vt:lpstr>
      <vt:lpstr>11 valdymas</vt:lpstr>
      <vt:lpstr>Is viso</vt:lpstr>
      <vt:lpstr>'01šviet.'!Print_Area</vt:lpstr>
      <vt:lpstr>'03social.'!Print_Area</vt:lpstr>
      <vt:lpstr>'04sport.'!Print_Area</vt:lpstr>
      <vt:lpstr>'05kultura'!Print_Area</vt:lpstr>
      <vt:lpstr>'07Infrastr.'!Print_Area</vt:lpstr>
      <vt:lpstr>'08aplinkosauga'!Print_Area</vt:lpstr>
      <vt:lpstr>'09ž.ū.'!Print_Area</vt:lpstr>
      <vt:lpstr>'10verslas'!Print_Area</vt:lpstr>
      <vt:lpstr>'01šviet.'!Print_Titles</vt:lpstr>
      <vt:lpstr>'07Infrastr.'!Print_Titles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2024-01-31T11:27:21Z</cp:lastPrinted>
  <dcterms:created xsi:type="dcterms:W3CDTF">2008-01-09T09:46:52Z</dcterms:created>
  <dcterms:modified xsi:type="dcterms:W3CDTF">2025-03-03T21:07:02Z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