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Vartotoja\Desktop\"/>
    </mc:Choice>
  </mc:AlternateContent>
  <xr:revisionPtr revIDLastSave="0" documentId="13_ncr:1_{A31EAA5A-C1D7-48FD-9B3A-885934382D1A}" xr6:coauthVersionLast="47" xr6:coauthVersionMax="47" xr10:uidLastSave="{00000000-0000-0000-0000-000000000000}"/>
  <bookViews>
    <workbookView xWindow="-120" yWindow="-120" windowWidth="29040" windowHeight="15720" tabRatio="988" xr2:uid="{00000000-000D-0000-FFFF-FFFF00000000}"/>
  </bookViews>
  <sheets>
    <sheet name="01šviet." sheetId="26" r:id="rId1"/>
    <sheet name="02 sveikata" sheetId="36" r:id="rId2"/>
    <sheet name="03social." sheetId="28" r:id="rId3"/>
    <sheet name="04sport." sheetId="29" r:id="rId4"/>
    <sheet name="05kultura" sheetId="30" r:id="rId5"/>
    <sheet name="06 turizm" sheetId="37" r:id="rId6"/>
    <sheet name="07Infrastr." sheetId="32" r:id="rId7"/>
    <sheet name="08aplinkosauga" sheetId="33" r:id="rId8"/>
    <sheet name="09ž.ū." sheetId="34" r:id="rId9"/>
    <sheet name="10verslas" sheetId="35" r:id="rId10"/>
    <sheet name="11 valdymas" sheetId="38" r:id="rId11"/>
    <sheet name="Is viso" sheetId="39" r:id="rId12"/>
  </sheets>
  <definedNames>
    <definedName name="_xlnm._FilterDatabase" localSheetId="0" hidden="1">'01šviet.'!$A$9:$K$66</definedName>
    <definedName name="_xlnm._FilterDatabase" localSheetId="2" hidden="1">'03social.'!$A$13:$Y$78</definedName>
    <definedName name="_xlnm._FilterDatabase" localSheetId="3" hidden="1">'04sport.'!$B$10:$L$49</definedName>
    <definedName name="_xlnm._FilterDatabase" localSheetId="4" hidden="1">'05kultura'!$A$10:$Q$52</definedName>
    <definedName name="_xlnm._FilterDatabase" localSheetId="6" hidden="1">'07Infrastr.'!$A$13:$M$13</definedName>
    <definedName name="_xlnm._FilterDatabase" localSheetId="7" hidden="1">'08aplinkosauga'!$B$9:$L$56</definedName>
    <definedName name="_xlnm._FilterDatabase" localSheetId="8" hidden="1">'09ž.ū.'!$A$10:$L$38</definedName>
    <definedName name="_xlnm._FilterDatabase" localSheetId="9" hidden="1">'10verslas'!$A$10:$L$19</definedName>
    <definedName name="_xlnm.Print_Area" localSheetId="0">'01šviet.'!$A$1:$L$66</definedName>
    <definedName name="_xlnm.Print_Area" localSheetId="1">'02 sveikata'!$A$6:$M$57</definedName>
    <definedName name="_xlnm.Print_Area" localSheetId="2">'03social.'!$B$6:$M$79</definedName>
    <definedName name="_xlnm.Print_Area" localSheetId="3">'04sport.'!$B$8:$M$51</definedName>
    <definedName name="_xlnm.Print_Area" localSheetId="4">'05kultura'!$A$6:$M$53</definedName>
    <definedName name="_xlnm.Print_Area" localSheetId="5">'06 turizm'!$A$3:$M$44</definedName>
    <definedName name="_xlnm.Print_Area" localSheetId="6">'07Infrastr.'!$A$6:$M$59</definedName>
    <definedName name="_xlnm.Print_Area" localSheetId="7">'08aplinkosauga'!$A$6:$M$57</definedName>
    <definedName name="_xlnm.Print_Area" localSheetId="8">'09ž.ū.'!$A$7:$M$53</definedName>
    <definedName name="_xlnm.Print_Area" localSheetId="9">'10verslas'!$A$6:$M$33</definedName>
    <definedName name="_xlnm.Print_Area" localSheetId="10">'11 valdymas'!$A$6:$M$82</definedName>
    <definedName name="_xlnm.Print_Area" localSheetId="11">'Is viso'!$B$1:$E$26</definedName>
    <definedName name="_xlnm.Print_Titles" localSheetId="0">'01šviet.'!$7:$9</definedName>
    <definedName name="_xlnm.Print_Titles" localSheetId="6">'07Infrastr.'!$8:$10</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1" i="26" l="1"/>
  <c r="G61" i="26"/>
  <c r="H20" i="26"/>
  <c r="G20" i="26"/>
  <c r="I58" i="32"/>
  <c r="H58" i="32"/>
  <c r="I48" i="33" l="1"/>
  <c r="H48" i="33"/>
  <c r="H66" i="26" l="1"/>
  <c r="E26" i="39" s="1"/>
  <c r="G66" i="26"/>
  <c r="D26" i="39" s="1"/>
  <c r="D20" i="39"/>
  <c r="E20" i="39"/>
  <c r="D23" i="39"/>
  <c r="E23" i="39"/>
  <c r="D24" i="39"/>
  <c r="E24" i="39"/>
  <c r="E14" i="39"/>
  <c r="D14" i="39"/>
  <c r="E13" i="39"/>
  <c r="D13" i="39"/>
  <c r="E12" i="39"/>
  <c r="D12" i="39"/>
  <c r="E10" i="39"/>
  <c r="D10" i="39"/>
  <c r="E9" i="39"/>
  <c r="D9" i="39"/>
  <c r="E8" i="39"/>
  <c r="D8" i="39"/>
  <c r="E7" i="39"/>
  <c r="D7" i="39"/>
  <c r="E6" i="39"/>
  <c r="D6" i="39"/>
  <c r="E5" i="39"/>
  <c r="D5" i="39"/>
  <c r="H25" i="35" l="1"/>
  <c r="H24" i="35"/>
  <c r="H22" i="35" s="1"/>
  <c r="H31" i="35" s="1"/>
  <c r="H17" i="35"/>
  <c r="H20" i="35" s="1"/>
  <c r="H12" i="35"/>
  <c r="H21" i="35" l="1"/>
  <c r="H48" i="34"/>
  <c r="H47" i="34"/>
  <c r="H45" i="34"/>
  <c r="H44" i="34"/>
  <c r="H42" i="34" s="1"/>
  <c r="H23" i="34"/>
  <c r="H40" i="34" s="1"/>
  <c r="H12" i="34"/>
  <c r="H51" i="34" l="1"/>
  <c r="H71" i="28"/>
  <c r="H49" i="33" l="1"/>
  <c r="H38" i="33"/>
  <c r="H29" i="33"/>
  <c r="H27" i="33" s="1"/>
  <c r="H11" i="33"/>
  <c r="H44" i="33" l="1"/>
  <c r="D11" i="39" s="1"/>
  <c r="H46" i="33" l="1"/>
  <c r="H55" i="33" l="1"/>
  <c r="O31" i="32"/>
  <c r="N31" i="32"/>
  <c r="H54" i="32" l="1"/>
  <c r="H53" i="32"/>
  <c r="H51" i="32"/>
  <c r="H50" i="32"/>
  <c r="H48" i="32" s="1"/>
  <c r="H57" i="32" s="1"/>
  <c r="H40" i="32"/>
  <c r="H46" i="32" s="1"/>
  <c r="H47" i="32" s="1"/>
  <c r="H30" i="32"/>
  <c r="H27" i="32"/>
  <c r="H19" i="32"/>
  <c r="H12" i="32"/>
  <c r="H76" i="38"/>
  <c r="H75" i="38"/>
  <c r="H74" i="38"/>
  <c r="H73" i="38"/>
  <c r="H72" i="38"/>
  <c r="H59" i="38"/>
  <c r="H52" i="38"/>
  <c r="H46" i="38"/>
  <c r="H37" i="38"/>
  <c r="H23" i="38"/>
  <c r="H11" i="38"/>
  <c r="H68" i="38" l="1"/>
  <c r="H70" i="38"/>
  <c r="H79" i="38" s="1"/>
  <c r="H35" i="37"/>
  <c r="H33" i="37" s="1"/>
  <c r="H42" i="37" s="1"/>
  <c r="H28" i="37"/>
  <c r="H9" i="37"/>
  <c r="H7" i="37"/>
  <c r="H69" i="38" l="1"/>
  <c r="H31" i="37"/>
  <c r="H45" i="30" l="1"/>
  <c r="H44" i="30"/>
  <c r="H42" i="30" s="1"/>
  <c r="H51" i="30" s="1"/>
  <c r="H34" i="30"/>
  <c r="H26" i="30"/>
  <c r="H19" i="30"/>
  <c r="H12" i="30"/>
  <c r="I71" i="28"/>
  <c r="H40" i="30" l="1"/>
  <c r="H41" i="30" s="1"/>
  <c r="H58" i="26" l="1"/>
  <c r="H73" i="28"/>
  <c r="H70" i="28"/>
  <c r="H59" i="28"/>
  <c r="H51" i="28"/>
  <c r="H38" i="28"/>
  <c r="H33" i="28"/>
  <c r="H12" i="28"/>
  <c r="H42" i="29"/>
  <c r="H41" i="29"/>
  <c r="H39" i="29" s="1"/>
  <c r="H48" i="29" s="1"/>
  <c r="H30" i="29"/>
  <c r="H27" i="29"/>
  <c r="H17" i="29"/>
  <c r="H12" i="29"/>
  <c r="H52" i="36"/>
  <c r="H50" i="36"/>
  <c r="H49" i="36"/>
  <c r="H36" i="36"/>
  <c r="H32" i="36"/>
  <c r="H14" i="36"/>
  <c r="H11" i="36"/>
  <c r="H68" i="28" l="1"/>
  <c r="H77" i="28" s="1"/>
  <c r="H66" i="28"/>
  <c r="H37" i="29"/>
  <c r="H38" i="29" s="1"/>
  <c r="H45" i="36"/>
  <c r="H47" i="36"/>
  <c r="H56" i="36" s="1"/>
  <c r="G62" i="26" l="1"/>
  <c r="D22" i="39" s="1"/>
  <c r="D21" i="39"/>
  <c r="G59" i="26"/>
  <c r="D19" i="39" s="1"/>
  <c r="G58" i="26"/>
  <c r="G39" i="26"/>
  <c r="G34" i="26"/>
  <c r="G30" i="26"/>
  <c r="G17" i="26"/>
  <c r="G11" i="26"/>
  <c r="I37" i="38"/>
  <c r="I76" i="38"/>
  <c r="I75" i="38"/>
  <c r="I74" i="38"/>
  <c r="I73" i="38"/>
  <c r="I72" i="38"/>
  <c r="I59" i="38"/>
  <c r="I52" i="38"/>
  <c r="I46" i="38"/>
  <c r="I23" i="38"/>
  <c r="I11" i="38"/>
  <c r="I35" i="37"/>
  <c r="I33" i="37" s="1"/>
  <c r="I42" i="37" s="1"/>
  <c r="I28" i="37"/>
  <c r="I9" i="37"/>
  <c r="I7" i="37"/>
  <c r="I52" i="36"/>
  <c r="I50" i="36"/>
  <c r="I49" i="36"/>
  <c r="I36" i="36"/>
  <c r="I32" i="36"/>
  <c r="I14" i="36"/>
  <c r="I11" i="36"/>
  <c r="G56" i="26" l="1"/>
  <c r="D18" i="39"/>
  <c r="I70" i="38"/>
  <c r="I79" i="38" s="1"/>
  <c r="I68" i="38"/>
  <c r="I31" i="37"/>
  <c r="G54" i="26"/>
  <c r="I45" i="36"/>
  <c r="I47" i="36"/>
  <c r="I56" i="36" s="1"/>
  <c r="G55" i="26" l="1"/>
  <c r="D4" i="39"/>
  <c r="G65" i="26"/>
  <c r="D25" i="39" s="1"/>
  <c r="D16" i="39"/>
  <c r="I69" i="38"/>
  <c r="I53" i="32"/>
  <c r="I50" i="32"/>
  <c r="I30" i="32"/>
  <c r="I12" i="28"/>
  <c r="H59" i="26"/>
  <c r="E19" i="39" s="1"/>
  <c r="E21" i="39"/>
  <c r="I73" i="28" l="1"/>
  <c r="I38" i="28"/>
  <c r="I51" i="28"/>
  <c r="I41" i="29" l="1"/>
  <c r="I42" i="29"/>
  <c r="I30" i="29"/>
  <c r="I70" i="28"/>
  <c r="I59" i="28"/>
  <c r="H39" i="26"/>
  <c r="I49" i="33"/>
  <c r="I24" i="35" l="1"/>
  <c r="I54" i="32"/>
  <c r="I51" i="32"/>
  <c r="I45" i="30"/>
  <c r="I44" i="30"/>
  <c r="I12" i="35" l="1"/>
  <c r="I44" i="34"/>
  <c r="I33" i="28" l="1"/>
  <c r="H62" i="26" l="1"/>
  <c r="E22" i="39" s="1"/>
  <c r="H11" i="26"/>
  <c r="I48" i="34" l="1"/>
  <c r="I29" i="33" l="1"/>
  <c r="E18" i="39" s="1"/>
  <c r="I19" i="30" l="1"/>
  <c r="I19" i="32" l="1"/>
  <c r="I25" i="35" l="1"/>
  <c r="I45" i="34"/>
  <c r="I47" i="34"/>
  <c r="I40" i="32"/>
  <c r="H56" i="26" l="1"/>
  <c r="I42" i="30"/>
  <c r="I46" i="33"/>
  <c r="E16" i="39" s="1"/>
  <c r="I22" i="35"/>
  <c r="I31" i="35" s="1"/>
  <c r="I42" i="34"/>
  <c r="I48" i="32"/>
  <c r="I39" i="29"/>
  <c r="I51" i="34" l="1"/>
  <c r="I51" i="30"/>
  <c r="I48" i="29"/>
  <c r="I57" i="32"/>
  <c r="I55" i="33"/>
  <c r="H65" i="26"/>
  <c r="I27" i="32"/>
  <c r="E25" i="39" l="1"/>
  <c r="I12" i="32"/>
  <c r="I38" i="33"/>
  <c r="I46" i="32" l="1"/>
  <c r="I27" i="33"/>
  <c r="I47" i="32" l="1"/>
  <c r="I11" i="33"/>
  <c r="I44" i="33" l="1"/>
  <c r="E11" i="39" s="1"/>
  <c r="I17" i="35"/>
  <c r="I23" i="34"/>
  <c r="I12" i="34"/>
  <c r="I20" i="35" l="1"/>
  <c r="I40" i="34"/>
  <c r="I21" i="35" l="1"/>
  <c r="H17" i="26"/>
  <c r="H30" i="26"/>
  <c r="H34" i="26"/>
  <c r="H54" i="26" l="1"/>
  <c r="E4" i="39" s="1"/>
  <c r="E15" i="39" s="1"/>
  <c r="H55" i="26" l="1"/>
  <c r="I34" i="30" l="1"/>
  <c r="I26" i="30" l="1"/>
  <c r="I12" i="30" l="1"/>
  <c r="I40" i="30" s="1"/>
  <c r="I41" i="30" l="1"/>
  <c r="I27" i="29"/>
  <c r="I17" i="29"/>
  <c r="I12" i="29" l="1"/>
  <c r="I37" i="29" s="1"/>
  <c r="I38" i="29" l="1"/>
  <c r="I68" i="28"/>
  <c r="I77" i="28" l="1"/>
  <c r="I66" i="28" l="1"/>
  <c r="D15" i="39" l="1"/>
</calcChain>
</file>

<file path=xl/sharedStrings.xml><?xml version="1.0" encoding="utf-8"?>
<sst xmlns="http://schemas.openxmlformats.org/spreadsheetml/2006/main" count="2776" uniqueCount="1511">
  <si>
    <t>Likviduoti avarinius židinius</t>
  </si>
  <si>
    <t>SB</t>
  </si>
  <si>
    <t>ES</t>
  </si>
  <si>
    <t>SK</t>
  </si>
  <si>
    <t>SBVB</t>
  </si>
  <si>
    <t>ĮP</t>
  </si>
  <si>
    <t>Finansuotų projektų skaičius</t>
  </si>
  <si>
    <t>Paklota vandentiekio ir nuotekų tinklų, m</t>
  </si>
  <si>
    <t>Remontuotų objektų skaičius</t>
  </si>
  <si>
    <t>Remontuotų biudžetinių įstaigų kiemų skaičius</t>
  </si>
  <si>
    <t>Atlikta numatytų darbų, proc.</t>
  </si>
  <si>
    <t>Pastatų, kurių stogai remontuoti, skaičius</t>
  </si>
  <si>
    <t>Kastruotų bešeimininkių kačių skaičius</t>
  </si>
  <si>
    <t xml:space="preserve">Įgyvendinti Aplinkos apsaugos rėmimo specialiosios programos finansuojamas priemones </t>
  </si>
  <si>
    <t>Finansuotos medžiojamų gyvūnų daromos žalos prevencijos ir kitos priemonės (paraiškų sk.)</t>
  </si>
  <si>
    <t>Paraiškų už papildomą bičių maitinimą skaičius</t>
  </si>
  <si>
    <t>2</t>
  </si>
  <si>
    <t>Remontuoti objektus pagal administracijos direktoriaus įsakymus</t>
  </si>
  <si>
    <t>Mokinių, kuriems skirti piniginiai prizai, skaičius</t>
  </si>
  <si>
    <t>Mokinių, gaunančių nemokamą maitinimą, skaičius</t>
  </si>
  <si>
    <t>Asmenų, gaunančių kompensaciją, skaičius</t>
  </si>
  <si>
    <t>Finansuotų  projektų skaičius</t>
  </si>
  <si>
    <t>Kultūros premijos laureatų skaičius</t>
  </si>
  <si>
    <t>Vertinimo kriterijai</t>
  </si>
  <si>
    <t>Pavadinimas</t>
  </si>
  <si>
    <t>iš jų:</t>
  </si>
  <si>
    <t>Organizuotų tarptautinių mainų skaičius</t>
  </si>
  <si>
    <t>1/0</t>
  </si>
  <si>
    <t>Atlikta einamaisiais metais numatytų darbų, proc.</t>
  </si>
  <si>
    <t>100</t>
  </si>
  <si>
    <t>Objektų skaičius, kuriuose likviduoti avariniai židiniai</t>
  </si>
  <si>
    <t>Lėšų dalis, tenkanti rajono kaimiškųjų seniūnijų kelių  ir gatvių tvarkymui, plėtojimui nuo bendros Kelių priežiūros ir plėtros programos lėšų, proc.</t>
  </si>
  <si>
    <t>1</t>
  </si>
  <si>
    <t>Remontuojamų, prižiūrimų melioracijos griovių ilgis, km</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</si>
  <si>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</si>
  <si>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</si>
  <si>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</si>
  <si>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</si>
  <si>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Įteiktų apdovanojimų skaičius</t>
  </si>
  <si>
    <t>Įgyvendinamų programų skaičius</t>
  </si>
  <si>
    <t>Objektų, pritaikytų neįgaliųjų poreikiams, skaičius</t>
  </si>
  <si>
    <t>Įsigytų socialinės paskirties butų skaičius</t>
  </si>
  <si>
    <t xml:space="preserve">Koncertinius kostiumų komplektus/instrumentus atsinaujinusių kolektyvų skaičius </t>
  </si>
  <si>
    <t>Įgyvendinamų priemonių skaičius</t>
  </si>
  <si>
    <t>Teikti Metų socialinio darbuotojo apdovanojimą</t>
  </si>
  <si>
    <t>~200</t>
  </si>
  <si>
    <t>Vykdyti neformaliojo vaikų švietimo programas</t>
  </si>
  <si>
    <t>Įteiktas Metų socialinio darbuotojo apdovanojimas</t>
  </si>
  <si>
    <t>Paslaugas gavusių asmenų skaičius</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</si>
  <si>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</si>
  <si>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</si>
  <si>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</si>
  <si>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</si>
  <si>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</si>
  <si>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</si>
  <si>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</si>
  <si>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Įregistruotų ūkininkų ūkių skaičius (įregistravimas, išregistravimas, duomenų atnaujinimas)</t>
  </si>
  <si>
    <t>Prižiūrimų žvyrkelių ilgis, km</t>
  </si>
  <si>
    <t>Įsigytų įrenginių skaičius</t>
  </si>
  <si>
    <t>Atnaujintų teritorijų skaičius, m2</t>
  </si>
  <si>
    <t>3</t>
  </si>
  <si>
    <t>Finansuotų vaikų vasaros poilsio ir užimtumo programų skaičius</t>
  </si>
  <si>
    <t>Suorganizuotų mokymų, susitikimų, renginių, forumų skaičius</t>
  </si>
  <si>
    <t>Gerinti kultūros paskirties viešąją infrastruktūrą, modernizuoti materialinę ir edukacinę aplinką</t>
  </si>
  <si>
    <t>Sudaryti palankias sąlygas sumanios pramonės ir logistikos srities verslų atsiradimui, plėtrai bei investicijų pritraukimui</t>
  </si>
  <si>
    <t>Įstaigų skaičius, kuriose įrengtos laboratorijos</t>
  </si>
  <si>
    <t>Surengtų akcijų, seminarų, viešinimo priemonių skaičius</t>
  </si>
  <si>
    <t>~11</t>
  </si>
  <si>
    <t>Tiriamų parametrų skaičius</t>
  </si>
  <si>
    <t>~300</t>
  </si>
  <si>
    <t xml:space="preserve">Finansuoti vaikų vasaros stovyklų ir kitų neformaliojo vaikų švietimo veiklų programas  </t>
  </si>
  <si>
    <t>Įgyvendinta projektų veiklų proc.</t>
  </si>
  <si>
    <t>Įstaigų, plečiančių skaitmeninimą,  skaičius</t>
  </si>
  <si>
    <t>300/14</t>
  </si>
  <si>
    <t>Finansuotų vaikų dienos centrų  skaičius/veiklose dalyvavusių vaikų, jaunuolių  skaičius</t>
  </si>
  <si>
    <t xml:space="preserve">Atliktų, einamaisiais metais numatytų darbų, proc. </t>
  </si>
  <si>
    <t>Pagal programą įdarbintų 14-18 m. jaunuolių skaičius</t>
  </si>
  <si>
    <t>Paskatintų iniciatyvų bei suorganizuotų veiklų skaičius</t>
  </si>
  <si>
    <t>6</t>
  </si>
  <si>
    <t>~60</t>
  </si>
  <si>
    <t>~40</t>
  </si>
  <si>
    <t>Suorganizuotų renginius skaičius</t>
  </si>
  <si>
    <t>Paramos pagal poreikį teikimas</t>
  </si>
  <si>
    <t>Oro kabelinės linijos įrengimas, m / pakeistų atramų/šviestuvų skaičius</t>
  </si>
  <si>
    <t>300/25/  25</t>
  </si>
  <si>
    <t>~1750</t>
  </si>
  <si>
    <t>Sutvarkyta asbesto atliekų, t.</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</si>
  <si>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</si>
  <si>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</si>
  <si>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</si>
  <si>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Vaikų, gaunančių nemokamą maitinimą, skaičius</t>
  </si>
  <si>
    <t>Neįgaliųjų, gavusių paslaugas, skaičius</t>
  </si>
  <si>
    <t>Pritaikytų būstų neįgaliesiems skaičius</t>
  </si>
  <si>
    <t>Asmenų, gavusių kompensacijas, skaičius</t>
  </si>
  <si>
    <t>Einamaisiais metais pagal poreikį atliktų  remontų socialiniuose būstuose skaičius, proc.</t>
  </si>
  <si>
    <t>Projektų, vykdomų apmokėjimo kompensavimo būdus, skaičius</t>
  </si>
  <si>
    <t>Seniūnijų skaičius, kuriose įgyvendinamos želdynų ir želdinių apsaugos, tvarkymo, būklės stebėsenos, želdynų kūrimo, želdinių veisimo ir inventorizavimo priemonės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</si>
  <si>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</si>
  <si>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</si>
  <si>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</si>
  <si>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</si>
  <si>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Programoje dalyvaujančių vaikų skaičius / plaukimo pamokų sk.</t>
  </si>
  <si>
    <t>Suorganizuotų rajoninių, respublikinių ir tarptautinių sporto renginių skaičius /  stovyklų skaičius</t>
  </si>
  <si>
    <t>18/5</t>
  </si>
  <si>
    <t>Atnaujinamų objektų skaičius</t>
  </si>
  <si>
    <t>Rekonstruotų hidrotechninių įrenginių skaičius</t>
  </si>
  <si>
    <t>Likviduotų neeksploatuojamų statinių  skaičius</t>
  </si>
  <si>
    <t xml:space="preserve">Rekonstruotų rinktuvų, sausintuvų, griovių ilgis, km </t>
  </si>
  <si>
    <t xml:space="preserve">Rekonstruotų rinktuvų, sausintuvų ilgis, km </t>
  </si>
  <si>
    <t>6/10</t>
  </si>
  <si>
    <t>&lt;900</t>
  </si>
  <si>
    <t>Skatinti gyventojų fizinį aktyvumą, vystyti įvairias gyventojų poreikius atitinkančias sporto šakas</t>
  </si>
  <si>
    <t>Gerinti socialinę aplinką ir didinti socialinės paramos įvairovę</t>
  </si>
  <si>
    <t>Tiekėjų, teikiančių paslaugas, skaičius</t>
  </si>
  <si>
    <t>Įgyvendinti savarankiško gyvenimo namų paslaugų senyvo amžiaus asmenims teikimo programą</t>
  </si>
  <si>
    <t>Užtikrinti ir gerinti socialines paslaugas, teikiamas institucijose, namuose ir bendruomenėje pagyvenusio ir senyvo amžiaus asmenims</t>
  </si>
  <si>
    <t>Asmenų, kuriems suteikta psichologinė, konsultacinė pagalba, skaičius</t>
  </si>
  <si>
    <t>Asmenų, kuriems suteikta pagalba, skaičius</t>
  </si>
  <si>
    <t>Parengtos dokumentacijos skaičius</t>
  </si>
  <si>
    <t>Pasibaigus užimtumo didinimo programoms po 6 mėnesių dirbs arba vykdys savarankišką veiklą asmenų dalis iš užimtumo didinimo programų dalyvių skaičiaus (procentai)</t>
  </si>
  <si>
    <t>Einamaisiais metais numatytų atlikti darbų, proc.</t>
  </si>
  <si>
    <t>Apdovanotųjų skaičius</t>
  </si>
  <si>
    <t xml:space="preserve">Parengtų techninių dokumentacijų skaičius </t>
  </si>
  <si>
    <t xml:space="preserve">Finansavimas pagal teikiamą poreikį </t>
  </si>
  <si>
    <t>Surinktų atliekų (bendras) kiekis,  ~ tūkst. t.</t>
  </si>
  <si>
    <t>Rekonstruojamų/naujai paklotų vandentiekio ir nuotekų tinklų, km (iš viso suminis)</t>
  </si>
  <si>
    <t>4</t>
  </si>
  <si>
    <t>Programos uždavinio, priemonės kodas ir požymis</t>
  </si>
  <si>
    <t>Organizuoti Lietuvos Respublikos teisės aktuose numatytos paramos bei paslaugų asmenims ir šeimoms teikimą, skatinti socialinę integraciją</t>
  </si>
  <si>
    <t>003-01-01 (T)</t>
  </si>
  <si>
    <t>003-01-01-01 (TP)</t>
  </si>
  <si>
    <t>Socialinių išmokų bei kompensacijų (būsto šildymo išlaidų, išlaidų šaltam bei nuotekoms ir išlaidų karštam vandeniui), paramos mirties atveju teikimas ir administravimas</t>
  </si>
  <si>
    <t xml:space="preserve">Išlaidų už įsigytus produktus, mokinio reikmenis finansavimas,  socialinės paramos mokiniams administravimas </t>
  </si>
  <si>
    <t>Nemokamo socialiai remtinų vaikų maitinimo ikimokyklinėse įstaigose organizavimas</t>
  </si>
  <si>
    <t>Būsto nuomos ar išperkamosios būsto nuomos mokesčių dalies kompensavimas</t>
  </si>
  <si>
    <t>Išlaidų už  būsto suteikimą užsieniečiams, pasitraukusiems iš Ukrainos dėl Rusijos Federacijos karinių veiksmų Ukrainoje finansavimas</t>
  </si>
  <si>
    <t>Kelionės išlaidų už lengvatinį keleivių vežimą kompensavimas</t>
  </si>
  <si>
    <t>003-01-01-02 (TP)</t>
  </si>
  <si>
    <t>003-01-01-03 (TP)</t>
  </si>
  <si>
    <t>003-01-01-04 (TP)</t>
  </si>
  <si>
    <t>003-01-01-05 (TP)</t>
  </si>
  <si>
    <t>003-01-01-07 (TP)</t>
  </si>
  <si>
    <t>003-01-01-12 (TP)</t>
  </si>
  <si>
    <t>003-01-01-14 (TP)</t>
  </si>
  <si>
    <t>003-01-02 (T)</t>
  </si>
  <si>
    <t>Kainų skirtumo gyventojams už šildymą kompensavimas</t>
  </si>
  <si>
    <t>Karšto ir šalto vandens pardavimo kainos socialiai remtiniems asmenims kompensavimas</t>
  </si>
  <si>
    <t>Vienkartinė išmoka gimus vaikui Lietuvos Respublikos teritorijoje ir gyvenančiam Kėdainių rajono savivaldybėje</t>
  </si>
  <si>
    <t>Socialinės globos ir akredituotos socialinės priežiūros paslaugų teikiamo finansavimas ne savivaldybės pavaldumo ir nevyriausybinėse organizacijose, paslaugų įsigijimas</t>
  </si>
  <si>
    <t>003-01-02-02 (TP)</t>
  </si>
  <si>
    <t>003-01-02-03 (TP)</t>
  </si>
  <si>
    <t>003-01-02-04 (TP)</t>
  </si>
  <si>
    <t>003-01-02-07 (TP)</t>
  </si>
  <si>
    <t>003-01-03-01 (TP)</t>
  </si>
  <si>
    <t>003-01-03-02 (TP)</t>
  </si>
  <si>
    <t>Savarankiško gyvenimo namų paslaugų asmenims su sutrikusiu intelektu teikimo programa</t>
  </si>
  <si>
    <t>003-01-03-07 (TP)</t>
  </si>
  <si>
    <t>003-01-03-08 (TP)</t>
  </si>
  <si>
    <t>003-01-03-10 (TP)</t>
  </si>
  <si>
    <t>003-01-03-11 (TP)</t>
  </si>
  <si>
    <t>Socialinės reabilitacijos paslaugų neįgaliesiems bendruomenėje organizavimas</t>
  </si>
  <si>
    <t>Socialinių dirbtuvių paslaugos organizavimas</t>
  </si>
  <si>
    <t>Paslaugų gavėjų skaičius</t>
  </si>
  <si>
    <t>Socialinės globos asmenims su sunkia negalia teikimas</t>
  </si>
  <si>
    <t>003-01-03-13 (TP)</t>
  </si>
  <si>
    <t xml:space="preserve">Asmeninės pagalbos teikimas ir administravimas </t>
  </si>
  <si>
    <t>003-01-04 (T)</t>
  </si>
  <si>
    <t>003-01-04-04 (TP)</t>
  </si>
  <si>
    <t>9/180</t>
  </si>
  <si>
    <t>Vaikų dienos centrų veiklos programų finansavimas</t>
  </si>
  <si>
    <t>003-01-04-05 (TP)</t>
  </si>
  <si>
    <t>Laisvės atėmimo bausmę atlikusių asmenų integracijos į visuomenę užtikrinimas</t>
  </si>
  <si>
    <t>003-01-04-06 (TP)</t>
  </si>
  <si>
    <t>003-01-04-07 (TP)</t>
  </si>
  <si>
    <t>003-01-04-08 (TP)</t>
  </si>
  <si>
    <t>Kėdainių rajono savivaldybės užimtumo didinimo programos įgyvendinimas</t>
  </si>
  <si>
    <t>003-01-04-10 (TP)</t>
  </si>
  <si>
    <t>Socialiai pažeidžiamų asmenų, neturinčių gyvenamosios vietos, gyvybiškai svarbiausių poreikių užtikrinimas</t>
  </si>
  <si>
    <t>003-01-05 (T, P)</t>
  </si>
  <si>
    <t>003-01-05-01 (TP)</t>
  </si>
  <si>
    <t>003-01-03 (T, P)</t>
  </si>
  <si>
    <t>Finansinės paramos šeimynos teikimas</t>
  </si>
  <si>
    <t>Savivaldybės ir socialinio būsto remontas</t>
  </si>
  <si>
    <t>Viešosios aplinkos pritaikymas specialiųjų poreikių turintiems gyventojams</t>
  </si>
  <si>
    <t>003-01-05-03 (TP)</t>
  </si>
  <si>
    <t>003-01-05-04 (TP)</t>
  </si>
  <si>
    <t>003-01-05-05 (TP)</t>
  </si>
  <si>
    <t>Būsto pritaikymo neįgaliesiems organizavimas ir dalinis kompensavimas</t>
  </si>
  <si>
    <t>Modernizuoti socialines paslaugas teikiančių įstaigų ir socialinio būsto infrastruktūrą, didinant gyventojų socialinę gerovę</t>
  </si>
  <si>
    <t>003-01-05-06 (TP)</t>
  </si>
  <si>
    <t>004-01-01 (T)</t>
  </si>
  <si>
    <t>Finansuoti sporto veiklos programas, skatinti Kėdainių rajono sporto organizacijas, sporto komandas ir sportininkus</t>
  </si>
  <si>
    <t>Neįgaliųjų ir senjorų fizinio aktyvumo skatinimas,  sporto renginių ir sporto treniruočių stovyklų organizavimas</t>
  </si>
  <si>
    <t>Rajoninių, respublikinių, tarptautinių visų amžiaus grupių aukšto meistriškumo sporto renginių ir aukšto meistriškumo sporto treniruočių stovyklų organizavimas</t>
  </si>
  <si>
    <t xml:space="preserve">Vaikų mokymo plaukti veiklos programa, dalyvaujant projekte „Mokėk plaukti ir saugiau elgtis vandenyje“ </t>
  </si>
  <si>
    <t>Kėdainių krepšinio komandos „Nevėžis-Optibet“ klubinio krepšinio vystymo programa</t>
  </si>
  <si>
    <t>Salės futbolo komandos „Kėdainiai United“ klubinio salės futbolo vystymo programa</t>
  </si>
  <si>
    <t>Moterų futbolo komandos Kėdainių „Nevėžis“ programa</t>
  </si>
  <si>
    <t>Futbolo komandos Kėdainių „Nevėžis“ klubinio futbolo vystymo programa</t>
  </si>
  <si>
    <t>Dziudo sporto šakos vystymo programa</t>
  </si>
  <si>
    <t>Sportuojančių vaikų sk./ dalyvaujančių LFF vaikų pirmenybėse komandų sk./FK „Nevėžis“ vyrų komandos papildymas jaunais žaidėjais skaičius</t>
  </si>
  <si>
    <t>Aukšto meistriškumo sportininkų ir jų trenerių paskatinimas  už sporto pasiekimus</t>
  </si>
  <si>
    <t>004-01-02 (T)</t>
  </si>
  <si>
    <t>Kėdainių rajono vaikų ir jaunimo futbolo plėtros programa</t>
  </si>
  <si>
    <t>004-01-04 (T)</t>
  </si>
  <si>
    <t>Atnaujinti ir (arba) plėsti sporto infrastruktūrą, sudarant sąlygas fizinio aktyvumo ugdymui</t>
  </si>
  <si>
    <t>Bendruomeninės fizinio aktyvumo infrastruktūros mieste ir rajone atnaujinimas ir (arba) plėtra</t>
  </si>
  <si>
    <t>Krakių Mikalojaus Katkaus gimnazijos sporto aikštyno atnaujinimas</t>
  </si>
  <si>
    <t xml:space="preserve">LSU Kėdainių Aušros“ progimnazijos plaukimo ir Kėdainių sporto centro Vilainių rekreacijos ir sporto pramogų komplekso baseinų renovacijos/plėtros galimybių studijos parengimas </t>
  </si>
  <si>
    <t>004-01-03 (T)</t>
  </si>
  <si>
    <t>Užtikrinti efektyvią Kėdainių sporto centro veiklą, vykdyti organizuojamus renginius, didinti sportinės veiklos žinomumą</t>
  </si>
  <si>
    <t>Kėdainių sporto centro saulės fotovoltinė elektrinė iš saulės elektrinių parko  įsigijimas</t>
  </si>
  <si>
    <t>Kultūrinių veiklos projektų finansavimas</t>
  </si>
  <si>
    <t>Krašto kultūros premijos teikimas</t>
  </si>
  <si>
    <t>Česlavo Milošo premijos teikimas</t>
  </si>
  <si>
    <t>Mėgėjų meno kolektyvų aprūpinimas tautiniais ir kitais koncertiniais kostiumais bei muzikos instrumentais</t>
  </si>
  <si>
    <t>Tarptautinių kultūros mainų plėtojimas</t>
  </si>
  <si>
    <t>005-01-02 (T)</t>
  </si>
  <si>
    <t>Sudaryti sąlygas dalyvauti kultūrinėje bei kūrybinėje veikloje, puoselėti etninę kultūrą, finansuoti kultūros renginius bei projektus</t>
  </si>
  <si>
    <t>Rajono savivaldybės renginių, kultūrinių iniciatyvų finansavimas, etninės kultūros puoselėjimas</t>
  </si>
  <si>
    <t>Jaunimo veiklos projektų finansavimas</t>
  </si>
  <si>
    <t>Programų, užtikrinančių jaunimo neformalaus ugdymo plėtrą finansavimas</t>
  </si>
  <si>
    <t>Atviro jaunimo centro ir atvirųjų jaunimo erdvių veiklos projektų finansavimas</t>
  </si>
  <si>
    <t>Tarptautinės jaunimo dienos renginio organizavimas</t>
  </si>
  <si>
    <t>005-01-04 (T)</t>
  </si>
  <si>
    <t xml:space="preserve">Nevyriausybinių organizacijų institucinio stiprinimo ir veiklos plėtojimo projektų finansavimas </t>
  </si>
  <si>
    <t xml:space="preserve">Bendruomeninių organizacijų veiklos projektų finansavimas </t>
  </si>
  <si>
    <t>Kėdainių rajono vietos veiklos grupės teritorijos vietos plėtros 2015-2023 m. strategijos finansavimas</t>
  </si>
  <si>
    <t xml:space="preserve">Vietos plėtros strategijos rengimo ir įgyvendinimo programa ir Kėdainių miesto vietos veiklos grupės vietos plėtros 2023-2029 metų strategijos finansavimas </t>
  </si>
  <si>
    <t xml:space="preserve">Priemonės "Stiprinti bendruomeninę veiklą savivaldybėse" įgyvendinimas </t>
  </si>
  <si>
    <t xml:space="preserve">Rajono nevyriausybinių organizacijų veiklos stiprinimas </t>
  </si>
  <si>
    <t xml:space="preserve">Parengta strategija / finansuotų projektų skaičius </t>
  </si>
  <si>
    <t>005-01-05 (T)</t>
  </si>
  <si>
    <t>Kėdainių kultūros centro rekonstrukcija ir įrengimas</t>
  </si>
  <si>
    <t xml:space="preserve">Vystyti jaunimui palankią aplinką bei infrastruktūrą, plėsti ir skatinti įvairias jaunimo veiklas ir užimtumą,  formuojant jaunimo politiką Kėdainių rajone </t>
  </si>
  <si>
    <t>Skatinti nevyriausybinių ir bendruomeninių organizacijų  plėtrą Kėdainių rajone, didinti jų įtrauktį</t>
  </si>
  <si>
    <t>Akademijos kultūros centro remontas</t>
  </si>
  <si>
    <t>001-01-01 (T)</t>
  </si>
  <si>
    <t>004-01-01-01 (TP)</t>
  </si>
  <si>
    <t>004-01-01-02 (TP)</t>
  </si>
  <si>
    <t>004-01-01-03 (TP)</t>
  </si>
  <si>
    <t>004-01-01-05 (TP)</t>
  </si>
  <si>
    <t>004-01-02-01 (TP)</t>
  </si>
  <si>
    <t>004-01-02-02 (TP)</t>
  </si>
  <si>
    <t>004-01-02-03 (TP)</t>
  </si>
  <si>
    <t>004-01-02-04 (TP)</t>
  </si>
  <si>
    <t>004-01-02-05 (TP)</t>
  </si>
  <si>
    <t>004-01-02-06 (TP)</t>
  </si>
  <si>
    <t>004-01-02-07 (TP)</t>
  </si>
  <si>
    <t>004-01-02-08 (TP)</t>
  </si>
  <si>
    <t>004-01-04-01 (TP)</t>
  </si>
  <si>
    <t>004-01-04-02 (TP)</t>
  </si>
  <si>
    <t>004-01-04-03 ((TP)</t>
  </si>
  <si>
    <t>004-01-04-04 (TP)</t>
  </si>
  <si>
    <t>004-01-04-05 (TP)</t>
  </si>
  <si>
    <t>005-01-05-06 (TP)</t>
  </si>
  <si>
    <t>005-01-05-05 (TP)</t>
  </si>
  <si>
    <t>005-01-05-02 (TP)</t>
  </si>
  <si>
    <t>005-01-05-01 (TP)</t>
  </si>
  <si>
    <t>005-01-04-07 (TP)</t>
  </si>
  <si>
    <t>005-01-04-06 (TP)</t>
  </si>
  <si>
    <t>005-01-04-05 (TP)</t>
  </si>
  <si>
    <t>005-01-04-03 (TP)</t>
  </si>
  <si>
    <t>005-01-04-02 (TP)</t>
  </si>
  <si>
    <t>005-01-04-01 (TP)</t>
  </si>
  <si>
    <t>005-01-03-06 (TP)</t>
  </si>
  <si>
    <t>005-01-03-05 (TP)</t>
  </si>
  <si>
    <t>005-01-03-04 (TP)</t>
  </si>
  <si>
    <t>005-01-03-03 (TP)</t>
  </si>
  <si>
    <t>005-01-03-02 (TP)</t>
  </si>
  <si>
    <t>005-01-03-01 (TP)</t>
  </si>
  <si>
    <t>005-01-02-06 (TP)</t>
  </si>
  <si>
    <t>005-01-02-04 (TP)</t>
  </si>
  <si>
    <t>005-01-02-03 (TP)</t>
  </si>
  <si>
    <t>005-01-02-02 (TP)</t>
  </si>
  <si>
    <t>005-01-02-01(TP)</t>
  </si>
  <si>
    <t>005-01-02-05 (TP)</t>
  </si>
  <si>
    <t>Krakių kultūros centro patalpų dalies pritaikymas kultūros reikmėms</t>
  </si>
  <si>
    <t>Sudaryti prielaidas ugdymo kokybei gerinti, mažinti ugdymo kokybės skirtumus tarp mokyklų</t>
  </si>
  <si>
    <t>Užtikrinti neformaliojo ugdymo dermę</t>
  </si>
  <si>
    <t>001-01-01-04 (TP)</t>
  </si>
  <si>
    <t>001-01-02-02 (TP)</t>
  </si>
  <si>
    <t>001-01-02-04 (TP)</t>
  </si>
  <si>
    <t>Gerinti švietimo pagalbos teikimą, įgyvendinti kokybišką įvairių ugdymosi poreikių turinčių mokinių ugdymą taikant inovatyvius ugdymo(si) metodus ir būdus</t>
  </si>
  <si>
    <t>001-01-03 (T)</t>
  </si>
  <si>
    <t>001-01-02 (T, P)</t>
  </si>
  <si>
    <t>Įvairialypio švietimo plėtojimas Kėdainių „Aušros“ progimnazijoje ir Vilainių mokykloje-darželyje „Obelėlė“, vykdant visos dienos mokyklos veiklą</t>
  </si>
  <si>
    <t>001-01-03-02 (PP)</t>
  </si>
  <si>
    <t>001-01-03-03 (PP)</t>
  </si>
  <si>
    <t>001-01-04 (T)</t>
  </si>
  <si>
    <t>Didinti pedagogų ir mokinių motyvaciją</t>
  </si>
  <si>
    <t>001-01-04-01 (TP)</t>
  </si>
  <si>
    <t>Gabių mokinių skatinimas</t>
  </si>
  <si>
    <t>Metų mokytojo apdovanojimo teikimas</t>
  </si>
  <si>
    <t>Mokytojų ir pagalbos mokiniui specialistų  motyvacijos programos įgyvendinimas</t>
  </si>
  <si>
    <t>Užtikrinti sveiką, saugią emocinę ir fizinę aplinką ugdymo įstaigose</t>
  </si>
  <si>
    <t>001-01-05 (T)</t>
  </si>
  <si>
    <t>001-01-04-04 (TP)</t>
  </si>
  <si>
    <t>001-01-04-03 (TP)</t>
  </si>
  <si>
    <t>001-01-05-02 (TP)</t>
  </si>
  <si>
    <t>001-01-05-04 (TP)</t>
  </si>
  <si>
    <t xml:space="preserve">Vaikų maitinimo ekologiškais ir pagal nacionalinę maisto kokybės sistemą pagamintais produktais  Kėdainių lopšelyje-darželyje "Žilvitis" organizavimas (dalyvavimas projekte) </t>
  </si>
  <si>
    <t>001-01-05-05 (TP)</t>
  </si>
  <si>
    <t>001-01-05-06 (TP)</t>
  </si>
  <si>
    <t>Priklausomybę sukeliančių medžiagų vartojimo mažinimo ir prevencijos programos priemonių įgyvendinimas</t>
  </si>
  <si>
    <t>001-01-06 (T)</t>
  </si>
  <si>
    <t>001-01-06-01 (TP)</t>
  </si>
  <si>
    <t>Vėdinimo ir kondicionavimo sistemų įrengimas savivaldybės ugdymo įstaigose</t>
  </si>
  <si>
    <t>Kėdainių šviesiosios gimnazijos pastato Kėdainiuose, Didžioji g. 60, įveiklinimas</t>
  </si>
  <si>
    <t>Kėdainių lopšelio-darželio „Varpelis“ (Pavasario g. 8, Kėdainiai) pastato energinio efektyvumo didinimas, vidaus erdvių modernizavimas</t>
  </si>
  <si>
    <t>Kėdainių lopšelio-darželio „Vyturėlis“ (Josvainių g. 53, Kėdainiai) pastato energinio efektyvumo didinimas, vidaus erdvių modernizavimas</t>
  </si>
  <si>
    <t>Skaitmeninio ugdymo plėtra</t>
  </si>
  <si>
    <t>Kėdainių muzikos mokyklos pastato fasado, vidaus erdvių atnaujinimas</t>
  </si>
  <si>
    <t>001-01-06-02 (TP)</t>
  </si>
  <si>
    <t>001-01-06-03 (TP)</t>
  </si>
  <si>
    <t>001-01-06-04 (TP)</t>
  </si>
  <si>
    <t>001-01-06-05 (TP)</t>
  </si>
  <si>
    <t>001-01-06-06 (TP)</t>
  </si>
  <si>
    <t>001-01-06-07 (TP, PP)</t>
  </si>
  <si>
    <t xml:space="preserve">Švietimo paslaugų kokybės gerinimas, aprūpinant efektyviai veikiančias bendrojo ugdymo mokyklas laboratorine įranga ir priemonėmis </t>
  </si>
  <si>
    <t>001-01-01-03 (PP)</t>
  </si>
  <si>
    <t>009-01-01 (T)</t>
  </si>
  <si>
    <t>009-01-01-01 (TP)</t>
  </si>
  <si>
    <t xml:space="preserve">Valstybės perduotų savivaldybėms žemės ūkio funkcijų vykdymas, konsultuojant rajono asmenis ūkininkavimo, žemės ūkio technikos registravimo ir kitais su žemės ūkiu susijusiais klausimais </t>
  </si>
  <si>
    <t xml:space="preserve">Valstybės perduotų savivaldybėm funkcijų vykdymas melioracijos srityje, rekonstruojant remontuojant ir (arba) atnaujinant valstybei nuosavybės teise priklausančią melioracijos, hidrotechnikos infrastruktūrą </t>
  </si>
  <si>
    <t>009-01-02 (T)</t>
  </si>
  <si>
    <t>009-01-02-01 (TP)</t>
  </si>
  <si>
    <t>009-01-02-02 (TP)</t>
  </si>
  <si>
    <t>009-01-02-03 (TP)</t>
  </si>
  <si>
    <t>009-01-02-04 (TP)</t>
  </si>
  <si>
    <t>009-01-02-05 (TP)</t>
  </si>
  <si>
    <t>009-01-02-06 (TP)</t>
  </si>
  <si>
    <t>009-01-02-07 (TP)</t>
  </si>
  <si>
    <t>009-01-02-09 (TP)</t>
  </si>
  <si>
    <t>009-01-02-10 (TP)</t>
  </si>
  <si>
    <t>009-01-02-11 (TP)</t>
  </si>
  <si>
    <t>009-01-02-12 (TP)</t>
  </si>
  <si>
    <t>009-01-01-02 (TP)</t>
  </si>
  <si>
    <t>Metų žemdirbio bei Metų ūkio apdovanojimų teikimas</t>
  </si>
  <si>
    <t>Sudaryti sąlygas tradicinio bei inovatyvaus žemės ūkio vystymui</t>
  </si>
  <si>
    <t>Hidrotechninių įrenginių atnaujinimui reikalingos techninės dokumentacijos rengimas</t>
  </si>
  <si>
    <t>Kėdainių rajono Dotnuvos seniūnijos Kruostos upės Vaidatonių tvenkinio hidrotechnikos statinių rekonstrukcija ir techninės priežiūros vykdymas</t>
  </si>
  <si>
    <t>Nevėžio upės vientisumo atkūrimas, nugriaunant neeksploatuojamus hidroelektrinės statinius ir techninės priežiūros vykdymas</t>
  </si>
  <si>
    <t xml:space="preserve">Kėdainių rajono savivaldybės Krakių tvenkinių hidrotechnikos statinių remontas ir techninės priežiūros vykdymas
</t>
  </si>
  <si>
    <t>Kėdainių rajono Truskavos kadastrinės vietovės Linkuvės sausinimo sistemos melioracijos griovių ir juose esančių statinių rekonstrukcija</t>
  </si>
  <si>
    <t>Dalyvavimas projekto „Dalies MSNA „Nikys“ nariams priklausančių ir valstybinių melioracijos statinių rekonstravimas“ įgyvendinime</t>
  </si>
  <si>
    <t>Dalyvavimas projekto „MSNA „Balsių melioracija“ nariams priklausančių ir valstybinių melioracijos statinių rekonstravimas“ įgyvendinime</t>
  </si>
  <si>
    <t>Dalyvavimas projekto „MSNA „Mantvilonių melioracija“ nariams priklausančių ir valstybinių melioracijos statinių rekonstravimas“ įgyvendinime</t>
  </si>
  <si>
    <t>Dalyvavimas projekto „MSNA „Vilainių drenažas“ nariams priklausančių ir valstybinių melioracijos statinių rekonstravimas“ įgyvendinimui</t>
  </si>
  <si>
    <t>010-01-01-01 (TP)</t>
  </si>
  <si>
    <t>010-01-01-02 (TP)</t>
  </si>
  <si>
    <t xml:space="preserve">Verslumą skatinančių, gerąją verslo patirtį viešinančių renginių organizavimas </t>
  </si>
  <si>
    <t>010-01-02 (T)</t>
  </si>
  <si>
    <t>Dalyvavimas projekte "Inkubavimo, konsultavimo, mentorystės ir tinklaveikos programų vystymas, skatinant pradedančiųjų SVV subjektų kūrimąsi ir augimą regionuose" partnerio teisėmis</t>
  </si>
  <si>
    <t>010-01-01-04 (TP)</t>
  </si>
  <si>
    <t>010-01-01-03 (PP)</t>
  </si>
  <si>
    <t>010-01-01 (T, P)</t>
  </si>
  <si>
    <t>003-01-03-14 (TP)</t>
  </si>
  <si>
    <t>Prisidėjimas prie Savivaldybei priklausančio būsto renovacijos savivaldybės biudžeto lėšomis</t>
  </si>
  <si>
    <t xml:space="preserve">Šėtos gimnazijos I aukšto patalpų  bei gimnazijos aplinkos pritaikymas ikimokyklinio / priešmokyklinio ugdymo organizavimui       </t>
  </si>
  <si>
    <t>Jaunimo užimtumo vasarą ir integracijos į darbo rinką programos įgyvendinimas</t>
  </si>
  <si>
    <t>010-01-02-01 (PP)</t>
  </si>
  <si>
    <t>008-01-01 (T)</t>
  </si>
  <si>
    <t>Besikreipiančiųjų ir patenkintų prašymus, proc.</t>
  </si>
  <si>
    <t>008-01-02 (T)</t>
  </si>
  <si>
    <t>Atliekų tvarkymo sistemos organizavimas</t>
  </si>
  <si>
    <t>008-01-01-01 (TP)</t>
  </si>
  <si>
    <t>008-01-01-02  (TP)</t>
  </si>
  <si>
    <t>008-01-01-03 (TP)</t>
  </si>
  <si>
    <t>008-01-02-01 (TP)</t>
  </si>
  <si>
    <t>008-01-01-07 (TP)</t>
  </si>
  <si>
    <t>008-01-01-06 (TP)</t>
  </si>
  <si>
    <t>008-01-01-05 (TP)</t>
  </si>
  <si>
    <t>008-01-01-04 (TP)</t>
  </si>
  <si>
    <t>008-01-02-03 (TP)</t>
  </si>
  <si>
    <t>Namų ūkiuose susidariusių asbesto atliekų tvarkymas</t>
  </si>
  <si>
    <t>008-01-02-04 (TP)</t>
  </si>
  <si>
    <t>008-01-02-05 (TP)</t>
  </si>
  <si>
    <t>Likviduotų objektų skaičius</t>
  </si>
  <si>
    <t>008-01-03-01 (TP)</t>
  </si>
  <si>
    <t xml:space="preserve">Apleistų (bešeimininkių ar savivaldybei nuosavybės teise priklausančių) pastatų ar kitų aplinką žalojančių objektų likvidavimas </t>
  </si>
  <si>
    <t>Žaliosios infrastruktūros Kėdainių miesto urbanizuotoje aplinkoje plėtojimas</t>
  </si>
  <si>
    <t>Gerinti kraštovaizdžio apsaugą, didinti jo patrauklumą</t>
  </si>
  <si>
    <t>008-01-02-06 (TP)</t>
  </si>
  <si>
    <t>008-01-02-07 (TP)</t>
  </si>
  <si>
    <t>008-01-02-09 (TP)</t>
  </si>
  <si>
    <t>Bešeimininkių ir bepriežiūrių gyvūnų surinkimas, gaudymas bei karantinavimas</t>
  </si>
  <si>
    <t>Gyvūnų globos organizacijų rengiamų bešeimininkių kačių kastravimo programų įgyvendinimo organizavimas</t>
  </si>
  <si>
    <t>007-01-01 (T)</t>
  </si>
  <si>
    <t xml:space="preserve">Senojo Upytės kelio specialiojo plano rengimas ("Isos slėnis") </t>
  </si>
  <si>
    <t>Turto inventorizavimas, teisinė registracija, dokumentų turto pardavimui rengimas</t>
  </si>
  <si>
    <t xml:space="preserve">Užtikrinti inžinerinio aprūpinimo (vandentiekio, nuotekų tinklų ir kt.) sistemų atnaujinimą ir plėtrą </t>
  </si>
  <si>
    <t>Teritorijų planavimo ir kitų dokumentų rengimas, atnaujinimas, sudarant sąlygas infrastruktūros plėtrai</t>
  </si>
  <si>
    <t>007-01-02 (T)</t>
  </si>
  <si>
    <t>Dokumentų, padedančių užtikrinti darnią rajono savivaldybės teritorijų plėtrą rengimas</t>
  </si>
  <si>
    <t>Kėdainių miesto bei rajono gatvių apšvietimo rekonstrukcija, įrengimas, modernizavimas</t>
  </si>
  <si>
    <t>007-01-04 (T)</t>
  </si>
  <si>
    <t>Gerinti susisiekimo infrastruktūrą, užtikrinant gyventojų darnų judumą bei mobilumą</t>
  </si>
  <si>
    <t>007-01-01-01 (TP)</t>
  </si>
  <si>
    <t>007-01-01-02 (TP)</t>
  </si>
  <si>
    <t>007-01-01-03 (TP)</t>
  </si>
  <si>
    <t>007-01-01-04 (TP)</t>
  </si>
  <si>
    <t>007-01-03 (T)</t>
  </si>
  <si>
    <t xml:space="preserve">Atnaujinti ir (arba) plėsti miesto ir rajono gatvių, kelių, viešųjų teritorijų apšvietimą, naudojant energiją taupančias priemones </t>
  </si>
  <si>
    <t>Viešųjų ir biudžetinių įstaigų stogų remontas</t>
  </si>
  <si>
    <t>007-01-05 (T)</t>
  </si>
  <si>
    <t>Vystyti  gyvenamąją aplinką, užtikrinant viešosios infrastruktūros priežiūrą, atnaujinimą ir tinkamą naudojimą</t>
  </si>
  <si>
    <t>Vandentiekio,  nuotekų tinklų   įrengimas, rekonstrukcija, plėtra Kėdainių mieste</t>
  </si>
  <si>
    <t xml:space="preserve">Vandentiekio ir nuotekų tinklų plėtra Angirių k. </t>
  </si>
  <si>
    <t xml:space="preserve">Nuotekų tinklų įrengimas Josvainių mstl. Šaltinio g. </t>
  </si>
  <si>
    <t>Radvilų g. apšvietimo ir ESO tinklų iškėlimo techninio projekto parengimas</t>
  </si>
  <si>
    <t>Inžinerinių paslaugų, darbų ir įrenginių finansavimas</t>
  </si>
  <si>
    <t>Biudžetinių įstaigų kiemų dangos atnaujinimas</t>
  </si>
  <si>
    <t>Žvyro įsigijimo seniūnijų keliams prižiūrėti finansavimas</t>
  </si>
  <si>
    <t>007-01-03-01 (TP)</t>
  </si>
  <si>
    <t>007-01-03-02 (TP)</t>
  </si>
  <si>
    <t>007-01-04-01 (TP)</t>
  </si>
  <si>
    <t>007-01-04-02 (TP)</t>
  </si>
  <si>
    <t>007-01-04-03 (TP)</t>
  </si>
  <si>
    <t>007-01-04-06 (TP)</t>
  </si>
  <si>
    <t>007-01-04-07 (TP)</t>
  </si>
  <si>
    <t>007-01-04-09 (TP)</t>
  </si>
  <si>
    <t>007-01-05-02 (TP)</t>
  </si>
  <si>
    <t>007-01-05-03 (TP)</t>
  </si>
  <si>
    <t>007-01-05-04 (TP)</t>
  </si>
  <si>
    <t>1. Savivaldybės biudžetas (įskaitant skolintas lėšas)</t>
  </si>
  <si>
    <t>Iš jo:</t>
  </si>
  <si>
    <t>1.1. savivaldybės biudžeto lėšos (nuosavos, be ankstesnių metų likučio)</t>
  </si>
  <si>
    <t>1.2. Lietuvos Respublikos valstybės biudžeto dotacijos</t>
  </si>
  <si>
    <t>1.3. Pajamų įmokos ir kitos pajamos</t>
  </si>
  <si>
    <t>1.4. Europos Sąjungos ir kitos tarptautinės finansinės paramos lėšos</t>
  </si>
  <si>
    <t>1.5. Skolintos lėšos</t>
  </si>
  <si>
    <t>1.6. Ankstesnių metų likučiai</t>
  </si>
  <si>
    <t>2. Kiti šaltiniai (Europos Sąjungos finansinė parama projektams įgyvendinti ir kitos teisėtai gautos lėšos, nurodant atskirus šaltinius)</t>
  </si>
  <si>
    <t>Iš jų: regioninių pažangos priemonių lėšos</t>
  </si>
  <si>
    <t>IŠ VISO programai finansuoti pagal finansavimo šaltinius (1 ir 2 punktai)</t>
  </si>
  <si>
    <t>SBL</t>
  </si>
  <si>
    <t>KT</t>
  </si>
  <si>
    <t>Aplinkos kokybės gerinimas, atkūrimas  ir apsauga, aplinkos priežiūros prevencinių priemonių vykdymas (AA)</t>
  </si>
  <si>
    <t>Aplinkos monitoringas, aplinkos oro, dirvožemio, požeminio ir paviršinio vandens nuotekų tyrimai (AA)</t>
  </si>
  <si>
    <t>Visuomenės aplinkosauginis švietimas, gražiausiai tvarkomos aplinkos konkurso organizavimas (AA)</t>
  </si>
  <si>
    <t>Prevencinių priemonių, kuriomis siekiama išvengti medžiojamųjų gyvūnų daromos žalos miškui, įgyvendinimas (AA)</t>
  </si>
  <si>
    <t>Krakių tvenkinių valymo darbų vykdymas (AA)</t>
  </si>
  <si>
    <t>Individualių nuotekų valymo įrenginių kompensavimas gyventojams (AA)</t>
  </si>
  <si>
    <t xml:space="preserve">Finansinės paramos teikimas verslą pradedantiems ar sunkumų patiriantiems SVV subjektams Kėdainių rajone per Savivaldybės smulkiojo verslo rėmimo fondą </t>
  </si>
  <si>
    <t>Užtikrinti efektyvią VšĮ Kėdainių turizmo ir verslo informacijos centro veiklą verslo srityje, stiprinti savivaldybės institucijų ir verslo įmonių bendradarbiavimą</t>
  </si>
  <si>
    <t>Tobulinti atliekų tvarkymo bei aplinkos išsaugojimo sistemą, prižiūrėti, tvarkyti viešąsias teritorijas, užtikrinti sveiką, estetišką aplinką</t>
  </si>
  <si>
    <t xml:space="preserve">Infrastruktūros objektų tvarkymo investicinių projektų,  planų, paraiškų, kitos techninės dokumentacijos rengimas  Europos Sąjungos ar kitų  fondų paramai gauti </t>
  </si>
  <si>
    <t>Infrastruktūros plėtros techninės dokumentacijos rengimas ir infrastruktūros gerinimo darbai (SĮP)</t>
  </si>
  <si>
    <t>Išmokos pagal savivaldybės  infrastruktūros plėtros sutartis (SĮP)</t>
  </si>
  <si>
    <t>Europos Sąjungos projektų,  kuriems taikomas apmokėjimas kompensavimo būdu, išlaidų apmokėjimas</t>
  </si>
  <si>
    <t>007-01-05-05 (TP)</t>
  </si>
  <si>
    <t xml:space="preserve">Bendrojo ir ikimokyklinio ugdymo įstaigų (skyrių) pastatų modernizavimo techninės dokumentacijos rengimas </t>
  </si>
  <si>
    <t>Šėtos kultūros centro vidaus erdvių remontas (I a. 2 patalpos)</t>
  </si>
  <si>
    <r>
      <t xml:space="preserve">Pagalbos į krizines situacijas patekusiems, smurtą artimoje aplinkoje </t>
    </r>
    <r>
      <rPr>
        <u/>
        <sz val="10"/>
        <rFont val="Times New Roman"/>
        <family val="1"/>
      </rPr>
      <t>patyrusiems</t>
    </r>
    <r>
      <rPr>
        <sz val="10"/>
        <rFont val="Times New Roman"/>
        <family val="1"/>
        <charset val="186"/>
      </rPr>
      <t xml:space="preserve"> asmenims ir jų šeimų nariams teikimas</t>
    </r>
  </si>
  <si>
    <r>
      <t xml:space="preserve">Pagalbos į krizines situacijas patekusiems, smurtą artimoje aplinkoje </t>
    </r>
    <r>
      <rPr>
        <u/>
        <sz val="10"/>
        <rFont val="Times New Roman"/>
        <family val="1"/>
      </rPr>
      <t>keliantiems</t>
    </r>
    <r>
      <rPr>
        <sz val="10"/>
        <rFont val="Times New Roman"/>
        <family val="1"/>
        <charset val="186"/>
      </rPr>
      <t xml:space="preserve"> asmenims ir jų šeimų nariams teikimas  </t>
    </r>
  </si>
  <si>
    <t>Socialinių būstų įsigijimas</t>
  </si>
  <si>
    <t xml:space="preserve">Mokyklų, organizuojančių maitinimą savarankiškai, finansavimas </t>
  </si>
  <si>
    <t xml:space="preserve">Kėdainių sporto centro bazių atnaujinimas </t>
  </si>
  <si>
    <t>Biologinių nuotekų valymo įrenginių įrengimas</t>
  </si>
  <si>
    <t xml:space="preserve">Konteinerių, kompostavimo dėžių įsigijimas </t>
  </si>
  <si>
    <t xml:space="preserve">Miesto gėlynų, gėlinių ir dekoratyvinių krūmų priežiūra ir apželdinimas </t>
  </si>
  <si>
    <t>008-01-03-03 (PP)</t>
  </si>
  <si>
    <t>Centralizuoto vaikų priėmimo į savivaldybės švietimo įstaigų ikimokyklinio ir priešmokyklinio ugdymo grupes, bendrojo ugdymo klases, neformaliojo švietimo grupes bei įstaigų valdymo informacinės sistemos paslaugų diegimas</t>
  </si>
  <si>
    <t>005-01-05-34 (TP)</t>
  </si>
  <si>
    <t xml:space="preserve">Infrastruktūros Kėdainių miesto parke įrengimas </t>
  </si>
  <si>
    <t>Saugių ugdymo sąlygų įstaigose, vykdančiose ugdymo programas, užtikrinimas</t>
  </si>
  <si>
    <t>Daugiabučių namų kiemų dangų atnaujinimas (KPP)</t>
  </si>
  <si>
    <t>280/7/6</t>
  </si>
  <si>
    <t>Projektų rengimas ir  gyvenviečių lietaus nuotekų-drenažų sistemų remontas</t>
  </si>
  <si>
    <t>008-01-02-10 (TP)</t>
  </si>
  <si>
    <t xml:space="preserve">Suteiktų lengvatų  už vietinę rinkliavą už  komunalinių atliekų surinkimą kompensavimas </t>
  </si>
  <si>
    <t>Sporto projektų finansavimas</t>
  </si>
  <si>
    <t>Finansuojamų sporto projektų skaičius</t>
  </si>
  <si>
    <t>20</t>
  </si>
  <si>
    <t>Fizinio aktyvumo ir sporto renginių skaičius / senjorų sporto šakų skaičius / stovyklų skaičius</t>
  </si>
  <si>
    <t>6/ 5</t>
  </si>
  <si>
    <t>Iškovota vieta LFF pirmosios lygos pirmenybėse / išugdytų kėdainiečių, atstovaujančių FK „Nevėžis“ suaugusiųjų komandoje sk.</t>
  </si>
  <si>
    <t>3-8 / 6</t>
  </si>
  <si>
    <t xml:space="preserve">Šalies bokso čempionatuose ir tarptautinėse bokso varžybose iškovotų medalių sk.//paruoštų boksininkų šalies bokso rinktinei sk. </t>
  </si>
  <si>
    <t>10/2</t>
  </si>
  <si>
    <t>3-7 /10/8</t>
  </si>
  <si>
    <t xml:space="preserve">Lietuvos moterų futbolo asociacijos I lygos pirmenybėse iškovota vieta / rungtynių sk. / komandai atstovaujančių kėdainiečių sk. </t>
  </si>
  <si>
    <t>Iškovota vieta čempionate / kėdainiečių futbolininkų patekimas į Lietuvos rinktinės kandidatų sąrašą / kėdainiečių sk. komandoje</t>
  </si>
  <si>
    <t>1-8 /1/14</t>
  </si>
  <si>
    <t>6/12/14/1</t>
  </si>
  <si>
    <t>Ekologiškai besimaitinančių vaikų skaičius</t>
  </si>
  <si>
    <t>Mokyklų, organizuojančių maitinimą savarankiškai, skaičius (bendras)</t>
  </si>
  <si>
    <t>001-01-01-09 (TP)</t>
  </si>
  <si>
    <t>Įdiegta sistema</t>
  </si>
  <si>
    <t>"Tūkstantmečio mokyklos I"  projekto įgyvendinimas</t>
  </si>
  <si>
    <t xml:space="preserve">Įgyvendinamų priemonių skaičius </t>
  </si>
  <si>
    <t>Gerinti ugdymo (-si) infrastruktūrą, materialinę bazę, užtikrinti STEAM dalykų programų įgyvendinimą ir skaitmeninio ugdymo turinio plėtrą savivaldybės ugdymo įstaigose</t>
  </si>
  <si>
    <t>Programoje, dalyvaujančių įstaigų skaičius (tinklaveika)</t>
  </si>
  <si>
    <t>"Pirmoko krepšelio" finansavimas</t>
  </si>
  <si>
    <t>Pirmoko krepšelį gaunančiųjų skaičius</t>
  </si>
  <si>
    <t>Pasiekta pastato energijos naudingumo klasė</t>
  </si>
  <si>
    <t xml:space="preserve">Įsigyta nutolusi fotovoltinė  saulės elektrinė (kW) </t>
  </si>
  <si>
    <t>Techninės dokumentacijos rengimas sporto infrastruktūrai prie ugdymo įstaigų  atnaujinti</t>
  </si>
  <si>
    <t>Bokso sporto šakos vystymo programa</t>
  </si>
  <si>
    <t>Čempionatų sk. pagal amžiaus gr. / dalyvautų Lietuvos ir tarptautinės Dziudo varžybų sk. / iškovotų medalių sk. / suorganizuotų turnyrų sk.</t>
  </si>
  <si>
    <t>004-01-03-02 (TP)</t>
  </si>
  <si>
    <t>004-01-03-03 (TP)</t>
  </si>
  <si>
    <t>IŠ VISO</t>
  </si>
  <si>
    <t>Suorganizuotų renginių skaičius</t>
  </si>
  <si>
    <t xml:space="preserve">Jaunimo savanorystės Kėdainių rajone plėtra ir  jaunimo skatinimas užsiimti savanoriška veikla </t>
  </si>
  <si>
    <t>~400</t>
  </si>
  <si>
    <t>Nemokamo mokinių maitinimo kainos bendrojo ugdymo mokyklose kompensavimas</t>
  </si>
  <si>
    <t>~10000</t>
  </si>
  <si>
    <t>~2140</t>
  </si>
  <si>
    <t>~1320</t>
  </si>
  <si>
    <t>Paramą, gaunančių šeimynų skaičius</t>
  </si>
  <si>
    <t>~180</t>
  </si>
  <si>
    <t>~254/98</t>
  </si>
  <si>
    <t>~100</t>
  </si>
  <si>
    <t>~15</t>
  </si>
  <si>
    <t>Įrengtos, pagerintos dviračiams skirtos  infrastruktūros, m</t>
  </si>
  <si>
    <t>Projekto "Vandentiekio ir buitinių nuotekų infrastruktūros rekonstrukcija ir plėtra  Šėtos miestelyje, Kunionių kaime bei Kėdainių mieste" įgyvendinimas</t>
  </si>
  <si>
    <t>Sudarytų sutarčių skaičius (pagal poreikį)</t>
  </si>
  <si>
    <t>Susidariusių atliekų tvarkymas, vartų mokesčio mokėjimas</t>
  </si>
  <si>
    <t>Suteiktų lengvatų, pagal priimtus tarybos sprendimus, proc.</t>
  </si>
  <si>
    <t>Išdalintų kompostavimo dėžių, pastatytų  konteinerių skaičius (pagal poreikį)</t>
  </si>
  <si>
    <t>Želdynų ir želdinių apsauga, tvarkymas, būklės stebėsena, želdynų kūrimas, veisimas ir inventorizavimas (AA)</t>
  </si>
  <si>
    <t>Finansinių įsipareigojimų vykdymas, proc.</t>
  </si>
  <si>
    <t>Bešeimininkių  padangų, automobilių detalių atliekų, tvarkymas</t>
  </si>
  <si>
    <t>pagal poreikį</t>
  </si>
  <si>
    <t>007-01-02-01 (PP)</t>
  </si>
  <si>
    <t>007-01-02-02 (TP)</t>
  </si>
  <si>
    <t>007-01-02-03 (TP)</t>
  </si>
  <si>
    <t>007-01-02-05 (TP)</t>
  </si>
  <si>
    <t>007-01-02-06 (TP)</t>
  </si>
  <si>
    <t>007-01-02-11 (TP)</t>
  </si>
  <si>
    <t>007-01-02-12 (TP)</t>
  </si>
  <si>
    <t>Iškovota vieta LKL / KMT turnyre /socialinių veiklų sk. / atviros treniruotės surengimas su komandos krepšininkais</t>
  </si>
  <si>
    <t>7-10 /9-12 / 1/1</t>
  </si>
  <si>
    <t>001-01-01-05 (TP)</t>
  </si>
  <si>
    <t>Kompensacijų nepriklausomybės gynėjams mokėjimas</t>
  </si>
  <si>
    <t>003-01-01-18 (TP)</t>
  </si>
  <si>
    <t>Asignavimų ir kitų lėšų pokytis, palyginti su ankstesnių metų patvirtintų asignavimų ir kitų lėšų planu</t>
  </si>
  <si>
    <t>Užtikrinti ir gerinti stacionarias ir nestacionarias socialines paslaugas socialinę riziką patiriančioms šeimoms, asmenims ir vaikams</t>
  </si>
  <si>
    <t>008-01-03 (T, P)</t>
  </si>
  <si>
    <t>008-01-03-02 (TP)</t>
  </si>
  <si>
    <t>Parengta dokumentacija</t>
  </si>
  <si>
    <t>Veiklos kodas</t>
  </si>
  <si>
    <t>Veiklos pavadinimas</t>
  </si>
  <si>
    <t>Atsakingas vykdytojas</t>
  </si>
  <si>
    <t>Finansavimo šaltinis</t>
  </si>
  <si>
    <t>Uždavinio, priemonės pavadinimas</t>
  </si>
  <si>
    <t>Mokinių, kurie naudosis sukurta visos dienos mokyklos infrastruktūra, skaičius</t>
  </si>
  <si>
    <t>2/1</t>
  </si>
  <si>
    <t>Parengta techninė dokumentacija, vnt. / pateikta paraiška, vnt.</t>
  </si>
  <si>
    <t>Programos įgyvendinimo koordinavimas</t>
  </si>
  <si>
    <t>Programų konkurso organizavimas, konsultacijos, paraiškų ir sutarčių derinimas, veiklų stebėjimas, vertinimas, ataskaitų teikimas</t>
  </si>
  <si>
    <t>Mokyklose besimokančių gabių mokinių, per vienerius mokslo metus pasiekusių puikių mokymosi rezultatų, įvertinimo ir paskatinimo organizavimas</t>
  </si>
  <si>
    <t>Savivaldybės mokytojų kompetencijų, veiklos rezultatų įvertinimo ir paskatinimo profesinei bei kūrybinei iniciatyvai organizavimas</t>
  </si>
  <si>
    <t>Strateginio planavimo ir investicijų skyrius, Apskaitos skyrius</t>
  </si>
  <si>
    <t>Sistemos paslaugų viešojo pirkimo organizavimas, techninės dokumentacijos rengimas sutarties koordinavimas, teikėjų prisiimtų sutartinių įsipareigojimų vykdymo kontrolė</t>
  </si>
  <si>
    <t>Priemonės koordinavimas</t>
  </si>
  <si>
    <t>Projekto techninės dokumentacijos rengimo sutarčių koordinavimas, teikėjų prisiimtų sutartinių įsipareigojimų vykdymo kontrolė</t>
  </si>
  <si>
    <t>Projekto paraiškos teikimas ES finansavimui gauti</t>
  </si>
  <si>
    <t>Strateginio planavimo ir investicijų skyrius</t>
  </si>
  <si>
    <t>Plane 2024 m. numatytų  priemonių įgyvendinimas, organizavimas, koordinavimas</t>
  </si>
  <si>
    <t>Priemonės įgyvendinimo  koordinavimas</t>
  </si>
  <si>
    <t>Įstaigų skaičius, kuriose atlikti remonto darbai</t>
  </si>
  <si>
    <t>Rangos darbų sutarties koordinavimas, teikėjo prisiimtų sutartinių įsipareigojimų vykdymo kontrolė</t>
  </si>
  <si>
    <t>Priemonės įgyvendinimo koordinavimas</t>
  </si>
  <si>
    <t>Rangos darbų viešojo pirkimo organizavimas, rangovo prisiimtų sutartinių įsipareigojimų vykdymo kontrolė</t>
  </si>
  <si>
    <t>Techninės dokumentacijos rengimo viešojo pirkimo organizavimas, tiekėjo prisiimtų sutartinių įsipareigojimų vykdymo kontrolė</t>
  </si>
  <si>
    <t>Socialinės paramos skyrius</t>
  </si>
  <si>
    <t>Sutarčių su vykdytojais suderinimas, priemonių koordinavimas ir vykdymo  kontrolė</t>
  </si>
  <si>
    <t>01 Švietimas ir ugdymas</t>
  </si>
  <si>
    <t>003-01-03-15 (TP)</t>
  </si>
  <si>
    <t>Asmenų su negalia koordinavimas</t>
  </si>
  <si>
    <t>Žmonių su negalia klausimų koordinavimo funkcijos vykdymas, proc.</t>
  </si>
  <si>
    <t>Koordinavimas, duomenų suvedimas į programą "Parama"</t>
  </si>
  <si>
    <t>Koordinavimas, duomenų suvedimas į programą "Parama", informacijos teikimas švietimo įstaigų vadovams</t>
  </si>
  <si>
    <t>Informacijos rinkimas, ikimokyklinių įstaigų užmokesčio už vaikų išlaikymą analizė</t>
  </si>
  <si>
    <t>Koordinavimas, duomenų rinkimas, apmokėjimas maitinimo paslaugų teikėjams bei įstaigoms</t>
  </si>
  <si>
    <t>Socialinės paramos skyrius, Apskaitos skyrius</t>
  </si>
  <si>
    <t>Duomenų ir pateisinamųjų dokumentų iš vežėjų ir įstaigų rinkimas, sisteminimas, analizė ir teikimas Apskaitos bei Biudžeto ir finansų skyriams</t>
  </si>
  <si>
    <t>Asmenų konsultavimas, prašymų priėmimas, sąrašų sudarymas, duomenų vedimas į SPIS programą</t>
  </si>
  <si>
    <t>Projekto veiklų koordinavimas</t>
  </si>
  <si>
    <t xml:space="preserve">Apmokėjimų užtikrinimas paslaugų teikėjams </t>
  </si>
  <si>
    <t>Apskaitos skyrius</t>
  </si>
  <si>
    <t>Koordinavimas, duomenų teikimas paslaugų teikėjams</t>
  </si>
  <si>
    <t>Išmokų pervedimas</t>
  </si>
  <si>
    <t>Metų socialinio darbuotojo konkurso organizavimas</t>
  </si>
  <si>
    <t>Apmokėjimas už suteiktas paslaugas ne savivaldybės pavaldumo globos įstaigoms</t>
  </si>
  <si>
    <t>Apskaitos skyrius, Socialinės paramos skyrius</t>
  </si>
  <si>
    <t>Sutarčių  sudarymas, programų įgyvendinimo priežiūros organizavimas</t>
  </si>
  <si>
    <t>Projektų konkurso organizavimas, projektų koordinavimas, sutarčių vykdymo kontrolė</t>
  </si>
  <si>
    <t>Koordinavimas, apmokėjimas už suteiktas paslaugas ne savivaldybės pavaldumo globos įstaigoms</t>
  </si>
  <si>
    <t>Asmenų konsultavimas, prašymų priėmimas, sprendimų dėl paslaugų skyrimo rengimas, lėšų poreikio apskaičiavimas ir lėšų pervedimas paslaugos teikėjui, finansinių ir dalykinių ataskaitų teikimas</t>
  </si>
  <si>
    <t>03 SOCIALINĖS APSAUGOS PLĖTOJIMAS</t>
  </si>
  <si>
    <t>04 SPORTO VEIKLOS PLĖTRA</t>
  </si>
  <si>
    <t>05 KULTŪROS VEIKLOS PLĖTRA</t>
  </si>
  <si>
    <t>07 INFRASTRUKTŪROS OBJEKTŲ  PRIEŽIŪRA IR PLĖTRA</t>
  </si>
  <si>
    <t>08 APLINKOS APSAUGA</t>
  </si>
  <si>
    <t>Prižiūrėti ir plėtoti melioracijos ir hidrotechninių statinių infrastruktūrą</t>
  </si>
  <si>
    <t>09 ŽEMĖS ŪKIO PLĖTRA IR MELIORACIJA</t>
  </si>
  <si>
    <t xml:space="preserve">VšĮ Kėdainių turizmo ir verslo informacijos centro viešųjų paslaugų verslui  programos finansavimas                                                       </t>
  </si>
  <si>
    <t>10 PARAMA VERSLUI IR VERSLO PLĖTRA</t>
  </si>
  <si>
    <t>Konkurso organizavimas, priemonių  koordinavimas, sutarčių vykdymo kontrolė</t>
  </si>
  <si>
    <t>Programos koordinavimas</t>
  </si>
  <si>
    <t xml:space="preserve">Socialinės paskirties butų pirkimo organizavimas, sutarčių sudarymas, sutarčių vykdymo kontrolė </t>
  </si>
  <si>
    <t>Poreikio surinkimas, informacijos susisteminimas, komisijos darbo organizavimas, viešųjų pirkimų organizavimas, rangovo prisiimtų sutartinių įsipareigojimų vykdymo kontrolė</t>
  </si>
  <si>
    <t>Apmokėjimo užtikrinimas pagal pateiktas paraiškas</t>
  </si>
  <si>
    <t>Poreikio surinkimas, viešųjų pirkimų organizavimas, rangovo prisiimtų sutartinių įsipareigojimų vykdymo kontrolė</t>
  </si>
  <si>
    <t>Poreikio identifikavimas, viešųjų pirkimų organizavimas, sutarties vykdymo koordinavimas</t>
  </si>
  <si>
    <t>Socialinės paramos skyrius,  Apskaitos skyrius</t>
  </si>
  <si>
    <t>Sportinės veiklos organizavimas, koordinavimas</t>
  </si>
  <si>
    <t>Sporto projektų konkurso organizavimas, sutarčių su vykdytojais suderinimas, sutarčių vykdymo  kontrolė</t>
  </si>
  <si>
    <t>Konkurso, apdovanojant aukšto meistriškumo sportininkus ir jų trenerius už sporto pasiekimus, organizavimas</t>
  </si>
  <si>
    <t>Projekto, kurį įgyvendina Kėdainių sporto centras kofinansavimo dalies užtikrinimas</t>
  </si>
  <si>
    <t>Poreikio išsiaiškinimas, bendradarbiavimas su Kėdainių miesto seniūnija, atnaujinimo darbų vykdymo kontrolė</t>
  </si>
  <si>
    <t>Rangos darbų koordinavimas, rangovo prisiimtų sutartinių įsipareigojimų vykdymo kontrolė</t>
  </si>
  <si>
    <t>Techninės dokumentacijos viešojo pirkimo organizavimas, paslaugų teikėjo prisiimtų sutartinių įsipareigojimų vykdymo kontrolė</t>
  </si>
  <si>
    <t>Rajoninių renginių, konkursų, dalyvavimo regioniniuose ir respublikiniuose renginiuose bei konkursuose koordinavimas ir finansavimas</t>
  </si>
  <si>
    <t>Kultūros projektų konkurso organizavimas</t>
  </si>
  <si>
    <t>Kėdainių krašto kultūros premijos konkurso organizavimas</t>
  </si>
  <si>
    <t>Česlavo Milošo premijos konkurso organizavimas</t>
  </si>
  <si>
    <t>Dalyvavimas tautinių kostiumų  ir instrumentų įsigijimo finansavimo konkurse</t>
  </si>
  <si>
    <t>Tarptautinių kultūros mainų organizavimas</t>
  </si>
  <si>
    <t xml:space="preserve">Jaunimo veiklos projektų konkurso organizavimas </t>
  </si>
  <si>
    <t>Vyr. specialistė (jaunimo reikalų koordinatorė)</t>
  </si>
  <si>
    <t xml:space="preserve">Sutarčių  sudarymas, programų įgyvendinimo priežiūros organizavimas, ataskaitų rinkimas </t>
  </si>
  <si>
    <t>Atvirųjų jaunimo erdvių veiklos projektų konkurso organizavimas</t>
  </si>
  <si>
    <t xml:space="preserve">Jaunimo savarankiškos veiklos plėtros konkurso organizavimas </t>
  </si>
  <si>
    <t>Priemonės organizavimas ir koordinavimas</t>
  </si>
  <si>
    <t>Priemonės koordinavimas ir viešinimas</t>
  </si>
  <si>
    <t xml:space="preserve">Nevyriausybinių organizacijų veiklos projektų konkurso organizavimas </t>
  </si>
  <si>
    <t>Vyr. specialistė (nevyriausybinių organizacijų koordinatorė)</t>
  </si>
  <si>
    <t xml:space="preserve">Rajono bendruomeninių organizacijų veiklos projektų konkurso organizavimas </t>
  </si>
  <si>
    <t>Sutarčių su strategijos vykdytoju ir projektų vykdytojais sudarymas</t>
  </si>
  <si>
    <t>Projekto, kurį įgyvendina Kėdainių miesto vietos veiklos grupės  kofinansavimo dalies užtikrinimas</t>
  </si>
  <si>
    <t>Vyr. specialistė (nevyriausybinių organizacijų koordinatorė), Apskaitos skyrius</t>
  </si>
  <si>
    <t>Nevyriausybinių organizacijų ir bendruomeninės veiklos koordinavimas</t>
  </si>
  <si>
    <t>Nevyriausybinių organizacijų forumo ir tarptautinės savanorių dienos paminėjimo organizavimas</t>
  </si>
  <si>
    <t>Rangos darbų viešojo pirkimo organizavimas, rangos darbų koordinavimas, rangovo prisiimtų sutartinių įsipareigojimų vykdymo kontrolė</t>
  </si>
  <si>
    <t>Administracijos direktorius</t>
  </si>
  <si>
    <t>Architektūros ir urbanistikos skyrius</t>
  </si>
  <si>
    <t>Rengiamų specialiųjų planų skaičius</t>
  </si>
  <si>
    <t>Specialiųjų, detaliųjų, geodezinių planų rengimo viešųjų pirkimų organizavimas, teikiamų paslaugų koordinavimas, paslaugų teikėjo prisiimtų sutartinių įsipareigojimų vykdymo kontrolė</t>
  </si>
  <si>
    <t>Savivaldybei nuosavybės teise priklausančio  turto dokumentų rengimas, sisteminimas ir teikimas kadastriniams matavimams ir teisinei registracijai atlikti</t>
  </si>
  <si>
    <t xml:space="preserve">Savivaldybei nuosavybės teise priklausančio  numatyto parduoti turto vertinimo organizavimas  </t>
  </si>
  <si>
    <t>Savivaldybės nuosavybės teise priklausančio   turto pardavimo procedūrų vykdymas</t>
  </si>
  <si>
    <t>Specialiojo plano rengimo  koordinavimas, paslaugų teikėjo prisiimtų sutartinių įsipareigojimų vykdymo kontrolė</t>
  </si>
  <si>
    <t>Projektinių pasiūlymų, paraiškų ir kitos dokumentacijos parengimo organizavimas ir kontrolė</t>
  </si>
  <si>
    <t>Projekto, kurį įgyvendina UAB "Kėdainių vandenys", kofinansavimo dalies užtikrinimas</t>
  </si>
  <si>
    <t>Apskaitos skyrius, Strateginio planavimo ir investicijų skyrius</t>
  </si>
  <si>
    <t xml:space="preserve">Rangos darbų Šilelio g. viešojo pirkimo organizavimas, rangos darbų koordinavimas, rangovo prisiimtų sutartinių įsipareigojimų vykdymo kontrolė </t>
  </si>
  <si>
    <t xml:space="preserve">Rangos darbų  viešojo pirkimo organizavimas, rangos darbų koordinavimas, rangovo prisiimtų sutartinių įsipareigojimų vykdymo kontrolė </t>
  </si>
  <si>
    <t>Administracijos direktorius, Biudžeto ir finansų skyrius</t>
  </si>
  <si>
    <t xml:space="preserve">Viešųjų pirkimų organizavimas, rangos darbų vykdymo koordinavimas, rangovo prisiimtų sutartinių įsipareigojimų vykdymo kontrolė </t>
  </si>
  <si>
    <t xml:space="preserve">Viešųjų pirkimų organizavimas, techninės dokumentacijos rengimo  vykdymo koordinavimas, rangovo prisiimtų sutartinių įsipareigojimų vykdymo kontrolė </t>
  </si>
  <si>
    <t>Rangos darbų viešųjų pirkimų organizavimas, rangos darbų koordinavimas, rangovo prisiimtų sutartinių įsipareigojimų vykdymo kontrolė, seniūnijų konsultavimas ir bendradarbiavimas</t>
  </si>
  <si>
    <t>Priemonės įgyvendinimo  koordinavimas, bendradarbiavimas su seniūnijomis</t>
  </si>
  <si>
    <t>Pėsčiųjų ir dviračių tako (tarp J.Basanavičiaus g. ir Josvainių g.) rangos darbų  viešųjų pirkimų organizavimas, rangos darbų koordinavimas, rangovo prisiimtų sutartinių įsipareigojimų vykdymo kontrolė</t>
  </si>
  <si>
    <t>Viešųjų pirkimų organizavimas, rangos darbų koordinavimas, rangovo prisiimtų sutartinių įsipareigojimų vykdymo kontrolė</t>
  </si>
  <si>
    <t>Inžinerinių tinklų perkėlimo darbų organizavimas, tvarkant miesto bei rajono gatves</t>
  </si>
  <si>
    <t>Rangos darbų viešųjų pirkimų organizavimas (pagal poreikį), rangos darbų koordinavimas, rangovo prisiimtų sutartinių įsipareigojimų vykdymo kontrolė</t>
  </si>
  <si>
    <t xml:space="preserve">Priemonės įgyvendinimo  koordinavimas </t>
  </si>
  <si>
    <t xml:space="preserve">Tvarkyti ir plėtoti miesto ir  kaimiškųjų seniūnijų kelius bei gatves, atlikti kelių ir gatvių kokybės kontrolę, techninę priežiūrą, techninių projektų ekspertizę,  diegti saugaus eismo ir darnaus judumo priemones (KPP) </t>
  </si>
  <si>
    <t>Sosnovskio barščio naikinimo rajono seniūnijose koordinavimas</t>
  </si>
  <si>
    <t xml:space="preserve">Kraujupio upelio papildymo minimaliam debetui Nevėžio upės vandeniu užtikrinti </t>
  </si>
  <si>
    <t>Jūrinių erelių perimviečių stebėjimo užtikrinimas</t>
  </si>
  <si>
    <t>5</t>
  </si>
  <si>
    <t>Nevėžio, Dotnuvėlės upių, kitų telkinių pakrančių valymo darbų koordinavimas</t>
  </si>
  <si>
    <t>Saugomų teritorijų apsaugos ir tvarkymo darbų koordinavimas (Surviliškio sen.)</t>
  </si>
  <si>
    <t>7</t>
  </si>
  <si>
    <t>Atliekų, kuriomis užteršta teritorija, nustatymo ir atliekomis užterštos teritorijos išvalymo ir sutvarkymo darbų organizavimas (pagal poreikį)</t>
  </si>
  <si>
    <t>Babėnų šilo priežiūros, apsaugos ir tvarkymo darbų koordinavimas Miesto seniūnijai vykdant darbus</t>
  </si>
  <si>
    <t>2019–2024 m. aplinkos monitoringo programos įgyvendinimas</t>
  </si>
  <si>
    <t>Aplinkos oro, dirvožemio, požeminio ir paviršinio vandens nuotekų tyrimai</t>
  </si>
  <si>
    <t>Želdinių priežiūros, naujų želdinių įveisimo organizavimas ir koordinavimas, bendradarbiavimas su seniūnijomis</t>
  </si>
  <si>
    <t xml:space="preserve">Medžioklės klausimų koordinavimas, dalyvavimas finansinės paramos medžiojamųjų gyvūnų daromos žalos prevencijos priemonėms įgyvendinti komisijoje </t>
  </si>
  <si>
    <t>Aplinkosauginio  švietimo organizavimas, konkurso Gražiausiai tvarkomos sodybos organizavimas, dalyvavimas vertinimo komisijos veikloje</t>
  </si>
  <si>
    <t>Rangos darbų viešųjų pirkimų organizavimas, rangos darbų koordinavimas, rangovo prisiimtų sutartinių įsipareigojimų vykdymo kontrolė</t>
  </si>
  <si>
    <t>Bendrasis skyrius, Apskaitos skyrius</t>
  </si>
  <si>
    <t>Paraiškos teikimas, priemonės koordinavimas dotacijai gavus</t>
  </si>
  <si>
    <t>Priemonės konkurso organizavimas, sutarties su vykdytoju suderinimas, kontrolė</t>
  </si>
  <si>
    <t>Priemonės įgyvendinimo  organizavimas, koordinavimas</t>
  </si>
  <si>
    <t>Sudarytų sutarčių skaičius</t>
  </si>
  <si>
    <t>Viešųjų pirkimų organizavimas, rangovo prisiimtų sutartinių įsipareigojimų vykdymo kontrolė</t>
  </si>
  <si>
    <t>Aplinkos oro (KD) tyrimų organizavimas ir koordinavimas</t>
  </si>
  <si>
    <t>Žemės ūkio valdų skaičius (įregistravimas, išregistravimas, kasmetinis duomenų atnaujinimas)</t>
  </si>
  <si>
    <t>Ūkininkų ūkių įregistravimas, išregistravimas, kasmetinis duomenų atnaujinimas</t>
  </si>
  <si>
    <t>Paramos už žemės ūkio naudmenas ir kitus plotus bei gyvulius paraiškos pildymas, deklaruojamų laukų įbraižymas, duomenų keitimas, pasikeitusių KŽS ribų aprašymas</t>
  </si>
  <si>
    <t>Pagal gautus prašymus pasėliams, miškui padarytos žalos įvertinimas vietoje ir apžiūros aktų surašymas, sprendimų priėmimas, atstovavimas teismuose</t>
  </si>
  <si>
    <t>Paraiškų priėmimas, įvertinimas, kompensuojamų sumų apskaičiavimas, duomenų suvedimas į ŽŪMIS ir KOTIS</t>
  </si>
  <si>
    <t>Tvarkos aprašo parengimas, konkurso, apdovanojant Metų žemdirbį, organizavimas</t>
  </si>
  <si>
    <t>Paramos teikimo bičių laikytojams už papildomą bičių maitinimą administravimas</t>
  </si>
  <si>
    <t>Pieno pardavimo tiesiogiai vartoti deklaracijų ir kitų dokumentų administravimas</t>
  </si>
  <si>
    <t>Žemės ūkio technikos įregistravimas, perregistravimas, išregistravimas, registracijos dokumentų išdavimas, duomenų suvedimas į registrą</t>
  </si>
  <si>
    <t>Žemės ūkio technikos techninių apžiūrų atlikimas, duomenų suvedimas, talonų išdavimas</t>
  </si>
  <si>
    <t>~7000</t>
  </si>
  <si>
    <t>~1000</t>
  </si>
  <si>
    <t>Melioracijos statinių priežiūros ir remonto darbų viešųjų pirkimų organizavimas, darbų koordinavimas, rangovo prisiimtų sutartinių įsipareigojimų vykdymo kontrolė</t>
  </si>
  <si>
    <t>Priešprojektiniai tyrinėjimų techninės sąmatinės dokumentacijos sudarymo, ekspertizės viešųjų pirkimų organizavimas, paslaugų teikėjo  prisiimtų sutartinių įsipareigojimų vykdymo kontrolė</t>
  </si>
  <si>
    <t>Darbų techninė priežiūros koordinavimas, vykdymo kontrolė</t>
  </si>
  <si>
    <t>Remonto darbų viešųjų pirkimų organizavimas, rangos darbų koordinavimas, rangovo prisiimtų sutartinių įsipareigojimų vykdymo kontrolė</t>
  </si>
  <si>
    <t>Priemonės koordinavimas, užtikrinant projekto kofinansavimą</t>
  </si>
  <si>
    <t>Remonto darbų koordinavimas, rangovo prisiimtų sutartinių įsipareigojimų vykdymo kontrolė</t>
  </si>
  <si>
    <t>Rangos darbų, techninės priežiūros  viešųjų pirkimų organizavimas, rangos darbų koordinavimas, rangovo prisiimtų sutartinių įsipareigojimų vykdymo kontrolė</t>
  </si>
  <si>
    <t>Rekonstruojamų griovių ilgis, km</t>
  </si>
  <si>
    <t>~16</t>
  </si>
  <si>
    <t>5/6/1,5</t>
  </si>
  <si>
    <t>5/7/1,5</t>
  </si>
  <si>
    <t>Projekto veiklų koordinavimas, partnerio kofinansavimo dalies užtikrinimas</t>
  </si>
  <si>
    <t>Projekte dalyvaujančių mokyklų vykdomų veiklų koordinavimas, informacijos apie įgyvendinamas veiklas, mokėjimo prašymų  kontroliuojančioms institucijoms teikimas</t>
  </si>
  <si>
    <t>Pasiekta pastato energijos naudingumo klasė/atnaujintos vidaus erdvės pagal projektą, proc.</t>
  </si>
  <si>
    <t>B/100</t>
  </si>
  <si>
    <t>Projekto „Pabėgėlių iš Ukrainos priėmimas ir ankstyva integracija "įgyvendinimas</t>
  </si>
  <si>
    <t>Vyr. specialistas (nevyriausybinių organizacijų koordinatorius), Socialinės paramos skyrius</t>
  </si>
  <si>
    <t xml:space="preserve">Vykdomų integracijos veiklų / įgyvendinimo proc. </t>
  </si>
  <si>
    <t>Paslaugų gavėjų pavėžėjimo užtikrinimas</t>
  </si>
  <si>
    <t>Asmenų su negalia klausimų koordinavimas teisės aktų nustatyta tvarka</t>
  </si>
  <si>
    <t>Paslaugų teikėjo, rengiant galimybių studiją, sutartinių įsipareigojimų vykdymo kontrolė</t>
  </si>
  <si>
    <t>~13</t>
  </si>
  <si>
    <t>Finansavimo skyrimo plano vykdymas (proc.)</t>
  </si>
  <si>
    <t>Inventorizuotų nekilnojamojo turto objektų skaičius (pagal poreikį)</t>
  </si>
  <si>
    <t>Projekto "Kėdainių miesto viešosios infrastruktūros, svarbios verslui, atnaujinimas ir plėtra "įgyvendinimas</t>
  </si>
  <si>
    <t xml:space="preserve">PATVIRTINTA </t>
  </si>
  <si>
    <t xml:space="preserve">Kėdainių rajono savivaldybės administracijos direktoriaus  </t>
  </si>
  <si>
    <t>2024  m. kovo 8 d.  įsakymu Nr.AD-1- 182</t>
  </si>
  <si>
    <t>Vienkartinių išmokų teikimas įsikurti gyvenamojoje vietoje savivaldybės teritorijoje ir (ar) mėnesinių kompensacijų teikimas už kompensacijas vaiko ugdymo pagal ikimokyklinio ir priešmokyklinio ugdymo programą</t>
  </si>
  <si>
    <t xml:space="preserve">(Kėdainių rajono savivaldybės administracijos direktoriaus                            </t>
  </si>
  <si>
    <t>003-01-01-13 (TP)</t>
  </si>
  <si>
    <t>Savivaldybės patirtų išlaidų kompensavimas užsieniečiams, pasitraukusiems iš Ukrainos dėl Rusijos Federacijos karinių veiksmų Ukrainoje, priimti ir pagalbai jiems teikti įgyvendinant Lietuvos Respublikos piniginės socialinės paramos nepasiturintiems gyventojams įstatymą</t>
  </si>
  <si>
    <t>Socialinės paramos teikimas mokiniams pagal Lietuvos Respublikos socialinės paramos mokiniams įstatymą užsieniečiams, pasitraukusiems iš Ukrainos dėl Rusijos federacijos karinių veiksmų Ukrainoje</t>
  </si>
  <si>
    <t>003-01-01-15 (TP)</t>
  </si>
  <si>
    <t>003-01-01-16 (TP)</t>
  </si>
  <si>
    <t>Paramos būstui išsinuomoti teikimas pagal Lietuvos Respublikos paramos būstui įsigyti ar išsinuomoti įstatymą užsieniečiams, pasitraukusiems iš Ukrainos dėl Rusijos federacijos karinių veiksmų Ukrainoje</t>
  </si>
  <si>
    <t>003-01-01-17 (TP)</t>
  </si>
  <si>
    <t>Išlaidų patirtų teikiant specialiąsias socialines paslaugas užsieniečiams, pasitraukusiems iš Ukrainos dėl Rusijos federacijos karinių veiksmų Ukrainoje, apmokėjimas</t>
  </si>
  <si>
    <t>Socialinės paramos skyrius, Švietimo skyrius, Apskaitos skyrius</t>
  </si>
  <si>
    <t xml:space="preserve">Tikslinių kompensacijų teikimas </t>
  </si>
  <si>
    <t>003-01-01-10 (TP)</t>
  </si>
  <si>
    <t>Funkcijos vykdymo užtikrinimas, proc</t>
  </si>
  <si>
    <t xml:space="preserve">Sutvarkyta naudotų padangų, t </t>
  </si>
  <si>
    <t>001-01-01-10 (TP)</t>
  </si>
  <si>
    <t>Įsigytų transporto priemonių skaičius</t>
  </si>
  <si>
    <t>003-01-05-09 (TP)</t>
  </si>
  <si>
    <t>Būsto įsigijimas nakvynės namų poreikiams</t>
  </si>
  <si>
    <t>Pirkimo procedūrų organizavimas ir vykdymas</t>
  </si>
  <si>
    <t>Socialinės paramos skyrius, Statybos  skyrius</t>
  </si>
  <si>
    <t>Statybos skyrius,  Apskaitos skyrius</t>
  </si>
  <si>
    <t>Vyr. specialistas (tarpinstitucinio bendradarbiavimo koordinatorius), Patarėja (sveikatos reikalų koordinatorė), Vyr. specialistas (jaunimo reikalų koordinatorius)</t>
  </si>
  <si>
    <t xml:space="preserve">Švietimo, kultūros ir sporto skyrius, Biudžeto ir finansų skyrius </t>
  </si>
  <si>
    <t>Švietimo, kultūros ir sporto skyrius, Bendrasis skyrius</t>
  </si>
  <si>
    <t>Administracijos direktorius, Švietimo, kultūros ir sporto skyrius, Biudžeto ir finansų skyrius</t>
  </si>
  <si>
    <t>Statybos skyrius</t>
  </si>
  <si>
    <t>Statybos skyrius, Strateginio planavimo ir investicijų skyrius</t>
  </si>
  <si>
    <t>Švietimo, kultūros ir sporto skyrius</t>
  </si>
  <si>
    <t>Socialinės paramos skyrius, Statybos skyrius</t>
  </si>
  <si>
    <t>Įsigytų būstų skaičius</t>
  </si>
  <si>
    <t>003-01-01-20 (TP)</t>
  </si>
  <si>
    <t>Laikino atokvėpio paslaugai teikti ir administruoti</t>
  </si>
  <si>
    <t>Funkcijos vykdymo užtikrinimas, proc.</t>
  </si>
  <si>
    <t>Ugdymo prieinamumo didinimas atskirtį patiriantiems vaikams Kėdainių „Ryto“ ir Kėdainių senamiesčio progimnazijose</t>
  </si>
  <si>
    <t>Kėdainių senamiesčio progimnazijos  sporto aikštyno atnaujinimas</t>
  </si>
  <si>
    <t>Švietimo, kultūros ir sporto skyrius, Biudžeto ir finansų skyrius</t>
  </si>
  <si>
    <t>Rangos darbų viešojo pirkimo vykdymas, rangos darbų  koordinavimas, rangovo prisiimtų sutartinių įsipareigojimų vykdymo kontrolė</t>
  </si>
  <si>
    <t xml:space="preserve"> Statybos skyrius</t>
  </si>
  <si>
    <t xml:space="preserve">Vandentvarkos tinklų  bei elektros tinklų rekonstrukcijos Kėdainių LEZ teritorijoje techninės dokumentacijos viešojo pirkimo organizavimas,  tiekėjo prisiimtų sutartinių įsipareigojimų vykdymo kontrolė </t>
  </si>
  <si>
    <t xml:space="preserve">Dviračių takų infrastruktūros mieste ir rajone plėtra (AA, SB) </t>
  </si>
  <si>
    <t>Žemės ūkio skyrius</t>
  </si>
  <si>
    <t>Žemės ūkio skyrius, Apskaitos skyrius</t>
  </si>
  <si>
    <t>Aplinkosaugos skyrius</t>
  </si>
  <si>
    <t>Statybos skyrius, Biudžeto skyrius</t>
  </si>
  <si>
    <t xml:space="preserve">2024 m. gruodžio       d.  įsakymo Nr.AD-1-       redakcija)     </t>
  </si>
  <si>
    <t>001-01-01-08 (TP, PP)</t>
  </si>
  <si>
    <t>001-01-03-04 (PP)</t>
  </si>
  <si>
    <t>Socialinę riziką patiriančiose šeimose gyvenančių nuo 3 metų iki privalomo ugdymo amžiaus vaikų, dalyvaujančių ikimokyklinio ugdymo programose, skaičius (skaičiuojama įgyvendinus projektą -2029 m.)</t>
  </si>
  <si>
    <t>Projekto koordinavimas ir administravimas</t>
  </si>
  <si>
    <t>9</t>
  </si>
  <si>
    <t xml:space="preserve">Įstaigų skaičius, kuriose dalyvaujančios projekte, aprūpinant laboratorine įranga ir priemonėmis </t>
  </si>
  <si>
    <t xml:space="preserve">Administruoti materialinio nepritekliaus mažinimo programą Lietuvoje </t>
  </si>
  <si>
    <t>003-01-03-16 (TP)</t>
  </si>
  <si>
    <t>003-01-03-17 (TP)</t>
  </si>
  <si>
    <t>Asmenų, turinčių intelekto ir (ar) psichikos negalią, klausimų koordinavimo funkcijos vykdymas, proc.</t>
  </si>
  <si>
    <t>Programos administravimas</t>
  </si>
  <si>
    <t>Paramos gavėjų skaičius</t>
  </si>
  <si>
    <t>003-01-01-06 (TP)</t>
  </si>
  <si>
    <t>Funkcijos vykdymo užtikrinimas</t>
  </si>
  <si>
    <t>Lietuvos Respublikos 2024 metų  piniginės socialinės paramos nepasiturintiems gyventojams įstatymo įgyvendinimo užtikrinimas</t>
  </si>
  <si>
    <t xml:space="preserve"> Dotacija skirta išlaidoms, patirtoms mokant laidojimo pašalpą Lietuvos Respublikos socialinės paramos mirties atveju įstatymą užsieniečiams, pasitraukusiems iš Ukrainos dėl Rusijos federacijos karinių veiksmų Ukrainoje</t>
  </si>
  <si>
    <t>Socialinės paramos skyrius                        Apskaitos skyrius</t>
  </si>
  <si>
    <t>003-01-01-21 (TP)</t>
  </si>
  <si>
    <t>007-01-04-04 (TP)</t>
  </si>
  <si>
    <t xml:space="preserve">Darnaus judumo mieste skatinimas </t>
  </si>
  <si>
    <t>02 Sveikatos apsauga</t>
  </si>
  <si>
    <t>002-01-01 (T, P)</t>
  </si>
  <si>
    <t>Sudaryti sąlygas gyventojams stiprinti sveikatą, kurti ir plėtoti su sveikatos stiprinimu susijusias paslaugas</t>
  </si>
  <si>
    <t>002-01-01-01 (TP)</t>
  </si>
  <si>
    <t>Visuomenės sveikatos rėmimo specialiosios programos priemonių įgyvendinimas (AA)</t>
  </si>
  <si>
    <t xml:space="preserve">Programos priemonių sveikatos projektų konkurso organizavimas, sutarčių su vykdytojais parengimas, priemonių įgyvendinimo koordinavimas ir kontrolė; užkrečiamųjų ligų plano priemonių vykdymo kontrolė     </t>
  </si>
  <si>
    <t>Patarėja (sveikatos reikalų koordinatorė)</t>
  </si>
  <si>
    <t xml:space="preserve"> Visuomenės sveikatos rėmimo specialiosios programos įgyvendinimas, proc.</t>
  </si>
  <si>
    <t>002-01-01-04 (TP)</t>
  </si>
  <si>
    <t>Neveiksniais pripažintų asmenų būklės peržiūrėjimas</t>
  </si>
  <si>
    <t>Neveiksniais pripažintų asmenų būklės peržiūrėjimo organizavimas</t>
  </si>
  <si>
    <t>Asmenų, kurių neveiksnumas peržiūrėtas, skaičius</t>
  </si>
  <si>
    <t>02-01-02 (T, P)</t>
  </si>
  <si>
    <t>Siekti gyventojų sveikatos išsaugojimo, gerinant sveikatos priežiūros paslaugų kokybę ir prieinamumą</t>
  </si>
  <si>
    <t>002-01-02-01 (TP)</t>
  </si>
  <si>
    <t xml:space="preserve">E. sveikatos informacinės sistemos palaikymo ir tobulinimo VšĮ Kėdainių PSPC 2024–2026 m. programa </t>
  </si>
  <si>
    <t>Atnaujintos ir E. sveikatos IS funkcionalumui pritaikytos įrangos kompl. skaičius</t>
  </si>
  <si>
    <t>002-01-02-02 (TP)</t>
  </si>
  <si>
    <t xml:space="preserve">E. sveikatos informacinės sistemos palaikymo ir tobulinimo VšĮ Kėdainių ligoninė 2024–2026 m. programa </t>
  </si>
  <si>
    <t>Palaikomų funkcionalumų skaičius</t>
  </si>
  <si>
    <t>002-01-02-03 (TP)</t>
  </si>
  <si>
    <t xml:space="preserve">Kėdainių rajono tuberkuliozės prevencijos, ankstyvosios diagnostikos, gydymo ir kontrolės 2023–2027 m. programa </t>
  </si>
  <si>
    <t>Atliktų tyrimų ir paslaugų  skaičius per metus</t>
  </si>
  <si>
    <t>~1600</t>
  </si>
  <si>
    <t>002-01-02-04 (TP)</t>
  </si>
  <si>
    <t xml:space="preserve">Žemo slenksčio paslaugų kokybės  užtikrinimo Kėdainių rajone 2023-2027 m. programa  </t>
  </si>
  <si>
    <t>Apsilankymai (kartais) žemo slenksčio paslaugų kabinetuose per metus</t>
  </si>
  <si>
    <t>~2000</t>
  </si>
  <si>
    <t>002-01-02-05 (TP)</t>
  </si>
  <si>
    <r>
      <t xml:space="preserve">Pirminės asmens sveikatos priežiūros paslaugų prieinamumo ir kokybės užtikrinimo Kėdainių rajono </t>
    </r>
    <r>
      <rPr>
        <u/>
        <sz val="10"/>
        <color theme="1"/>
        <rFont val="Times New Roman"/>
        <family val="1"/>
      </rPr>
      <t>kaimiškųjų</t>
    </r>
    <r>
      <rPr>
        <sz val="10"/>
        <color theme="1"/>
        <rFont val="Times New Roman"/>
        <family val="1"/>
      </rPr>
      <t xml:space="preserve"> vietovių gyventojams programą </t>
    </r>
  </si>
  <si>
    <t>Mobilaus medicinos punkto apsilankymų kaimiškųjų vietovių gyventojų namuose (slaugos, taip pat ir profilaktinio darbo) skaičius)</t>
  </si>
  <si>
    <t>~6000</t>
  </si>
  <si>
    <t>002-01-02-06 (TP)</t>
  </si>
  <si>
    <t xml:space="preserve">Ambulatorinės akušerinės ir ginekologinės pagalbos kokybės gerinimo Kėdainių rajono savivaldybės moterims 2019-2024 m. programa </t>
  </si>
  <si>
    <t>Vidutinis atliktų ultragarsinių tyrimų skaičius per metus 1 gydytojui</t>
  </si>
  <si>
    <t>~285</t>
  </si>
  <si>
    <t>002-01-02-07 (TP)</t>
  </si>
  <si>
    <t xml:space="preserve">Endoskopinių paslaugų prieinamumo ir kokybės gerinimo Kėdainių rajono savivaldybėje 2020-2025 m. programa </t>
  </si>
  <si>
    <t>Atliktų endoskopijų ir kolonoskopijų skaičius per metus</t>
  </si>
  <si>
    <t>002-01-02-08 (TP)</t>
  </si>
  <si>
    <t xml:space="preserve">Mamografijos paslaugų tęstinumo, kokybės gerinimo Kėdainių rajono savivaldybėje 2020-2025 m. programa </t>
  </si>
  <si>
    <t>Atliktų mamografijų ir vertinimo paslaugų skaičius per metus</t>
  </si>
  <si>
    <t>~1800</t>
  </si>
  <si>
    <t>002-01-02-09 (TP)</t>
  </si>
  <si>
    <t xml:space="preserve">Anestezijos paslaugų vaikams ir suaugusiesiems kokybės gerinimo Kėdainių rajono savivaldybėje 2022-2027 m. programa </t>
  </si>
  <si>
    <t xml:space="preserve">Atliktų bendrųjų anestezijų skaičius per metus </t>
  </si>
  <si>
    <t>~1482</t>
  </si>
  <si>
    <t>002-01-02-10 (TP)</t>
  </si>
  <si>
    <t>Rentgeno paslaugų atnaujinimo, kokybės gerinimo Kėdainių rajono savivaldybėje 2022-2027 m. programa</t>
  </si>
  <si>
    <t>Atliktų rentgenologinių tyrimų skaičius/trumpesnės registracijos rentgeno tyrimui eilės, dienomis</t>
  </si>
  <si>
    <t>~10000/ 4 d.</t>
  </si>
  <si>
    <t>002-01-02-11 (TP)</t>
  </si>
  <si>
    <t xml:space="preserve">Kompiuterinės tomografijos paslaugų kokybės gerinimo Kėdainių rajono savivaldybėje 2023-2030 m. programa </t>
  </si>
  <si>
    <t>Atliktų tyrimų skaičius per metus</t>
  </si>
  <si>
    <t>~3000</t>
  </si>
  <si>
    <t>002-01-02-12 (TP)</t>
  </si>
  <si>
    <t>VšĮ Kėdainių ligoninės sterilizacinės modernizavimo 2023-2028 m. programa</t>
  </si>
  <si>
    <t xml:space="preserve">    ~45 min</t>
  </si>
  <si>
    <t>002-01-02-13 (TP)</t>
  </si>
  <si>
    <t>Odontologijos paslaugų plėtros Kėdainių rajono savivaldybėje 2024-2027 m. programa</t>
  </si>
  <si>
    <t>002-01-02-14 (TP)</t>
  </si>
  <si>
    <t>Reabilitacijos prieinamumo didinimo Kėdainių rajono savivaldybėje 2024 m. programa</t>
  </si>
  <si>
    <t>002-01-02-15 (TP)</t>
  </si>
  <si>
    <t>Vaikų, turinčių  autizmo spektro ir kitų raidos sutrikimų, sveikatos stiprinimas, galimybių siekti asmeninės pažangos, pilnaverčio socialinio dalyvavimo prielaidų užtikrinimas</t>
  </si>
  <si>
    <t>Paslaugą gaunančių vaikų skaičius</t>
  </si>
  <si>
    <t>002-01-02-16 (PP)</t>
  </si>
  <si>
    <t>Mobilių komandų aprūpinimas  įranga Kėdainių rajono savivaldybėje</t>
  </si>
  <si>
    <t>Patarėja (sveikatos reikalų koordinatorė), Strateginio planavimo ir investicijų skyrius</t>
  </si>
  <si>
    <t>Mobilių komandų, aprūpintų įranga teikti paslaugas namuose, skaičius</t>
  </si>
  <si>
    <t>02-01-03 (T)</t>
  </si>
  <si>
    <t>Pritraukti naujus bei išlaikyti esamus sveikatos priežiūros specialistus</t>
  </si>
  <si>
    <t>002-01-03-01 (TP)</t>
  </si>
  <si>
    <t>Sveikatos priežiūros specialistų skatinimo dirbti VšĮ Kėdainių  PSPC 2023-2028 m. programa</t>
  </si>
  <si>
    <t xml:space="preserve">Taikomų paskatų priemonių skaičius </t>
  </si>
  <si>
    <t>002-01-03-02 (TP)</t>
  </si>
  <si>
    <t>Trūkstamos sveikatos priežiūros specialistų skatinimo dirbti VšĮ Kėdainių  ligoninėje 2023-2026 m. programa</t>
  </si>
  <si>
    <t>002-01-03-03 (TP)</t>
  </si>
  <si>
    <t>Metų medicinos darbuotojo apdovanojimas</t>
  </si>
  <si>
    <t>Metų mediko konkurso organizavimas</t>
  </si>
  <si>
    <t xml:space="preserve">Patarėja (sveikatos reikalų koordinatorė)      </t>
  </si>
  <si>
    <t xml:space="preserve">Įteiktas Metų medicinos darbuotojo apdovanojimas  </t>
  </si>
  <si>
    <t>02-01-04 (T, P)</t>
  </si>
  <si>
    <t xml:space="preserve">Modernizuoti ir atnaujinti sveikatos priežiūros įstaigų infrastruktūrą sveikatos gerinimo poreikiams </t>
  </si>
  <si>
    <t>002-01-04-01 (TP)</t>
  </si>
  <si>
    <t>VšĮ Kėdainių PSPC Psichiatrijos dienos stacionaro paslaugų plėtra ir infrastruktūros pritaikymas specialiesiems neįgaliųjų poreikiams</t>
  </si>
  <si>
    <t>Atlikti keltuvo įrengimo ir patalpų pritaikymo darbai, proc.</t>
  </si>
  <si>
    <t>002-01-04-02 (TP)</t>
  </si>
  <si>
    <t xml:space="preserve">Kėdainių rajono kaimo gyventojų sveikatos gerinimo poreikių užtikrinimas, modernizuojant ir (ar) atnaujinant ambulatorijų infrastruktūrą </t>
  </si>
  <si>
    <t>Ambulatorijų skaičius, kuriose pagerinta infrastruktūra</t>
  </si>
  <si>
    <t>002-01-04-04 (TP)</t>
  </si>
  <si>
    <t>Tinkamų ir saugių darbo sąlygų užtikrinimo, įrengiant vėdinimo bei kondicionavimo sistemas VšĮ Kėdainių ligoninėje 2023-2028 m. programa</t>
  </si>
  <si>
    <t>Patalpų, kuriose įrengta vėdinimo (kondicionavimo) sistema, skaičius</t>
  </si>
  <si>
    <t>002-01-04-05 (TP)</t>
  </si>
  <si>
    <t xml:space="preserve">Tinkamų ir saugių darbo sąlygų užtikrinimo, įrengiant vėdinimo bei kondicionavimo sistemas VšĮ Kėdainių PSPC 2022-2026 m. programa </t>
  </si>
  <si>
    <t>002-01-04-06 (PP)</t>
  </si>
  <si>
    <t>Sveikatos centro sudėtyje teikiamų sveikatos priežiūros paslaugų infrastruktūros modernizavimas Kėdainių rajono savivaldybėje</t>
  </si>
  <si>
    <t>Pateikta paraiška, pasirašyta finansavimo sutartis</t>
  </si>
  <si>
    <t>002-01-04-08 (TP)</t>
  </si>
  <si>
    <t>Įvertinti Kėdainių ligoninės ir Kėdainių PSPC rūsių patalpų būklę ir sudaryti jų tvarkymo bei pritaikymo dirbti ekstremaliomis sąlygomis planą</t>
  </si>
  <si>
    <t>Atliktas vertinimas, parengtas veiksmų planas</t>
  </si>
  <si>
    <t>06 KULTŪROS PAVELDO IŠSAUGOJIMAS, TURIZMO SKATINIMAS IR VYSTYMAS</t>
  </si>
  <si>
    <t>006-01-01 (T)</t>
  </si>
  <si>
    <t xml:space="preserve">Užtikrinti efektyvią VšĮ Kėdainių turizmo ir verslo informacijos centro veiklą turizmo srityje </t>
  </si>
  <si>
    <t>006-01-01-01 (TP)</t>
  </si>
  <si>
    <r>
      <t xml:space="preserve">VšĮ Kėdainių turizmo ir verslo informacijos centro </t>
    </r>
    <r>
      <rPr>
        <u/>
        <sz val="10"/>
        <rFont val="Times New Roman"/>
        <family val="1"/>
      </rPr>
      <t>turizmo</t>
    </r>
    <r>
      <rPr>
        <sz val="10"/>
        <rFont val="Times New Roman"/>
        <family val="1"/>
      </rPr>
      <t xml:space="preserve"> veiklos programos finansavimas</t>
    </r>
  </si>
  <si>
    <t>Kėdainių rajono savivaldybėje apsilankiusių turistų skaičius per metus (tūkst. asmenų/ per metus) (vertinami Kėdainių TVIC apsilankę turistai)</t>
  </si>
  <si>
    <t>006-01-02 (T)</t>
  </si>
  <si>
    <t>Išsaugoti istorinį bei kultūros paveldą, didinti jo patrauklumą ir žinomumą</t>
  </si>
  <si>
    <t>006-01-02-01 (TP)</t>
  </si>
  <si>
    <t>Nekilnojamųjų kultūros vertybių vertinimo medžiagos, nekilnojamųjų kultūros paveldo objektų, vietovių  individualius apsaugos reglamentų rengimas</t>
  </si>
  <si>
    <t xml:space="preserve">Nekilnojamųjų kultūros vertybių vertinimo medžiagos parengimo organizavimas ir koordinavimas </t>
  </si>
  <si>
    <t>Parengtų kultūros paveldo objektų būklės patikrinimo aktų su fotofiksacija skaičius</t>
  </si>
  <si>
    <t>~20</t>
  </si>
  <si>
    <t>Individualių apsaugos reglamentų nekilnojamiesiems kultūros objektams, vietovėms rengimas</t>
  </si>
  <si>
    <t>006-01-02-02 (TP)</t>
  </si>
  <si>
    <t>Kėdainių rajono savivaldybės bažnyčių rėmimo programos įgyvendinimas</t>
  </si>
  <si>
    <t>Paraiškų teikimo organizavimas, vertinimas, veiklų įgyvendinimo koordinavimas</t>
  </si>
  <si>
    <t>Kulto pastatų, kuriems skirtas finansavimas tvarkybos darbams atlikti, skaičius</t>
  </si>
  <si>
    <t>006-01-02-03 (TP)</t>
  </si>
  <si>
    <t>Lankytinų objektų,  kultūros paveldo objektų ar objektų, esančių kultūros paveldo teritorijų prieigose tvarkybos dokumentacijos rengimas, objektų atnaujinimas, restauravimas mieste ir rajone</t>
  </si>
  <si>
    <t>Gumbių koplytėlės tvarkybos darbų viešojo pirkimo organizavimas, paslaugų teikėjo prisiimtų sutartinių įsipareigojimų vykdymo kontrolė</t>
  </si>
  <si>
    <t>Tvarkomų objektų skaičius</t>
  </si>
  <si>
    <t>Atminties skvero memorialo teritorijos sutvarkymo TP viešojo pirkimo organizavimas, tiekėjų prisiimtų sutartinių įsipareigojimų vykdymo kontrolė</t>
  </si>
  <si>
    <t>Miesto parko ženklinimo infrastruktūros atnaujinimo, viešojo pirkimo organizavimas, tiekėjų prisiimtų sutartinių įsipareigojimų vykdymo kontrolė</t>
  </si>
  <si>
    <t>Gudžiūnuose esančio partizano kapo tvarkybos darbų koordinavimas</t>
  </si>
  <si>
    <t>Miesto parko vartų atnaujinimo darbų koordinavimas, tiekėjų prisiimtų sutartinių įsipareigojimų vykdymo kontrolė</t>
  </si>
  <si>
    <t>Kauno g. ir Surviliškio kapinių prieigų ir kolumbariumų įrengimo techninės dokumentacijos parengimas</t>
  </si>
  <si>
    <t>Atminties skvero memorialo teritorijos sutvarkymas pagal paengtą TP</t>
  </si>
  <si>
    <t>Evangelikų reformatų bažnyčios balkonų sutvirtinimo vargonų įrengimui koordinavimas</t>
  </si>
  <si>
    <t>006-01-02-04 (TP)</t>
  </si>
  <si>
    <t>Kėdainių dvaro sodybos Minareto ir jo prieigų tvarkyba</t>
  </si>
  <si>
    <t>Tvarkybos darbų viešojo pirkimo organizavimas,  rangovo prisiimtų sutartinių įsipareigojimų vykdymo kontrolė</t>
  </si>
  <si>
    <t>006-01-02-05 (TP)</t>
  </si>
  <si>
    <t>Apytalaukio dvaro sodybos avarinės būklės likvidavimas, dvaro tvarkybos darbai</t>
  </si>
  <si>
    <t>Paraiškos Kultūros infrastruktūros centrui teikimas, techninės dokumentacijos rengimo koordinavimus (paraiškos teigiamai įvertinimo atveju)</t>
  </si>
  <si>
    <t>Techninės dokumentacijos rengimas</t>
  </si>
  <si>
    <t>006-01-02-06 (TP)</t>
  </si>
  <si>
    <t>Archeologiniai  ir kiti tyrinėjimai kultūros paveldo teritorijose, paveldo objektams parengtų tvarkybos projektų ekspertizės vykdymas, sąmatų rengimas</t>
  </si>
  <si>
    <t xml:space="preserve">Pagal poreikį </t>
  </si>
  <si>
    <t xml:space="preserve"> Ekspertuotų projektų skaičius </t>
  </si>
  <si>
    <t>006-01-02-07 (TP)</t>
  </si>
  <si>
    <t>Kultūros paveldo objektų, esančių Kėdainių rajono savivaldybės teritorijoje, ir kultūros paveldo statinių, esančių Kėdainių senamiesčio dalyje, išsaugojimo darbų finansavimo programa</t>
  </si>
  <si>
    <t>Tvarkomų kultūros paveldo objektų ar kultūros paveldo statinių skaičius</t>
  </si>
  <si>
    <t>006-01-02-08 (TP)</t>
  </si>
  <si>
    <t>Nuorodų, kitų informacinių ženklų įrengimas į savivaldybės kultūros paveldo objektus</t>
  </si>
  <si>
    <t xml:space="preserve">Informacinių lentelių / nuorodų įrengimo į paveldo objektus koordinavimas </t>
  </si>
  <si>
    <t>006-01-02-10 (PP)</t>
  </si>
  <si>
    <t xml:space="preserve">Kėdainių evangelikų ir reformatų bažnyčios atnaujinimas  </t>
  </si>
  <si>
    <t>Techninės dokumentacijos vargonų montavimui rengimo koordinavimas, bendradarbiavimas su Kėdainių krašto muziejumi</t>
  </si>
  <si>
    <t>Planuotų atlikti darbų, proc.</t>
  </si>
  <si>
    <t>006-01-02-12 (TP)</t>
  </si>
  <si>
    <t xml:space="preserve">Bakainių piliakalnio su priešpiliu ir papiliu bei priešpilio tvarkybos techninės dokumentacijos rengimas bei tvarkybos darbai </t>
  </si>
  <si>
    <t>Parengta projektinė dokumentacija</t>
  </si>
  <si>
    <t>006-01-03 (T)</t>
  </si>
  <si>
    <t>Plėtoti, atnaujinti viešąją infrastruktūrą, atsižvelgiant į turizmo plėtros ir rekreacijos poreikius</t>
  </si>
  <si>
    <t>006-01-03-01 (TP)</t>
  </si>
  <si>
    <t xml:space="preserve">Akademijos parko tvarkyba  </t>
  </si>
  <si>
    <t>Parko tvarkybos viešojo pirkimo organizavimas, rangovo sutartinių įsipareigojimų vykdymo kontrolė</t>
  </si>
  <si>
    <t>Statybos ir turto skyrius</t>
  </si>
  <si>
    <t>006-01-03-05 (TP)</t>
  </si>
  <si>
    <t>Babėnų šilo miškotvarka ir pritaikymas patogiam poilsiui, laisvalaikiui</t>
  </si>
  <si>
    <t>Šilo tvarkybos ir pritaikymo visuomenės poreikiams techninio projekto parengimo viešojo pirkimo organizavimas, paslaugų teikėjo prisiimtų sutartinių įsipareigojimų vykdymo kontrolė</t>
  </si>
  <si>
    <t>Statybos ir turto skyrius, Architektūros ir urbanistikos skyrius</t>
  </si>
  <si>
    <t>Parengta pritaikymo dokumentacija</t>
  </si>
  <si>
    <t>11 SAVIVALDYBĖS VALDYMO TOBULINIMAS</t>
  </si>
  <si>
    <t>011-01-01 (T)</t>
  </si>
  <si>
    <t>Sudaryti sąlygas kokybiškai įgyvendinti teisės aktuose nustatytas Savivaldybei funkcijas, mažinant administracinę naštą, įgyvendinant lygias galimybes užtikrinančias bei korupcijos prevencijos priemones</t>
  </si>
  <si>
    <t>011-01-01-01 (TP)</t>
  </si>
  <si>
    <t>Savivaldybės tarybos, mero ir jo tarnybos veiklos užtikrinimas</t>
  </si>
  <si>
    <t xml:space="preserve">Tarybos, mero ir jo tarnybos veiklos užtikrinimas pagal nustatytą LR vietos savivaldos įstatymą ir tarybos veiklos reglamentą </t>
  </si>
  <si>
    <t>Administracijos direktorius, Bendrasis skyrius, Apskaitos skyrius</t>
  </si>
  <si>
    <t>Tarybos narių dalyvavimas rajono tarybos posėdžiuose, komitetuose, kolegijoje, komisijų veiklose</t>
  </si>
  <si>
    <t xml:space="preserve">ne mažiau 90 proc. </t>
  </si>
  <si>
    <t>011-01-01-03 (TP)</t>
  </si>
  <si>
    <t xml:space="preserve">Savivaldybės administracijos veiklos užtikrinimas </t>
  </si>
  <si>
    <t>Administracijos skyriams priskirtų funkcijų kokybiško vykdymo, administracinės naštos mažinimo priemonių vykdymo užtikrinimas</t>
  </si>
  <si>
    <t>Administracijos direktorius, Administracijos struktūriniai padaliniai (skyriai) ir darbuotojai, neįeinantys į struktūrinius padalinius</t>
  </si>
  <si>
    <t>Pareigybių skaičius vykdantis savivaldybei priskirtas funkcijas</t>
  </si>
  <si>
    <t>Administracinių paslaugų aprašymų reguliarus peržiūrėjimas, koregavimas (pagal poreikį)</t>
  </si>
  <si>
    <t>011-01-01-04 (TP)</t>
  </si>
  <si>
    <t>Savivaldybės administracijos administracinės naštos mažinimo plano vykdymas</t>
  </si>
  <si>
    <t>011-01-01-05 (TP)</t>
  </si>
  <si>
    <t>Savivaldybės korupcijos prevencijos veiksmų plano įgyvendinimas</t>
  </si>
  <si>
    <t>Administracijos direktorius, vyr. specialistė (už korupcijai atsparios aplinkos kūrimą atsakingas asmuo)</t>
  </si>
  <si>
    <t>Įgyvendinamų priemonių, pagal patvirtintą planą, skaičius, proc.</t>
  </si>
  <si>
    <t>011-01-01-06 (TP)</t>
  </si>
  <si>
    <t>Lygių galimybių, moterų ir vyrų lygybės politikos įgyvendinimas bei asmens duomenų apsaugos užtikrinimas</t>
  </si>
  <si>
    <t>Administracijos direktorius, Teisės ir personalo skyrius</t>
  </si>
  <si>
    <t>1/100</t>
  </si>
  <si>
    <t>011-01-01-07 (TP)</t>
  </si>
  <si>
    <t>Diasporos politikos įgyvendinimas</t>
  </si>
  <si>
    <t>Informacijos talpinimas kedainiai.lt internetinėje svetainėje</t>
  </si>
  <si>
    <t>Informacijos viešinimas savivaldybės svetainėje</t>
  </si>
  <si>
    <t>011-01-01-08 (TP)</t>
  </si>
  <si>
    <t>Asmenų su negalia teisių apsaugos užtikrinimas</t>
  </si>
  <si>
    <t xml:space="preserve">Asmens su negalia teisės apsaugos pareigybės steigimas, asmens su negalia gerovės tarybos steigimas </t>
  </si>
  <si>
    <t>Administracijos direktorius, Socialinės paramos skyrius</t>
  </si>
  <si>
    <t>011-01-01-09 (TP)</t>
  </si>
  <si>
    <t>Kėdainių rajono savivaldybės administracijos kokybės vadybos sistemos priežiūra ir atnaujinimas</t>
  </si>
  <si>
    <t>Kokybės vadybos sistemos administracinių paslaugų rodiklių priežiūra</t>
  </si>
  <si>
    <t>Bendrasis skyrius</t>
  </si>
  <si>
    <t>Kokybės vadybos sistemos administracinių paslaugų rodiklių pasiekimas</t>
  </si>
  <si>
    <t>011-01-01-10 (TP)</t>
  </si>
  <si>
    <t>Savivaldybės žmogiškųjų išteklių kompetencijų stiprinimas</t>
  </si>
  <si>
    <t>Kompetencijų stiprinimo organizavimas</t>
  </si>
  <si>
    <t>Teisės ir personalo skyrius</t>
  </si>
  <si>
    <t xml:space="preserve">Darbuotojų, tobulinusių kompetencijas skaičius nuo bendrojo darbuotojų skaičiaus, proc. </t>
  </si>
  <si>
    <t>011-01-01-12 (TP)</t>
  </si>
  <si>
    <t>Seniūnaičių veiklos organizavimas</t>
  </si>
  <si>
    <t>Seniūnaičių veiklos užtikrinimas (darbo užmokesčio mokėjimas)</t>
  </si>
  <si>
    <t>Išrinktų seniūnaičių skaičius</t>
  </si>
  <si>
    <t>011-01-02 (T)</t>
  </si>
  <si>
    <t>Organizuoti ir užtikrinti kokybišką valstybės perduotų  funkcijų įgyvendinimą</t>
  </si>
  <si>
    <t>011-01-02-01 (TP)</t>
  </si>
  <si>
    <t>Gyventojų registro tvarkymas ir duomenų valstybės registrui teikimas</t>
  </si>
  <si>
    <t> Duomenų teikimas Registrų centrui</t>
  </si>
  <si>
    <t xml:space="preserve">Civilinės metrikacijos ir archyvo skyrius </t>
  </si>
  <si>
    <t>Duomenų teikimo skaičius</t>
  </si>
  <si>
    <t>011-01-02-02 (TP)</t>
  </si>
  <si>
    <t>Savivaldybei priskirtų archyvinių dokumentų tvarkymas</t>
  </si>
  <si>
    <t> Informacijos paieška, pažymų, išrašų išrašymas, kopijų darymas, dokumentų išdavimas, konsultavimas</t>
  </si>
  <si>
    <t>Išduotų pažymų skaičius</t>
  </si>
  <si>
    <t>011-01-02-03 (TP)</t>
  </si>
  <si>
    <t>Civilinės būklės aktų registravimas</t>
  </si>
  <si>
    <t> Įrašų registravimas, papildymas, anuliavimas, atkūrimas. Vardų, pavardžių pakeitimas, ištaisymas</t>
  </si>
  <si>
    <t>Užregistruotų civilinės būklės aktų skaičius</t>
  </si>
  <si>
    <t>011-01-02-04 (TP)</t>
  </si>
  <si>
    <t>Valstybinės kalbos vartojimo ir taisyklingumo kontrolė</t>
  </si>
  <si>
    <t>Valstybinės kalbos įstatymo, Valstybinės lietuvių kalbos komisijos nutarimų ir kitų valstybinės kalbos vartojimą ir taisyklingumą reglamentuojančių  teisės aktų įgyvendinimo užtikrinimas</t>
  </si>
  <si>
    <t>Vyr. specialistė (kalbos tvarkytoja)</t>
  </si>
  <si>
    <t>Atliktų patikrinimų (įmonių, įstaigų, organizacijų) skaičius</t>
  </si>
  <si>
    <t>011-01-02-05  (TP)</t>
  </si>
  <si>
    <t>Koordinuotai teikiamų paslaugų vaikams nuo gimimo iki 18 metų (turintiems didelių ir labai didelių specialiųjų ugdymosi poreikių – iki 21 metų) ir vaiko atstovams pagal įstatymą koordinavimas</t>
  </si>
  <si>
    <t>Už vaiko saugumą ir gerovę atsakingų institucijų veiksmų suderinamumas, teikiant koordinuotas paslaugas</t>
  </si>
  <si>
    <t>Vyr. specialistė (tarpinstitucinio bendradarbiavimo koordinatorė)</t>
  </si>
  <si>
    <t>Suorganizuotų vaiko gerovės komisijų posėdžių skaičius</t>
  </si>
  <si>
    <t>011-01-02-06 (TP)</t>
  </si>
  <si>
    <t>Jaunimo politikos įgyvendinimas</t>
  </si>
  <si>
    <t xml:space="preserve">Jaunimo iniciatyvų skatinimas užtikrinant jaunų žmonių dalyvavimą sprendžiant savivaldybės jaunimo klausimus, stiprinti bendradarbiavimą tarp institucijų ir jaunimo, su jaunimu dirbančių organizacijų </t>
  </si>
  <si>
    <t>Aktyvaus jaunimo dalis, proc. nuo bendro rajono jaunimo skaičiaus</t>
  </si>
  <si>
    <t>~10</t>
  </si>
  <si>
    <t>011-01-02-07  (TP)</t>
  </si>
  <si>
    <t>Valstybės garantuojamos pirminės teisinės pagalbos teikimas</t>
  </si>
  <si>
    <t xml:space="preserve"> Lietuvos Respublikos valstybės garantuojamos teisinės pagalbos įstatymo nustatyta tvarka teisinės informacijos, teisinės konsultacijos teikimas, valstybės ir savivaldybių institucijoms skirtų dokumentų rengimas, išskyrus procesinius dokumentus</t>
  </si>
  <si>
    <t>Suteiktos teisinės pagalbos atvejų skaičius</t>
  </si>
  <si>
    <t>Patarimų dėl ginčo išsprendimo ne teismo tvarka, veiksmų dėl taikaus ginčo išsprendimo teikimas, taikos sutarties parengimas</t>
  </si>
  <si>
    <t>011-01-02-08 (TP)</t>
  </si>
  <si>
    <t>Duomenų teikimas valstybės suteiktos pagalbos registrui</t>
  </si>
  <si>
    <t>Duomenų teikimas Konkurencijos tarybai</t>
  </si>
  <si>
    <t>Biudžeto ir finansų skyrius</t>
  </si>
  <si>
    <t>011-01-02-09 (TP)</t>
  </si>
  <si>
    <t>Savivaldybių teritorijoje esančių miestų ir miestelių teritorijų ribose valstybinės žemės, perduotos Lietuvos Respublikos Vyriausybės nutarimu, patikėtinio funkcijos vykdymas</t>
  </si>
  <si>
    <t>Deleguotos funkcijos vykdymo užtikrinimas</t>
  </si>
  <si>
    <t>011-01-02-11 (TP)</t>
  </si>
  <si>
    <t>Erdvinių duomenų rinkinio tvarkymas</t>
  </si>
  <si>
    <t>Duomenų tvarkymo užtikrinimas</t>
  </si>
  <si>
    <t>Funkcijos vykdymas, proc.</t>
  </si>
  <si>
    <t>011-01-03 (T)</t>
  </si>
  <si>
    <t>Užtikrinti finansavimą nenumatytoms išlaidoms dengti bei valdyti prisiimtus finansinius įsipareigojimus</t>
  </si>
  <si>
    <t>011-01-03-01 (TP)</t>
  </si>
  <si>
    <t>Savivaldybės mero rezervas</t>
  </si>
  <si>
    <t>Tikslingas lėšų skyrimas ekstremalioms situacijoms ir arba ekstremaliems įvykiams likviduoti, jų padariniams šalinti, gaisrų ir stichinių nelaimių padariniams likviduoti</t>
  </si>
  <si>
    <t>Tikslingai panaudoto rezervo
dalis, proc.</t>
  </si>
  <si>
    <t>011-01-01-02 (TP)</t>
  </si>
  <si>
    <t>Savivaldybės mero fondas</t>
  </si>
  <si>
    <t>Tikslingai panaudoto fondo
dalis, proc.</t>
  </si>
  <si>
    <t>011-01-03-03 (TP)</t>
  </si>
  <si>
    <t>Paskolų grąžinimas, palūkanų ir paskolų aptarnavimo išlaidų apmokėjimas</t>
  </si>
  <si>
    <t>Prisiimtų finansinių įsipareigojimų vykdymas pagal nustatytus paskolų grąžinimo grafikus</t>
  </si>
  <si>
    <t>Finansinių įsipareigojimų vykdymo savalaikiškumas, proc.</t>
  </si>
  <si>
    <t>011-01-03-04 (TP)</t>
  </si>
  <si>
    <t>UAB "Kėdbusas" nuostolingų maršrutų kompensavimas</t>
  </si>
  <si>
    <t>Keleivių vežimo kompensacijos mokėjimo užtikrinimas</t>
  </si>
  <si>
    <t>Patvirtintų pavėžėjimo išlaidų kompensavimas</t>
  </si>
  <si>
    <t>011-01-03-05 (TP)</t>
  </si>
  <si>
    <t xml:space="preserve">Kompensuoti savivaldybės patirtas išlaidas valdant nepaprastąją padėtį dėl užsieniečių, pasitraukusių iš Ukrainos dėl Rusijos Federacijos karinių veiksmų Ukrainoje </t>
  </si>
  <si>
    <t>Įstaigų, kurioms kompensuojamos išlaidos / asmenų,  pasitraukusių iš Ukrainos dėl Rusijos Federacijos karinių veiksmų Ukrainoje, skaičius</t>
  </si>
  <si>
    <t>2/20</t>
  </si>
  <si>
    <t>011-01-03-06 (TP)</t>
  </si>
  <si>
    <t>Piniginis akcininko įnašas UAB "Kėdainių butai" nuosavam kapitalui atkurti</t>
  </si>
  <si>
    <t>Priemonės vykdymas, proc.</t>
  </si>
  <si>
    <t>011-01-04 (T)</t>
  </si>
  <si>
    <t>Plėtojant  dalykinius santykius ir ryšius su tarptautinėmis ir vietinėmis institucijomis,  organizacijomis, rajono bendruomene, stiprinti rajono įvaizdį</t>
  </si>
  <si>
    <t>011-01-04-01 (TP)</t>
  </si>
  <si>
    <t>Dalyvavimas Lietuvos savivaldybių asociacijos veikloje</t>
  </si>
  <si>
    <t xml:space="preserve">Dalyvavimo LSA veikloje užtikrinimas 
(mokestis)
</t>
  </si>
  <si>
    <t>Veikloje dalyvaujančių partnerių skaičius</t>
  </si>
  <si>
    <t>011-01-04-02  (TP)</t>
  </si>
  <si>
    <t>Dalyvavimas VšĮ Kauno regiono plėtros agentūros veikloje</t>
  </si>
  <si>
    <t>Kauno apskrities savivaldybių regioninis bendradarbiavimas, kvalifikacijos tobulinimas, projektų įgyvendinimas</t>
  </si>
  <si>
    <t>Programų, kuriose dalyvauja savivaldybė, skaičius</t>
  </si>
  <si>
    <t>011-01-04-03  (TP)</t>
  </si>
  <si>
    <t xml:space="preserve">Dalyvavimas Kauno regiono plėtros tarybos veikloje </t>
  </si>
  <si>
    <t xml:space="preserve">Dalyvavimo Kauno regiono plėtros tarybos  veikloje užtikrinimas (mokestis)
</t>
  </si>
  <si>
    <t>Veikloje dalyvaujančių savivaldybių skaičius</t>
  </si>
  <si>
    <t>011-01-04-04 (TP)</t>
  </si>
  <si>
    <t xml:space="preserve">Visuomenės įtraukimas į planavimo, biudžeto formavimo, konsultavimosi procesus, organizuojant dalyvaujamojo biudžeto iniciatyvų konkursą ir iniciatyvų įgyvendinimą </t>
  </si>
  <si>
    <t>"Jaukumo  ratas“ " iniciatyvos įgyvendinimas: rangos darbų viešojo pirkimo organizavimas, rangos darbų koordinavimas, rangovo prisiimtų sutartinių įsipareigojimų vykdymo kontrolė</t>
  </si>
  <si>
    <t>011-01-04-05 (TP)</t>
  </si>
  <si>
    <t>Savivaldybės tarybos ir administracijos komunikacija su bendruomene ir visuomenės informavimo užtikrinimas</t>
  </si>
  <si>
    <t>Komunikacijos su bendruomene ir visuomenės informavimo koordinavimas</t>
  </si>
  <si>
    <t>Informacijos teikimas viešųjų ryšių atstovei</t>
  </si>
  <si>
    <t>nuolat, pagal poreikį</t>
  </si>
  <si>
    <t>011-01-05 (T)</t>
  </si>
  <si>
    <t>Gerinti savivaldybės administracijos veiklos kokybę, atnaujinant (diegiant) informacines sistemas, kompiuterinę įrangą,  užtikrinant sisteminį viešųjų ir administracinių paslaugų modernizavimą</t>
  </si>
  <si>
    <t>011-01-05-01 (TP)</t>
  </si>
  <si>
    <t>Informacinių technologijų plėtra savivaldybės administracijoje, administracinių elektroninių  paslaugų brandos lygio kėlimas</t>
  </si>
  <si>
    <t>IT įrangos, programų, IS atnaujinimo viešųjų pirkimų organizavimas, įdiegtų programų, IS priežiūra ir plėtros organizavimas</t>
  </si>
  <si>
    <t>011-01-05-02 (TP)</t>
  </si>
  <si>
    <t>Kolokacijos paslauga Valstybės duomenų centre</t>
  </si>
  <si>
    <t>Paslaugos funkcionalumo užtikrinimas</t>
  </si>
  <si>
    <t>Kolokacijos užtikrinimas, proc.</t>
  </si>
  <si>
    <t>011-01-05-03 (TP)</t>
  </si>
  <si>
    <t>Kibernetinio saugumo ir elektroninės informacijos saugos užtikrinimas</t>
  </si>
  <si>
    <t>Kibernetinio saugumo reikalavimų užtikrinimas</t>
  </si>
  <si>
    <t>Kibernetinio saugumo srityje 
įgyvendintų priemonių skaičius</t>
  </si>
  <si>
    <t>011-01-05-04 (TP)</t>
  </si>
  <si>
    <t>Kėdainių rajono savivaldybės teikiamų paslaugų informacijos paieškos, naudojant dirbtinį intelektą, sistemos sukūrimas</t>
  </si>
  <si>
    <t>Sistemos sukūrimas ir palaikymas</t>
  </si>
  <si>
    <t>011-01-05-05 (TP)</t>
  </si>
  <si>
    <t xml:space="preserve">Savivaldybės ir Valstybės duomenų agentūros bendradarbiavimas dėl VDV IS, apimant "duomenų ežerą" </t>
  </si>
  <si>
    <t>Duomenų, informacijos teikimas  Valstybės duomenų agentūros valdomo duomenų ežerui</t>
  </si>
  <si>
    <t>Atvertų duomenų skaičius</t>
  </si>
  <si>
    <t>011-01-05-06 (PP)</t>
  </si>
  <si>
    <t>Viešųjų paslaugų teikimas bei gyventojų aptarnavimas, pasitelkiant dirbtinio intelekto sprendimus, Kėdainių rajono savivaldybėje</t>
  </si>
  <si>
    <t>Projekto veiklų koordinavimas gavus ES finansavimą</t>
  </si>
  <si>
    <t>Bendrasis skyrius, Strateginio planavimo ir investicijų skyrius</t>
  </si>
  <si>
    <t xml:space="preserve">Sukurtų skaitmeninių sprendimų skaičius </t>
  </si>
  <si>
    <t>011-01-06 (T)</t>
  </si>
  <si>
    <t>Užtikrinti rajono gyventojų viešąją tvarką ir viešąjį saugumą</t>
  </si>
  <si>
    <t>011-01-06-01 (TP)</t>
  </si>
  <si>
    <t>Prevencinės programos „Saugios aplinkos kūrimas ir bendruomenės teisėtvarkos kūrimas" finansavimas</t>
  </si>
  <si>
    <t>Įgyvendinamų programos priemonių koordinavimas</t>
  </si>
  <si>
    <t xml:space="preserve">Viešosios tvarkos skyrius </t>
  </si>
  <si>
    <t>Įgyvendintų prevencinių priemonių skaičius</t>
  </si>
  <si>
    <t>011-01-06-03 (TP)</t>
  </si>
  <si>
    <t>Civilinės saugos organizavimas</t>
  </si>
  <si>
    <t>Civilinės saugos ekstremaliųjų situacijų valdymo plano prevencinių priemonių rengimas (atnaujinimas)</t>
  </si>
  <si>
    <t>Pareigūnas, atliekantis savivaldybės parengties pareigūno funkcijas</t>
  </si>
  <si>
    <t>Įgyvendintų ekstremaliųjų situacijų prevencijos priemonių plano vykdymo procentas</t>
  </si>
  <si>
    <t xml:space="preserve">Administracijos struktūrinių padalinių, įstaigų, įmonių darbų saugos patikrinimų vykdymas, priešgaisrinės tarnybos parengties kontroliavimas </t>
  </si>
  <si>
    <t>Rajono civilinės saugos perspėjimo sistemos būklės kontroliavimas,  civilinės saugos mokymų organizavimas</t>
  </si>
  <si>
    <t xml:space="preserve">Modernizuotų gyventojų perspėjimo sistemų skaičius </t>
  </si>
  <si>
    <t>011-01-06-04 (TP)</t>
  </si>
  <si>
    <t>Dalyvavimas  rengiant ir vykdant mobilizaciją, demobilizaciją, priimančiosios šalies paramą</t>
  </si>
  <si>
    <t>Pasirengimo mobilizacijai, demobilizacijai ir priimančios šalies paramos teikimo administravimas</t>
  </si>
  <si>
    <t>Vyr. specialistas (mobilizacijai)</t>
  </si>
  <si>
    <t>Atnaujintų mobilizacijos planų skaičius</t>
  </si>
  <si>
    <t xml:space="preserve">Duomenų rinkimas, sisteminimas, savivaldybės mobilizacijos plano rengimas </t>
  </si>
  <si>
    <t>Mobilizacinio ar priimančios šalies paramos teikimo mokymo organizavimas, koordinavimas</t>
  </si>
  <si>
    <t>011-01-06-05 (TP)</t>
  </si>
  <si>
    <t>Gyventojų saugumo, diegiant vaizdo stebėjimo ir saugumo priemones mieste bei rajone  užtikrinimas</t>
  </si>
  <si>
    <t>Vaizdo stebėjimo sistemos ir transporto priemonių greičio, raudono šviesoforo signalo pažeidimo fiksavimo sistemos įrangos nuomos, šių sistemų įrengimo ir priežiūros sutarties koordinavimas</t>
  </si>
  <si>
    <t>Stebėjimo vietų viešosiose erdvėse skaičius</t>
  </si>
  <si>
    <t xml:space="preserve">Eil. Nr. </t>
  </si>
  <si>
    <t>Programos kodas ir pavadinimas</t>
  </si>
  <si>
    <t>01</t>
  </si>
  <si>
    <t>Švietimas ir ugdymas</t>
  </si>
  <si>
    <t>02</t>
  </si>
  <si>
    <t>Sveikatos apsauga</t>
  </si>
  <si>
    <t>03</t>
  </si>
  <si>
    <t>Socialinės apsaugos plėtojimas</t>
  </si>
  <si>
    <t>04</t>
  </si>
  <si>
    <t>Sporto veiklos plėtra</t>
  </si>
  <si>
    <t>05</t>
  </si>
  <si>
    <t>Kultūros veiklos plėtra</t>
  </si>
  <si>
    <t>06</t>
  </si>
  <si>
    <t>Kultūros paveldo išsaugojimas, turizmo skatinimas</t>
  </si>
  <si>
    <t>07</t>
  </si>
  <si>
    <t>Infrastruktūros objektų priežiūra ir plėtra</t>
  </si>
  <si>
    <t>08</t>
  </si>
  <si>
    <t>Aplinkos apsauga</t>
  </si>
  <si>
    <t>09</t>
  </si>
  <si>
    <t>Žemės ūkis ir melioracija</t>
  </si>
  <si>
    <t>10</t>
  </si>
  <si>
    <t>Parama verslui irverslo plėtra</t>
  </si>
  <si>
    <t>11</t>
  </si>
  <si>
    <t>Savivaldybės valdymo tobulinimas</t>
  </si>
  <si>
    <t>IŠ VISO PROGRAMOS ĮGYVENDINTI</t>
  </si>
  <si>
    <t>1.1. savivaldybės biudžeto lėšos (nuosavos, be ankstesnių metų likučio)  SB</t>
  </si>
  <si>
    <t>1.2. Lietuvos Respublikos valstybės biudžeto dotacijos   SBVB</t>
  </si>
  <si>
    <t>1.3. Pajamų įmokos ir kitos pajamos  ĮP</t>
  </si>
  <si>
    <t>1.4. Europos Sąjungos ir kitos tarptautinės finansinės paramos lėšos ES</t>
  </si>
  <si>
    <t>1.5. Skolintos lėšos SK</t>
  </si>
  <si>
    <t>1.6. Ankstesnių metų likučiai  SBL</t>
  </si>
  <si>
    <t>2. Kiti šaltiniai (Europos Sąjungos finansinė parama projektams įgyvendinti ir kitos teisėtai gautos lėšos, nurodant atskirus šaltinius)  KT</t>
  </si>
  <si>
    <t xml:space="preserve">Iš jų: regioninių pažangos priemonių lėšos </t>
  </si>
  <si>
    <t>Socialinės paramos skyrius, Švietimo, kultūros ir sporto skyrius</t>
  </si>
  <si>
    <t>Turto valdymo skyrius</t>
  </si>
  <si>
    <t>Turto valdymo skyrius, Apskaitos skyrius</t>
  </si>
  <si>
    <t>Statybos skyrius, vyr. specialistė (jaunimo reikalų koordinatorė)</t>
  </si>
  <si>
    <t>Turto valdymo  skyrius</t>
  </si>
  <si>
    <t>Turto valdymo skyrius,  Socialinės paramos skyrius</t>
  </si>
  <si>
    <t>Turto valdymo skyrius, Architektūros ir urbanistikos skyrius</t>
  </si>
  <si>
    <t xml:space="preserve"> Komentarai, pastabos, nukrypimų nuo plano priežastys</t>
  </si>
  <si>
    <t xml:space="preserve">Planuota reikšmė </t>
  </si>
  <si>
    <t>Pasiekta reikšmė</t>
  </si>
  <si>
    <t>Numatomi 2024 m. asignavimai ir kitos lėšos</t>
  </si>
  <si>
    <t xml:space="preserve"> Panaudoti 2024 m. asignavimai ir kitos lėšos</t>
  </si>
  <si>
    <t>Kėdainių rajono savivaldybės administracijos 2024 metų veiklos plano ataskaita</t>
  </si>
  <si>
    <t>Tęsiamos TŪM projekto įgyvendinimas. Projekte dalyvaujančiose 4 rajono mokyklose įkurtos laboratorijos, edukacinės, sporto, kūrybiškumo, sensorinės poilsio, laisvalaikio erdvės, įsigyta reikalinga įranga bei priemonės. Vyksta tinklaveika, TŪM programos investicijas gavusios mokyklos su kitomis savivaldybės mokyklomis dalinasi atnaujintomis pedagoginių darbuotojų žiniomis, naujais veiklos modeliais, mokymosi priemonėmis, atnaujinta infrastruktūra</t>
  </si>
  <si>
    <t>~440</t>
  </si>
  <si>
    <t>Visi pirmokai rugsėjo 1 d. buvo apdovanoti „Pirmoko krepšeliu“, kuriame rado svarbiausius mokyklinius reikmenis. Lėšų šiai priemonei prireikė mažiau, nes, įvykdžius viešuosius pirkimus, visi reikalingi daiktai buvo įsigyti už mažesnę pasiūlytą kainą.</t>
  </si>
  <si>
    <t xml:space="preserve"> 27 NVŠ teikėjai vykdė 66 programas, kuriose vidutiniškai dalyvavo 1 770 mokinių. Apie 200 mokinių, turinčių vidutinių, didelių ir labai didelių specialiųjų ugdymosi poreikių, buvo skirti 2 NVŠ krepšeliai. NVŠ krepšeliu pasinaudojo apie 39 proc. mokinių, iš jų apie 59 proc. – iš miesto mokyklų, apie 41 proc. – kaimiškųjų vietovių. NVŠ veiklose, organizuojamose mokyklų ir kitų švietimo teikėjų, dalyvavo 75,7 proc. Savivaldybės bendrojo ugdymo mokyklų mokinių. </t>
  </si>
  <si>
    <t>~36</t>
  </si>
  <si>
    <t xml:space="preserve">Finansuota 30 vaikų vasaros poilsio ir užimtumo stovyklų programų, kuriose dalyvavo 750 vaikų, iš jų 54 turintys didelių ir labai didelių specialiųjų ugdymosi poreikių. Papildomai viena stovykla buvo organizuota 30 ukrainiečių vaikų iš Kėdainių miesto partnerio Melitopolio. </t>
  </si>
  <si>
    <t>Pateiktas  projekto įgyvendinimo planas, pasirašyta finansavimo sutartis, parengti "Ryto“ ir Senamiesčio progimnazijų aplinkos pritaikymo  pagal universalaus dizaino elementus techniniai projektai</t>
  </si>
  <si>
    <t>Pateiktas  projekto įgyvendinimo planas, pasirašyta finansavimo sutartis,  atlikti  remonto darbai dalyje mokyklų patalpų, pritaikant jas visos dienos mokyklos veiklai,  sutvarkytos lauko erdvės</t>
  </si>
  <si>
    <t xml:space="preserve">Dalykinių olimpiadų ir konkursų prizininkų skaičius, tenkantis 10 tūkst. mokinių (skaičius)  </t>
  </si>
  <si>
    <t xml:space="preserve">Individualiam pedagogų ir švietimo įstaigų pedagogų bendruomenių skatinimui skirta 80 tūkst. Eur  ir 5,1 tūkst. Eur  – pedagogines studijas pasirinkusių 3 ikimokyklinio ugdymo mokytojų 100 proc. studijų kainos apmokėjimui </t>
  </si>
  <si>
    <t>Už pasiekimus dalykinėse olimpiadose, konkursuose, meno festivaliuose ir sporto varžybose buvo atrinkti ir apdovanoti 166 mokiniai. Už gautus aukštus įvertinimus brandos egzaminuose apdovanota 12 abiturientų</t>
  </si>
  <si>
    <t xml:space="preserve">Už puikius pedagoginio darbo rezultatus Kėdainių „Ryto“ progimnazijos muzikos mokytoja metodininkė Žydrė Vancevičienė tapo Savivaldybės Metų mokytoja  </t>
  </si>
  <si>
    <t>Baigti įstaigos modernizavimo darbai, atnaujintos vidaus erdvės, pasiekta pastato energijos naudingumo B klasė</t>
  </si>
  <si>
    <t>Priklausomybę sukeliančių medžiagų vartojimo mažinimo ir prevencijos programos priemonės vykdytos pagal patvirtintą planą</t>
  </si>
  <si>
    <t>127 (2024 m.)</t>
  </si>
  <si>
    <t>Projektas pradėtas įgyvendinti 2024 m. rugsėjo mėn., siekiant, kad į  ikimokyklinį ir priešmokyklinį ugdymą būtų sėkmingai įtraukti vaikai iš socialinę riziką patiriančių šeimų teikiant jiems pagalbą ugdymo procese</t>
  </si>
  <si>
    <t>Lopšelyje-darželyje "Žilvitis" dalyvaudamas Žemės ūkio ministerijos  iniciatyvoje, siekia vaikus maitinti trumposiomis maisto tiekimo grandinėmis tiekiamu vietiniu kokybišku maistu. Parama dengiamas kainų skirtumas, susidarantis renkantis ekologiškus ir pagal nacionalinę maisto kokybės sistemą pagamintus produktus vietoj įprastinių maisto produktų ir žaliavų</t>
  </si>
  <si>
    <t xml:space="preserve">12 švietimo įstaigų įsigijo skaitmeniniui ugdymui reikalingą įrangą </t>
  </si>
  <si>
    <t>Savivaldybės biudžeto lėšomis laboratorijų įrangą, priemones įsigijo Šėtos, Josvainių, Krakių Mikalojaus Katkaus ir Akademijos gimnazijos</t>
  </si>
  <si>
    <t xml:space="preserve">9 ugdymo įstaigos dalyvauja ES projekte, siekiant gerinti švietimo paslaugų kokybę, aprūpinant efektyviai veikiančias bendrojo ugdymo mokyklas laboratorine įranga, priemonėmis ir kompiuterine įranga. </t>
  </si>
  <si>
    <t>0</t>
  </si>
  <si>
    <t>Vykdyti mokyklos pastato atnaujinimo (apšiltinimo) darbai</t>
  </si>
  <si>
    <t>Įstaigų skaičius, kuriose įrengta vėdinimo (kondicionavimo) sistema</t>
  </si>
  <si>
    <t>Lopšelis-darželis "Aviliukas" teritorija apjuosta nauja tvora,  lopšelio-darželio "Vyturėlis" pakeista dalis teritorijos juosiančios tvoros,  J. Paukštelio progimnazija įsigijo elektroninių cigarečių  sensorius</t>
  </si>
  <si>
    <t>~30</t>
  </si>
  <si>
    <t>Metų medikės titulas  teko VšĮ Kėdainių pirminės sveikatos priežiūros centro šeimos gydytojai  Vilmai Šnurevičiūtei</t>
  </si>
  <si>
    <t>Vadovaujantis Kėdainių rajono savivaldybės administracijos direktoriaus 2023 m. vasario 23 d. įsakymu Nr.  AD-1-219 ,,Dėl priedangos paruošimo ir jos panaudojimo rekomendacijų Kėdainių rajono savivaldybės teritorijoje patvirtinimo" patvirtintomis rekomendacijomis, VšĮ Kėdainių PSPC pasirengė ir paruošė įstaigos pastatų rūsiuose priedangas( rūsys po Pediatrijos skyriumi ir rūsys po Administracijos pastatu) .  VšĮ Kėdainių ligoninė ir VšĮ Kėdainių PSPC darbui ekstremaliomis sąlygomis  yra pasirengusios  ekstremalių situacijų valdymo planus, kuriuos derina su SAM</t>
  </si>
  <si>
    <t>Programos lėšomis pirkti tuberkulino mėginiai ir priemonės, vykdyta rizikos grupių asmenų ankstyvoji diagnostika.</t>
  </si>
  <si>
    <t>12410</t>
  </si>
  <si>
    <t>Mokinių, gaunančių socialinę paramą, skaičius sumažėjo, bet lėšos padidėjo dėl pasikeitusio bazinės socialinės išmokos dydžio ir lėšų, skiriamų maisto produktams įsigyti, didėjimo.</t>
  </si>
  <si>
    <t>UAB "Kėdbusas" finansuota 795,4 tūkst. Eur už keleivių, turinčių teisę į lengvatas pagal LR Transporto lengvatų įstatymą (moksleiviai, senjorai, asmenys su negalia, užsieniečiai, pasitraukę iš Ukrainos dėl Rusijos Federacijos karinių veiksmų) vežimą. Keleivių skaičius, lyginant su ankstesniais laikotarpiais, išlieka stabilus.</t>
  </si>
  <si>
    <t>13 asmenų skirta kompensacija</t>
  </si>
  <si>
    <t>003-01-01-11(TP)</t>
  </si>
  <si>
    <t>Įgyvendinant programą vykdytas  E. sveikatos IS funkcionalumų palaikymas (1 kompl.- siuntimų išrašymas, instrumentinių tyrimų atlikimas, neįgalumo ir darbingumo lygio nustatymas, įstaigos resursų administravimas, E. receptas, ataskaitų ir analizės formavimas,  tyrimų rezultatai, pacientų perregistravimas, prevencinės programos, nedarbingumo  pažymėjimas, IS ir SVDPT vartų bei prieigos priežiūra, laboratorinės informacinės sistemos priežiūra), įsigytas 1 kompl. aptarnavimo paslaugų.</t>
  </si>
  <si>
    <t>Programos lėšomis teiktos stacionarios Žemo slenksčio kabinete ir mobilios paslaugos 2639 lankytojams, įsigytos priemonės (atrankiniai greitieji ŽIV, Hepatitų C, B, sifilio testai,  vienkartinės dezinfekcinės, žaizdų gydymo  priemonės, utilizavimo konteineriai ir transportavimo įranga (krepšiai) mobilioms paslaugoms teikti.  Pasiektas didesnis rodiklis dėl papildomo finansavimo iš Respublikinio priklausomybės ligų centro.</t>
  </si>
  <si>
    <t xml:space="preserve">Programos lėšomis dalinai finansuotos ambulatorijų ir medicinos punktų komunalinės  išlaidos, teiktos  Mobilaus medicinos punkto paslaugos. Kiekvieno apsilankymo metu suteikta nuo 2 iki 5 medicininių (taip pat ir profilaktinio darbo) slaugos paslaugų: vertinama paciento būklė, pagal poreikį matuojamas kraujospūdis, atliekama kardiograma, kraujo tyrimai, prižiūrimos pragulos, tvarstomos žaizdos, leidžiami vaistai ir kt. </t>
  </si>
  <si>
    <t xml:space="preserve">Įgyvendinant programą atliktas Krakių ambulatorijos šildymo sistemos remontas (katilinė, šilumos mazgas ir kt.), </t>
  </si>
  <si>
    <t>Programos lėšomis įsigyti kondicionieriai įrengti Geriatrijos, Fizinės medicinos ir reabilitacijos, Konsultacijų poliklinikos, Radiologijos skyriuose, Specializuotų skausmo diagnozavimo ir gydymo paslaugų dienos stacionare. Kadangi vykdant viešuosius pirkimus sutaupyta lėšų, kondicionierių įsigyta daugiau nei planuota</t>
  </si>
  <si>
    <t>Neveiksnių asmenų būklės peržiūrėjimo komisija peržiūrėjo 85 asmenų būklę</t>
  </si>
  <si>
    <t xml:space="preserve">Programos lėšomis mokamos lizingo įmokos  už įsigytą ultragarsinį aparatą. Vienam gydytojui per metus teko 519  vnt. moters dubens organų bei vaisiaus ultragarsinių tyrimų. </t>
  </si>
  <si>
    <t>Finansuotos lizingo įmokos už įsigytus 2 vnt. anestezijos aparatų su paciento gyvybinių funkcijų montavimo sistema bei elektros energijos generatorius. Anestezijų skaičius padidėjo dėl įsigytos įrangos suteiktų galimybių atlikti daugiau dienos chirurgijos paslaugų ir kitų operacijų savalaikio  užtikrinimo</t>
  </si>
  <si>
    <t>Programos lėšomis mokėtos lizingo įmokos  už  endoskopinę įrangą su vežimėliu bei endoskopų plovimo ir dezinfekavimo mašiną. Atlikta 1863 (metinio plano įvykdymas 133 proc.)  endoskopijos ir 634 (metinio plano įvykdymas 181 proc.) kolonoskopijos tyrimų.</t>
  </si>
  <si>
    <t>Programos lėšomis mokamos lizingo įmokos už skaitmenizuoto mamografo įsigijimą, atlikta  mamografijų ir vertinimo paslaugų. Labai aktyviai dirbta viešinimo srityje</t>
  </si>
  <si>
    <t>18535        4 d.</t>
  </si>
  <si>
    <t>Programos lėšomis mokėtos lizingo įmokos  už  skaitmeninis rentgeno diagnostikos medicinos prietaisą. Per metus   rentgeno  paslaugų suteikta 18 535 vnt.. Įsigytu nauju, moderniu rentgeno aparatu užtikrinamas nepertraukiamas rentgeno diagnostinių paslaugų prieinamumas gyventojams</t>
  </si>
  <si>
    <t>Programos lėšomis mokėtos lizingo įmokos  už  įsigytą tomografą. Kabineto darbo našumas padidėjo, nes naujuoju tomografu (skanuojant 128 sluoksnių) daug greitesnis skanavimo laikas. Paprastesnis paciento paruošimas, ypač tiems, kuriems reikalingas deguonis. Mažesnė pacientų apšvita, kontrastiniai tyrimai tikslesni  tyrimo metu. Atlikta integracija su medicininėmis IS ir MedVAIS</t>
  </si>
  <si>
    <t>Įsigytos įrangos komplektas</t>
  </si>
  <si>
    <t>Programos lėšomis įmokėta pradinė įmoka už įsigytą įrangą – odontologijos kėdė su priedais, panoraminis rentgeno aparatas, kompresoriai, vakuuminis siurblys, mikrovariklis, oro sausintuvas, Morita lokatorius, LED diodinė lempa, Osmos filtras</t>
  </si>
  <si>
    <t>Programos lėšomis įsigyti kondicionieriai įrengti Slaugos paslaugų namuose tarnyboje, Odontologijos, Pediatrijos skyriuose, Chirurgijos kabinete, Pernaravos, Šėtos, Gudžiūnų, Lančiūnavos ambulatorijose. Kadangi vykdant viešuosius pirkimus sutaupyta lėšų, kondicionierių įsigyta daugiau nei planuota</t>
  </si>
  <si>
    <t>Programoje numatytomis skatinamosiomis priemonėmis pasinaudojo 10 naujai atvykusių specialistų (5 šeimos gydytojai, 4 gydytojai odontologai ir 1 medicinos psichologas). Sveikatos priežiūros specialistams (40 asmenų), gyvenantiems kituose miestuose ar nuo darbo vietos nutolusiose teritorijose, buvo kompensuojamos kelionės išlaidos</t>
  </si>
  <si>
    <t>Programos lėšomis įsigyta moderni fizinės medicinos - reabilitacijos skyriaus įranga, kurią sudaro elektrostimuliatorius, aplikatoriai rankoms, robotinės rankos, kombinuotos terapijos aparatas, vežimėlis su pilnu vakuumo komplektu, aukšto intensyvumo elektromagnetinio lauko terapijos aparatas, Fango parafino šildymo ir maišymo įrenginys, termostatinė spinta, kita reabilitacijos įranga, priemonės</t>
  </si>
  <si>
    <t>Programos lėšomis 15 vaikų, turinčių autizmo spektro ir kitų raidos sutrikimų, teikta sisteminga ir veiksminga reabilitacija, veiklos skatinant jų psichikos, motorikos, kalbos, socialinių, bendravimo, savitarnos ir kitų įgūdžių raidą</t>
  </si>
  <si>
    <t>Pateikta projekto paraiška, pasirašyta finansavimo sutartis kartu su projekto partneriais VšĮ Kėdainių PSPC, VšĮ Kėdainių ligoninė, UAB Žaliakalnio poliklinika ir UAB Kėdainių šeimos klinika. Pradėtos įgyvendinti projekto veiklos, siekiant atnaujinti  įstaigų infrastruktūrą ir medicininę bei kitą įrangą</t>
  </si>
  <si>
    <t xml:space="preserve">Programos lėšomis palaikomi E.sveikatos IS funkcionalumai: siuntimų išrašymas, atsakymų į siuntimą išrašymas, epikrizių išrašymas, E025 išrašymas, mirties liudijimų išrašymas, vaiko gimimo liudijimų išrašymas, nedarbingumo pažymėjimo išrašymas, E. receptas, vaistų verifikavimas, instrumentinių tyrimų atlikimas, SMS žinutės pacientams, medicininių vaizdų siuntimas į MedVAIS, ataskaitų ir analizės formavimas, reabilitacijos modulis. </t>
  </si>
  <si>
    <t>Sutrumpėjusi sterilizavimo proceso trukmė (iki, min)</t>
  </si>
  <si>
    <t>Programos lėšomis mokėtos lizingo įmokos  už  įsigytą dezinfekcijos ir sterilizavimo įrangą. Įsigijus naujus sterilizatorius vienu metu per 1,5 val. galima sterilizuoti 600 l kiekį, tuo tarpu senaisiais aparatais vienu metu sterilizuodavo apie 400 l. Kadangi sterilizuojama vienu metu didesnis kiekis, pati sterilizavimo trukmė bendrai sumažėjo apie 30 min.</t>
  </si>
  <si>
    <t>Projektas įgyvendintas, apmokėta kompensavimo būdu, 2025 m. bus kompensuotos ES ir SVBV lėšos. Įsigyta reikalinga medicininė ir kita reikalinga įranga ambulatorines slaugos paslaugas namuose teikiančiai mobiliai komandai</t>
  </si>
  <si>
    <t xml:space="preserve">Programoje numatytomis priemonėmis pasinaudojo 76 sveikatos priežiūros specialistai. Pritraukti 27 trūkstamos profesinės kvalifikacijos gydytojai ir 9 bendrosios praktikos slaugytojai </t>
  </si>
  <si>
    <t>Programos lėšomis prisidėta prie ES įgyvendinimo projekto, įrengiant keltuvą  (pritaikymas neįgaliųjų poreikiams)</t>
  </si>
  <si>
    <t>Įgyvendinant programą įgyvendinti 28 sveikatos projektai, vykdyta  rajono maudyklų vandens kokybės tyrimai,  finansuotos visuomenės sveikatos stebėsenos ataskaitos rekomendacijų įgyvendinimo priemonės,  vestos prevencinės paskaitos apie psichoaktyvių medžiagų žalą, vykdytas mokyklų aplinkos testavimas dėl narkotinių medžiagų aptikimo, įgyvendintos tikslinės priemonės, reikalingos apsaugoti gyventojų sveikatą</t>
  </si>
  <si>
    <t>12,0*</t>
  </si>
  <si>
    <t>Įsigyta ir įdiegta centralizuoto vaikų priėmimo į  savivaldybės švietimo įstaigas informacinė sistema. Integruotos 28 švietimo įstaigos. Apmokėta iš 11 programos 02 priemonės lėšų</t>
  </si>
  <si>
    <t xml:space="preserve">Įsigyta techninio projekto parengimo paslauga, rengtas techninis projektas, už kurį, atlikus ekspertizę, bus apmokėta 2025 m. </t>
  </si>
  <si>
    <t>Projekto „Ankstyvojo ugdymo užtikrinimas vaikams iš socialinę riziką patiriančių šeimų“ įgyvendinimas</t>
  </si>
  <si>
    <t xml:space="preserve">Šėtos gimnazijai, atsinaujinus virtuvės patalpas bei įsigijus reikalingą įrangą ir priemones, maitinimas organizuojamas savarankiškai   </t>
  </si>
  <si>
    <t>Vykdyti baigiamieji rangos darbai, įsigyti bendrosioms baldai erdvėms baldai, įranga</t>
  </si>
  <si>
    <t>Akademijos, Josvainių, Šėtos, Šviesiosios gimnazijoms, Surviliškio V.Svirskio pagrindinei mokyklai, Spindulio bei Kalbų mokyklai skirtas finansavimas įrengti vėdinimo ir kondicionavimo sistemas</t>
  </si>
  <si>
    <t>Mokyklų aprūpinimo geltonaisiais autobusais programa</t>
  </si>
  <si>
    <t>Įsigytas ir Krakių M. Katkaus gimnazijai perduotas mokyklinis autobusas</t>
  </si>
  <si>
    <t>Rengiami lopšelio -darželio 'Aviliukas" bei Akademijos darželio - mokyklos "Kaštonas" modernizavimo techniniai projektai</t>
  </si>
  <si>
    <t>7/ 6</t>
  </si>
  <si>
    <t xml:space="preserve">Suorganizuotos ir įvykdytos rajoninės tarporganizacinės neįgaliųjų šaškių, bočios, stalo teniso varžybos, paraplegikų spartakiada, žygiai su šiaurietiškomis lazdomis, Kėdainių r. žmonių su fizine negalia komandos dalyvavo Lietuvos žmonių su fizine negalia bočios, stalo teniso, biliardo-pulo, rankų lenkimo čempionatuose,  finansuotos 4 sportinės treniruočių stovyklos, kuriose dalyvavo 15 asmenų. Kėdainių r. veteranų komandos dalyvavo Lietuvos senjorų futbolo pirmenybėse ir Lietuvos veteranų krepšinio lygos 70+ gr. čempionate, kuriame iškovojo sidabro medalius. Dalinai finansuotos 2 sporto treniruočių stovyklos, kuriose dalyvavo 28 asmenys. </t>
  </si>
  <si>
    <t>18/8</t>
  </si>
  <si>
    <t>Kėdainių r. pirmą kartą įvykdytas Lietuvos automobilių mini ralio čempionato I etapas „Daumantų Rally Kėdainiai“, įvykdytos bėgimo varžybos „Šėta 2024“ ir LBT XI etapas, respublikinės vaikų sportinio ėjimo varžybos „Krakės 2024“ Baltijos galiūnų komandinis čempionatas; surengtos rajono krepšinio, futbolo, šachmatų ir šaškių sprendimo, teniso, stalo teniso asmeninių ir mišrių dvejetų, sportinių šokių, karate, žolės riedulio ir kitų sporto šakų pirmenybės ir taurės varžybos bei kiti renginiai. Pasiruošimui ir dalyvavimui šalies ir tarptautiniuose sporto renginiuose surengta 8 sporto treniruočių stovyklų (29 dalyviai). Kėdainių rajono sportininkai ir komandos šalies pirmenybėse, čempionatuose, tarptautinėse varžybose įvairaus amžiaus grupėse ir atskirose sporto šakose laimėjo 71 medalį</t>
  </si>
  <si>
    <t>Organizuotos  mokymo plaukti pamokos 2–4 klasių mokiniams. Mokymo plaukti programa finansuojama Lietuvos plaukimo federacijos informacijos ir paslaugų biuro (18 pamokų rudens ciklas) ir savivaldybės  (14 pamokų pavasario ciklas) lėšomis. Programoje dalyvavo 5 ugdymo įstaigos</t>
  </si>
  <si>
    <t>19</t>
  </si>
  <si>
    <t xml:space="preserve">Rajono nevyriausybinių organizacijų sporto projektų finansavimo konkurso metu finansuota 19 fizinio aktyvumo (10) ir sporto veiklos (9) projektų </t>
  </si>
  <si>
    <t>7-10 /5-8 / 18/2</t>
  </si>
  <si>
    <t>Finansuota programa. Krepšinio komanda „Nevėžis-Optibet“ 2023/2024 m. LKL čempionate iškovojo 9 vietą, KMT turnyre pateko į II etapą. Vykdyta programa, kurioje dalyvavo 6 rajono mokyklos (47 fizinio ugdymo pamokos), suorganizuoti 2 krepšinio 3x3 turnyrai klubo fanams ir Kėdainių SC auklėtiniams ir kt. socialinės veiklos, surengtos 2 atviros treniruotės.</t>
  </si>
  <si>
    <t>6 /7</t>
  </si>
  <si>
    <t>Finansuota programa. Iškovota 6 vieta LFF Optibet Pirmosios lygos pirmenybėse, „Nevėžio“ vyrų komandos sudėtį papildė 7 jaunieji  futbolininkai iš Kėdainių.</t>
  </si>
  <si>
    <t>Finansuota programa. Surengta 15 sporto treniruočių stovyklų. Įvairaus amžiaus grupėse šalies ir rajonų čempionatuose (44) bei tarptautinėse varžybose (5) iškovoti 49 medaliai.</t>
  </si>
  <si>
    <t>315/10/7</t>
  </si>
  <si>
    <t>Finansuota programa. Sportuojančių sk. 315, Lietuvos futbolo federacijos pirmenybių varžybose dalyvavo 10 amžiaus gr., 7 jauni žaidėjai papildė „Nevėžio“ komandą</t>
  </si>
  <si>
    <t>Už aukšto meistriškumo sporto pasiekimus apdovanoti 35 sportininkai ir 7 treneriai+M30:M39</t>
  </si>
  <si>
    <t>6 /14/10</t>
  </si>
  <si>
    <t>Finansuota programa. Lietuvos moterų futbolo asociacijos Pirmos lygos pirmenybėse iškovota 6 vieta, sužaista 14 oficialių varžybų. Komandai atstovauja 10 kėdainiečių.</t>
  </si>
  <si>
    <t>8 /1/14</t>
  </si>
  <si>
    <t>7/15/37/1</t>
  </si>
  <si>
    <t>Už pasiektus aukšto meistriškumo sporto laimėjimus Lietuvos suaugusiųjų čempionatuose skirtos 36 premijos sportininkams (28) ir jų treneriams (8), kurie atstovavo Kėdainių rajono savivaldybei Lietuvos ir Europos čempionatuose bei iškovojo nugalėtojų ir prizininkų vardus Lietuvos suaugusiųjų bokso, Lietuvos kultūrizmo ir fitneso, Lietuvos motociklų motokroso ir Enduro kroso, Lietuvos sportinių šokių, Europos jaunių klasikinio štangos spaudimo, Regionų krepšinio lygos bei kituose čempionatuose</t>
  </si>
  <si>
    <t>Dalyvaujant projekte, įsigyta nutolusi fotovoltinė  saulės elektrinė 300 kW</t>
  </si>
  <si>
    <t>Atnaujintas sporto aikštynas: įrengta krepšinio aikštelės danga, sutvarkytos teritorijos šalia aikštelių, įrengta bėgimo takų danga bei   šuoliaduobės konstrukcija, sutvarkyti priėjimo takai, įrengti sporto treniruokliai, tinklinio aikštelės dangos konstrukcija ir futbolo aikštelė, apjuosta tvora bei atlikti kiti atnaujinimo darbai</t>
  </si>
  <si>
    <t xml:space="preserve">Parengtas Šėtos gimnazijos sporto aikštyno atnaujinimo projektas. </t>
  </si>
  <si>
    <t>Atnaujintų sporto objektų skaičius</t>
  </si>
  <si>
    <t xml:space="preserve">Mantviliškio kaime atnaujinta krepšinio aikštelės danga, pakeistos krepšinio lentos, nudažytos linijos. Mieste vykdyta vaikų žaidimo aikštelių priežiūra/ atnaujinimo darbai (Vytauto parke, prie J. Basanavičiaus g. 15 ir 73 bei Žemaitės g. 24 namų), atnaujintas sugadintas inventorius </t>
  </si>
  <si>
    <t>Finansuota programa. Lietuvos TOPsport čempionate iškovota 8 v., į Lietuvos rinktinės kandidatų sąrašą įtrauktas 1 kėdainietis, „Kėdainiai United“ komandoje žaidžia 14 kėdainiečių</t>
  </si>
  <si>
    <t>Finansuota programa. Dalyvauta Lietuvos ir tarptautinėse 15 dziudo  varžybose, jose iškovota 37 medaliai, suorganizuotas tarptautinis dziudo turnyras Arimanto Pocevičiaus taurei laimėti (276 dalyviai).</t>
  </si>
  <si>
    <t>Paraiškos teikimas finansavimui gauti</t>
  </si>
  <si>
    <t xml:space="preserve">Pradėti gimnazijos sporto aikštyno atnaujinimo darbai, kurie bus tęsiami 2025 m. </t>
  </si>
  <si>
    <t xml:space="preserve">Parengta ir apsvarstyta parengta galimybių studija </t>
  </si>
  <si>
    <t>Teikta parama pagal poreikį, pagal teisės aktų nuostatas</t>
  </si>
  <si>
    <t>Asmenų, gavusių būsto nuomos ar išperkamosios būsto nuomos mokesčių dalies kompensaciją, skaičius</t>
  </si>
  <si>
    <t>10/100</t>
  </si>
  <si>
    <t>Teikta parama pagal poreikį, panaudota 0,5 tūkst. Eur</t>
  </si>
  <si>
    <t>202 vaikams, gimusiems Lietuvoje ir gyvenantiems Kėdainių r. savivaldybėje išmokėtos 100 Eur vienkartinės išmokos.</t>
  </si>
  <si>
    <t>Gyventojams kompensuotas kainų skirtumas už šildymą. Lėšos kompensacijoms skiriamos atsižvelgiant į gyventojų gaunamas pajamas, šildymo sezono trukmę</t>
  </si>
  <si>
    <t>Kainų skirtumo už šildymą kompensavimas   teisės aktų nustatyta tvarka, proc.</t>
  </si>
  <si>
    <t>Asmenims kompensuota karšto ir šalto vandens pardavimo kaina</t>
  </si>
  <si>
    <t>Karšto ir šalto vandens pardavimo kainos kompensavimas teisės aktų nustatyta tvarka, proc.</t>
  </si>
  <si>
    <t>Metų socialinio darbuotojo apdovanojimas skirtas Josvainių socialinio ir ugdymo centro direktorės pavaduotojai socialiniams reikalams Jolantai Maruozienei</t>
  </si>
  <si>
    <t>Vykdytas viešinimas ir konsultacijos dėl galimybės pasinaudoti šia paslauga, 8 asmenims (šeimoms) skirta kompensacija</t>
  </si>
  <si>
    <t>Poreikio paramai nebuvo iš SB lėšų nebuvo, šeimynos finansuotos tikslinėmis lėšomis</t>
  </si>
  <si>
    <t>Finansuota VšĮ "Gyvenimo namai sutrikusio intelekto asmenims" programa, įstaiga paslaugas teikė 21 asmeniui</t>
  </si>
  <si>
    <t>Finansuota VšĮ "Langakių savarankiško gyvenimo namai" programa, paslaugos teiktos 5 asmenims</t>
  </si>
  <si>
    <t>Socialinės reabilitacijos asmenims su negalia bendruomenėje paslaugas teikė 5 organizacijos, kuriose paslaugas gavo 179 asmenys su negalia</t>
  </si>
  <si>
    <t>12 asmenų gavo socialinių dirbtuvių paslaugą. Ugdyti asmenų su negalia darbiniai įgūdžiai, pagaminti rankdarbiai realizuoti mugėse</t>
  </si>
  <si>
    <t>272/98,3</t>
  </si>
  <si>
    <t>19 asmenų teikta asmeninė pagalba asmens higienos, mitybos, judėjimo/mobilumo, socialinių santykių kūrimo/palaikymo srityse. Asmeninė pagalba 1 asmeniui teikta 2-3 kartus per savaitę po 2-3 val./1 kart.</t>
  </si>
  <si>
    <t>Asmenų, gaunančių išmokas,  skaičius</t>
  </si>
  <si>
    <t>~5200</t>
  </si>
  <si>
    <t xml:space="preserve">Teikta parama labiausiai skurstantiems asmenims, įskaitant vaikus, suteikiant pagalbą asmenims įsigyti maisto produktus ir (ar) būtinojo vartojimo prekes, siekiant spręsti materialinio nepritekliaus problemą </t>
  </si>
  <si>
    <t>Finansuotos 9 vaikų dienos centrų veiklos, kuriose dalyvavo 180 vaikų</t>
  </si>
  <si>
    <t>Finansuota Kauno arkivyskupijos Caritas programa, individuali socialinė pagalba teikta 62 asmenims, siekiant sėkmingos socialinės integracijos.</t>
  </si>
  <si>
    <t>Teikta psichosocialinė pagalba krizines situacijas ir smurtą artimoje aplinkoje išgyvenantiems asmenims, vykdyta smurto artimoje aplinkoje prevencinė ̸ švietėjiška veikla, siekiant mažinti smurtą artimoje aplinkoje, didinti šeimos gerovę, mažinti socialinę atskirtį ir didinti socialinę integraciją</t>
  </si>
  <si>
    <t>Programoje dalyvavo 149 asmenys. Vykdant programą, seniūnijose pagal terminuotas darbo sutartis buvo įdarbinti 69 asmenys. Pasibaigus 2024 m. užimtumo didinimo programai po 6 mėnesių dirbo 23 asmenys</t>
  </si>
  <si>
    <t>Suremontuota 10 bendrabučio tipo kambarių ir I a. koridorius, adresu Žemaitės g. 10. Taip pat suremontuoti 4 socialiniai būstai. Pagal pateiktus socialiniame ir savivaldybės būste gyvenančių asmenų prašymus, apsvarstytus Socialinių ir savivaldybės būstų remonto komisijoje, atlikti remonto darbai</t>
  </si>
  <si>
    <t>Pagal poreikį kompensuotos savivaldybei priklausančio būsto renovacijos išlaidos</t>
  </si>
  <si>
    <t>Šėtos g.  91 name įsigytas būstas nakvynės namų poreikiams</t>
  </si>
  <si>
    <t>Asmenų su negalia poreikiams pritaikyti 8 būstai</t>
  </si>
  <si>
    <t xml:space="preserve">Piniginės socialinės paramos gavėjų skaičius ženkliai išaugo dėl pasikeitusių teisės aktų, kurie reglamentavo Valstybės remiamų pajamų didėjimą, kuris tiesiogiai susijęs tiek su kompensacijos dydžiu, tiek nustatant teisę skirti kompensaciją būsto šildymui, šaltam bei karštam vandeniui. Lėšų iš SB reikėjo mažiau, kadangi buvo gauta dotacija iš SBVB lėšų </t>
  </si>
  <si>
    <t>480</t>
  </si>
  <si>
    <t>480 vaikų iš dalies arba visiškai atleisti nuo mokesčio už maitinimą</t>
  </si>
  <si>
    <t>2038 mokiniams kompensuota nemokamo maitinimo kaina</t>
  </si>
  <si>
    <t>Švietimo, kultūros ir sporto skyrius formavo ir įgyvendino rajono savivaldybės kultūros politiką muziejų, bibliotekų, etninės kultūros, meno mėgėjų veikloje bei kitose kultūros srityse, rūpinosi gyventojų bendrosios kultūros ugdymu.  Skyrius organizavo, finansavo 46 kultūrinius renginius, šventes, festivalius</t>
  </si>
  <si>
    <t>Konkurso būdu iš pateiktų 35 paraiškų,  finansuota 17 projektų, kurių metu organizuoti 70 edukacinių užsiėmimų ir seminarų, 11 parodų ir 39 kiti įvairaus pobūdžio renginiai. Projektų veiklose dalyvavo virš 5 tūkst. rajono gyventojų</t>
  </si>
  <si>
    <t>Krašto kultūros premija įteikta  Vytautui Greičiui už kultūrinį švietėjišką darbą su rajono gyventojais, už reikšmingus laimėjimus, puoselėjant mėgėjų meno tradicijas ir garsinant Kėdainių kraštą.</t>
  </si>
  <si>
    <t>Kėdainių krašto garbės piliečio Česlovo Milošo premija įteikta knygos „Kėdainių krašto tautosaka: kraštotyros užrašai“ autorei, Kėdainių krašto muziejaus tradicinių amatų centro Arnetų name vadovei Reginai Lukminienei</t>
  </si>
  <si>
    <t>8-iems kolektyvams  skirta lėšų tautinių, archeologinių, istorinių kostiumų ar jų dalių įsigijimui bei mėgėjų meno kolektyvų muzikos instrumentų įsigijimui</t>
  </si>
  <si>
    <t>Skirtas finansavimas kolektyvų dalyvavimui tarptautiniuose festivaliuose-konkursuose. Kėdainių kultūros centro senjorų liaudiškų šokių grupė „Lankesa“ ir Vilainių skyriaus vyresniųjų liaudiškų šokių grupė „Volungė“ dalyvavo festivalyje-konkurse „Merry Christmas Baltic Amber“ Rygoje, Latvijoje. Kėdainių kultūros centro liaudiškų šokių grupė „Volungė“ dalyvavo tarptautiniame šokių konkurse „Pasaulio folkloro taurė – Jesolo 2024“ Jesole, Italijoje. Kėdainių kultūros centro vaikų popchorai „Skambantis perliukas“ ir „Perliukai“ dalyvavo tarptautiniame vaikų ir jaunimo muzikos konkurse-festivalyje „Summer talent league“ Loret de Mar mieste, Ispanijoje</t>
  </si>
  <si>
    <t>005-01-03 (T)8,4</t>
  </si>
  <si>
    <t>Finansuota Kėdainių rajono mokinių savivaldos plėtros  programa, kurios priemonės skirtos stiprinti ir plėtoti rajono mokinių savivaldos institucijas ir jų vaidmenį mokyklos bendruomenėje, mokinių nuomonės atstovavimą, ugdyti pilietines, socialines, komunikacines kompetencijas</t>
  </si>
  <si>
    <t>Finansuoti 6 jaunimo ir/ar su jaunimu dirbančių organizacijų projektai, į kurių veiklas įsitraukė  1188 jaunuoliai (14–29 m.)</t>
  </si>
  <si>
    <t>2024 m. rajone veikė 6 atvirosios jaunimo erdvės bei 1 atviras jaunimo centras.  Konkurso būdu finansuoti 6 projektai, kurių veiklose dalyvavo 232 jaunuoliai. Per 2024 m. AJE ir AJC apsilankė per 1,1 tūkst. jaunuolių.</t>
  </si>
  <si>
    <t>Savanoriškos tarnybos įgyvendinimą rajone koordinuoja LPF "Tavo svajonė". Programos veikloje dalyvavo 11 jaunuoliai</t>
  </si>
  <si>
    <t>Programa, kurios tikslas sudaryti palankias sąlygas kokybiškam jaunimo užimtumui,  susidomėjo 5 darbdaviai. Programoje dalyvavo 12 jaunuolių (14-19 m.)</t>
  </si>
  <si>
    <t xml:space="preserve">Trečią kartą, kartu su Savivaldybės Jaunimo reikalų taryba, įvairiomis rajono jaunimo ir su jaunimu dirbančiomis organizacijomis,  suorganizuotas Tarptautinis jaunimo dienos renginys, turėjęs didelį jaunimo susidomėjimą ir populiarumą </t>
  </si>
  <si>
    <t>Organizuotas Nevyriausybinių organizacijų institucinio stiprinimo ir veiklos plėtojimo projektų finansavimo Savivaldybės biudžeto lėšomis konkursas. Konkurso būdu finansuoti 11 projektai</t>
  </si>
  <si>
    <t>Organizuotas Bendruomeninių organizacijų veiklos projektų finansavimo Savivaldybės biudžeto lėšomis konkursas, kurio metu finansuoti 23 projektai</t>
  </si>
  <si>
    <t>Parengta ir pasirašyta Savivaldybės biudžeto lėšų naudojimo sutartis su Kėdainių miesto vietos veiklos grupe dėl programos „Vietos plėtros strategijos rengimo ir įgyvendinimo 2024 metų programa" įgyvendinimo. Programos vykdymo metu parengtas Kėdainių miesto vietos veiklos grupės vietos plėtros 2023–2029 metų strategijos projektas, kuriam pritarė Kėdainių rajono savivaldybės taryba. Finansavimas Strategijos įgyvendinimui gautas</t>
  </si>
  <si>
    <t>Visos suplanuotos projekto, finansuoto iš Prieglobsčio, Migracijos ir integracijos fondo priemonės „Pagalba ekstremaliosios situacijos atveju”  lėšų,  veiklos įgyvendintos 100 proc. Per visą projekto įgyvendinimo laikotarpį projekto veiklose dalyvavo 549 tikslinės grupės dalyviai</t>
  </si>
  <si>
    <t>2024 m. valstybės biudžeto lėšomis finansuoti ir įgyvendinti 9 projektai, kurių metu suplanuotos veiklos įvykdytos 100 proc., veiklose dalyvavo 1052 vietos bendruomenės nariai (gyventojai)</t>
  </si>
  <si>
    <t>Koordinuota Savivaldybės NVO tarybos veikla, suorganizuota 13 NVO tarybos posėdžių. Minint tarptautinę savanorių dieną, organizuotas Savanorių padėkos dienos renginys. Organizuotas renginys „Savivaldybių NVO tarybų geroji patirtis stiprinant ir plėtojant nevyriausybinį sektorių“, NVO forumas „Stipresnės nevyriausybinės organizacijos link“ ir kt. renginiai.</t>
  </si>
  <si>
    <t>Tęsti kultūros centro vidaus apdailos darbai, įsigyta scenos apšvietimo sistema, scenos kėlimo įrangos mechanizmai, dalis baldų, vykdyti sklypo tvarkybos darbai</t>
  </si>
  <si>
    <t>Atnaujintos ir pritaikytos kultūrinei ir kūrybinei veiklai vykdyti  I a. patalpos</t>
  </si>
  <si>
    <t>Parengta techninė dokumentacija / įveiklinta kultūros centro pastato dalis</t>
  </si>
  <si>
    <t xml:space="preserve">Įgyvendinant programą pasirašytos 5 sutartys: 1) finansuoti Dotnuvos Viešpaties Apreiškimo Švč. Mergelei Marijai parapijos   bažnyčios fasado ąžuolinio kryžiaus su Kristaus skulptūra atstatymo I etapo darbai; 2)  Evangelikų liuteronų parapijos  bokšte sumontuotos varpo laikančiosios konstrukcijos, varpo mechanizmas, išlieta ir prijungta varpo šerdis. 3)  Josvainių Visų Šventųjų parapijoje rengta lazerinė priešgaisrinė sistema. 4) Įrengta Šv. Jurgio bažnyčios vidaus infraraudonųjų spindulių šildymo sistema. 5) Paberžės Švč. Mergelės Marijos parapijoje  įrengta oras-oras šildymo sistema).
</t>
  </si>
  <si>
    <t xml:space="preserve">Parengtas Minareto statybos darbų projektas ir atlikta  projekto bendroji ekspertizė. Pasirašyta Minareto laiptų, atraminių sienelių, pėsčiųjų tako tvarkomųjų statybos darbų projekto paruošimo sutartis - apmokėjimas  2025 m. </t>
  </si>
  <si>
    <t xml:space="preserve">Einamaisiais metais atlikta numatyta darbų, proc. </t>
  </si>
  <si>
    <t>Atlikti Minareto teritorijos archeologiniai ir geologiniai tyrimai, parengta ataskaita, suderinta su KPD</t>
  </si>
  <si>
    <t>Įgyvendinant programą, pasirašytos 3 biudžeto finansavimo sutartys. Daliniu finansavimu atlikti 1)Lipliūnų dvaro šiaurinio fasado pamato stiprinimo ir tvarkymo, pagrindinio fasado laiptų aikštelės ir kolonų tvarkymo darbai; 2) Terespolio dvaro sodybos fragmentų rūmų pastato taikomieji tyrimai; 3) Miesto Radvilų g. 5 taikomieji konstrukcijų tyrimai</t>
  </si>
  <si>
    <t>Parengtas vargonų choro balkono pritaikymo vargonų įrengimui kapitalinio remonto techninis darbo projektas, atliktos bažnyčios statinių komplekso varpinės tvarkybos darbų projektas, atlikta ekspertizė</t>
  </si>
  <si>
    <t>Įrengti informaciniai ženklai Camino Lituano kelio ženklinimo atkarpoje Kėdainių r.  Atnaujinta 118 vnt. stulpų. Įrengti 58 nauji kelio ženklinimo stulpai</t>
  </si>
  <si>
    <t>1) Atlikti Paberžės dvaro sodybos ir Švč. Mergelės Marijos Apsilankymo bažnyčios statinių komplekso klebonijos drenažo įrengimo darbai; 2) įgyvendinti Gumbių koplytėlės (u.k. KVR 41948)  paveldo tvarkybos darbai; 3) Parengti Lietuvos partizanų kapų (33921, 35067) tvarkybos techniniai projektai; 4) Parengti kapinių teritorijų prieigų prie paminklų ir kolumbariumų sutvarkymo projektai; 5) Pagaminta ir sumontuota Atminties skvero kalvelės atminimo lenta; 6) Parengtas Atminties skvero memorialo teritorijos sutvarkymo techninis projektas ir pasirašyta tvarkybos sutartis; 7) Atnaujintos miesto parko informacinės kryptinės rodyklės, pašalinti seni nusidėvėję stulpai, atnaujintas informacinis stendas. 8) Atliktos Švento Antano skulptūros fotogrametrinių matavimų paslaugos</t>
  </si>
  <si>
    <t>Parengti 28 kultūros paveldo objektų būklės patikrinimo aktai su fotofiksacija bei 8 kultūros paveldo objektų būklės patikrinimo aktai rajono gyventojams dėl sandorių. Pasirašyta sutartis dėl Kėdainių Šviesiosios gimnazijos vertingųjų savybių patikslinimo</t>
  </si>
  <si>
    <t xml:space="preserve">2024 m. Kėdainių TVIC sulaukė 8 proc. daugiau lankytojų nei 2023 m. 80 proc. visų lankytojų - lietuviai, 20 proc. - užsienio turistai. Didžioji dalis užsienio turistų iš Lenkijos, Latvijos, Izraelio, JAV, Estijos, Vokietijos, Suomijos, Japonijos  ir kt. Įgyvendinant finansuojamą programą dalyvauta turizmo parodose, šventėse pristatant Kėdainių turistinį potencialą, informacijos sklaida vykdyta socialiniuose tinkluose, TV, rengti nauji turistiniai maršrutai, parengtos brošiūros, vestos ekskursijos  </t>
  </si>
  <si>
    <t>Atlikti daugiabučių namų ( Respublikos g. 26,   Respublikos g. 40,  Šėtos g. 79) kiemų dangų atnaujinimo darbai (2100 m2)</t>
  </si>
  <si>
    <t>Išlaidos skirtos ES finansuojamų projektų išlaidų apmokėjimui kompensavimo būdu (t.y. apmokamos projektų išlaidos, kai ES finansavimas pervedamas - finansinis srautas subalansuojamas ("atstatomas")</t>
  </si>
  <si>
    <t>~3400</t>
  </si>
  <si>
    <t>Apskaičiuoti 83 infrastruktūros plėtros įmokos aktai, surinkta 74,83 tūkst. Eur įmokų. Išmoka pagal savivaldybės infrastruktūros plėtros sutartis kompensacija išmokėta 1 įmonei</t>
  </si>
  <si>
    <t>Per 2024 m. gauta prioritetinių Savivaldybės infrastruktūros plėtros įmokų 4,29 tūkst. Eur ir neprioritetinių – 70,54 tūkst. Eur.  Lėšos skirtos Kėdainių miesto seniūnijai infrastruktūros gerinimo darbams atlikti neprioritetinės infrastruktūros plėtros teritorijoje prie Dubinės 1-osios ir Dubinės 2-osios gatvių</t>
  </si>
  <si>
    <t xml:space="preserve">Pagal poreikį lėšos skirtos darbams, kurie netinkami finansuoti KPPP lėšomis, rekonstruojant gatves, šaligatvius </t>
  </si>
  <si>
    <t>Atnaujinta Ryto progimnazijos kiemo danga, Kėdainių senamiesčio progimnazijos vidinio kiemo važiuojamojo kelio danga</t>
  </si>
  <si>
    <t>Parengtos techninės dokumentacijos skaičius/tvarkoma dviračių-pėsčiųjų takų atkarpų</t>
  </si>
  <si>
    <t>1/1</t>
  </si>
  <si>
    <t xml:space="preserve">Įrengtas pėsčiųjų ir dviračių takas tarp J. Basanavičiaus g. ir Josvainių g.) Kėdainių mieste </t>
  </si>
  <si>
    <t>93</t>
  </si>
  <si>
    <t>11 seniūnijų vykdyti  žvyravimo darbai. Seniūnijose  nužvyruota  apie 34,2 m kelių</t>
  </si>
  <si>
    <t>Programos lėšomis rajono seniūnijose sustiprinta naujomis medžiagomis žvyruotų kelių ir gatvių 3200 m3,  užtaisyta 659 5m2 duobių ir išdaužų, atnaujinta 3340,8 m asfaltbetonio danga, rajono seniūnijose pastatyti 124 kelio ženklai, 1096 m plieninių kelio apsauginių aitvarų, atlikti horizontalaus gatvių ženklinimo darbai (822,42 kv. m), 4 perėjų kryptinis apšvietimas, parengtos 36 kadastro registro bylos, atlikta 37 vnt. kokybės kontrolė. 2024 m. baigta rekonstruoti ar kapitališkai remontuota 5 seniūnijų gatvės (2409 m), pradėti ar tęsiami rekonstravimo ir kapitalinio remonto darbai: Kėdainių m., Janušavos g., V. Svirskio, Gėlainių k., Gėlainių g., Josvainių mstl., Skroblų g., kelio ruožas Meironiškiai-Meironiškėliai, Stebulių k., Stebulių g., parengta inžinerinių paslaugų (rekonstravimo ir kapitalinio remonto projektai ir jų ekspertizės 1 vnt.)</t>
  </si>
  <si>
    <t>Parengtas kilnojamų elektros energetikos įrenginių projektas (Radvilų g.), apmokėta ESO už darbus</t>
  </si>
  <si>
    <t>Lėšos skirtos 5 objektų remontui</t>
  </si>
  <si>
    <t xml:space="preserve">Užbaigti vandentiekio ir nuotekų šalinimo tinklų įrengimo darbai Angirių k. Miško, Lakštingalų, Kranto ir Šušvės gatvėse. Iš viso nuo darbų pradžios įrengta 1,75 km vandentiekio bei 1,73 km nuotekų tinklų </t>
  </si>
  <si>
    <t>Atlikti Šaltinio g. vandentiekio (~200 m)  bei buitinių nuotekų tinklų (200 m) įrengimo darbai</t>
  </si>
  <si>
    <t>Įrengta vietinė buitinių nuotekų valykla Tilto g. 7, Užupės k., Surviliškio sen.</t>
  </si>
  <si>
    <t>Atlikti vandentiekio įvadų ir buitinių nuotekų išvadų įrengimo Šilelio g. 5, Kėdainiuose darbai</t>
  </si>
  <si>
    <t xml:space="preserve">Įgyvendintos UAB "Kėdainių vandenys" ES projekto veiklos. </t>
  </si>
  <si>
    <t>Kauno regiono plėtros tarybai vertinimui pateikta 16 pasiūlymų dėl savivaldybės projektų įtraukimo į regiono plėtros planą, įgyvendinančioms institucijoms pateikta 19 projektų įgyvendinimo planų ir paraiškų už 23,5 mln. Eur, savivaldybės administracija pasirašė 12 projektų finansavimo sutarčių už 18,1 mln. Eur.</t>
  </si>
  <si>
    <t>Laiku ir pagal teisės aktų reikalavimus parengtų teritorijų planavimo dokumentų dalis (proc.)</t>
  </si>
  <si>
    <t xml:space="preserve">Pradėtas rengti Upytės kelio Kėdainių r. sav., Vilainių sen., specialusis planas </t>
  </si>
  <si>
    <t>Lėšos panaudotos tvoroms įrengti pasėliams ir medeliams apsaugoti, želdiniams repelentais apdoroti, aptvarams avių ganymui ir apsaugai nuo vilkų įrengti</t>
  </si>
  <si>
    <t>Išvalytas Krakių II tvenkinys, siekiant pagerinti vandens telkinio būklę. Pašalinta vandens augmenija, iškastos susikaupusios dugno sąnašos, tvenkinys labiau pritaikytas rekreaciniams poreikiams</t>
  </si>
  <si>
    <t>87 fiziniams asmenims (33 iš 2023 m. rezervinio prašymų sąrašo ir 54 iš 2024 m. lėšų)  iš dalies kompensuotos  individualių nuotekų valymo įrenginių įsigijimo išlaidos</t>
  </si>
  <si>
    <t>Seniūnijoms skirtos lėšos želdiniams įsigyti, želdynams prižiūrėti, atliktas viešųjų erdvių apželdinimas Kėdainių mieste daugiamečiais augalais, įsigytos biologinės apsaugos priemonės kaštonams apsaugoti, atnaujinta  želdynų ir želdinių apsaugos, tvarkymo ir priežiūros dokumentacija</t>
  </si>
  <si>
    <t>Organizuotas Europos judumo savaitei skirtas sporto renginys „Weekend warrior“ (7 dienos), ugdymo įstaigoms prenumeruoti aplinkosauginiai leidiniai, konkurse išrinktos gražiausiai tvarkomos miesto ir kaimo, individualių gyvenamųjų namų, biudžetinių įstaigų, įmonių, įstaigų, organizacijų ir daugiabučių namų aplinkos</t>
  </si>
  <si>
    <t xml:space="preserve">Asmenims, kuriems nustatytas socialinių paslaugų poreikis, socialinę globą teikė 33 teikėjai, socialinės priežiūros paslaugas - 2. Socialinės paslaugos finansuotos pagal socialinių paslaugų teikimo ir finansavimo sutartis. Per 2024 m. 137 asmenims finansuotos socialinės globos ir akredituotos socialinės priežiūros paslaugos  ne savivaldybės  pavaldumo įstaigose </t>
  </si>
  <si>
    <t>Sosnovskio barščių naikinimas vykdytas 7 Kėdainių rajono seniūnijose, vykdytas jūrinių erelių perimviečių stebėjimas, atliktas makrofitų mechaninis pjovimas Nevėžio ir Dotnuvėlės upių pakrantėse, atlikti  potvynio pažeisto Nevėžio upės kranto tvarkymo ir sutvirtinimo darbai, rekreacijai pritaikyta Truskavos seniūnijos Dvariškių karjero maudykla, nupirkta 25 litrai naftos produktų surišėjo ir 37 vnt. hidrofobinių bonų (šios priemonės naudojamos ekstremaliose situacijose, incidentuose, įvykiuose), išvalyta ir sutvarkyta bešeimininkėmis atliekomis užteršta teritorija valstybinėje žemėje buvusiame aerodrome Krakių sen. Milvydų k., atliekų tvarkytojui perduotos Josvainių sen. Šingalių k. rastos bešeimininkės pavojingosios atliekos, vykdyta Babėnų šilo atokvėpio vietų, pėsčiųjų takų priežiūra ir tvarkymas, rinktos ir pašalintos atliekos iš miško, atlikti Bakainių piliakalnio šlaitų medžių ir krūmų tvarkymo darbai</t>
  </si>
  <si>
    <t xml:space="preserve">Už atliekų tvarkymą, mokėtas regioninės sistemos mokestis, kitaip vadinamas „vartų“ mokestis </t>
  </si>
  <si>
    <t>Atlikus viešųjų pirkimų procedūras pasirašyta 2-jų metų trukmės Bešeimininkių kačių kastravimo paslaugų sutartis. Paslaugos teikėjas  per 2024 m. sugavo, kastravo ir sterilizavo 266 vnt. bešeimininkių katinų (70 vnt.) ir kačių (196 vnt.).</t>
  </si>
  <si>
    <t>Atlikus viešųjų pirkimų procedūras 2-jų metų trukmės Bešeimininkių ir bepriežiūrių gyvūnų gaudymo, paėmimo, karantinavimo, eutanazijos, pristatymo utilizuoti, laikinos globos rajone paslaugų sutartis. Paslaugos teikėjas  per 2024 m. mikroschemomis paženklino 43 gyvūnus, sugavo 22, o iš namų paėmė 29 bešeimininkius ir bepriežiūrius gyvūnus</t>
  </si>
  <si>
    <t>Surinktų, paženklintų  beglobių gyvūnų skaičius</t>
  </si>
  <si>
    <t>Savivaldybės teritorijoje iš bendrojo naudojimo ir individualių konteinerių buvo surinka ir sutvarkyta 11,3 tūkst. t mišrių komunalinių atliekų, 2 tūkst. t antrinių žaliavų, 249,8 t tekstilės atliekų. Taip pat iš individualių valdų ir prie bendrojo naudojimo konteinerių surinkta per 641,4 t. didelių gabaritų atliekų. Iš sodų - 717 t. žaliųjų atliekų. Nuo 2024 m. rugsėjo 22 d. mieste pradėtas vykdyti maisto ir virtuvės atliekų surinkimas, pastatytos 33 maisto atliekų surinkimo stoginės, kuriuose pastatyti 54 specializuoti antžeminiai maisto ir virtuvės surinkimo konteineriai (0,24 m3). Iki metų pabaigos surinkta 18,38 t maisto ir virtuvės atliekų. 2024 m. iš fizinių ir juridinių asmenų rinkliavos už komunalinių atliekų surinkimą ir tvarkymą paslaugas surinkta beveik 1,877 mln. Eur</t>
  </si>
  <si>
    <t xml:space="preserve">Administracija 2024 m. paraišką asbesto atliekų tvarkybai . Kadangi kvietime dalyvavo ir Regioniniai atliekų tvarkymo centrai, kurie teikė paraiškas už kelias savivaldybes, Kėdainiai pateko į Rezervinį sąrašą, tačiau 2024 m. finansavimo negavo. 2025 m. jei bus skelbiamas kvietimas, Administracija pakartotinai teiks paraišką </t>
  </si>
  <si>
    <t>Aplinką pritaikant specialiųjų poreikių turintiems asmenims, įrengti šiuolaikiški keltuvai Josvainių gimnazijoje, lopšelyje-darželyje "Pasaka" bei Spindulio mokyklos pastate, kuriame įsikūrusios  5 įstaigos – Lietuvos aklųjų ir silpnaregių sąjungos Kėdainių r.  filialas, Lietuvos kurčiųjų draugijos Kėdainių skyrius, Kėdainių rajono visuomenės sveikatos biuras, asociacija „Mes kitokie vaikai“, Kėdainių moterų krizių centro „Daiktų bankas“. Taip pat prie Spindulio mokyklos įrengta automobilių stovėjimo aikštelė ir suremontuotas kelias</t>
  </si>
  <si>
    <t>~125</t>
  </si>
  <si>
    <t xml:space="preserve">Rajone registruotų ūkininkų ūkių skaičius per 2022-2024 m. sumažėjo 2,6 proc., o naujai įregistruotų ūkių skaičius sumažėjo net 47,7 proc. Tuo tarpu jaunieji ūkininkai (iki 40 m.) sudaro 56 proc. nuo visų 2024 m. įregistruotų ūkių, kas rodo teigiamą tendenciją jaunimui įsitraukiant į žemės ūkio veiklą.                                                                                           </t>
  </si>
  <si>
    <t>Lyginant su 2024 m. prašymų skaičius bei padarytos bendros žalos suma mažėjo. Tokia situacija gali būti susijusi su geresne prevencija, veiksmingesniu gyvūnų populiacijos valdymu ar sumažėjusia žala ūkiams.</t>
  </si>
  <si>
    <t>2024 m. augalų draudimu besinaudojančių žemės ūkio subjektų skaičius bei apdraustas plotas išaugo lyginant su 2023 m.  Aktyvesnis draudimo paslaugų naudojimas rodo, kad ūkininkai vis labiau vertina rizikos valdymo priemones, siekdami apsisaugoti nuo nepalankių oro sąlygų poveikio</t>
  </si>
  <si>
    <t>Bitininkystėje matoma sudėtinga situacija: vis dar rengiamas ES Medaus direktyvos perkėlimas į Lietuvos teisę. Kritę pardavimų apimtys ir kainos. Per dvejus metus bičių šeimų skaičius sumažėjo 12,3 proc.</t>
  </si>
  <si>
    <t xml:space="preserve"> Pieninių veislių karvių laikymas didžiausiuose ūkiuose išliko stabilus, o produktyvumas didėjo, kas rodo sektoriaus efektyvumą</t>
  </si>
  <si>
    <t>Atlikta 1215 vnt. žemės ūkio technikos valstybinės techninės apžiūros, iš jų 105 vnt. neatitiko techninių reikalavimų ir joms buvo surašytos Techninės apžiūros rezultatų kortelės.  Žemės ūkio technikos valstybinės techninės apžiūros vykdomos kas 2 m.</t>
  </si>
  <si>
    <t xml:space="preserve">Aptarnautos rajone registruotos technikos skaičius– 7386 vnt., t. y. 1,18 proc. daugiau nei 2023 m.  Lėšų už žemės ūkio technikos registravimą bei žemės ūkio technikos valstybinės techninės apžiūros apžiūras į  biudžetą surinkta 19,8  t. Eur. </t>
  </si>
  <si>
    <t>Surengtų konkursų skaičius</t>
  </si>
  <si>
    <t xml:space="preserve">2024 m. valstybės biudžeto lėšomis atlikta melioracijos statinių remonto ir priežiūros darbų:  suremontuota drenažo sistemų 32,6 ha plote, 32,7 km magistralinių griovių, 27 vandens pralaidos, kitų statinių (žiotys, kontroliniai šuliniai) 276 vnt., nušienauta 10,85 ha griovių šlaitų, 6,0 km apsauginių pylimų, 1 vandens siurblinė. </t>
  </si>
  <si>
    <t>Įgyvendintas rekonstrukcijos projektas:  atlikta darbų 15,943 km, rekonstruotas1 tiltas, 15 pralaidų, 2 kontroliniai šuliniai, 129 žiotys</t>
  </si>
  <si>
    <t>Koofinansuotas projektas, darbai atlikti</t>
  </si>
  <si>
    <t xml:space="preserve">Darbai atlikti, koofinansavimas bus sumokėtas 2025 m. </t>
  </si>
  <si>
    <t xml:space="preserve">Atlikti Kėdainių rajono Krakių tvenkinio (II)  išvalymo darbai (finansuoti AA lėšomis)  ir suremontuota užtvanka  </t>
  </si>
  <si>
    <t>~14</t>
  </si>
  <si>
    <t>Likviduoti  neeksploatuojamos Kruosto hidroelektrinės   statinių likučiai, atlikti  natūralios Nevėžio upės vagos formavimo darbai, upės šlaitų abiejuose Nevėžio upės krantuose atkūrimo, tvarkymo, planiravimo darbai, parengta  išpildomoji dokumentacija</t>
  </si>
  <si>
    <t>2023–2024 m. laikotarpiu atlikta Vaidatonių tvenkinio užtvankos rekonstrukcija.</t>
  </si>
  <si>
    <t>Parengtos techninės dokumentacijos investicijoms  skaičius</t>
  </si>
  <si>
    <t>2024 m. Smulkiojo verslo rėmimo fondo parama pasinaudojo 11  verslo subjektų. Pagal  Smulkiojo verslo rėmimo fondo nuostatus verslo subjektai turėjo atitikti  bent 2 prioritetines kryptis. Verslininkams skirta SVRF parama už 18,4 tūkst. Eur. Populiariausios Smulkiojo verslo rėmimo fondo paramos priemonė buvo įrangos/darbo priemonių įsigijimo dalinis išlaidų kompensavimas.</t>
  </si>
  <si>
    <t xml:space="preserve">Parengta techninė dokumentacija svarbios LEZ infrastruktūros gerinimui, siekiant  teikti paraiškas pagal Lietuvos Respublikos ekonomikos ir inovacijų ministerijos kuruojamą pažangos priemonę.  Nr. 05-001-01-06-03 „Gerinti konkurencinę investicijų pritraukimo aplinką“ </t>
  </si>
  <si>
    <t xml:space="preserve">Dalyvaujančių verslo subjektų (mentorių) ir dalyvių skaičius </t>
  </si>
  <si>
    <t xml:space="preserve">Koofinansuotas projekto įgyvendinimas. Projekte (I etape) dalyvavo 4 mentoriai ir 8 dalyviai. Jiems suteikta 28 val. individualių konsultacijų verslo vystymo klausimais,  64 val. individualių konsultacijų pardavimų ir rinkodaros klausimais. Visi turėjo galimybę dalyvauti informaciniuose renginiuose, naudotis nemokama darbo vieta, dalyvauti bendruomenės susitikimuose, bei dalyvavo metiniame  renginyje "Spiečiamės'24". 2025 m. bus tęsiamos II etapo projekto veiklos </t>
  </si>
  <si>
    <t>Vadovaujantis patvirtintu Kėdainių rajono savivaldybės mero rezervo lėšų naudojimo tvarkos aprašu, kuriuo numatoma, kad Mero rezervas gali būti skiriamas ekstremaliosioms situacijoms ir (arba) ekstremaliesiems įvykiams likviduoti, jų padariniams šalinti ir padarytiems nuostoliams iš dalies apmokėti;
gaisrų ir stichinių nelaimių ir kitų įvykių padariniams likviduoti ir jų padarytiems nuostoliams iš dalies apmokėti bei dėl nepaprastosios padėties atsiradusioms išlaidoms iš dalies apmokėti ir (arba) jos padariniams šalinti finansavimo  2024 m. neprireikė</t>
  </si>
  <si>
    <t>Tikslingas lėšų, skirtų savivaldybės mero fondui, panaudojimas</t>
  </si>
  <si>
    <t>Fondo lėšos panaudotos pagal tarybos nustatytą tvarką, neviršijant bendrų savivaldybės reprezentacijai skirtų lėšų</t>
  </si>
  <si>
    <t>Pagal grafiką grąžintos paskolos, mokėtos palūkanos</t>
  </si>
  <si>
    <t xml:space="preserve"> Lėšos skirtos vežėjo patirtų nuostolių už keleivių vežimą vietinio (miesto ir priemiestinio) reguliaraus susisiekimo autobusų maršrutais kompensavimui</t>
  </si>
  <si>
    <t>Kompensuotos patirtos išlaidos (komunalinės, dalis priemonių)  iš Ukrainos pasitraukusiems asmenims, gyvenantiems Pagalbos šeimai centre bei Spindulio mokykloje</t>
  </si>
  <si>
    <t>Dalyvauta regioninio, tarptautinio bendradarbiavimo susitikimuose, renginiuose, forumuose, diskusijose, posėdžiuose</t>
  </si>
  <si>
    <t xml:space="preserve">Įgyvendintos 2023 m. laimėtos gyventojų iniciatyvos: 1) „Jaukumo  ratas“ -sutvarkytos VšĮ Kėdainių ligoninės teritorijoje esančios viešosios lauko erdvės pacientams ir jų artimiesiams; 2) „UNITY DOME – kupolas kultūros ir bendruomenės ryšiams“; 3) Babėnų miškas - sveikatingumo trasa" (ddelės apimties projektas) - įgyvendinamas per 2 metus (pagal parengtą techninį projektą bus įgyvendinatas 2025 m.)  2024 m. organizuotas ketvirtasis dalyvaujamojo biudžeto konkursas. Konkursui pateikta 12 projektų idėjų pasiūlymų. Gyventojų balsų dauguma atrintos šios iniciatyvos: „Šviečiančios supynės Kėdainių miesto parke“, „Pelėdnagių paplūdimys“ ir  „Kėdainių rajono gyventojo mobili aplikacija“ </t>
  </si>
  <si>
    <t>Atrinktų  iniciatyvų skaičius</t>
  </si>
  <si>
    <t xml:space="preserve">Savivaldybės administracija yra 11 informacinių sistemų valdytoja ir tvarkytoja, dar  53 informacinių sistemų - tvarkytoja
</t>
  </si>
  <si>
    <t xml:space="preserve">Siekiama gerinti viešųjų paslaugų teikimą bei gyventojų aptarnavimą, pasitelkti dirbtinio intelekto (DI) pokalbių roboto sprendimai ir technologijos, kurios teikia pagalbą savivaldybės gyventojams, gaunant viešąsias paslaugas. Pokalbių robotas, remdamasis generatyviuoju DI, bendrauja su interesantais tekstiniais pranešimais, gyventojui suteikdamas jo prašomą informaciją. Nuo 2024 m. birželio 20 d.  iš viso konsultavimo robotas sulaukė 4 891 klausimo, o į Savivaldybės darbuotoją per konsultavimo robotą gyventojai kreipėsi 231 kartą </t>
  </si>
  <si>
    <t xml:space="preserve">Atnaujinamos, prižiūrimos IS (kaip valdytojos) skaičius </t>
  </si>
  <si>
    <t>Piniginis akcininko įnašas nuosavam kapitalui atkurti skirtas vadovaujantis Kėdainių rajono savivaldybės 2024 m. lapkričio 29 d. sprendimu Nr. TS-344 "Dėl uždarosios akcinės bendrovės „Kėdainių butai“ nuosavo kapitalo"</t>
  </si>
  <si>
    <t xml:space="preserve">Informacija apie savivaldybės administracijos, tarybos vykdomą veiklą viešinta respublikinėje, vietinėje spaudoje, televizijoje, savivaldybės internetiniame tinklapyje. Daugiau komunikuota socialiniuose tinkluose, informacija teikta internetinėje svetainėje. Savivaldybės interneto svetainėje naujai struktūrizuotos teikiamos administracinės paslaugos,  suinteresuotiems asmenims sudaryta galimybė nesikreipiant į Savivaldybės administracija gauti atsakymus į dažniausiai užduodamus klausimus D.U.K. skiltyje. </t>
  </si>
  <si>
    <t>Užtikrinta Kolokacijos paslauga Valstybės duomenų centre</t>
  </si>
  <si>
    <t xml:space="preserve">Savivaldybės interneto svetainėje atnaujinta skiltis „Atviri duomenys“ </t>
  </si>
  <si>
    <t>2024 m. savivaldybė prisijungė prie „GlobalM18:O18ios Lietuvos“ programos, pristatydama globalus.kedainiai.lt tinklalapį, kuriuo prisijungiama prie LSA iniciatyvos „Globalūs regionai“. Siekiama išplėsti Lietuvos ribas integruojant išvykusius lietuvius į savo gimtąjį miestą, jo gyvenimą, suteikiant galimybę prisidėti kuriant miesto ekonominę gerovę, viešinant regiono potencialą. Tinklapyje  išeivijos kėdainiečiai gali rasti aktualią informaciją, susijusią su Kėdainiais.</t>
  </si>
  <si>
    <t xml:space="preserve">Asmens su negalia gerovės tarybos steigimas </t>
  </si>
  <si>
    <t>2024 m. gegužės mėn. rajono tarybos sprendimu sudaryta Kėdainių rajono savivaldybės Asmens su negalia gerovės tarybos sudėtis,  birželio mėn.  patvirtinti jos nuostatai. Taryba posėdžiavo 3 kartus, sudarytas Asmens su negalia dalyvumo užtikrinimo 2025–2026 metų veiksmų planas, patvirtintas tarybos veiklos 2025 m. veiklos planas</t>
  </si>
  <si>
    <t>Savivaldybės administracijos kokybės vadybos sistema sertifikuota pagal ISO 9001:2015 standarto reikalavimus ir nuolat gerina viešųjų ir administracinių paslaugų teikimą gyventojams, skatina darnų vystymąsi, partnerystę ir bendradarbiavimą, įgyvendina kokybės vadybos metodus, tobulina procesų kokybę, įstaigos veiklos srityse užtikrina kokybę ir nuolatinį veiklos gerinimą. Kokybės vadybos sistema apima nuolatinį valdymo, struktūros, darbo metodų ir veiklos procesų tobulinimą bei optimizavimą.</t>
  </si>
  <si>
    <t>Lygių galimybių veiksmų plano parengimas / Įgyvendinamų aprašo priemonių skaičius, proc.</t>
  </si>
  <si>
    <t>Savivaldybės administracijoje paskirtas kontaktinis asmuo atsakingas už lygių galimybių įgyvendinimą. Savivaldybės administracijos  lygių galimybių politika ir jos įgyvendinimo tvarkos aprašas  nustato lygių galimybių Savivaldybės administracijoje principus ir jų įgyvendinimo darbe sąlygas bei tvarką. Pagal Lygių galimybių kontrolieriaus tarnybos atliktą vertinimą Kėdainių rajono savivaldybė priskiriama kaip pasiekusi gerų lyčių lygybės rezultatų , pagal sudarytą Lietuvos savivaldybių lyčių lygybės žemėlapį,  Kėdainiai užima 14 vietą, vertinta 20 rodiklių (7,88 balai iš 10)</t>
  </si>
  <si>
    <t xml:space="preserve">2022-2024 m. savivaldybės administracijos korupcijos prevencijos plane 20 priemonių, iš kurių visos įvykdytos.  2024 m. parengtos 134 teisės aktų projektų antikorupcinio vertinimo pažymos. Atliktas savivaldybės darbuotojų korupcijos tolerancijos tyrimas, kuris parodė, kad korupcijos netoleravimo lygis - labai aukštas, o korupcinio pobūdžio veikų pasireiškimo galimybė  (respondentų nuomone) yra minimali. 2024 m. gruodžio mėn.  vykdytas Savivaldybės užsakytas korupcijos tyrimas, siekiant išanalizuoti korupcijos mastą, pagrindines problemas ir gyventojų požiūrį į skaidrumą rajone. Telefoninės apklausos metodudalyvavo 396 nuolatiniai rajono gyventojai. Tyrimo rezultatai  - 2025 m. Taip pat vykdyta informacinio, šviečiamojo pobūdžio veikla. </t>
  </si>
  <si>
    <t xml:space="preserve">Administracinės naštos 2023-2025 m. plano laikotarpiu suplanuota 11 priemonių.  Centralizuoto vidaus audito skyrius 2024 m. atliko vidaus auditą dėl administracinės naštos mažinimo priemonių plano vykdymo  kontrolę. Pagal atliktą vidaus audito išvadą 2024 m.  savivaldybės administracijos vidaus kontrolė administracinės naštos mažinimo srityje vertinama gerai. </t>
  </si>
  <si>
    <t>Vykdytos Savivaldybei nuosavybės teise priklausančio  turto dokumentų rengimo, sisteminimo ir teikimo kadastriniams matavimams ir teisinei registracijai, organizuotas Savivaldybei nuosavybės teise priklausančio  numatyto parduoti turto vertinimas, vykdytos Savivaldybės nuosavybės teise priklausančio turto pardavimo procedūros. 2024 m. atlikti 128 naujų nekilnojamojo turto objektų kadastriniai matavimai ir įregistruota Kėdainių nuosavybės teisė į juos</t>
  </si>
  <si>
    <t>Atlikti Josvainių, Šėtos gimnazijų, lopšelio-darželio „Puriena“, pastato Skongalio g. 23A,  mokyklos-darželio „Obelėlė", Sporto centro krepšinio salės (Parko g. 4), bibliotekos (Rinkos a. 5) bei pastato Beržų g. 4A Pelėdnagiuose pastatų dalies stogų remonto darbai, buvusios Aristavos pagrindinės mokyklos lietaus nubėgimo sistemos remontas, taip pat parengtas Kėdainių dailės mokyklos stogo remonto techninis darbo projektas</t>
  </si>
  <si>
    <t>Lėšos skirtos 12 objektų remontui</t>
  </si>
  <si>
    <t>12</t>
  </si>
  <si>
    <t>2816/20/  20</t>
  </si>
  <si>
    <t xml:space="preserve">Sudarytos 9 sutartys lietaus kanalizacijos - drenažų avariniai remonto darbams atlikti (Mantviliškio, Devynduonių, Alksnėnų, Lipliūnų, Pavermenio, Pagirių,  Ažytėnų, Ivoniškių, Vainotiškių, Ledų gyvenvietėse, Pelėdnagių, Dotnuvos  miesteliuose. </t>
  </si>
  <si>
    <t>Parengtų rekonstrukcijos projektų skaičius</t>
  </si>
  <si>
    <t>Parengti rekonstrukcijos projektai investicijoms gauti: Kunionių,  Skaisgirių k.v. griovių rekonstrukcijai,  Pajieslio k.v.  griovių rekonstrukcijai, Vikaičių Miegėnų, Tiskūnų k.v.  bei Surviliškio k.v. investiciniai</t>
  </si>
  <si>
    <t xml:space="preserve">Įgyvendinant programą buvo vykdomos numatytos priemonės: skatinamas naujų verslo įmonių steigimas, skleidžiama informacija ir kuriama konsultavimo informavimo sistema, atnaujinama įstaigos duomenų  bazė, plėtotas bendradarbiavimas su Užimtumo tarnybos Šiaulių departamento Kėdainių skyriumi. 2024 m. Kėdainių TVIC darbuotojai atsakė į 1350 paklausimus, suteikė 350 val. verslo konsultacijų. Per 2024 m. verslą pradėjo 125 naujai įregistruotų įmonių. Kėdainių TVIC konsultacijų ir/ar suteikta pagalba įsikūrė 27 naujos įmonės. </t>
  </si>
  <si>
    <t>1/1/0</t>
  </si>
  <si>
    <t>Pateikta projekto paraiška, pasirašyta finansavimo sutartis. Pagal parengtą  techninį projektą pradėti pėsčiųjų ir dviračių tako S. Dariaus ir S. Girėno g. bei M. Daukšos g. (iki Draugystės g.) rekonstravimo darbai (3,3 km)</t>
  </si>
  <si>
    <t>Rajone išrinkta 70 seniūnaičiai, kurie veikia kaip tarpininkai tarp gyventojų, seniūnijos ir savivaldybės institucijų</t>
  </si>
  <si>
    <t>2024 m. Valstybės garantuojama pirminė teisinė pagalba suteikta 783 asmenims įvairiais klausimais: Šeimos teisė – 288, Civilinė teisė ir civilinis procesas – 310, Darbo teisė – 42, Administracinė teisė ir administracinis procesas – 29, Baudžiamoji teisė ir procesas – 52. 10) ir šeimos teisės (288) klausimais</t>
  </si>
  <si>
    <t>~800</t>
  </si>
  <si>
    <t>VĮ Registrų centrui teikiami duomenys pagal poreikį, t.y. tiek, kiek gauta prašymų iš fizinių ir juridinių asmenų</t>
  </si>
  <si>
    <t>Vivilinės būklės aktų įrašų užregistruota tiek, kiek pateikta gauta prašymų</t>
  </si>
  <si>
    <t>Juridinius faktus patvirtinančių pažymų, raštų pagal prašymus išduota 1050, t.y. 4,4 proc. daugiau nei 2023 m.</t>
  </si>
  <si>
    <t xml:space="preserve">2024 metais patikrinti 37 objektai: 25 švietimo įstaigos (e. svetainės ir dokumentai), 11 seniūnijų (dokumentai) ir 1 laikraštis; suderintas  71 reklaminis  projektas. Suteikta vidutiniškai apie 400 kalbos konsultacijų telefonu ir e. paštu. Parašyta 30 kalbinių straipsnelių rajono laikraštyje,  suorganizuoti 5 renginiai </t>
  </si>
  <si>
    <t xml:space="preserve">Nuolat bendradarbiauta su  vaiko teisių specialistais, atvejo vadybininkais, socialiniais darbuotojais, visuomenės sveikatos biuru, Švietimo pagalbos tarnyba, ikimokyklinio ir bendrojo ugdymo įstaigomis ir kitomis institucijomis.  Dažniausi nepilnamečių  administraciniai nusižengimai  susiję su alkoholio, tabako vartojimu, fizinio skausmo sukėlimu, smulkia vagyste ar sukčiavimu ir kt. Organizuoti  9 Vaiko gerovės komisijos posėdžiai, svarstyta 14 atvejų, 3 atvejams paskirtos minimalios priežiūros priemonės, privalomas ikimokyklinis ugdymas paskirtas 18 šeimų vaikams. Dažniausiai taikytos šios minimalios priežiūros priemonės: tęsti mokymąsi toje pačioje ar kitoje bendrojo ugdymo mokykloje arba profesinio mokymo įstaigoje pagal privalomojo švietimo programas, lankytis pas specialistą ir lankyti neformalius ugdymo užsiėmimus. </t>
  </si>
  <si>
    <t>Rajono jaunimo ir su jaunimu dirbančios organizacijos, jauni žmonės  buvo informuojami ir konsultuojami jiems aktualiais klausimais, organizuotas rajono jaunimo iniciatyvų projektų, atvirųjų jaunimo erdvių  konkursai, koordinuota mokinių savivaldos programa, Jaunimo vasaros užimtumo ir integracijos į darbo rinką programa, organizuotas Tarptautinės jaunimo dienos renginys</t>
  </si>
  <si>
    <t>Funkciją vykdo Biudžeto ir finansų skyrius, duomenys teikiami kas mėnesį</t>
  </si>
  <si>
    <t>Vykdoma Savivaldybės erdvinių duomenų rinkinio (SEDR) tvarkymas</t>
  </si>
  <si>
    <t>Nuo 2024 m. Administracija pradėjo vykdyti naują funkciją – Savivaldybei patikėjimo teise valdyti perduotų valstybinės žemės sklypų (jų dalių) ir žemės sklypais nesuformuotos valstybinės žemės plotų valdymas ir administravimas. 2024 m. Savivaldybei patikėjimo teise valdyti buvo perduota 2432 ha mieste ir miesteliuose esančios valstybinės žemės – 856 žemės sklypai, kurių bendras plotas beveik 1291 ha, ir 1141 ha žemės plotų.</t>
  </si>
  <si>
    <t xml:space="preserve">41 valstybės tarnautojas dalyvavo kvalifikacijos kėlimo kursuose, kuriam išduoti pažymėjimai. Taip pat  administracijojje dirbantys tarnautojai bei darbuotojai (~96 proc.) kompetencijas tobulino seminarų, mokymų, praktinių dirbtuvių metu </t>
  </si>
  <si>
    <t xml:space="preserve">Vykdant Savivaldybės civilinės saugos ekstremaliųjų situacijų 2024–2026 m. prevencijos priemonių planą. Ekstremalių situacijų operacijų centras į posėdžius rinkosi 3 kartus. Atnaujinti, tikslinti tarpusavio pagalbos planai (sutartys) su gretimomis ir kitomis savivaldybėmis, ūkio subjektais ir kitomis įstaigomis. Savivaldybės teritorijoje yra numatyta 50 kolektyvinės apsaugos statinių (toliau – KAS), iš kurių 21-mieste. Pagal parinktų patalpų plotą šiuo metų KAS telpa ~17 tūkst. gyventojų. Priedangų skaičius padidėjo nuo 122 iki 129 (talpinama per 57 proc.  savivaldybės gyventojų). 2024 m. toliau tobulinta Civilinės saugos gyventojų perspėjimo sirenomis sistema ir infrastruktūra. Organizuoti civilinės saugos bei civilinės gynybos mokymai savivaldybės darbuotojams, vykdytas gyventojų švietimas civilinės saugos klausimais </t>
  </si>
  <si>
    <t xml:space="preserve">Organizuoti teisinių žinių, teisinio švietimo (viktorinos, konkursai, protmūšiai) renginiai ir akcijos, vykdytos prevencinės priemonės vyresnio amžiaus žmonėms, skatinti jaunieji policijos rėmėjai, įsigyta kompiuterinė, vaizdo, garso įrašymo technika, reprezentacinė atributika. Nebuvo įgyvendinta 1 priemonė - jaunuolių įtraukimas rinktis policijos pareigūno profesiją. 2024-06-28 rajono tarybos sprendimu Nr. TS-231 buvo patvirtintas Jaunuolių skatinimo pasirinkti policijos pareigūno profesiją tvarkos aprašas. 2024-09-16 pasirašyta bendradarbiavimo sutartis tarp Savivaldybės ir  Kauno apskrities vyriausiojo policijos komisariato. Ši  programa  bus pradėta įgyvendinti 2025 m. </t>
  </si>
  <si>
    <t>Sudaryti ir įvykdyti Mobilizacinio ir  Priimančios šalies paramos teikimo mokymo planai. Taip pat atnaujintas Savivaldybės mobilizacijos planas, kuriame numatyti veiksmai,  užtikrinantys valstybinių mobilizacinių užduočių savivaldybei  vykdymą ir teikti paramą LR ginkluotosioms pajėgoms paskelbus mobilizaciją. Sudaryta Mobilizacijos valdymo grupė ir parengti jos nuostatai, sudarytas Civilinio mobilizacinio personalo rezervo sąrašas</t>
  </si>
  <si>
    <t xml:space="preserve">Mieste esančiomis vaizdo stebėjimo kameromis 2024 m. buvo fiksuoti 595 atvejai apie galimus teisės pažeidimus, 27 kartus skambinta telefonu dėl teisės pažeidimų arba nusikalstamų veikų bendruoju pagalbos telefonu 112, peržiūrėta ir pateikta policijai arba Viešosios tvarkos skyriui 211 vaizdo įrašų. </t>
  </si>
  <si>
    <t xml:space="preserve">Savivaldybės taryba, mero tarnyba ir administracija vykdė Konstitucijos, įstatymų ir vietos savivaldos įstatymo nustatytas savarankiškas ir valstybės perduotas funkcijas. 2024 m.  9 tarybos posėdžių metu priimti 391 Tarybos sprendimas. Užtikrintas nepertraukiamas savivaldybės administracijos darbas, koordinuojant skyrių veiklą ir vykdant pavestas funkcijas. Gyventojams teiktos administracinės ir viešosios paslaugos, efektyviai valdytas savivaldybės biudžetas, užtikrintas savalaikis darbo užmokesčio, sąskaitų ir kitų įsipareigojimų vykdymas, diegti nauji elektroninių paslaugų sprendimai, vykdyti infrastruktūriniai projektai.  Daugiausia asmenų į Savivaldybę kreipiasi socialinės paramos, žemės ūkio ir aplinkosaugos, teisės bei bendraisiais klausimais. Savivaldybė 2024 m. gavo beveik 15 tūkst. įvairių raštų bei prašymų, Administracijos direktorius išleido 2013 įsakymų, mers - 1197 potvarkių, personalo bei savivaldybės  veiklos organizavimo klausimais.   </t>
  </si>
  <si>
    <t>Organizuotos reagavimo, apsauginės, edukacinės, prevencinės priemonės. Organizuota imitacinių socialinės inžinerijos pratybų „PhishEx“ kampanija administracijos darbuotojams, siekiant ugdyti valstybės informacinių išteklių valdytojų, tvarkytojų ir naudotojų atsparumą tikroms kibernetinėms atakoms</t>
  </si>
  <si>
    <t>30     min</t>
  </si>
  <si>
    <t>Vykdytos funkcijos teritorijų planavimo ir žemėtvarkos, geodezinės ir topografinės veiklos priežiūros srityse. Parengta Kėdainių rajono vandens tiekimo ir nuotekų tvarkymo infrastruktūros plėtros specialiojo plano korektūra, rengti Kėdainių m. Birutės g., Daukšių k. ir Pasmilgio k., specialieji planai, Pelėdnagių kaimo detaliojo plano keitimas, pradėtas planavimo procesas teritorijų planavimo inicijavimo pagrindu ir sudaryta sutartis dėl detaliojo plano Kėdainiuose, Miško g. 2, keitimo. Užsakyta 18  žemės sklypų atlikti kadastrinius matavimus, rengta 11 žemės sklypų formavimo ir pertvarkymo projektų,  patvirtinti 106 žemės sklypų formavimo ir pertvarkymo projektai</t>
  </si>
  <si>
    <t>~3500</t>
  </si>
  <si>
    <t>Lėšų panaudojimas (tūkst. Eur)</t>
  </si>
  <si>
    <t xml:space="preserve"> Numatomi  2024 m. asignavimai ir kitos lėšos</t>
  </si>
  <si>
    <t>Suteiktos kompleksinės socialinės gyvybiškai svarbiausių poreikių užtikrinimo paslaugos socialiai pažeidžiamiems asmenims, neturintiems gyvenamosios vietos. Maitinimo, švaros įgūdžių ugdymo ir palaikymo, palydėjimo paslaugos suteiktos 27 asmenims (unikalūs)</t>
  </si>
  <si>
    <t xml:space="preserve">Smurtą artimoje aplinkoje keliantiems asmenims teiktos individualios ir grupinės konsultacijos, psichosocialinis konsultavimas, taikyti mišrūs intervenciniai smurtinio elgesio keitimo metodai smurtaujantiems asmenims, ugdytas jų gebėjimas taikyti nesmurtinį elgesį. </t>
  </si>
  <si>
    <t>Teikti atvejo vadybininko paslaugą, asmenims turintiems intelekto ir (ar) psichikos negalią</t>
  </si>
  <si>
    <t>2024 m. savivaldybės administracijoje įsteigta atvejo vadybininko pareigybė, teikti paslaugas asmenims turintiems intelekto ir (ar) psichikos negalią. Atvejo vadyba taikyta 6 asmenims</t>
  </si>
  <si>
    <t>Vykdytas aplinkos oro, paviršinio ir požeminio vandens, dirvožemio ir aplinkos triukšmo monitoringas pagal 2019–2024 metų aplinkos monitoringo programą, vykdyti spenduotų kietųjų dalelių (SKD) matavimai aplinkos ore  mieste. Parengta ir rajono taryboje patvirtinta Kėdainių rajono savivaldybės 2025–2030 metų aplinkos monitoringo programa</t>
  </si>
  <si>
    <t>Nugriauta avarinės būklės katilinė Liepų k., 2 socialiniai būstai (dviejų ir trijų butų gyvenamieji namai) Meironiškių k., miesto parko mūrinė tvora bei  vandens bokštas Šėtos seniūnijoje</t>
  </si>
  <si>
    <t>Pateiktų paraiškų skaičius lyginant su 2023 m.  mažėjo 5 proc.,  tuo tarpu deklaruotas pasėlių plotas padidėjo apie 0,53 proc. Vyksta žemės ūkio valdų stambėjimas</t>
  </si>
  <si>
    <t>Surengtame ūkininkų pagerbimo renginyje „Metų ūkio 2024“ titulas atiteko Rimanto ir Deimantės Žebarauskų ūkiui, O "Metų žemdirbys 2024" nugalėtoju išrinktas Jono, Šarūno ir Alvydo Bytautų ūkis. Renginio  metu pagerbti bei paskatinti ir kiti rajono ūkininkai</t>
  </si>
  <si>
    <t>Dėl  kompostavimo dėžių individualioms valdoms (miestams) įsigijimo APVA 2024 m. kvietimo teikti paraiškas neskelbė. Iš Vietinės rinkliavos už komunalines atliekų surinkimo ir tvarkymo lėšas įsigyti maisto ir virtuvės atliekų surinkimo konteineriai su stoginėmis (61,8 tūkst. Eur)</t>
  </si>
  <si>
    <t xml:space="preserve">2024 m. vietinės rinkliavos už komunalinių atliekų surinkimą ir tvarkymą bendras lengvatų dydis siekė 57,1 tūkst. Eur </t>
  </si>
  <si>
    <t>61,8*</t>
  </si>
  <si>
    <t>94,0*</t>
  </si>
  <si>
    <t>Parengta žaliosios infrastruktūros poreikio analitinė schema</t>
  </si>
  <si>
    <t xml:space="preserve"> Mieste prižiūrimi esami gėlynai, vykdytas sezoninis pavasarinių, vasarinių ir rudeninių gėlių sodinimas, formuojami bei genėjami dekoratyviniai krūmai, įrengiamos naujos  erdvės, tvarkomi gėlių vazonai ir pakabinamos kompozicijos</t>
  </si>
  <si>
    <t>Paslauga pradėta teikti ir finansuoti nuo 2024 m. liepos 1 d. Per šį laikotarpį, laikino atokvėpio paslaugai gauti kreipėsi 1 asmuo</t>
  </si>
  <si>
    <t>Tiek namuose, tiek socialinės globos įstaigose socialinės globos paslaugas gaunančių asmenų su sunkia negalia skaičius didėjo. Globos teikimas užtikrintas laikantis terminų, nustatytų teisės aktuose</t>
  </si>
  <si>
    <t>Įsteigta Asmens su negalia gerovės taryba, parengti ir patvirtinti  tarybos veiklą reglamentuojantys dokumentai. Parengta ir patvirtinta informacijos rengimo ir teikimo asmenims su negalia jų pasirinktais prieinamais bendravimo būdais tvarka</t>
  </si>
  <si>
    <t>Paslaugų, reikalingų asmenims, turintiems individualių ir kompleksinių poreikių, vertinimas, planavimas, organizavimas ir koordinavimas</t>
  </si>
  <si>
    <t>Nupirkti 4 butai socialinio būsto plėtrai, tam panaudota 158,6 tūkst. Eur  lėšų, gautų pardavus savivaldybės būstą ir savivaldybės biudžeto lėšų</t>
  </si>
  <si>
    <t xml:space="preserve">Renovuota miesto stadiono  vakarinė žiūrovų tribūna, įsigyta natūralios vejos, futbolo stadiono linijų dažymo įranga (J.Basanavičiaus g. 1), įrengta tinklinio aikštelė (J.Basanavičiaus g. 4), J.Basanavičiaus g. 1A atnaujinta išorės stebėjimo sistema, Parko g. 6 suprojektuota ir įrengta pasato rūsio ventiliacija </t>
  </si>
  <si>
    <t xml:space="preserve">Parengtos ir pasirašytos 16 Savivaldybės biudžeto lėšų naudojimo sutartys su vietos projektų, įgyvendinamų pagal vietos plėtros strategijos „Kėdainių rajono vietos veiklos grupės teritorijos vietos plėtros strategija 2015–2023 m.“ priemones, vykdytojais. Savivaldybės prisideda 20 proc. visų tinkamų finansuoti vietos projekto išlaidų </t>
  </si>
  <si>
    <t>Atlikti kultūros centro parketinės dangos atnaujinimo darbai, įėjimo į pastatą remonto darbai</t>
  </si>
  <si>
    <t>Parengtas II a. patalpų  pritaikymo  kultūros reikmėms techninis projektas, atlikta projekto ekspertizė</t>
  </si>
  <si>
    <t>Parengta vizija/techninė dokumentacija/ pagerinta infrastruktūra  atlikėjams</t>
  </si>
  <si>
    <t xml:space="preserve">Miesto parke atnaujinti parko pagrindiniai vartai </t>
  </si>
  <si>
    <t>Pradėti parko teritorijos atnaujinimo darbai: genėti medžiai, atnaujinami, įrengiami takai, prieigos prie paminklų, tiesti apšvietimo kabeliai. 2025 m. - tvarkybos darbai bus tęsiami</t>
  </si>
  <si>
    <t xml:space="preserve">Atlikta einamaisiais metais numatytų išplėsti vandentiekio ir  nuotekų tinklų, proc. </t>
  </si>
  <si>
    <t>Apšvietimo tinklai įrengti Kėdainiuose Senojo kelio g. dalyje, Šlapaberžės Soties g., rekonstruoti apšvietimo tinklai dalyje J.Basanavičiaus g., vykdyti oro linijos rekonstrukcijos darbai Kanapinsko, Lakštingalų, Jazminų, Uosių, Akacijų g (Kėdainių m.)</t>
  </si>
  <si>
    <t>Pradėtas rengti Kėdainių miesto Jaugelio Telegos daugiabučių namų kvartalo kompleksinio atnaujinimo techninis projektas. Vykdyta daugiabučių namų kiemų asfaltbetonio duobių remonto  darbai (1300 m2)</t>
  </si>
  <si>
    <t xml:space="preserve">Su UAB „Ekobazė“ buvo pasirašyta Bešeimininkių padangų atliekų pakrovimo, transportavimo iki atliekų naudotojo ir perdirbimo paslaugų sutartis ir per 2024 m. Savivaldybės biudžeto lėšomis (12,7 tūkst.) sutvarkyta 70 t bešeimininkių padangų atliekų. Planuota sutvarkyti bešeimininkių padangų daugiau, tačiau nebuvo kvietimo teikti paraiškos finansavimui gauti </t>
  </si>
  <si>
    <t>Suorganizuotas renginys skirtas pagerbti verslo bendruomenę, skatinti verslumą ir bendradarbiavimą:
„Už Kėdainių garsinimą“ – UAB „Pon Bike Lithuania“ 
„Už šeimos verslo plėtojimą“ – UAB „Batų namai“
„Už sėkmingą startą“ – UAB „Grynas tinklas“ 
„Už sėkmingai įveiktus barjerus“ – UAB „Epsoma“ 
„Už pasiekimus profesinėje veikloje“ – Žaneta Saugūnienė (3 vieta pasaulio permanentinio makiažo čempionate).
„Už žydėjimą šilko audiniuose“ – Žiedūnė Aleknaitė (aukso medalis už šilko skarą „Žydėjimas“).
Pagerbti ir kiti verslo atstovai</t>
  </si>
  <si>
    <t>Projekto "Karjeros specialistų tinklo vystymas" administravimas</t>
  </si>
  <si>
    <t>Užtikrintas profesinio orientavimo paslaugų teikimas įvairaus amžiaus mokiniams bendrojo ugdymo, profesinio mokymo ir kitose švietimo įstaigose</t>
  </si>
  <si>
    <t>Karjeros specialistų skaičius</t>
  </si>
  <si>
    <t>001-01-03-05</t>
  </si>
  <si>
    <t xml:space="preserve">Pradėtas rengti Babėnų šilo miškotvarkos ir pritaikymo poilsiui bei laisvalaikiui techninis projektas, kuris bus pristatytas visuomenei 2025 m. pradžioje </t>
  </si>
  <si>
    <t xml:space="preserve">2025  m. kovo 5 d.  įsakymu Nr.AD-1- 218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</si>
</sst>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88"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10"/>
      <name val="Times New Roman"/>
      <family val="1"/>
    </font>
    <font>
      <b/>
      <sz val="9"/>
      <name val="Times New Roman"/>
      <family val="1"/>
    </font>
    <font>
      <sz val="9"/>
      <name val="Times New Roman"/>
      <family val="1"/>
    </font>
    <font>
      <sz val="8"/>
      <name val="Arial"/>
      <family val="2"/>
      <charset val="186"/>
    </font>
    <font>
      <sz val="11"/>
      <name val="Times New Roman"/>
      <family val="1"/>
      <charset val="186"/>
    </font>
    <font>
      <sz val="10"/>
      <name val="Times New Roman"/>
      <family val="1"/>
    </font>
    <font>
      <b/>
      <sz val="12"/>
      <name val="Times New Roman"/>
      <family val="1"/>
    </font>
    <font>
      <b/>
      <sz val="11"/>
      <name val="Times New Roman"/>
      <family val="1"/>
    </font>
    <font>
      <i/>
      <sz val="10"/>
      <name val="Times New Roman"/>
      <family val="1"/>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sz val="10"/>
      <color rgb="FFFF0000"/>
      <name val="Times New Roman"/>
      <family val="1"/>
      <charset val="186"/>
    </font>
    <font>
      <sz val="10"/>
      <color theme="1"/>
      <name val="Times New Roman"/>
      <family val="1"/>
    </font>
    <font>
      <sz val="10"/>
      <color theme="1"/>
      <name val="Times New Roman"/>
      <family val="1"/>
      <charset val="186"/>
    </font>
    <font>
      <b/>
      <sz val="10"/>
      <color theme="1"/>
      <name val="Times New Roman"/>
      <family val="1"/>
    </font>
    <font>
      <b/>
      <sz val="12"/>
      <color theme="1"/>
      <name val="Times New Roman"/>
      <family val="1"/>
    </font>
    <font>
      <sz val="9"/>
      <color rgb="FFFF0000"/>
      <name val="Times New Roman"/>
      <family val="1"/>
    </font>
    <font>
      <sz val="10"/>
      <color rgb="FF00B050"/>
      <name val="Times New Roman"/>
      <family val="1"/>
      <charset val="186"/>
    </font>
    <font>
      <i/>
      <sz val="11"/>
      <name val="Times New Roman"/>
      <family val="1"/>
    </font>
    <font>
      <sz val="11"/>
      <color rgb="FFFF0000"/>
      <name val="Times New Roman"/>
      <family val="1"/>
    </font>
    <font>
      <u/>
      <sz val="10"/>
      <name val="Times New Roman"/>
      <family val="1"/>
    </font>
    <font>
      <sz val="11"/>
      <name val="Times New Roman"/>
      <family val="1"/>
    </font>
    <font>
      <sz val="9"/>
      <color theme="1"/>
      <name val="Times New Roman"/>
      <family val="1"/>
    </font>
    <font>
      <sz val="10"/>
      <name val="Arial"/>
      <family val="2"/>
    </font>
    <font>
      <b/>
      <sz val="10.5"/>
      <name val="Times New Roman"/>
      <family val="1"/>
    </font>
    <font>
      <sz val="10.5"/>
      <name val="Times New Roman"/>
      <family val="1"/>
    </font>
    <font>
      <u/>
      <sz val="10"/>
      <color rgb="FFFF0000"/>
      <name val="Times New Roman"/>
      <family val="1"/>
    </font>
    <font>
      <i/>
      <sz val="10.5"/>
      <name val="Times New Roman"/>
      <family val="1"/>
    </font>
    <font>
      <b/>
      <sz val="10"/>
      <color rgb="FF002060"/>
      <name val="Times New Roman"/>
      <family val="1"/>
    </font>
    <font>
      <b/>
      <sz val="12"/>
      <color rgb="FF002060"/>
      <name val="Times New Roman"/>
      <family val="1"/>
    </font>
    <font>
      <sz val="10"/>
      <color theme="0"/>
      <name val="Times New Roman"/>
      <family val="1"/>
    </font>
    <font>
      <sz val="11"/>
      <color theme="1"/>
      <name val="Times New Roman"/>
      <family val="1"/>
    </font>
    <font>
      <b/>
      <sz val="11"/>
      <color theme="1"/>
      <name val="Times New Roman"/>
      <family val="1"/>
    </font>
    <font>
      <b/>
      <sz val="10"/>
      <color theme="1"/>
      <name val="Times New Roman"/>
      <family val="1"/>
      <charset val="186"/>
    </font>
    <font>
      <b/>
      <sz val="10"/>
      <color theme="1"/>
      <name val="Arial"/>
      <family val="2"/>
      <charset val="186"/>
    </font>
    <font>
      <i/>
      <sz val="10"/>
      <color rgb="FFFF0000"/>
      <name val="Times New Roman"/>
      <family val="1"/>
    </font>
    <font>
      <i/>
      <sz val="10"/>
      <color theme="1"/>
      <name val="Times New Roman"/>
      <family val="1"/>
    </font>
    <font>
      <sz val="13"/>
      <color theme="1"/>
      <name val="Times New Roman"/>
      <family val="1"/>
      <charset val="186"/>
    </font>
    <font>
      <b/>
      <sz val="16"/>
      <color theme="1"/>
      <name val="Times New Roman"/>
      <family val="1"/>
    </font>
    <font>
      <b/>
      <i/>
      <sz val="11"/>
      <name val="Times New Roman"/>
      <family val="1"/>
    </font>
    <font>
      <b/>
      <i/>
      <sz val="12"/>
      <color rgb="FF002060"/>
      <name val="Times New Roman"/>
      <family val="1"/>
    </font>
    <font>
      <b/>
      <sz val="14"/>
      <color theme="1"/>
      <name val="Times New Roman"/>
      <family val="1"/>
    </font>
    <font>
      <i/>
      <sz val="10"/>
      <color theme="1"/>
      <name val="Times New Roman"/>
      <family val="1"/>
      <charset val="186"/>
    </font>
    <font>
      <i/>
      <sz val="9"/>
      <name val="Times New Roman"/>
      <family val="1"/>
    </font>
    <font>
      <b/>
      <i/>
      <sz val="12"/>
      <color theme="1"/>
      <name val="Times New Roman"/>
      <family val="1"/>
    </font>
    <font>
      <b/>
      <i/>
      <sz val="10.5"/>
      <name val="Times New Roman"/>
      <family val="1"/>
    </font>
    <font>
      <sz val="12"/>
      <color theme="1"/>
      <name val="Times New Roman"/>
      <family val="1"/>
    </font>
    <font>
      <sz val="11.5"/>
      <color rgb="FF002060"/>
      <name val="Times New Roman"/>
      <family val="1"/>
    </font>
    <font>
      <sz val="11.5"/>
      <color theme="1"/>
      <name val="Times New Roman"/>
      <family val="1"/>
    </font>
    <font>
      <sz val="10"/>
      <color rgb="FF00B050"/>
      <name val="Times New Roman"/>
      <family val="1"/>
    </font>
    <font>
      <b/>
      <sz val="10"/>
      <color theme="0"/>
      <name val="Times New Roman"/>
      <family val="1"/>
    </font>
    <font>
      <sz val="10"/>
      <color theme="0"/>
      <name val="Times New Roman"/>
      <family val="1"/>
      <charset val="186"/>
    </font>
    <font>
      <u/>
      <sz val="10"/>
      <color theme="1"/>
      <name val="Times New Roman"/>
      <family val="1"/>
    </font>
    <font>
      <sz val="10"/>
      <color rgb="FF009900"/>
      <name val="Times New Roman"/>
      <family val="1"/>
    </font>
    <font>
      <b/>
      <i/>
      <sz val="10"/>
      <name val="Times New Roman"/>
      <family val="1"/>
    </font>
    <font>
      <b/>
      <i/>
      <sz val="9"/>
      <name val="Times New Roman"/>
      <family val="1"/>
    </font>
    <font>
      <i/>
      <sz val="11"/>
      <color rgb="FF0070C0"/>
      <name val="Times New Roman"/>
      <family val="1"/>
    </font>
    <font>
      <sz val="10"/>
      <color rgb="FFFF0000"/>
      <name val="Arial"/>
      <family val="2"/>
      <charset val="186"/>
    </font>
    <font>
      <b/>
      <sz val="14"/>
      <name val="Times New Roman"/>
      <family val="1"/>
    </font>
    <font>
      <sz val="14"/>
      <name val="Times New Roman"/>
      <family val="1"/>
    </font>
    <font>
      <b/>
      <i/>
      <sz val="14"/>
      <name val="Times New Roman"/>
      <family val="1"/>
    </font>
    <font>
      <i/>
      <sz val="14"/>
      <name val="Times New Roman"/>
      <family val="1"/>
    </font>
    <font>
      <b/>
      <sz val="10"/>
      <color rgb="FFFF0000"/>
      <name val="Times New Roman"/>
      <family val="1"/>
    </font>
    <font>
      <sz val="12"/>
      <color rgb="FF002060"/>
      <name val="Times New Roman"/>
      <family val="1"/>
    </font>
    <font>
      <b/>
      <sz val="16"/>
      <name val="Times New Roman"/>
      <family val="1"/>
      <charset val="186"/>
    </font>
    <font>
      <sz val="12"/>
      <color rgb="FFFF0000"/>
      <name val="Times New Roman"/>
      <family val="1"/>
    </font>
    <font>
      <sz val="11.5"/>
      <color rgb="FFFF0000"/>
      <name val="Times New Roman"/>
      <family val="1"/>
    </font>
    <font>
      <sz val="9.5"/>
      <name val="Times New Roman"/>
      <family val="1"/>
    </font>
    <font>
      <sz val="9"/>
      <color rgb="FF0070C0"/>
      <name val="Times New Roman"/>
      <family val="1"/>
    </font>
    <font>
      <sz val="9.5"/>
      <color rgb="FF000000"/>
      <name val="Times New Roman"/>
      <family val="1"/>
    </font>
    <font>
      <b/>
      <sz val="10"/>
      <color rgb="FFFF0000"/>
      <name val="Times New Roman"/>
      <family val="1"/>
      <charset val="186"/>
    </font>
    <font>
      <sz val="11"/>
      <color rgb="FFFF0000"/>
      <name val="Times New Roman"/>
      <family val="1"/>
      <charset val="186"/>
    </font>
    <font>
      <i/>
      <sz val="11"/>
      <color rgb="FFFF0000"/>
      <name val="Times New Roman"/>
      <family val="1"/>
      <charset val="186"/>
    </font>
    <font>
      <i/>
      <sz val="11"/>
      <color theme="1"/>
      <name val="Times New Roman"/>
      <family val="1"/>
    </font>
    <font>
      <b/>
      <sz val="11"/>
      <color theme="1"/>
      <name val="Times New Roman"/>
      <family val="1"/>
      <charset val="186"/>
    </font>
    <font>
      <sz val="10"/>
      <color rgb="FF000000"/>
      <name val="Times New Roman"/>
      <family val="1"/>
    </font>
  </fonts>
  <fills count="16">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0"/>
        <bgColor indexed="26"/>
      </patternFill>
    </fill>
    <fill>
      <patternFill patternType="solid">
        <fgColor theme="0"/>
      </patternFill>
    </fill>
    <fill>
      <patternFill patternType="solid">
        <fgColor theme="8" tint="0.59999389629810485"/>
        <bgColor indexed="64"/>
      </patternFill>
    </fill>
    <fill>
      <patternFill patternType="solid">
        <fgColor rgb="FFFFFFCC"/>
        <bgColor indexed="64"/>
      </patternFill>
    </fill>
    <fill>
      <patternFill patternType="solid">
        <fgColor theme="3" tint="0.79998168889431442"/>
        <bgColor indexed="64"/>
      </patternFill>
    </fill>
    <fill>
      <patternFill patternType="solid">
        <fgColor rgb="FFFFFFCC"/>
        <bgColor indexed="9"/>
      </patternFill>
    </fill>
    <fill>
      <patternFill patternType="solid">
        <fgColor theme="8" tint="0.59999389629810485"/>
        <bgColor indexed="34"/>
      </patternFill>
    </fill>
    <fill>
      <patternFill patternType="solid">
        <fgColor theme="8" tint="0.59999389629810485"/>
        <bgColor indexed="26"/>
      </patternFill>
    </fill>
    <fill>
      <patternFill patternType="solid">
        <fgColor theme="9" tint="0.59999389629810485"/>
        <bgColor indexed="64"/>
      </patternFill>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s>
  <cellStyleXfs count="13">
    <xf numFmtId="0" fontId="0" fillId="0" borderId="0"/>
    <xf numFmtId="0" fontId="8" fillId="0" borderId="0"/>
    <xf numFmtId="0" fontId="1" fillId="0" borderId="0"/>
    <xf numFmtId="164" fontId="8" fillId="0" borderId="0" applyFont="0" applyFill="0" applyBorder="0" applyAlignment="0" applyProtection="0"/>
    <xf numFmtId="0" fontId="8" fillId="0" borderId="0"/>
    <xf numFmtId="0" fontId="8" fillId="0" borderId="0"/>
    <xf numFmtId="0" fontId="1"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xf numFmtId="0" fontId="35" fillId="0" borderId="0"/>
  </cellStyleXfs>
  <cellXfs count="1173">
    <xf numFmtId="0" fontId="0" fillId="0" borderId="0" xfId="0"/>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0" fontId="12" fillId="0" borderId="0" xfId="0" applyFont="1" applyAlignment="1">
      <alignment wrapText="1"/>
    </xf>
    <xf numFmtId="0" fontId="11" fillId="0" borderId="0" xfId="0" applyFont="1" applyAlignment="1">
      <alignment wrapText="1"/>
    </xf>
    <xf numFmtId="0" fontId="8" fillId="2" borderId="0" xfId="0" applyFont="1" applyFill="1"/>
    <xf numFmtId="0" fontId="2" fillId="2" borderId="0" xfId="0" applyFont="1" applyFill="1"/>
    <xf numFmtId="49" fontId="1" fillId="2" borderId="1" xfId="0" applyNumberFormat="1" applyFont="1" applyFill="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49" fontId="1" fillId="0" borderId="0" xfId="0" applyNumberFormat="1" applyFont="1" applyAlignment="1">
      <alignment horizontal="left" vertical="top" wrapText="1"/>
    </xf>
    <xf numFmtId="49" fontId="1" fillId="3" borderId="1" xfId="0" applyNumberFormat="1" applyFont="1" applyFill="1" applyBorder="1" applyAlignment="1">
      <alignment horizontal="left" vertical="top" wrapText="1"/>
    </xf>
    <xf numFmtId="166" fontId="15" fillId="5" borderId="1" xfId="0" applyNumberFormat="1" applyFont="1" applyFill="1" applyBorder="1" applyAlignment="1">
      <alignment vertical="top" wrapText="1"/>
    </xf>
    <xf numFmtId="0" fontId="3" fillId="5" borderId="0" xfId="0" applyFont="1" applyFill="1" applyAlignment="1">
      <alignment horizontal="center" vertical="top"/>
    </xf>
    <xf numFmtId="166" fontId="1" fillId="5" borderId="1" xfId="4" applyNumberFormat="1" applyFont="1" applyFill="1" applyBorder="1" applyAlignment="1">
      <alignment vertical="top" wrapText="1"/>
    </xf>
    <xf numFmtId="0" fontId="15" fillId="0" borderId="0" xfId="0" applyFont="1" applyAlignment="1">
      <alignment vertical="top" wrapText="1"/>
    </xf>
    <xf numFmtId="166" fontId="15" fillId="5" borderId="1" xfId="0" applyNumberFormat="1" applyFont="1" applyFill="1" applyBorder="1" applyAlignment="1">
      <alignment horizontal="right" vertical="top" wrapText="1"/>
    </xf>
    <xf numFmtId="165" fontId="15" fillId="5" borderId="1" xfId="0" applyNumberFormat="1" applyFont="1" applyFill="1" applyBorder="1" applyAlignment="1">
      <alignment vertical="top" wrapText="1"/>
    </xf>
    <xf numFmtId="0" fontId="15" fillId="0" borderId="0" xfId="0" applyFont="1" applyAlignment="1">
      <alignment horizontal="center" vertical="top" wrapText="1"/>
    </xf>
    <xf numFmtId="0" fontId="15" fillId="0" borderId="0" xfId="0" applyFont="1"/>
    <xf numFmtId="166" fontId="15" fillId="5" borderId="1" xfId="0" applyNumberFormat="1" applyFont="1" applyFill="1" applyBorder="1" applyAlignment="1">
      <alignment vertical="top"/>
    </xf>
    <xf numFmtId="166" fontId="15" fillId="5" borderId="1" xfId="4" applyNumberFormat="1" applyFont="1" applyFill="1" applyBorder="1" applyAlignment="1">
      <alignment horizontal="right" vertical="top" wrapText="1"/>
    </xf>
    <xf numFmtId="166" fontId="15" fillId="5" borderId="1" xfId="4" applyNumberFormat="1" applyFont="1" applyFill="1" applyBorder="1" applyAlignment="1">
      <alignment vertical="top" wrapText="1"/>
    </xf>
    <xf numFmtId="49" fontId="12" fillId="0" borderId="0" xfId="0" applyNumberFormat="1" applyFont="1" applyAlignment="1">
      <alignment wrapText="1"/>
    </xf>
    <xf numFmtId="0" fontId="15" fillId="0" borderId="0" xfId="4" applyFont="1" applyAlignment="1">
      <alignment vertical="top" wrapText="1"/>
    </xf>
    <xf numFmtId="49" fontId="15" fillId="0" borderId="1" xfId="4" applyNumberFormat="1" applyFont="1" applyBorder="1" applyAlignment="1">
      <alignment horizontal="right" vertical="top" wrapText="1"/>
    </xf>
    <xf numFmtId="0" fontId="15" fillId="0" borderId="1" xfId="4" applyFont="1" applyBorder="1" applyAlignment="1">
      <alignment horizontal="right" vertical="top" wrapText="1"/>
    </xf>
    <xf numFmtId="0" fontId="15" fillId="0" borderId="1" xfId="4" applyFont="1" applyBorder="1" applyAlignment="1">
      <alignment horizontal="center" vertical="top" wrapText="1"/>
    </xf>
    <xf numFmtId="0" fontId="15" fillId="5" borderId="0" xfId="0" applyFont="1" applyFill="1" applyAlignment="1">
      <alignment wrapText="1"/>
    </xf>
    <xf numFmtId="49" fontId="18" fillId="0" borderId="1" xfId="0" applyNumberFormat="1" applyFont="1" applyBorder="1" applyAlignment="1">
      <alignment horizontal="left" vertical="top" wrapText="1"/>
    </xf>
    <xf numFmtId="0" fontId="1" fillId="5" borderId="1" xfId="0" applyFont="1" applyFill="1" applyBorder="1" applyAlignment="1">
      <alignment vertical="top" wrapText="1"/>
    </xf>
    <xf numFmtId="0" fontId="15" fillId="0" borderId="0" xfId="0" applyFont="1" applyAlignment="1">
      <alignment wrapText="1"/>
    </xf>
    <xf numFmtId="0" fontId="10" fillId="0" borderId="0" xfId="0" applyFont="1" applyAlignment="1">
      <alignment wrapText="1"/>
    </xf>
    <xf numFmtId="49" fontId="15" fillId="0" borderId="0" xfId="0" applyNumberFormat="1" applyFont="1" applyAlignment="1">
      <alignment wrapText="1"/>
    </xf>
    <xf numFmtId="0" fontId="1" fillId="0" borderId="0" xfId="0" applyFont="1" applyAlignment="1">
      <alignment horizontal="center" vertical="top" wrapText="1"/>
    </xf>
    <xf numFmtId="49" fontId="15" fillId="0" borderId="1" xfId="0" applyNumberFormat="1" applyFont="1" applyBorder="1" applyAlignment="1">
      <alignment horizontal="left" vertical="top" wrapText="1"/>
    </xf>
    <xf numFmtId="49" fontId="15" fillId="0" borderId="1" xfId="0" applyNumberFormat="1" applyFont="1" applyBorder="1" applyAlignment="1">
      <alignment vertical="top" wrapText="1"/>
    </xf>
    <xf numFmtId="0" fontId="1" fillId="5" borderId="2" xfId="0" applyFont="1" applyFill="1" applyBorder="1" applyAlignment="1">
      <alignment horizontal="left" vertical="top" wrapText="1"/>
    </xf>
    <xf numFmtId="0" fontId="15" fillId="5" borderId="1" xfId="4"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vertical="top" wrapText="1"/>
    </xf>
    <xf numFmtId="0" fontId="15" fillId="5" borderId="1" xfId="0" applyFont="1" applyFill="1" applyBorder="1" applyAlignment="1">
      <alignment vertical="top" wrapText="1"/>
    </xf>
    <xf numFmtId="0" fontId="15" fillId="5" borderId="1" xfId="0" applyFont="1" applyFill="1" applyBorder="1" applyAlignment="1">
      <alignment horizontal="center" vertical="top" wrapText="1"/>
    </xf>
    <xf numFmtId="0" fontId="1" fillId="5" borderId="0" xfId="0" applyFont="1" applyFill="1" applyAlignment="1">
      <alignment horizontal="right" vertical="top" wrapText="1"/>
    </xf>
    <xf numFmtId="0" fontId="19" fillId="0" borderId="0" xfId="0" applyFont="1" applyAlignment="1">
      <alignment wrapText="1"/>
    </xf>
    <xf numFmtId="0" fontId="20" fillId="0" borderId="0" xfId="0" applyFont="1" applyAlignment="1">
      <alignment wrapText="1"/>
    </xf>
    <xf numFmtId="0" fontId="20" fillId="0" borderId="1" xfId="0" applyFont="1" applyBorder="1" applyAlignment="1">
      <alignment wrapText="1"/>
    </xf>
    <xf numFmtId="0" fontId="19" fillId="5" borderId="0" xfId="0" applyFont="1" applyFill="1" applyAlignment="1">
      <alignment wrapText="1"/>
    </xf>
    <xf numFmtId="0" fontId="19" fillId="0" borderId="0" xfId="0" applyFont="1" applyAlignment="1">
      <alignment horizontal="left"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166"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horizontal="left" vertical="top" wrapText="1"/>
    </xf>
    <xf numFmtId="0" fontId="15" fillId="5" borderId="2" xfId="0" applyFont="1" applyFill="1" applyBorder="1" applyAlignment="1">
      <alignment horizontal="center" vertical="top" wrapText="1"/>
    </xf>
    <xf numFmtId="0" fontId="15" fillId="5" borderId="1" xfId="0" applyFont="1" applyFill="1" applyBorder="1" applyAlignment="1">
      <alignment horizontal="right" vertical="top" wrapText="1"/>
    </xf>
    <xf numFmtId="49" fontId="15" fillId="5" borderId="1" xfId="0" applyNumberFormat="1" applyFont="1" applyFill="1" applyBorder="1" applyAlignment="1">
      <alignment horizontal="right" vertical="top" wrapText="1"/>
    </xf>
    <xf numFmtId="49" fontId="15" fillId="5" borderId="1" xfId="0" applyNumberFormat="1" applyFont="1" applyFill="1" applyBorder="1" applyAlignment="1">
      <alignment horizontal="center" vertical="top" wrapText="1"/>
    </xf>
    <xf numFmtId="0" fontId="15" fillId="5" borderId="1" xfId="0" applyFont="1" applyFill="1" applyBorder="1" applyAlignment="1">
      <alignment horizontal="left" vertical="top" wrapText="1"/>
    </xf>
    <xf numFmtId="0" fontId="15" fillId="5" borderId="2" xfId="0" applyFont="1" applyFill="1" applyBorder="1" applyAlignment="1">
      <alignment horizontal="left" vertical="top" wrapText="1"/>
    </xf>
    <xf numFmtId="0" fontId="15" fillId="5" borderId="4" xfId="0" applyFont="1" applyFill="1" applyBorder="1" applyAlignment="1">
      <alignment horizontal="left" vertical="top" wrapText="1"/>
    </xf>
    <xf numFmtId="49" fontId="15" fillId="5" borderId="1" xfId="0" applyNumberFormat="1" applyFont="1" applyFill="1" applyBorder="1" applyAlignment="1">
      <alignment horizontal="left" vertical="top" wrapText="1"/>
    </xf>
    <xf numFmtId="49" fontId="15" fillId="5" borderId="1" xfId="0" applyNumberFormat="1" applyFont="1" applyFill="1" applyBorder="1" applyAlignment="1">
      <alignment vertical="top" wrapText="1"/>
    </xf>
    <xf numFmtId="0" fontId="1" fillId="5" borderId="1" xfId="0" applyFont="1" applyFill="1" applyBorder="1" applyAlignment="1">
      <alignment horizontal="center" vertical="top" wrapText="1"/>
    </xf>
    <xf numFmtId="49" fontId="1" fillId="0" borderId="1" xfId="0" applyNumberFormat="1" applyFont="1" applyBorder="1" applyAlignment="1">
      <alignment vertical="top" wrapText="1"/>
    </xf>
    <xf numFmtId="49" fontId="15" fillId="0" borderId="1" xfId="0" applyNumberFormat="1" applyFont="1" applyBorder="1" applyAlignment="1">
      <alignment horizontal="center" vertical="top" wrapText="1"/>
    </xf>
    <xf numFmtId="0" fontId="15" fillId="0" borderId="1" xfId="0" applyFont="1" applyBorder="1" applyAlignment="1">
      <alignment horizontal="left" vertical="top" wrapText="1"/>
    </xf>
    <xf numFmtId="0" fontId="15" fillId="0" borderId="1" xfId="0" applyFont="1" applyBorder="1" applyAlignment="1">
      <alignment horizontal="center" vertical="top" wrapText="1"/>
    </xf>
    <xf numFmtId="0" fontId="15" fillId="0" borderId="1" xfId="0" applyFont="1" applyBorder="1" applyAlignment="1">
      <alignment vertical="top" wrapText="1"/>
    </xf>
    <xf numFmtId="0" fontId="15" fillId="0" borderId="1" xfId="4" applyFont="1" applyBorder="1" applyAlignment="1">
      <alignment vertical="top" wrapText="1"/>
    </xf>
    <xf numFmtId="49" fontId="15" fillId="0" borderId="0" xfId="0" applyNumberFormat="1" applyFont="1" applyAlignment="1">
      <alignment vertical="top" wrapText="1"/>
    </xf>
    <xf numFmtId="49" fontId="15" fillId="0" borderId="0" xfId="0" applyNumberFormat="1" applyFont="1" applyAlignment="1">
      <alignment horizontal="right" vertical="top" wrapText="1"/>
    </xf>
    <xf numFmtId="49" fontId="15" fillId="0" borderId="0" xfId="0" applyNumberFormat="1" applyFont="1" applyAlignment="1">
      <alignment horizontal="left" vertical="top" wrapText="1"/>
    </xf>
    <xf numFmtId="0" fontId="10" fillId="0" borderId="0" xfId="0" applyFont="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horizontal="left" vertical="center" wrapText="1"/>
    </xf>
    <xf numFmtId="165" fontId="1" fillId="0" borderId="1" xfId="0" applyNumberFormat="1" applyFont="1" applyBorder="1" applyAlignment="1">
      <alignmen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6" fontId="1" fillId="5" borderId="0" xfId="0" applyNumberFormat="1" applyFont="1" applyFill="1" applyAlignment="1">
      <alignment horizontal="left" vertical="top" wrapText="1"/>
    </xf>
    <xf numFmtId="0" fontId="1" fillId="0" borderId="0" xfId="0" applyFont="1" applyAlignment="1">
      <alignment wrapText="1"/>
    </xf>
    <xf numFmtId="0" fontId="15" fillId="5" borderId="1" xfId="4" applyFont="1" applyFill="1" applyBorder="1" applyAlignment="1">
      <alignment horizontal="left" vertical="top" wrapText="1"/>
    </xf>
    <xf numFmtId="166" fontId="2" fillId="2" borderId="0" xfId="0" applyNumberFormat="1" applyFont="1" applyFill="1" applyAlignment="1">
      <alignment horizontal="left" vertical="top" wrapText="1"/>
    </xf>
    <xf numFmtId="166" fontId="15" fillId="0" borderId="0" xfId="4" applyNumberFormat="1" applyFont="1" applyAlignment="1">
      <alignment horizontal="left" vertical="top" wrapText="1"/>
    </xf>
    <xf numFmtId="49" fontId="1" fillId="5" borderId="1" xfId="6" applyNumberFormat="1" applyFill="1" applyBorder="1" applyAlignment="1">
      <alignment horizontal="left" vertical="top" wrapText="1"/>
    </xf>
    <xf numFmtId="49" fontId="15" fillId="0" borderId="2" xfId="0" applyNumberFormat="1" applyFont="1" applyBorder="1" applyAlignment="1">
      <alignment horizontal="left" vertical="top" wrapText="1"/>
    </xf>
    <xf numFmtId="0" fontId="15" fillId="5" borderId="2" xfId="4" applyFont="1" applyFill="1" applyBorder="1" applyAlignment="1">
      <alignment horizontal="left" vertical="top" wrapText="1"/>
    </xf>
    <xf numFmtId="0" fontId="15" fillId="5" borderId="4" xfId="4" applyFont="1" applyFill="1" applyBorder="1" applyAlignment="1">
      <alignment horizontal="left" vertical="top" wrapText="1"/>
    </xf>
    <xf numFmtId="0" fontId="15" fillId="5" borderId="2" xfId="4" applyFont="1" applyFill="1" applyBorder="1" applyAlignment="1">
      <alignment horizontal="center" vertical="top" wrapText="1"/>
    </xf>
    <xf numFmtId="166" fontId="23" fillId="0" borderId="0" xfId="0" applyNumberFormat="1" applyFont="1" applyAlignment="1">
      <alignment horizontal="left" vertical="top" wrapText="1"/>
    </xf>
    <xf numFmtId="49" fontId="24" fillId="0" borderId="1" xfId="0" applyNumberFormat="1" applyFont="1" applyBorder="1" applyAlignment="1">
      <alignment vertical="top" wrapText="1"/>
    </xf>
    <xf numFmtId="49" fontId="24" fillId="0" borderId="1" xfId="0" applyNumberFormat="1" applyFont="1" applyBorder="1" applyAlignment="1">
      <alignment horizontal="left" vertical="top" wrapText="1"/>
    </xf>
    <xf numFmtId="166" fontId="24" fillId="5" borderId="1" xfId="0" applyNumberFormat="1" applyFont="1" applyFill="1" applyBorder="1" applyAlignment="1">
      <alignment horizontal="right" vertical="top" wrapText="1"/>
    </xf>
    <xf numFmtId="0" fontId="15" fillId="5" borderId="4" xfId="4" applyFont="1" applyFill="1" applyBorder="1" applyAlignment="1">
      <alignment vertical="top" wrapText="1"/>
    </xf>
    <xf numFmtId="166" fontId="1" fillId="5" borderId="1" xfId="0" applyNumberFormat="1" applyFont="1" applyFill="1" applyBorder="1" applyAlignment="1">
      <alignment horizontal="right" vertical="top"/>
    </xf>
    <xf numFmtId="166" fontId="1" fillId="5" borderId="1" xfId="1" applyNumberFormat="1" applyFont="1" applyFill="1" applyBorder="1" applyAlignment="1">
      <alignment horizontal="right" vertical="top"/>
    </xf>
    <xf numFmtId="49" fontId="2" fillId="5" borderId="1" xfId="0" applyNumberFormat="1" applyFont="1" applyFill="1" applyBorder="1" applyAlignment="1">
      <alignment vertical="top" wrapText="1"/>
    </xf>
    <xf numFmtId="165" fontId="1" fillId="0" borderId="1" xfId="0" applyNumberFormat="1" applyFont="1" applyBorder="1" applyAlignment="1">
      <alignment horizontal="left" vertical="top" wrapText="1"/>
    </xf>
    <xf numFmtId="166" fontId="1" fillId="5" borderId="1" xfId="7" applyNumberFormat="1" applyFont="1" applyFill="1" applyBorder="1" applyAlignment="1">
      <alignment horizontal="right" vertical="top" wrapText="1"/>
    </xf>
    <xf numFmtId="166" fontId="1" fillId="5" borderId="1" xfId="1" applyNumberFormat="1" applyFont="1" applyFill="1" applyBorder="1" applyAlignment="1">
      <alignment horizontal="right" vertical="top" wrapText="1"/>
    </xf>
    <xf numFmtId="49" fontId="1" fillId="0" borderId="0" xfId="0" applyNumberFormat="1" applyFont="1" applyAlignment="1">
      <alignment wrapText="1"/>
    </xf>
    <xf numFmtId="0" fontId="1" fillId="0" borderId="0" xfId="0" applyFont="1" applyAlignment="1">
      <alignment horizontal="right" wrapText="1"/>
    </xf>
    <xf numFmtId="49" fontId="24" fillId="5" borderId="1" xfId="0" applyNumberFormat="1" applyFont="1" applyFill="1" applyBorder="1" applyAlignment="1">
      <alignment horizontal="center" vertical="top" wrapText="1"/>
    </xf>
    <xf numFmtId="49" fontId="24" fillId="5" borderId="1" xfId="0" applyNumberFormat="1" applyFont="1" applyFill="1" applyBorder="1" applyAlignment="1">
      <alignment vertical="top" wrapText="1"/>
    </xf>
    <xf numFmtId="0" fontId="24" fillId="5" borderId="2" xfId="0" applyFont="1" applyFill="1" applyBorder="1" applyAlignment="1">
      <alignment horizontal="center" vertical="top" wrapText="1"/>
    </xf>
    <xf numFmtId="166" fontId="15" fillId="0" borderId="0" xfId="0" applyNumberFormat="1" applyFont="1" applyAlignment="1">
      <alignment horizontal="left" vertical="top" wrapText="1"/>
    </xf>
    <xf numFmtId="49" fontId="24" fillId="0" borderId="0" xfId="0" applyNumberFormat="1" applyFont="1" applyAlignment="1">
      <alignment horizontal="left" vertical="top" wrapText="1"/>
    </xf>
    <xf numFmtId="0" fontId="24" fillId="0" borderId="0" xfId="0" applyFont="1" applyAlignment="1">
      <alignment vertical="top" wrapText="1"/>
    </xf>
    <xf numFmtId="0" fontId="24" fillId="0" borderId="2" xfId="0" applyFont="1" applyBorder="1" applyAlignment="1">
      <alignment horizontal="left" vertical="top" wrapText="1"/>
    </xf>
    <xf numFmtId="0" fontId="24" fillId="5" borderId="1" xfId="0" applyFont="1" applyFill="1" applyBorder="1" applyAlignment="1">
      <alignment vertical="top" wrapText="1"/>
    </xf>
    <xf numFmtId="0" fontId="24" fillId="5" borderId="1" xfId="0" applyFont="1" applyFill="1" applyBorder="1" applyAlignment="1">
      <alignment horizontal="center" vertical="top" wrapText="1"/>
    </xf>
    <xf numFmtId="0" fontId="24" fillId="5" borderId="1" xfId="0" applyFont="1" applyFill="1" applyBorder="1" applyAlignment="1">
      <alignment horizontal="left" vertical="top" wrapText="1"/>
    </xf>
    <xf numFmtId="0" fontId="24" fillId="0" borderId="1" xfId="0" applyFont="1" applyBorder="1" applyAlignment="1">
      <alignment vertical="top" wrapText="1"/>
    </xf>
    <xf numFmtId="0" fontId="24" fillId="0" borderId="1" xfId="0" applyFont="1" applyBorder="1" applyAlignment="1">
      <alignment horizontal="center" vertical="top" wrapText="1"/>
    </xf>
    <xf numFmtId="166" fontId="24" fillId="5" borderId="1" xfId="0" applyNumberFormat="1" applyFont="1" applyFill="1" applyBorder="1" applyAlignment="1">
      <alignment vertical="top" wrapText="1"/>
    </xf>
    <xf numFmtId="0" fontId="24" fillId="0" borderId="1" xfId="0" applyFont="1" applyBorder="1" applyAlignment="1">
      <alignment horizontal="left" vertical="top" wrapText="1"/>
    </xf>
    <xf numFmtId="49" fontId="24" fillId="5" borderId="1" xfId="0" applyNumberFormat="1" applyFont="1" applyFill="1" applyBorder="1" applyAlignment="1">
      <alignment horizontal="left" vertical="top" wrapText="1"/>
    </xf>
    <xf numFmtId="49" fontId="24" fillId="5" borderId="2" xfId="0" applyNumberFormat="1" applyFont="1" applyFill="1" applyBorder="1" applyAlignment="1">
      <alignment horizontal="left" vertical="top" wrapText="1"/>
    </xf>
    <xf numFmtId="0" fontId="24" fillId="0" borderId="0" xfId="0" applyFont="1" applyAlignment="1">
      <alignment horizontal="center" vertical="top" wrapText="1"/>
    </xf>
    <xf numFmtId="0" fontId="24" fillId="0" borderId="0" xfId="0" applyFont="1"/>
    <xf numFmtId="49" fontId="24" fillId="0" borderId="0" xfId="0" applyNumberFormat="1" applyFont="1" applyAlignment="1">
      <alignment horizontal="center"/>
    </xf>
    <xf numFmtId="0" fontId="26" fillId="0" borderId="0" xfId="0" applyFont="1" applyAlignment="1">
      <alignment horizontal="center"/>
    </xf>
    <xf numFmtId="0" fontId="24" fillId="0" borderId="2" xfId="0" applyFont="1" applyBorder="1" applyAlignment="1">
      <alignment horizontal="center" vertical="top" wrapText="1"/>
    </xf>
    <xf numFmtId="0" fontId="24" fillId="0" borderId="2" xfId="0" applyFont="1" applyBorder="1" applyAlignment="1">
      <alignment vertical="top" wrapText="1"/>
    </xf>
    <xf numFmtId="166" fontId="24" fillId="5" borderId="0" xfId="0" applyNumberFormat="1" applyFont="1" applyFill="1" applyAlignment="1">
      <alignment horizontal="left" vertical="top" wrapText="1"/>
    </xf>
    <xf numFmtId="0" fontId="24" fillId="5" borderId="0" xfId="0" applyFont="1" applyFill="1" applyAlignment="1">
      <alignment horizontal="center" vertical="top" wrapText="1"/>
    </xf>
    <xf numFmtId="49" fontId="15" fillId="5" borderId="2" xfId="4" applyNumberFormat="1" applyFont="1" applyFill="1" applyBorder="1" applyAlignment="1">
      <alignment horizontal="right" vertical="top" wrapText="1"/>
    </xf>
    <xf numFmtId="0" fontId="15" fillId="0" borderId="1" xfId="0" applyFont="1" applyBorder="1" applyAlignment="1">
      <alignment horizontal="right" vertical="top" wrapText="1"/>
    </xf>
    <xf numFmtId="0" fontId="15" fillId="0" borderId="1" xfId="0" applyFont="1" applyBorder="1" applyAlignment="1">
      <alignment horizontal="right" vertical="center" wrapText="1"/>
    </xf>
    <xf numFmtId="0" fontId="15" fillId="0" borderId="4" xfId="4" applyFont="1" applyBorder="1" applyAlignment="1">
      <alignment horizontal="right" vertical="top" wrapText="1"/>
    </xf>
    <xf numFmtId="0" fontId="15" fillId="5" borderId="1" xfId="4" applyFont="1" applyFill="1" applyBorder="1" applyAlignment="1">
      <alignment horizontal="right" vertical="top" wrapText="1"/>
    </xf>
    <xf numFmtId="0" fontId="15" fillId="5" borderId="4" xfId="4" applyFont="1" applyFill="1" applyBorder="1" applyAlignment="1">
      <alignment horizontal="right" vertical="top" wrapText="1"/>
    </xf>
    <xf numFmtId="49" fontId="15" fillId="5" borderId="1" xfId="4" applyNumberFormat="1" applyFont="1" applyFill="1" applyBorder="1" applyAlignment="1">
      <alignment horizontal="right" vertical="top" wrapText="1"/>
    </xf>
    <xf numFmtId="0" fontId="21" fillId="0" borderId="0" xfId="4" applyFont="1" applyAlignment="1">
      <alignment horizontal="right" vertical="top" wrapText="1"/>
    </xf>
    <xf numFmtId="0" fontId="15" fillId="0" borderId="0" xfId="4" applyFont="1" applyAlignment="1">
      <alignment horizontal="right" vertical="top" wrapText="1"/>
    </xf>
    <xf numFmtId="0" fontId="15" fillId="0" borderId="0" xfId="0" applyFont="1" applyAlignment="1">
      <alignment horizontal="right" wrapText="1"/>
    </xf>
    <xf numFmtId="0" fontId="15" fillId="0" borderId="0" xfId="0" applyFont="1" applyAlignment="1">
      <alignment horizontal="right" vertical="top" wrapText="1"/>
    </xf>
    <xf numFmtId="0" fontId="12" fillId="0" borderId="0" xfId="0" applyFont="1" applyAlignment="1">
      <alignment horizontal="right" wrapText="1"/>
    </xf>
    <xf numFmtId="0" fontId="1" fillId="5" borderId="2" xfId="6" applyFill="1" applyBorder="1" applyAlignment="1">
      <alignment horizontal="left" vertical="top" wrapText="1"/>
    </xf>
    <xf numFmtId="49" fontId="12" fillId="5" borderId="0" xfId="0" applyNumberFormat="1" applyFont="1" applyFill="1" applyAlignment="1">
      <alignment horizontal="left" wrapText="1"/>
    </xf>
    <xf numFmtId="0" fontId="15" fillId="5" borderId="0" xfId="4" applyFont="1" applyFill="1" applyAlignment="1">
      <alignment horizontal="left" vertical="top" wrapText="1"/>
    </xf>
    <xf numFmtId="0" fontId="15" fillId="5" borderId="0" xfId="0" applyFont="1" applyFill="1" applyAlignment="1">
      <alignment horizontal="left"/>
    </xf>
    <xf numFmtId="0" fontId="28" fillId="0" borderId="0" xfId="0" applyFont="1" applyAlignment="1">
      <alignment wrapText="1"/>
    </xf>
    <xf numFmtId="166" fontId="1" fillId="5" borderId="0" xfId="0" applyNumberFormat="1" applyFont="1" applyFill="1" applyAlignment="1">
      <alignment horizontal="right" vertical="top" wrapText="1"/>
    </xf>
    <xf numFmtId="0" fontId="15" fillId="5" borderId="0" xfId="0" applyFont="1" applyFill="1" applyAlignment="1">
      <alignment horizontal="right"/>
    </xf>
    <xf numFmtId="0" fontId="15" fillId="2" borderId="0" xfId="0" applyFont="1" applyFill="1"/>
    <xf numFmtId="0" fontId="33" fillId="0" borderId="0" xfId="0" applyFont="1" applyAlignment="1">
      <alignment vertical="top" wrapText="1"/>
    </xf>
    <xf numFmtId="49" fontId="6" fillId="8" borderId="1" xfId="0" applyNumberFormat="1" applyFont="1" applyFill="1" applyBorder="1" applyAlignment="1">
      <alignment vertical="top" wrapText="1"/>
    </xf>
    <xf numFmtId="0" fontId="15" fillId="5" borderId="0" xfId="0" applyFont="1" applyFill="1" applyAlignment="1">
      <alignment vertical="top" wrapText="1"/>
    </xf>
    <xf numFmtId="49" fontId="10" fillId="8" borderId="1" xfId="0" applyNumberFormat="1" applyFont="1" applyFill="1" applyBorder="1" applyAlignment="1">
      <alignment vertical="top" wrapText="1"/>
    </xf>
    <xf numFmtId="0" fontId="10" fillId="8" borderId="1" xfId="0" applyFont="1" applyFill="1" applyBorder="1" applyAlignment="1">
      <alignment vertical="top" wrapText="1"/>
    </xf>
    <xf numFmtId="165" fontId="15" fillId="0" borderId="1" xfId="0" applyNumberFormat="1" applyFont="1" applyBorder="1" applyAlignment="1">
      <alignment horizontal="left" vertical="top" wrapText="1"/>
    </xf>
    <xf numFmtId="165" fontId="15" fillId="0" borderId="1" xfId="7" applyNumberFormat="1" applyFont="1" applyBorder="1" applyAlignment="1">
      <alignment horizontal="right" vertical="top" wrapText="1"/>
    </xf>
    <xf numFmtId="4" fontId="10" fillId="8" borderId="1" xfId="0" applyNumberFormat="1" applyFont="1" applyFill="1" applyBorder="1" applyAlignment="1">
      <alignment vertical="top" wrapText="1"/>
    </xf>
    <xf numFmtId="166" fontId="10" fillId="8" borderId="1" xfId="7" applyNumberFormat="1" applyFont="1" applyFill="1" applyBorder="1" applyAlignment="1">
      <alignment horizontal="right" vertical="top" wrapText="1"/>
    </xf>
    <xf numFmtId="1" fontId="1" fillId="2" borderId="1" xfId="0" applyNumberFormat="1" applyFont="1" applyFill="1" applyBorder="1" applyAlignment="1">
      <alignment horizontal="left" vertical="top" wrapText="1"/>
    </xf>
    <xf numFmtId="49" fontId="15" fillId="5" borderId="2" xfId="0" applyNumberFormat="1" applyFont="1" applyFill="1" applyBorder="1" applyAlignment="1">
      <alignment horizontal="left" vertical="top" wrapText="1"/>
    </xf>
    <xf numFmtId="0" fontId="26" fillId="5" borderId="0" xfId="0" applyFont="1" applyFill="1" applyAlignment="1">
      <alignment wrapText="1"/>
    </xf>
    <xf numFmtId="166" fontId="10" fillId="8" borderId="1" xfId="0" applyNumberFormat="1" applyFont="1" applyFill="1" applyBorder="1" applyAlignment="1">
      <alignment vertical="top" wrapText="1"/>
    </xf>
    <xf numFmtId="0" fontId="12" fillId="0" borderId="0" xfId="0" applyFont="1" applyAlignment="1">
      <alignment vertical="top" wrapText="1"/>
    </xf>
    <xf numFmtId="49" fontId="24" fillId="5" borderId="2" xfId="0" applyNumberFormat="1" applyFont="1" applyFill="1" applyBorder="1" applyAlignment="1">
      <alignment horizontal="center" vertical="top" wrapText="1"/>
    </xf>
    <xf numFmtId="49" fontId="6" fillId="8" borderId="1" xfId="0" applyNumberFormat="1" applyFont="1" applyFill="1" applyBorder="1" applyAlignment="1">
      <alignment horizontal="left" vertical="top" wrapText="1"/>
    </xf>
    <xf numFmtId="0" fontId="22" fillId="0" borderId="1" xfId="0" applyFont="1" applyBorder="1" applyAlignment="1">
      <alignment horizontal="left" vertical="top" wrapText="1"/>
    </xf>
    <xf numFmtId="0" fontId="15" fillId="5" borderId="6" xfId="4" applyFont="1" applyFill="1" applyBorder="1" applyAlignment="1">
      <alignment horizontal="center" vertical="top" wrapText="1"/>
    </xf>
    <xf numFmtId="0" fontId="15" fillId="5" borderId="4" xfId="4" applyFont="1" applyFill="1" applyBorder="1" applyAlignment="1">
      <alignment horizontal="center" vertical="top" wrapText="1"/>
    </xf>
    <xf numFmtId="49" fontId="24" fillId="0" borderId="4" xfId="0" applyNumberFormat="1" applyFont="1" applyBorder="1" applyAlignment="1">
      <alignment horizontal="left" vertical="top" wrapText="1"/>
    </xf>
    <xf numFmtId="0" fontId="10" fillId="0" borderId="3" xfId="4" applyFont="1" applyBorder="1" applyAlignment="1">
      <alignment vertical="top" wrapText="1"/>
    </xf>
    <xf numFmtId="0" fontId="15" fillId="0" borderId="3" xfId="4" applyFont="1" applyBorder="1" applyAlignment="1">
      <alignment vertical="top" wrapText="1"/>
    </xf>
    <xf numFmtId="0" fontId="10" fillId="8" borderId="1" xfId="4" applyFont="1" applyFill="1" applyBorder="1" applyAlignment="1">
      <alignment vertical="top" wrapText="1"/>
    </xf>
    <xf numFmtId="0" fontId="22" fillId="5" borderId="2" xfId="4" applyFont="1" applyFill="1" applyBorder="1" applyAlignment="1">
      <alignment horizontal="center" vertical="top" wrapText="1"/>
    </xf>
    <xf numFmtId="0" fontId="22" fillId="5" borderId="1" xfId="4" applyFont="1" applyFill="1" applyBorder="1" applyAlignment="1">
      <alignment vertical="top" wrapText="1"/>
    </xf>
    <xf numFmtId="0" fontId="22" fillId="5" borderId="1" xfId="4" applyFont="1" applyFill="1" applyBorder="1" applyAlignment="1">
      <alignment horizontal="left" vertical="top" wrapText="1"/>
    </xf>
    <xf numFmtId="166" fontId="22" fillId="5" borderId="1" xfId="4" applyNumberFormat="1" applyFont="1" applyFill="1" applyBorder="1" applyAlignment="1">
      <alignment horizontal="right" vertical="top" wrapText="1"/>
    </xf>
    <xf numFmtId="0" fontId="22" fillId="5" borderId="1" xfId="4" applyFont="1" applyFill="1" applyBorder="1" applyAlignment="1">
      <alignment horizontal="right" vertical="top" wrapText="1"/>
    </xf>
    <xf numFmtId="0" fontId="16" fillId="0" borderId="0" xfId="4" applyFont="1" applyAlignment="1">
      <alignment vertical="top" wrapText="1"/>
    </xf>
    <xf numFmtId="0" fontId="10" fillId="8" borderId="1" xfId="0" applyFont="1" applyFill="1" applyBorder="1" applyAlignment="1">
      <alignment wrapText="1"/>
    </xf>
    <xf numFmtId="0" fontId="15" fillId="8" borderId="1" xfId="0" applyFont="1" applyFill="1" applyBorder="1" applyAlignment="1">
      <alignment vertical="top" wrapText="1"/>
    </xf>
    <xf numFmtId="49" fontId="15" fillId="0" borderId="2" xfId="0" applyNumberFormat="1" applyFont="1" applyBorder="1" applyAlignment="1">
      <alignment vertical="top" wrapText="1"/>
    </xf>
    <xf numFmtId="166" fontId="10" fillId="8" borderId="1" xfId="4" applyNumberFormat="1" applyFont="1" applyFill="1" applyBorder="1" applyAlignment="1">
      <alignment vertical="top" wrapText="1"/>
    </xf>
    <xf numFmtId="4" fontId="26" fillId="8" borderId="1" xfId="0" applyNumberFormat="1" applyFont="1" applyFill="1" applyBorder="1" applyAlignment="1">
      <alignment vertical="top" wrapText="1"/>
    </xf>
    <xf numFmtId="0" fontId="24" fillId="0" borderId="0" xfId="0" applyFont="1" applyAlignment="1">
      <alignment horizontal="left" vertical="top" wrapText="1"/>
    </xf>
    <xf numFmtId="49" fontId="26" fillId="0" borderId="0" xfId="0" applyNumberFormat="1" applyFont="1" applyAlignment="1">
      <alignment horizontal="left" vertical="top" wrapText="1"/>
    </xf>
    <xf numFmtId="49" fontId="24" fillId="0" borderId="0" xfId="0" applyNumberFormat="1" applyFont="1" applyAlignment="1">
      <alignment horizontal="center" vertical="top" wrapText="1"/>
    </xf>
    <xf numFmtId="49" fontId="9" fillId="8" borderId="1" xfId="0" applyNumberFormat="1" applyFont="1" applyFill="1" applyBorder="1" applyAlignment="1">
      <alignment vertical="top" wrapText="1"/>
    </xf>
    <xf numFmtId="49" fontId="1" fillId="5" borderId="0" xfId="0" applyNumberFormat="1" applyFont="1" applyFill="1" applyAlignment="1">
      <alignment horizontal="left" vertical="top"/>
    </xf>
    <xf numFmtId="49" fontId="9" fillId="8" borderId="3" xfId="0" applyNumberFormat="1" applyFont="1" applyFill="1" applyBorder="1" applyAlignment="1">
      <alignment horizontal="left" vertical="top" wrapText="1"/>
    </xf>
    <xf numFmtId="0" fontId="8" fillId="2" borderId="0" xfId="0" applyFont="1" applyFill="1" applyAlignment="1">
      <alignment horizontal="left"/>
    </xf>
    <xf numFmtId="0" fontId="1" fillId="0" borderId="1" xfId="4" applyFont="1" applyBorder="1" applyAlignment="1">
      <alignment vertical="top" wrapText="1"/>
    </xf>
    <xf numFmtId="0" fontId="14" fillId="0" borderId="1" xfId="4" applyFont="1" applyBorder="1" applyAlignment="1">
      <alignment vertical="top" wrapText="1"/>
    </xf>
    <xf numFmtId="0" fontId="33" fillId="5" borderId="1" xfId="4" applyFont="1" applyFill="1" applyBorder="1" applyAlignment="1">
      <alignment vertical="top" wrapText="1"/>
    </xf>
    <xf numFmtId="0" fontId="10" fillId="9" borderId="1" xfId="4" applyFont="1" applyFill="1" applyBorder="1" applyAlignment="1">
      <alignment vertical="top" wrapText="1"/>
    </xf>
    <xf numFmtId="0" fontId="17" fillId="9" borderId="1" xfId="4" applyFont="1" applyFill="1" applyBorder="1" applyAlignment="1">
      <alignment vertical="top" wrapText="1"/>
    </xf>
    <xf numFmtId="0" fontId="10" fillId="10" borderId="1" xfId="4" applyFont="1" applyFill="1" applyBorder="1" applyAlignment="1">
      <alignment vertical="top" wrapText="1"/>
    </xf>
    <xf numFmtId="0" fontId="17" fillId="10" borderId="1" xfId="4" applyFont="1" applyFill="1" applyBorder="1" applyAlignment="1">
      <alignment vertical="top" wrapText="1"/>
    </xf>
    <xf numFmtId="0" fontId="30" fillId="0" borderId="1" xfId="4" applyFont="1" applyBorder="1" applyAlignment="1">
      <alignment vertical="top" wrapText="1"/>
    </xf>
    <xf numFmtId="166" fontId="10" fillId="9" borderId="1" xfId="4" applyNumberFormat="1" applyFont="1" applyFill="1" applyBorder="1" applyAlignment="1">
      <alignment vertical="top" wrapText="1"/>
    </xf>
    <xf numFmtId="4" fontId="15" fillId="5" borderId="1" xfId="4" applyNumberFormat="1" applyFont="1" applyFill="1" applyBorder="1" applyAlignment="1">
      <alignment vertical="top" wrapText="1"/>
    </xf>
    <xf numFmtId="0" fontId="16" fillId="10" borderId="1" xfId="4" applyFont="1" applyFill="1" applyBorder="1" applyAlignment="1">
      <alignment vertical="top" wrapText="1"/>
    </xf>
    <xf numFmtId="0" fontId="9" fillId="11" borderId="1" xfId="4" applyFont="1" applyFill="1" applyBorder="1" applyAlignment="1">
      <alignment vertical="top" wrapText="1"/>
    </xf>
    <xf numFmtId="0" fontId="6" fillId="9" borderId="1" xfId="4" applyFont="1" applyFill="1" applyBorder="1" applyAlignment="1">
      <alignment vertical="top" wrapText="1"/>
    </xf>
    <xf numFmtId="166" fontId="6" fillId="9" borderId="1" xfId="4" applyNumberFormat="1" applyFont="1" applyFill="1" applyBorder="1" applyAlignment="1">
      <alignment vertical="top" wrapText="1"/>
    </xf>
    <xf numFmtId="166" fontId="16" fillId="10" borderId="1" xfId="4" applyNumberFormat="1" applyFont="1" applyFill="1" applyBorder="1" applyAlignment="1">
      <alignment vertical="top" wrapText="1"/>
    </xf>
    <xf numFmtId="0" fontId="18" fillId="0" borderId="1" xfId="4" applyFont="1" applyBorder="1" applyAlignment="1">
      <alignment vertical="top" wrapText="1"/>
    </xf>
    <xf numFmtId="0" fontId="18" fillId="5" borderId="1" xfId="4" applyFont="1" applyFill="1" applyBorder="1" applyAlignment="1">
      <alignment vertical="top" wrapText="1"/>
    </xf>
    <xf numFmtId="0" fontId="33" fillId="0" borderId="1" xfId="4" applyFont="1" applyBorder="1" applyAlignment="1">
      <alignment vertical="top" wrapText="1"/>
    </xf>
    <xf numFmtId="166" fontId="33" fillId="5" borderId="1" xfId="4" applyNumberFormat="1" applyFont="1" applyFill="1" applyBorder="1" applyAlignment="1">
      <alignment vertical="top" wrapText="1"/>
    </xf>
    <xf numFmtId="0" fontId="6" fillId="11" borderId="1" xfId="4" applyFont="1" applyFill="1" applyBorder="1" applyAlignment="1">
      <alignment vertical="top" wrapText="1"/>
    </xf>
    <xf numFmtId="0" fontId="6" fillId="10" borderId="1" xfId="4" applyFont="1" applyFill="1" applyBorder="1" applyAlignment="1">
      <alignment vertical="top" wrapText="1"/>
    </xf>
    <xf numFmtId="0" fontId="15" fillId="0" borderId="0" xfId="0" applyFont="1" applyAlignment="1">
      <alignment horizontal="left" vertical="top" wrapText="1"/>
    </xf>
    <xf numFmtId="0" fontId="17" fillId="11" borderId="1" xfId="4" applyFont="1" applyFill="1" applyBorder="1" applyAlignment="1">
      <alignment vertical="top" wrapText="1"/>
    </xf>
    <xf numFmtId="166" fontId="17" fillId="10" borderId="1" xfId="4" applyNumberFormat="1" applyFont="1" applyFill="1" applyBorder="1" applyAlignment="1">
      <alignment vertical="top" wrapText="1"/>
    </xf>
    <xf numFmtId="166" fontId="33" fillId="5" borderId="0" xfId="0" applyNumberFormat="1" applyFont="1" applyFill="1" applyAlignment="1">
      <alignment horizontal="right" vertical="top" wrapText="1"/>
    </xf>
    <xf numFmtId="0" fontId="33" fillId="5" borderId="0" xfId="0" applyFont="1" applyFill="1" applyAlignment="1">
      <alignment horizontal="right" vertical="top" wrapText="1"/>
    </xf>
    <xf numFmtId="0" fontId="33" fillId="2" borderId="0" xfId="0" applyFont="1" applyFill="1"/>
    <xf numFmtId="166" fontId="17" fillId="9" borderId="1" xfId="4" applyNumberFormat="1" applyFont="1" applyFill="1" applyBorder="1" applyAlignment="1">
      <alignment vertical="top" wrapText="1"/>
    </xf>
    <xf numFmtId="0" fontId="36" fillId="9" borderId="1" xfId="4" applyFont="1" applyFill="1" applyBorder="1" applyAlignment="1">
      <alignment vertical="top" wrapText="1"/>
    </xf>
    <xf numFmtId="49" fontId="10" fillId="5" borderId="2" xfId="0" applyNumberFormat="1" applyFont="1" applyFill="1" applyBorder="1" applyAlignment="1">
      <alignment horizontal="center" vertical="center" textRotation="90" wrapText="1"/>
    </xf>
    <xf numFmtId="49" fontId="10" fillId="5" borderId="6" xfId="0" applyNumberFormat="1" applyFont="1" applyFill="1" applyBorder="1" applyAlignment="1">
      <alignment horizontal="center" vertical="center" textRotation="90" wrapText="1"/>
    </xf>
    <xf numFmtId="49" fontId="10" fillId="5" borderId="4" xfId="0" applyNumberFormat="1" applyFont="1" applyFill="1" applyBorder="1" applyAlignment="1">
      <alignment horizontal="center" vertical="center" textRotation="90" wrapText="1"/>
    </xf>
    <xf numFmtId="0" fontId="37" fillId="0" borderId="1" xfId="4" applyFont="1" applyBorder="1" applyAlignment="1">
      <alignment vertical="top" wrapText="1"/>
    </xf>
    <xf numFmtId="0" fontId="15" fillId="0" borderId="2" xfId="0" applyFont="1" applyBorder="1" applyAlignment="1">
      <alignment horizontal="left" vertical="top" wrapText="1"/>
    </xf>
    <xf numFmtId="166" fontId="15" fillId="0" borderId="1" xfId="4" applyNumberFormat="1" applyFont="1" applyBorder="1" applyAlignment="1">
      <alignment vertical="top" wrapText="1"/>
    </xf>
    <xf numFmtId="0" fontId="10" fillId="11" borderId="1" xfId="4" applyFont="1" applyFill="1" applyBorder="1" applyAlignment="1">
      <alignment vertical="top" wrapText="1"/>
    </xf>
    <xf numFmtId="49" fontId="10" fillId="5" borderId="0" xfId="0" applyNumberFormat="1" applyFont="1" applyFill="1" applyAlignment="1">
      <alignment horizontal="center" vertical="top"/>
    </xf>
    <xf numFmtId="0" fontId="15" fillId="3" borderId="1" xfId="0" applyFont="1" applyFill="1" applyBorder="1" applyAlignment="1">
      <alignment horizontal="left" vertical="top" wrapText="1"/>
    </xf>
    <xf numFmtId="0" fontId="15" fillId="6" borderId="1" xfId="0" applyFont="1" applyFill="1" applyBorder="1" applyAlignment="1">
      <alignment horizontal="left" vertical="top" wrapText="1"/>
    </xf>
    <xf numFmtId="165" fontId="15" fillId="2" borderId="1" xfId="0" applyNumberFormat="1" applyFont="1" applyFill="1" applyBorder="1" applyAlignment="1">
      <alignment horizontal="left" vertical="top" wrapText="1"/>
    </xf>
    <xf numFmtId="49" fontId="24" fillId="0" borderId="1" xfId="0" applyNumberFormat="1" applyFont="1" applyBorder="1" applyAlignment="1">
      <alignment horizontal="center" vertical="top" wrapText="1"/>
    </xf>
    <xf numFmtId="0" fontId="22" fillId="5" borderId="0" xfId="0" applyFont="1" applyFill="1" applyAlignment="1">
      <alignment horizontal="right"/>
    </xf>
    <xf numFmtId="49" fontId="10" fillId="8" borderId="1" xfId="0" applyNumberFormat="1" applyFont="1" applyFill="1" applyBorder="1" applyAlignment="1">
      <alignment horizontal="left" vertical="top" wrapText="1"/>
    </xf>
    <xf numFmtId="0" fontId="22" fillId="2" borderId="0" xfId="0" applyFont="1" applyFill="1"/>
    <xf numFmtId="166" fontId="15" fillId="5" borderId="0" xfId="0" applyNumberFormat="1" applyFont="1" applyFill="1" applyAlignment="1">
      <alignment horizontal="left" vertical="top" wrapText="1"/>
    </xf>
    <xf numFmtId="166" fontId="15" fillId="5" borderId="0" xfId="0" applyNumberFormat="1" applyFont="1" applyFill="1" applyAlignment="1">
      <alignment horizontal="right"/>
    </xf>
    <xf numFmtId="166" fontId="22" fillId="5" borderId="0" xfId="0" applyNumberFormat="1" applyFont="1" applyFill="1" applyAlignment="1">
      <alignment horizontal="right"/>
    </xf>
    <xf numFmtId="166" fontId="15" fillId="0" borderId="0" xfId="0" applyNumberFormat="1" applyFont="1"/>
    <xf numFmtId="0" fontId="15" fillId="5" borderId="1" xfId="0" applyFont="1" applyFill="1" applyBorder="1" applyAlignment="1" applyProtection="1">
      <alignment vertical="top" wrapText="1"/>
      <protection hidden="1"/>
    </xf>
    <xf numFmtId="49" fontId="1" fillId="6" borderId="1" xfId="0" applyNumberFormat="1" applyFont="1" applyFill="1" applyBorder="1" applyAlignment="1">
      <alignment horizontal="left" vertical="top" wrapText="1"/>
    </xf>
    <xf numFmtId="0" fontId="10" fillId="0" borderId="1" xfId="4" applyFont="1" applyBorder="1" applyAlignment="1">
      <alignment vertical="top" wrapText="1"/>
    </xf>
    <xf numFmtId="0" fontId="10" fillId="5" borderId="1" xfId="4" applyFont="1" applyFill="1" applyBorder="1" applyAlignment="1">
      <alignment vertical="top" wrapText="1"/>
    </xf>
    <xf numFmtId="0" fontId="17" fillId="0" borderId="1" xfId="4" applyFont="1" applyBorder="1" applyAlignment="1">
      <alignment vertical="top" wrapText="1"/>
    </xf>
    <xf numFmtId="0" fontId="17" fillId="5" borderId="1" xfId="4" applyFont="1" applyFill="1" applyBorder="1" applyAlignment="1">
      <alignment vertical="top" wrapText="1"/>
    </xf>
    <xf numFmtId="166" fontId="15" fillId="5" borderId="0" xfId="0" applyNumberFormat="1" applyFont="1" applyFill="1" applyAlignment="1">
      <alignment wrapText="1"/>
    </xf>
    <xf numFmtId="4" fontId="22" fillId="5" borderId="0" xfId="0" applyNumberFormat="1" applyFont="1" applyFill="1" applyAlignment="1">
      <alignment horizontal="right"/>
    </xf>
    <xf numFmtId="49" fontId="32" fillId="0" borderId="1" xfId="0" applyNumberFormat="1" applyFont="1" applyBorder="1" applyAlignment="1">
      <alignment horizontal="left" vertical="top" wrapText="1"/>
    </xf>
    <xf numFmtId="49" fontId="38" fillId="5" borderId="1" xfId="0" applyNumberFormat="1" applyFont="1" applyFill="1" applyBorder="1" applyAlignment="1">
      <alignment horizontal="left" vertical="top" wrapText="1"/>
    </xf>
    <xf numFmtId="49" fontId="32" fillId="5" borderId="1" xfId="0" applyNumberFormat="1" applyFont="1" applyFill="1" applyBorder="1" applyAlignment="1">
      <alignment horizontal="left" vertical="top" wrapText="1"/>
    </xf>
    <xf numFmtId="166" fontId="38" fillId="5" borderId="1" xfId="0" applyNumberFormat="1" applyFont="1" applyFill="1" applyBorder="1" applyAlignment="1">
      <alignment horizontal="right" vertical="top" wrapText="1"/>
    </xf>
    <xf numFmtId="0" fontId="38" fillId="5" borderId="1" xfId="0" applyFont="1" applyFill="1" applyBorder="1" applyAlignment="1">
      <alignment horizontal="left" vertical="top" wrapText="1"/>
    </xf>
    <xf numFmtId="0" fontId="39" fillId="5" borderId="1" xfId="4" applyFont="1" applyFill="1" applyBorder="1" applyAlignment="1">
      <alignment vertical="top" wrapText="1"/>
    </xf>
    <xf numFmtId="49" fontId="15" fillId="5" borderId="1" xfId="12" quotePrefix="1" applyNumberFormat="1" applyFont="1" applyFill="1" applyBorder="1" applyAlignment="1">
      <alignment horizontal="center" vertical="top" wrapText="1"/>
    </xf>
    <xf numFmtId="49" fontId="15" fillId="0" borderId="1" xfId="12" quotePrefix="1" applyNumberFormat="1" applyFont="1" applyBorder="1" applyAlignment="1">
      <alignment horizontal="center" vertical="top" wrapText="1"/>
    </xf>
    <xf numFmtId="49" fontId="38" fillId="5" borderId="1" xfId="0" quotePrefix="1" applyNumberFormat="1" applyFont="1" applyFill="1" applyBorder="1" applyAlignment="1">
      <alignment horizontal="center" vertical="top" wrapText="1"/>
    </xf>
    <xf numFmtId="0" fontId="15" fillId="0" borderId="1" xfId="12" applyFont="1" applyBorder="1" applyAlignment="1">
      <alignment horizontal="left" vertical="top" wrapText="1"/>
    </xf>
    <xf numFmtId="49" fontId="15" fillId="5" borderId="1" xfId="12" applyNumberFormat="1" applyFont="1" applyFill="1" applyBorder="1" applyAlignment="1">
      <alignment horizontal="center" vertical="top" wrapText="1"/>
    </xf>
    <xf numFmtId="0" fontId="39" fillId="0" borderId="1" xfId="4" applyFont="1" applyBorder="1" applyAlignment="1">
      <alignment vertical="top" wrapText="1"/>
    </xf>
    <xf numFmtId="0" fontId="15" fillId="5" borderId="1" xfId="12" applyFont="1" applyFill="1" applyBorder="1" applyAlignment="1">
      <alignment vertical="top" wrapText="1"/>
    </xf>
    <xf numFmtId="0" fontId="15" fillId="5" borderId="1" xfId="12" applyFont="1" applyFill="1" applyBorder="1" applyAlignment="1">
      <alignment horizontal="center" vertical="top" wrapText="1"/>
    </xf>
    <xf numFmtId="0" fontId="15" fillId="5" borderId="1" xfId="12" applyFont="1" applyFill="1" applyBorder="1" applyAlignment="1">
      <alignment horizontal="left" vertical="top" wrapText="1"/>
    </xf>
    <xf numFmtId="16" fontId="15" fillId="5" borderId="1" xfId="12" quotePrefix="1" applyNumberFormat="1" applyFont="1" applyFill="1" applyBorder="1" applyAlignment="1">
      <alignment horizontal="center" vertical="top" wrapText="1"/>
    </xf>
    <xf numFmtId="166" fontId="17" fillId="8" borderId="1" xfId="0" applyNumberFormat="1" applyFont="1" applyFill="1" applyBorder="1" applyAlignment="1">
      <alignment horizontal="right" vertical="top" wrapText="1"/>
    </xf>
    <xf numFmtId="166" fontId="16" fillId="13" borderId="1" xfId="0" applyNumberFormat="1" applyFont="1" applyFill="1" applyBorder="1" applyAlignment="1">
      <alignment horizontal="right" vertical="top" wrapText="1"/>
    </xf>
    <xf numFmtId="166" fontId="16" fillId="8" borderId="1" xfId="0" applyNumberFormat="1" applyFont="1" applyFill="1" applyBorder="1" applyAlignment="1">
      <alignment vertical="top" wrapText="1"/>
    </xf>
    <xf numFmtId="0" fontId="15" fillId="8" borderId="1" xfId="0" applyFont="1" applyFill="1" applyBorder="1" applyAlignment="1">
      <alignment horizontal="right" vertical="top" wrapText="1"/>
    </xf>
    <xf numFmtId="166" fontId="16" fillId="12" borderId="1" xfId="0" applyNumberFormat="1" applyFont="1" applyFill="1" applyBorder="1" applyAlignment="1">
      <alignment horizontal="right" vertical="top" wrapText="1"/>
    </xf>
    <xf numFmtId="0" fontId="41" fillId="10" borderId="1" xfId="4" applyFont="1" applyFill="1" applyBorder="1" applyAlignment="1">
      <alignment vertical="top" wrapText="1"/>
    </xf>
    <xf numFmtId="166" fontId="41" fillId="10" borderId="1" xfId="4" applyNumberFormat="1" applyFont="1" applyFill="1" applyBorder="1" applyAlignment="1">
      <alignment vertical="top" wrapText="1"/>
    </xf>
    <xf numFmtId="166" fontId="26" fillId="8" borderId="1" xfId="0" applyNumberFormat="1" applyFont="1" applyFill="1" applyBorder="1" applyAlignment="1">
      <alignment vertical="top" wrapText="1"/>
    </xf>
    <xf numFmtId="0" fontId="26" fillId="8" borderId="1" xfId="0" applyFont="1" applyFill="1" applyBorder="1" applyAlignment="1">
      <alignment vertical="top" wrapText="1"/>
    </xf>
    <xf numFmtId="0" fontId="26" fillId="8" borderId="1" xfId="0" applyFont="1" applyFill="1" applyBorder="1" applyAlignment="1">
      <alignment horizontal="center" wrapText="1"/>
    </xf>
    <xf numFmtId="166" fontId="27" fillId="8" borderId="1" xfId="0" applyNumberFormat="1" applyFont="1" applyFill="1" applyBorder="1" applyAlignment="1">
      <alignment vertical="top" wrapText="1"/>
    </xf>
    <xf numFmtId="166" fontId="16" fillId="8" borderId="1" xfId="4" applyNumberFormat="1" applyFont="1" applyFill="1" applyBorder="1" applyAlignment="1">
      <alignment vertical="top" wrapText="1"/>
    </xf>
    <xf numFmtId="49" fontId="15" fillId="7" borderId="1" xfId="0" applyNumberFormat="1" applyFont="1" applyFill="1" applyBorder="1" applyAlignment="1">
      <alignment horizontal="left" vertical="top" wrapText="1"/>
    </xf>
    <xf numFmtId="0" fontId="9" fillId="11" borderId="1" xfId="4" applyFont="1" applyFill="1" applyBorder="1" applyAlignment="1">
      <alignment horizontal="left" vertical="top" wrapText="1"/>
    </xf>
    <xf numFmtId="0" fontId="1" fillId="0" borderId="1" xfId="4" applyFont="1" applyBorder="1" applyAlignment="1">
      <alignment horizontal="left" vertical="top" wrapText="1"/>
    </xf>
    <xf numFmtId="0" fontId="33" fillId="5" borderId="1" xfId="4" applyFont="1" applyFill="1" applyBorder="1" applyAlignment="1">
      <alignment horizontal="left" vertical="top" wrapText="1"/>
    </xf>
    <xf numFmtId="0" fontId="10" fillId="9" borderId="1" xfId="4" applyFont="1" applyFill="1" applyBorder="1" applyAlignment="1">
      <alignment horizontal="left" vertical="top" wrapText="1"/>
    </xf>
    <xf numFmtId="0" fontId="40" fillId="10" borderId="1" xfId="4" applyFont="1" applyFill="1" applyBorder="1" applyAlignment="1">
      <alignment horizontal="left" vertical="top" wrapText="1"/>
    </xf>
    <xf numFmtId="0" fontId="29" fillId="0" borderId="1" xfId="4" applyFont="1" applyBorder="1" applyAlignment="1">
      <alignment horizontal="left" vertical="top" wrapText="1"/>
    </xf>
    <xf numFmtId="49" fontId="15" fillId="5" borderId="0" xfId="0" applyNumberFormat="1" applyFont="1" applyFill="1" applyAlignment="1">
      <alignment horizontal="left" wrapText="1"/>
    </xf>
    <xf numFmtId="0" fontId="15" fillId="8" borderId="1" xfId="0" applyFont="1" applyFill="1" applyBorder="1" applyAlignment="1">
      <alignment horizontal="center" vertical="top" wrapText="1"/>
    </xf>
    <xf numFmtId="0" fontId="10" fillId="8" borderId="1" xfId="0" applyFont="1" applyFill="1" applyBorder="1" applyAlignment="1">
      <alignment horizontal="center" vertical="top" wrapText="1"/>
    </xf>
    <xf numFmtId="166" fontId="42" fillId="0" borderId="1" xfId="0" applyNumberFormat="1" applyFont="1" applyBorder="1" applyAlignment="1">
      <alignment horizontal="right" vertical="top" wrapText="1"/>
    </xf>
    <xf numFmtId="166" fontId="33" fillId="5" borderId="0" xfId="4" applyNumberFormat="1" applyFont="1" applyFill="1" applyAlignment="1">
      <alignment vertical="top" wrapText="1"/>
    </xf>
    <xf numFmtId="166" fontId="25" fillId="5" borderId="1" xfId="0" applyNumberFormat="1" applyFont="1" applyFill="1" applyBorder="1" applyAlignment="1">
      <alignment vertical="top" wrapText="1"/>
    </xf>
    <xf numFmtId="166" fontId="1" fillId="0" borderId="0" xfId="0" applyNumberFormat="1" applyFont="1" applyAlignment="1">
      <alignment horizontal="right" wrapText="1"/>
    </xf>
    <xf numFmtId="4" fontId="22" fillId="5" borderId="1" xfId="4" applyNumberFormat="1" applyFont="1" applyFill="1" applyBorder="1" applyAlignment="1">
      <alignment vertical="top" wrapText="1"/>
    </xf>
    <xf numFmtId="166" fontId="15" fillId="5" borderId="9" xfId="0" applyNumberFormat="1" applyFont="1" applyFill="1" applyBorder="1" applyAlignment="1">
      <alignment horizontal="left" vertical="top" wrapText="1"/>
    </xf>
    <xf numFmtId="0" fontId="17" fillId="11" borderId="4" xfId="4" applyFont="1" applyFill="1" applyBorder="1" applyAlignment="1">
      <alignment vertical="top" wrapText="1"/>
    </xf>
    <xf numFmtId="166" fontId="17" fillId="9" borderId="4" xfId="4" applyNumberFormat="1" applyFont="1" applyFill="1" applyBorder="1" applyAlignment="1">
      <alignment vertical="top" wrapText="1"/>
    </xf>
    <xf numFmtId="166" fontId="15" fillId="5" borderId="2" xfId="4" applyNumberFormat="1" applyFont="1" applyFill="1" applyBorder="1" applyAlignment="1">
      <alignment horizontal="right" vertical="top" wrapText="1"/>
    </xf>
    <xf numFmtId="0" fontId="16" fillId="0" borderId="0" xfId="4" applyFont="1" applyAlignment="1">
      <alignment horizontal="right" vertical="top" wrapText="1"/>
    </xf>
    <xf numFmtId="0" fontId="10" fillId="8" borderId="1" xfId="4" applyFont="1" applyFill="1" applyBorder="1" applyAlignment="1">
      <alignment horizontal="right" vertical="top" wrapText="1"/>
    </xf>
    <xf numFmtId="166" fontId="31" fillId="5" borderId="0" xfId="0" applyNumberFormat="1" applyFont="1" applyFill="1" applyAlignment="1">
      <alignment horizontal="left" vertical="top" wrapText="1"/>
    </xf>
    <xf numFmtId="0" fontId="24" fillId="5" borderId="2" xfId="0" applyFont="1" applyFill="1" applyBorder="1" applyAlignment="1">
      <alignment horizontal="left" vertical="top" wrapText="1"/>
    </xf>
    <xf numFmtId="49" fontId="24" fillId="0" borderId="2" xfId="0" applyNumberFormat="1" applyFont="1" applyBorder="1" applyAlignment="1">
      <alignment horizontal="left" vertical="top" wrapText="1"/>
    </xf>
    <xf numFmtId="0" fontId="1" fillId="5" borderId="0" xfId="0" applyFont="1" applyFill="1" applyAlignment="1">
      <alignment wrapText="1"/>
    </xf>
    <xf numFmtId="166" fontId="24" fillId="5" borderId="2" xfId="0" applyNumberFormat="1" applyFont="1" applyFill="1" applyBorder="1" applyAlignment="1">
      <alignment horizontal="right" vertical="top" wrapText="1"/>
    </xf>
    <xf numFmtId="0" fontId="24" fillId="5" borderId="0" xfId="0" applyFont="1" applyFill="1" applyAlignment="1">
      <alignment vertical="top" wrapText="1"/>
    </xf>
    <xf numFmtId="49" fontId="26" fillId="8" borderId="1" xfId="0" applyNumberFormat="1" applyFont="1" applyFill="1" applyBorder="1" applyAlignment="1">
      <alignment horizontal="left" vertical="top" wrapText="1"/>
    </xf>
    <xf numFmtId="166" fontId="44" fillId="8" borderId="1" xfId="0" applyNumberFormat="1" applyFont="1" applyFill="1" applyBorder="1" applyAlignment="1">
      <alignment vertical="top" wrapText="1"/>
    </xf>
    <xf numFmtId="0" fontId="44" fillId="8" borderId="1" xfId="0" applyFont="1" applyFill="1" applyBorder="1" applyAlignment="1">
      <alignment vertical="top" wrapText="1"/>
    </xf>
    <xf numFmtId="0" fontId="24" fillId="5" borderId="1" xfId="0" applyFont="1" applyFill="1" applyBorder="1" applyAlignment="1">
      <alignment horizontal="right" vertical="top" wrapText="1"/>
    </xf>
    <xf numFmtId="0" fontId="24" fillId="5" borderId="2" xfId="0" applyFont="1" applyFill="1" applyBorder="1" applyAlignment="1">
      <alignment vertical="top" wrapText="1"/>
    </xf>
    <xf numFmtId="165" fontId="24" fillId="2" borderId="1" xfId="0" applyNumberFormat="1" applyFont="1" applyFill="1" applyBorder="1" applyAlignment="1">
      <alignment horizontal="left" vertical="top" wrapText="1"/>
    </xf>
    <xf numFmtId="49" fontId="24" fillId="5" borderId="2" xfId="0" applyNumberFormat="1" applyFont="1" applyFill="1" applyBorder="1" applyAlignment="1">
      <alignment vertical="top" wrapText="1"/>
    </xf>
    <xf numFmtId="166" fontId="25" fillId="5" borderId="1" xfId="0" applyNumberFormat="1" applyFont="1" applyFill="1" applyBorder="1" applyAlignment="1">
      <alignment horizontal="right" vertical="top" wrapText="1"/>
    </xf>
    <xf numFmtId="166" fontId="25" fillId="5" borderId="1" xfId="1" applyNumberFormat="1" applyFont="1" applyFill="1" applyBorder="1" applyAlignment="1">
      <alignment horizontal="right" vertical="top" wrapText="1"/>
    </xf>
    <xf numFmtId="166" fontId="25" fillId="5" borderId="1" xfId="1" applyNumberFormat="1" applyFont="1" applyFill="1" applyBorder="1" applyAlignment="1">
      <alignment horizontal="right" vertical="top"/>
    </xf>
    <xf numFmtId="166" fontId="25" fillId="5" borderId="2" xfId="0" applyNumberFormat="1" applyFont="1" applyFill="1" applyBorder="1" applyAlignment="1">
      <alignment horizontal="right" vertical="top" wrapText="1"/>
    </xf>
    <xf numFmtId="166" fontId="25" fillId="5" borderId="4" xfId="0" applyNumberFormat="1" applyFont="1" applyFill="1" applyBorder="1" applyAlignment="1">
      <alignment horizontal="right" vertical="top" wrapText="1"/>
    </xf>
    <xf numFmtId="49" fontId="34" fillId="5" borderId="1" xfId="0" applyNumberFormat="1" applyFont="1" applyFill="1" applyBorder="1" applyAlignment="1">
      <alignment vertical="top" wrapText="1"/>
    </xf>
    <xf numFmtId="166" fontId="45" fillId="8" borderId="1" xfId="0" applyNumberFormat="1" applyFont="1" applyFill="1" applyBorder="1" applyAlignment="1">
      <alignment vertical="top" wrapText="1"/>
    </xf>
    <xf numFmtId="0" fontId="45" fillId="8" borderId="1" xfId="0" applyFont="1" applyFill="1" applyBorder="1" applyAlignment="1">
      <alignment vertical="top" wrapText="1"/>
    </xf>
    <xf numFmtId="49" fontId="25" fillId="0" borderId="1" xfId="0" applyNumberFormat="1" applyFont="1" applyBorder="1" applyAlignment="1">
      <alignment horizontal="left" vertical="top" wrapText="1"/>
    </xf>
    <xf numFmtId="0" fontId="25" fillId="0" borderId="1" xfId="0" applyFont="1" applyBorder="1" applyAlignment="1">
      <alignment horizontal="left" vertical="top" wrapText="1"/>
    </xf>
    <xf numFmtId="49" fontId="25" fillId="5" borderId="1" xfId="0" applyNumberFormat="1" applyFont="1" applyFill="1" applyBorder="1" applyAlignment="1">
      <alignment horizontal="left" vertical="top" wrapText="1"/>
    </xf>
    <xf numFmtId="0" fontId="25" fillId="5" borderId="1" xfId="0" applyFont="1" applyFill="1" applyBorder="1" applyAlignment="1">
      <alignment horizontal="left" vertical="top" wrapText="1"/>
    </xf>
    <xf numFmtId="0" fontId="25" fillId="5" borderId="1" xfId="0" applyFont="1" applyFill="1" applyBorder="1" applyAlignment="1">
      <alignment vertical="top" wrapText="1"/>
    </xf>
    <xf numFmtId="0" fontId="45" fillId="8" borderId="4" xfId="0" applyFont="1" applyFill="1" applyBorder="1" applyAlignment="1">
      <alignment vertical="top" wrapText="1"/>
    </xf>
    <xf numFmtId="49" fontId="25" fillId="0" borderId="1" xfId="0" applyNumberFormat="1" applyFont="1" applyBorder="1" applyAlignment="1">
      <alignment vertical="top" wrapText="1"/>
    </xf>
    <xf numFmtId="0" fontId="25" fillId="5" borderId="4" xfId="0" applyFont="1" applyFill="1" applyBorder="1" applyAlignment="1">
      <alignment horizontal="center" vertical="top" wrapText="1"/>
    </xf>
    <xf numFmtId="49" fontId="25" fillId="2" borderId="1" xfId="0" applyNumberFormat="1" applyFont="1" applyFill="1" applyBorder="1" applyAlignment="1">
      <alignment horizontal="left" vertical="top" wrapText="1"/>
    </xf>
    <xf numFmtId="0" fontId="25" fillId="0" borderId="1" xfId="0" applyFont="1" applyBorder="1" applyAlignment="1">
      <alignment vertical="top" wrapText="1"/>
    </xf>
    <xf numFmtId="0" fontId="25" fillId="5" borderId="1" xfId="0" applyFont="1" applyFill="1" applyBorder="1" applyAlignment="1">
      <alignment horizontal="center" vertical="top" wrapText="1"/>
    </xf>
    <xf numFmtId="0" fontId="25" fillId="0" borderId="1" xfId="0" applyFont="1" applyBorder="1" applyAlignment="1">
      <alignment horizontal="center" vertical="top" wrapText="1"/>
    </xf>
    <xf numFmtId="0" fontId="25" fillId="5" borderId="2" xfId="0" applyFont="1" applyFill="1" applyBorder="1" applyAlignment="1">
      <alignment horizontal="left" vertical="top" wrapText="1"/>
    </xf>
    <xf numFmtId="4" fontId="45" fillId="8" borderId="1" xfId="0" applyNumberFormat="1" applyFont="1" applyFill="1" applyBorder="1" applyAlignment="1">
      <alignment vertical="top" wrapText="1"/>
    </xf>
    <xf numFmtId="0" fontId="25" fillId="5" borderId="1" xfId="12" applyFont="1" applyFill="1" applyBorder="1" applyAlignment="1">
      <alignment horizontal="center" vertical="top" wrapText="1"/>
    </xf>
    <xf numFmtId="49" fontId="25" fillId="0" borderId="2" xfId="0" applyNumberFormat="1" applyFont="1" applyBorder="1" applyAlignment="1">
      <alignment horizontal="left" vertical="top" wrapText="1"/>
    </xf>
    <xf numFmtId="166" fontId="25" fillId="0" borderId="1" xfId="0" applyNumberFormat="1" applyFont="1" applyBorder="1" applyAlignment="1">
      <alignment vertical="top" wrapText="1"/>
    </xf>
    <xf numFmtId="0" fontId="25" fillId="0" borderId="2" xfId="0" applyFont="1" applyBorder="1" applyAlignment="1">
      <alignment horizontal="left" vertical="top" wrapText="1"/>
    </xf>
    <xf numFmtId="0" fontId="25" fillId="5" borderId="2" xfId="12" applyFont="1" applyFill="1" applyBorder="1" applyAlignment="1">
      <alignment horizontal="center" vertical="top" wrapText="1"/>
    </xf>
    <xf numFmtId="0" fontId="25" fillId="0" borderId="2" xfId="0" applyFont="1" applyBorder="1" applyAlignment="1">
      <alignment vertical="top" wrapText="1"/>
    </xf>
    <xf numFmtId="0" fontId="25" fillId="5" borderId="2" xfId="0" applyFont="1" applyFill="1" applyBorder="1" applyAlignment="1">
      <alignment vertical="top" wrapText="1"/>
    </xf>
    <xf numFmtId="0" fontId="25" fillId="0" borderId="2" xfId="0" applyFont="1" applyBorder="1" applyAlignment="1">
      <alignment horizontal="center" vertical="top" wrapText="1"/>
    </xf>
    <xf numFmtId="0" fontId="25" fillId="5" borderId="4" xfId="0" applyFont="1" applyFill="1" applyBorder="1" applyAlignment="1">
      <alignment vertical="top" wrapText="1"/>
    </xf>
    <xf numFmtId="0" fontId="46" fillId="8" borderId="1" xfId="0" applyFont="1" applyFill="1" applyBorder="1" applyAlignment="1">
      <alignment vertical="top" wrapText="1"/>
    </xf>
    <xf numFmtId="165" fontId="25" fillId="5" borderId="1" xfId="0" applyNumberFormat="1" applyFont="1" applyFill="1" applyBorder="1" applyAlignment="1">
      <alignment horizontal="left" vertical="top" wrapText="1"/>
    </xf>
    <xf numFmtId="1" fontId="25" fillId="5" borderId="1" xfId="0" applyNumberFormat="1" applyFont="1" applyFill="1" applyBorder="1" applyAlignment="1">
      <alignment horizontal="center" vertical="top" wrapText="1"/>
    </xf>
    <xf numFmtId="165" fontId="25" fillId="2" borderId="1" xfId="0" applyNumberFormat="1" applyFont="1" applyFill="1" applyBorder="1" applyAlignment="1">
      <alignment horizontal="left" vertical="top" wrapText="1"/>
    </xf>
    <xf numFmtId="49" fontId="25" fillId="5" borderId="4" xfId="0" applyNumberFormat="1" applyFont="1" applyFill="1" applyBorder="1" applyAlignment="1">
      <alignment horizontal="center" vertical="top" wrapText="1"/>
    </xf>
    <xf numFmtId="49" fontId="45" fillId="8" borderId="1" xfId="0" applyNumberFormat="1" applyFont="1" applyFill="1" applyBorder="1" applyAlignment="1">
      <alignment horizontal="left" vertical="top" wrapText="1"/>
    </xf>
    <xf numFmtId="0" fontId="10" fillId="10" borderId="1" xfId="4" applyFont="1" applyFill="1" applyBorder="1" applyAlignment="1">
      <alignment horizontal="left" vertical="top" wrapText="1"/>
    </xf>
    <xf numFmtId="0" fontId="15" fillId="0" borderId="1" xfId="4" applyFont="1" applyBorder="1" applyAlignment="1">
      <alignment horizontal="left" vertical="top" wrapText="1"/>
    </xf>
    <xf numFmtId="166" fontId="24" fillId="5" borderId="1" xfId="4" applyNumberFormat="1" applyFont="1" applyFill="1" applyBorder="1" applyAlignment="1">
      <alignment vertical="top" wrapText="1"/>
    </xf>
    <xf numFmtId="49" fontId="25" fillId="5" borderId="1" xfId="0" applyNumberFormat="1" applyFont="1" applyFill="1" applyBorder="1" applyAlignment="1">
      <alignment vertical="top" wrapText="1"/>
    </xf>
    <xf numFmtId="166" fontId="43" fillId="5" borderId="1" xfId="4" applyNumberFormat="1" applyFont="1" applyFill="1" applyBorder="1" applyAlignment="1">
      <alignment vertical="top" wrapText="1"/>
    </xf>
    <xf numFmtId="49" fontId="24" fillId="5" borderId="6" xfId="0" applyNumberFormat="1" applyFont="1" applyFill="1" applyBorder="1" applyAlignment="1">
      <alignment horizontal="center" vertical="top" wrapText="1"/>
    </xf>
    <xf numFmtId="49" fontId="24" fillId="5" borderId="6" xfId="0" applyNumberFormat="1" applyFont="1" applyFill="1" applyBorder="1" applyAlignment="1">
      <alignment horizontal="left" vertical="top" wrapText="1"/>
    </xf>
    <xf numFmtId="1" fontId="25" fillId="5" borderId="2" xfId="0" applyNumberFormat="1" applyFont="1" applyFill="1" applyBorder="1" applyAlignment="1">
      <alignment horizontal="center" vertical="top" wrapText="1"/>
    </xf>
    <xf numFmtId="49" fontId="25" fillId="5" borderId="2" xfId="0" applyNumberFormat="1" applyFont="1" applyFill="1" applyBorder="1" applyAlignment="1">
      <alignment horizontal="left" vertical="top" wrapText="1"/>
    </xf>
    <xf numFmtId="0" fontId="15" fillId="5" borderId="2" xfId="11" applyFont="1" applyFill="1" applyBorder="1" applyAlignment="1">
      <alignment vertical="top" wrapText="1"/>
    </xf>
    <xf numFmtId="3" fontId="24" fillId="5" borderId="2" xfId="0" applyNumberFormat="1" applyFont="1" applyFill="1" applyBorder="1" applyAlignment="1">
      <alignment horizontal="left" vertical="top" wrapText="1"/>
    </xf>
    <xf numFmtId="0" fontId="22" fillId="0" borderId="4" xfId="0" applyFont="1" applyBorder="1" applyAlignment="1">
      <alignment horizontal="left" vertical="top" wrapText="1"/>
    </xf>
    <xf numFmtId="0" fontId="10" fillId="0" borderId="1" xfId="4" applyFont="1" applyBorder="1" applyAlignment="1">
      <alignment horizontal="left" vertical="top" wrapText="1"/>
    </xf>
    <xf numFmtId="0" fontId="10" fillId="5" borderId="1" xfId="4"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49" fontId="7" fillId="5" borderId="1" xfId="0" applyNumberFormat="1" applyFont="1" applyFill="1" applyBorder="1" applyAlignment="1">
      <alignment vertical="top" wrapText="1"/>
    </xf>
    <xf numFmtId="49" fontId="7" fillId="5" borderId="2" xfId="0" applyNumberFormat="1" applyFont="1" applyFill="1" applyBorder="1" applyAlignment="1">
      <alignment horizontal="left" vertical="top" wrapText="1"/>
    </xf>
    <xf numFmtId="49" fontId="7" fillId="5" borderId="2" xfId="0" applyNumberFormat="1" applyFont="1" applyFill="1" applyBorder="1" applyAlignment="1">
      <alignment horizontal="center" vertical="top" wrapText="1"/>
    </xf>
    <xf numFmtId="0" fontId="7" fillId="5" borderId="1" xfId="0" applyFont="1" applyFill="1" applyBorder="1" applyAlignment="1">
      <alignment vertical="top" wrapText="1"/>
    </xf>
    <xf numFmtId="0" fontId="7" fillId="5" borderId="2" xfId="0" applyFont="1" applyFill="1" applyBorder="1" applyAlignment="1">
      <alignment horizontal="center" vertical="top" wrapText="1"/>
    </xf>
    <xf numFmtId="0" fontId="7" fillId="5" borderId="2" xfId="0" applyFont="1" applyFill="1" applyBorder="1" applyAlignment="1">
      <alignment vertical="top" wrapText="1"/>
    </xf>
    <xf numFmtId="0" fontId="7"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0" fontId="48" fillId="5" borderId="1" xfId="0" applyFont="1" applyFill="1" applyBorder="1" applyAlignment="1">
      <alignment horizontal="left" vertical="top" wrapText="1"/>
    </xf>
    <xf numFmtId="49" fontId="18" fillId="5" borderId="1" xfId="0" applyNumberFormat="1" applyFont="1" applyFill="1" applyBorder="1" applyAlignment="1">
      <alignment vertical="top" wrapText="1"/>
    </xf>
    <xf numFmtId="0" fontId="48" fillId="5" borderId="1" xfId="0" applyFont="1" applyFill="1" applyBorder="1" applyAlignment="1">
      <alignment horizontal="center" vertical="top" wrapText="1"/>
    </xf>
    <xf numFmtId="0" fontId="17" fillId="11" borderId="1" xfId="4" applyFont="1" applyFill="1" applyBorder="1" applyAlignment="1">
      <alignment horizontal="center" vertical="top" wrapText="1"/>
    </xf>
    <xf numFmtId="0" fontId="30" fillId="0" borderId="1" xfId="4" applyFont="1" applyBorder="1" applyAlignment="1">
      <alignment horizontal="center" vertical="top" wrapText="1"/>
    </xf>
    <xf numFmtId="0" fontId="39" fillId="0" borderId="1" xfId="4" applyFont="1" applyBorder="1" applyAlignment="1">
      <alignment horizontal="center" vertical="top" wrapText="1"/>
    </xf>
    <xf numFmtId="0" fontId="39" fillId="5" borderId="1" xfId="4" applyFont="1" applyFill="1" applyBorder="1" applyAlignment="1">
      <alignment horizontal="center" vertical="top" wrapText="1"/>
    </xf>
    <xf numFmtId="0" fontId="17" fillId="9" borderId="1" xfId="4" applyFont="1" applyFill="1" applyBorder="1" applyAlignment="1">
      <alignment horizontal="center" vertical="top" wrapText="1"/>
    </xf>
    <xf numFmtId="0" fontId="16" fillId="10" borderId="1" xfId="4" applyFont="1" applyFill="1" applyBorder="1" applyAlignment="1">
      <alignment horizontal="center" vertical="top" wrapText="1"/>
    </xf>
    <xf numFmtId="0" fontId="33" fillId="0" borderId="1" xfId="4" applyFont="1" applyBorder="1" applyAlignment="1">
      <alignment horizontal="center" vertical="top" wrapText="1"/>
    </xf>
    <xf numFmtId="0" fontId="15" fillId="2" borderId="0" xfId="0" applyFont="1" applyFill="1" applyAlignment="1">
      <alignment horizontal="center"/>
    </xf>
    <xf numFmtId="49" fontId="48" fillId="5" borderId="1" xfId="0" applyNumberFormat="1" applyFont="1" applyFill="1" applyBorder="1" applyAlignment="1">
      <alignment horizontal="center" vertical="top" wrapText="1"/>
    </xf>
    <xf numFmtId="49" fontId="48" fillId="5" borderId="1" xfId="0" applyNumberFormat="1" applyFont="1" applyFill="1" applyBorder="1" applyAlignment="1">
      <alignment horizontal="left" vertical="top" wrapText="1"/>
    </xf>
    <xf numFmtId="49" fontId="48" fillId="5" borderId="1" xfId="0" applyNumberFormat="1" applyFont="1" applyFill="1" applyBorder="1" applyAlignment="1">
      <alignment vertical="top" wrapText="1"/>
    </xf>
    <xf numFmtId="0" fontId="49" fillId="0" borderId="0" xfId="0" applyFont="1" applyAlignment="1">
      <alignment wrapText="1"/>
    </xf>
    <xf numFmtId="0" fontId="48" fillId="5" borderId="1" xfId="0" applyFont="1" applyFill="1" applyBorder="1" applyAlignment="1">
      <alignment vertical="top" wrapText="1"/>
    </xf>
    <xf numFmtId="49" fontId="48" fillId="5" borderId="2" xfId="0" applyNumberFormat="1" applyFont="1" applyFill="1" applyBorder="1" applyAlignment="1">
      <alignment horizontal="center" vertical="top" wrapText="1"/>
    </xf>
    <xf numFmtId="49" fontId="48" fillId="5" borderId="2" xfId="0" applyNumberFormat="1" applyFont="1" applyFill="1" applyBorder="1" applyAlignment="1">
      <alignment horizontal="left" vertical="top" wrapText="1"/>
    </xf>
    <xf numFmtId="49" fontId="48" fillId="5" borderId="4" xfId="0" applyNumberFormat="1" applyFont="1" applyFill="1" applyBorder="1" applyAlignment="1">
      <alignment horizontal="center" vertical="top" wrapText="1"/>
    </xf>
    <xf numFmtId="49" fontId="48" fillId="5" borderId="4" xfId="0" applyNumberFormat="1" applyFont="1" applyFill="1" applyBorder="1" applyAlignment="1">
      <alignment horizontal="left" vertical="top" wrapText="1"/>
    </xf>
    <xf numFmtId="49" fontId="48" fillId="5" borderId="2" xfId="0" applyNumberFormat="1" applyFont="1" applyFill="1" applyBorder="1" applyAlignment="1">
      <alignment vertical="top" wrapText="1"/>
    </xf>
    <xf numFmtId="49" fontId="7" fillId="0" borderId="2" xfId="0" applyNumberFormat="1" applyFont="1" applyBorder="1" applyAlignment="1">
      <alignment horizontal="center" vertical="top" wrapText="1"/>
    </xf>
    <xf numFmtId="49" fontId="7" fillId="0" borderId="2" xfId="0" applyNumberFormat="1" applyFont="1" applyBorder="1" applyAlignment="1">
      <alignment horizontal="left" vertical="top" wrapText="1"/>
    </xf>
    <xf numFmtId="49" fontId="7" fillId="5" borderId="1" xfId="0" applyNumberFormat="1" applyFont="1" applyFill="1" applyBorder="1" applyAlignment="1">
      <alignment horizontal="left" vertical="top" wrapText="1"/>
    </xf>
    <xf numFmtId="49" fontId="7" fillId="0" borderId="1"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0" fontId="1" fillId="5" borderId="2" xfId="0" applyFont="1" applyFill="1" applyBorder="1" applyAlignment="1">
      <alignment horizontal="center" vertical="top" wrapText="1"/>
    </xf>
    <xf numFmtId="0" fontId="15" fillId="0" borderId="2" xfId="4" applyFont="1" applyBorder="1" applyAlignment="1">
      <alignment horizontal="left" vertical="top" wrapText="1"/>
    </xf>
    <xf numFmtId="0" fontId="18" fillId="0" borderId="1" xfId="4" applyFont="1" applyBorder="1" applyAlignment="1">
      <alignment horizontal="center" vertical="top" wrapText="1"/>
    </xf>
    <xf numFmtId="49" fontId="7" fillId="0" borderId="1" xfId="0" applyNumberFormat="1" applyFont="1" applyBorder="1" applyAlignment="1">
      <alignment vertical="top" wrapText="1"/>
    </xf>
    <xf numFmtId="49" fontId="7" fillId="5" borderId="1" xfId="6" applyNumberFormat="1" applyFont="1" applyFill="1" applyBorder="1" applyAlignment="1">
      <alignment horizontal="left" vertical="top" wrapText="1"/>
    </xf>
    <xf numFmtId="165" fontId="7" fillId="2" borderId="1" xfId="0" applyNumberFormat="1" applyFont="1" applyFill="1" applyBorder="1" applyAlignment="1">
      <alignment horizontal="left" vertical="top" wrapText="1"/>
    </xf>
    <xf numFmtId="165" fontId="7" fillId="5" borderId="1" xfId="0" applyNumberFormat="1" applyFont="1" applyFill="1" applyBorder="1" applyAlignment="1">
      <alignment horizontal="left" vertical="top" wrapText="1"/>
    </xf>
    <xf numFmtId="0" fontId="7" fillId="5" borderId="4" xfId="0" applyFont="1" applyFill="1" applyBorder="1" applyAlignment="1">
      <alignment horizontal="center" vertical="top" wrapText="1"/>
    </xf>
    <xf numFmtId="49" fontId="18" fillId="0" borderId="1"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5" borderId="1" xfId="0" applyNumberFormat="1" applyFont="1" applyFill="1" applyBorder="1" applyAlignment="1">
      <alignment horizontal="center" vertical="top" wrapText="1"/>
    </xf>
    <xf numFmtId="0" fontId="18" fillId="5" borderId="1" xfId="4" applyFont="1" applyFill="1" applyBorder="1" applyAlignment="1">
      <alignment horizontal="center" vertical="top" wrapText="1"/>
    </xf>
    <xf numFmtId="1" fontId="18" fillId="2" borderId="1" xfId="0" applyNumberFormat="1" applyFont="1" applyFill="1" applyBorder="1" applyAlignment="1">
      <alignment horizontal="center" vertical="top" wrapText="1"/>
    </xf>
    <xf numFmtId="49" fontId="18" fillId="5" borderId="2" xfId="0" applyNumberFormat="1" applyFont="1" applyFill="1" applyBorder="1" applyAlignment="1">
      <alignment horizontal="center" vertical="top" wrapText="1"/>
    </xf>
    <xf numFmtId="0" fontId="18" fillId="5" borderId="1" xfId="0" applyFont="1" applyFill="1" applyBorder="1" applyAlignment="1">
      <alignment horizontal="center" vertical="top" wrapText="1"/>
    </xf>
    <xf numFmtId="0" fontId="51" fillId="11" borderId="1" xfId="4" applyFont="1" applyFill="1" applyBorder="1" applyAlignment="1">
      <alignment horizontal="center" vertical="top" wrapText="1"/>
    </xf>
    <xf numFmtId="0" fontId="51" fillId="9" borderId="1" xfId="4" applyFont="1" applyFill="1" applyBorder="1" applyAlignment="1">
      <alignment horizontal="center" vertical="top" wrapText="1"/>
    </xf>
    <xf numFmtId="0" fontId="52" fillId="10" borderId="1" xfId="4" applyFont="1" applyFill="1" applyBorder="1" applyAlignment="1">
      <alignment horizontal="center" vertical="top" wrapText="1"/>
    </xf>
    <xf numFmtId="49" fontId="18" fillId="0" borderId="0" xfId="0" applyNumberFormat="1" applyFont="1" applyAlignment="1">
      <alignment horizontal="center" wrapText="1"/>
    </xf>
    <xf numFmtId="0" fontId="18" fillId="5" borderId="2" xfId="0" applyFont="1" applyFill="1" applyBorder="1" applyAlignment="1">
      <alignment horizontal="left" vertical="top" wrapText="1"/>
    </xf>
    <xf numFmtId="0" fontId="15" fillId="8" borderId="1" xfId="0" applyFont="1" applyFill="1" applyBorder="1" applyAlignment="1">
      <alignment horizontal="right" wrapText="1"/>
    </xf>
    <xf numFmtId="49" fontId="10" fillId="5" borderId="12" xfId="0" applyNumberFormat="1" applyFont="1" applyFill="1" applyBorder="1" applyAlignment="1">
      <alignment horizontal="center" vertical="center" textRotation="90" wrapText="1"/>
    </xf>
    <xf numFmtId="0" fontId="27" fillId="0" borderId="0" xfId="0" applyFont="1" applyAlignment="1">
      <alignment wrapText="1"/>
    </xf>
    <xf numFmtId="49" fontId="1" fillId="5" borderId="1" xfId="0" applyNumberFormat="1" applyFont="1" applyFill="1" applyBorder="1" applyAlignment="1">
      <alignment horizontal="center" vertical="top" wrapText="1"/>
    </xf>
    <xf numFmtId="0" fontId="1" fillId="5" borderId="2" xfId="6" applyFill="1" applyBorder="1" applyAlignment="1">
      <alignment horizontal="center" vertical="top" wrapText="1"/>
    </xf>
    <xf numFmtId="0" fontId="7" fillId="5" borderId="2" xfId="0" applyFont="1" applyFill="1" applyBorder="1" applyAlignment="1">
      <alignment horizontal="left" vertical="top" wrapText="1"/>
    </xf>
    <xf numFmtId="0" fontId="18" fillId="5" borderId="2" xfId="0" applyFont="1" applyFill="1" applyBorder="1" applyAlignment="1">
      <alignment horizontal="center" vertical="top" wrapText="1"/>
    </xf>
    <xf numFmtId="0" fontId="18" fillId="5" borderId="1" xfId="0" applyFont="1" applyFill="1" applyBorder="1" applyAlignment="1">
      <alignment horizontal="left" vertical="top" wrapText="1"/>
    </xf>
    <xf numFmtId="0" fontId="18" fillId="5" borderId="2" xfId="0" applyFont="1" applyFill="1" applyBorder="1" applyAlignment="1">
      <alignment vertical="top" wrapText="1"/>
    </xf>
    <xf numFmtId="49" fontId="38" fillId="5" borderId="1" xfId="0" applyNumberFormat="1" applyFont="1" applyFill="1" applyBorder="1" applyAlignment="1">
      <alignment horizontal="center" vertical="top" wrapText="1"/>
    </xf>
    <xf numFmtId="0" fontId="9" fillId="11" borderId="1" xfId="4" applyFont="1" applyFill="1" applyBorder="1" applyAlignment="1">
      <alignment horizontal="center" vertical="top" wrapText="1"/>
    </xf>
    <xf numFmtId="0" fontId="14" fillId="0" borderId="1" xfId="4" applyFont="1" applyBorder="1" applyAlignment="1">
      <alignment horizontal="center" vertical="top" wrapText="1"/>
    </xf>
    <xf numFmtId="49" fontId="15" fillId="0" borderId="0" xfId="0" applyNumberFormat="1" applyFont="1" applyAlignment="1">
      <alignment horizontal="center" vertical="top" wrapText="1"/>
    </xf>
    <xf numFmtId="0" fontId="7" fillId="0" borderId="2" xfId="0" applyFont="1" applyBorder="1" applyAlignment="1">
      <alignment horizontal="center" vertical="top" wrapText="1"/>
    </xf>
    <xf numFmtId="49" fontId="7" fillId="0" borderId="2" xfId="0" applyNumberFormat="1" applyFont="1" applyBorder="1" applyAlignment="1">
      <alignment vertical="top" wrapText="1"/>
    </xf>
    <xf numFmtId="0" fontId="7" fillId="0" borderId="2" xfId="0" applyFont="1" applyBorder="1" applyAlignment="1">
      <alignment horizontal="left" vertical="top" wrapText="1"/>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7" fillId="5" borderId="6" xfId="0" applyFont="1" applyFill="1" applyBorder="1" applyAlignment="1">
      <alignment horizontal="center" vertical="top" wrapText="1"/>
    </xf>
    <xf numFmtId="0" fontId="7" fillId="5" borderId="6" xfId="0" applyFont="1" applyFill="1" applyBorder="1" applyAlignment="1">
      <alignment horizontal="left" vertical="top" wrapText="1"/>
    </xf>
    <xf numFmtId="0" fontId="7" fillId="5" borderId="4" xfId="0" applyFont="1" applyFill="1" applyBorder="1" applyAlignment="1">
      <alignment horizontal="left" vertical="top" wrapText="1"/>
    </xf>
    <xf numFmtId="165" fontId="7" fillId="5" borderId="1" xfId="0" applyNumberFormat="1" applyFont="1" applyFill="1" applyBorder="1" applyAlignment="1">
      <alignment vertical="top" wrapText="1"/>
    </xf>
    <xf numFmtId="0" fontId="7" fillId="0" borderId="2" xfId="0" applyFont="1" applyBorder="1" applyAlignment="1">
      <alignment vertical="top" wrapText="1"/>
    </xf>
    <xf numFmtId="0" fontId="7" fillId="0" borderId="1" xfId="0" applyFont="1" applyBorder="1" applyAlignment="1">
      <alignment vertical="top" wrapText="1"/>
    </xf>
    <xf numFmtId="1" fontId="7" fillId="5" borderId="1" xfId="0" applyNumberFormat="1" applyFont="1" applyFill="1" applyBorder="1" applyAlignment="1">
      <alignment horizontal="center" vertical="top" wrapText="1"/>
    </xf>
    <xf numFmtId="0" fontId="1" fillId="0" borderId="1" xfId="4" applyFont="1" applyBorder="1" applyAlignment="1">
      <alignment horizontal="center" vertical="top" wrapText="1"/>
    </xf>
    <xf numFmtId="49" fontId="1" fillId="0" borderId="0" xfId="0" applyNumberFormat="1" applyFont="1" applyAlignment="1">
      <alignment horizontal="center" vertical="top" wrapText="1"/>
    </xf>
    <xf numFmtId="49" fontId="18" fillId="5" borderId="1" xfId="0" applyNumberFormat="1" applyFont="1" applyFill="1" applyBorder="1" applyAlignment="1">
      <alignment horizontal="left" vertical="top" wrapText="1"/>
    </xf>
    <xf numFmtId="166" fontId="10" fillId="9" borderId="1" xfId="4" applyNumberFormat="1" applyFont="1" applyFill="1" applyBorder="1" applyAlignment="1">
      <alignment horizontal="right" vertical="top" wrapText="1"/>
    </xf>
    <xf numFmtId="166" fontId="33" fillId="5" borderId="1" xfId="4" applyNumberFormat="1" applyFont="1" applyFill="1" applyBorder="1" applyAlignment="1">
      <alignment horizontal="right" vertical="top" wrapText="1"/>
    </xf>
    <xf numFmtId="166" fontId="16" fillId="10" borderId="1" xfId="4" applyNumberFormat="1" applyFont="1" applyFill="1" applyBorder="1" applyAlignment="1">
      <alignment horizontal="right" vertical="top" wrapText="1"/>
    </xf>
    <xf numFmtId="0" fontId="7" fillId="3" borderId="1" xfId="0" applyFont="1" applyFill="1" applyBorder="1" applyAlignment="1">
      <alignment horizontal="center" vertical="top" wrapText="1"/>
    </xf>
    <xf numFmtId="0" fontId="7" fillId="3" borderId="1" xfId="0" applyFont="1" applyFill="1" applyBorder="1" applyAlignment="1">
      <alignment horizontal="left" vertical="top" wrapText="1"/>
    </xf>
    <xf numFmtId="0" fontId="3" fillId="5" borderId="0" xfId="0" applyFont="1" applyFill="1" applyAlignment="1">
      <alignment horizontal="right" vertical="top"/>
    </xf>
    <xf numFmtId="4" fontId="9" fillId="8" borderId="1" xfId="0" applyNumberFormat="1" applyFont="1" applyFill="1" applyBorder="1" applyAlignment="1">
      <alignment horizontal="right" vertical="top" wrapText="1"/>
    </xf>
    <xf numFmtId="166" fontId="1" fillId="5" borderId="5" xfId="0" applyNumberFormat="1" applyFont="1" applyFill="1" applyBorder="1" applyAlignment="1">
      <alignment horizontal="right" vertical="top" wrapText="1"/>
    </xf>
    <xf numFmtId="166" fontId="4" fillId="8" borderId="1" xfId="0" applyNumberFormat="1" applyFont="1" applyFill="1" applyBorder="1" applyAlignment="1">
      <alignment horizontal="right" vertical="top" wrapText="1"/>
    </xf>
    <xf numFmtId="0" fontId="8" fillId="2" borderId="0" xfId="0" applyFont="1" applyFill="1" applyAlignment="1">
      <alignment horizontal="right"/>
    </xf>
    <xf numFmtId="1" fontId="7" fillId="2" borderId="1" xfId="0" applyNumberFormat="1" applyFont="1" applyFill="1" applyBorder="1" applyAlignment="1">
      <alignment horizontal="center" vertical="top" wrapText="1"/>
    </xf>
    <xf numFmtId="0" fontId="7" fillId="0" borderId="2" xfId="0" applyFont="1" applyBorder="1" applyAlignment="1" applyProtection="1">
      <alignment horizontal="center" vertical="top" wrapText="1" readingOrder="1"/>
      <protection locked="0"/>
    </xf>
    <xf numFmtId="49" fontId="18" fillId="0" borderId="1" xfId="0" applyNumberFormat="1" applyFont="1" applyBorder="1" applyAlignment="1">
      <alignment vertical="top" wrapText="1"/>
    </xf>
    <xf numFmtId="3" fontId="7" fillId="5" borderId="1" xfId="0" applyNumberFormat="1" applyFont="1" applyFill="1" applyBorder="1" applyAlignment="1">
      <alignment vertical="top" wrapText="1"/>
    </xf>
    <xf numFmtId="49" fontId="18" fillId="0" borderId="2" xfId="0" applyNumberFormat="1" applyFont="1" applyBorder="1" applyAlignment="1">
      <alignment vertical="top" wrapText="1"/>
    </xf>
    <xf numFmtId="0" fontId="22" fillId="0" borderId="1" xfId="0" applyFont="1" applyBorder="1" applyAlignment="1">
      <alignment horizontal="center" vertical="top" wrapText="1"/>
    </xf>
    <xf numFmtId="0" fontId="36" fillId="9" borderId="1" xfId="4" applyFont="1" applyFill="1" applyBorder="1" applyAlignment="1">
      <alignment horizontal="center" vertical="top" wrapText="1"/>
    </xf>
    <xf numFmtId="0" fontId="17" fillId="10" borderId="1" xfId="4" applyFont="1" applyFill="1" applyBorder="1" applyAlignment="1">
      <alignment horizontal="center" vertical="top" wrapText="1"/>
    </xf>
    <xf numFmtId="0" fontId="24" fillId="0" borderId="0" xfId="0" applyFont="1" applyAlignment="1">
      <alignment horizontal="center"/>
    </xf>
    <xf numFmtId="0" fontId="18" fillId="0" borderId="1" xfId="0" applyFont="1" applyBorder="1" applyAlignment="1">
      <alignment horizontal="left" vertical="top" wrapText="1"/>
    </xf>
    <xf numFmtId="0" fontId="18" fillId="0" borderId="1" xfId="0" applyFont="1" applyBorder="1" applyAlignment="1">
      <alignment horizontal="center" vertical="top" wrapText="1"/>
    </xf>
    <xf numFmtId="0" fontId="48" fillId="0" borderId="1" xfId="0" applyFont="1" applyBorder="1" applyAlignment="1">
      <alignment horizontal="center" vertical="top" wrapText="1"/>
    </xf>
    <xf numFmtId="0" fontId="48" fillId="0" borderId="1" xfId="0" applyFont="1" applyBorder="1" applyAlignment="1">
      <alignment horizontal="left" vertical="top" wrapText="1"/>
    </xf>
    <xf numFmtId="0" fontId="18" fillId="5" borderId="2" xfId="11" applyFont="1" applyFill="1" applyBorder="1" applyAlignment="1">
      <alignment vertical="top" wrapText="1"/>
    </xf>
    <xf numFmtId="0" fontId="7" fillId="0" borderId="1" xfId="4" applyFont="1" applyBorder="1" applyAlignment="1">
      <alignment vertical="top" wrapText="1"/>
    </xf>
    <xf numFmtId="0" fontId="56" fillId="0" borderId="0" xfId="0" applyFont="1" applyAlignment="1">
      <alignment horizontal="center" wrapText="1"/>
    </xf>
    <xf numFmtId="0" fontId="18" fillId="0" borderId="0" xfId="4" applyFont="1" applyAlignment="1">
      <alignment horizontal="center" vertical="top" wrapText="1"/>
    </xf>
    <xf numFmtId="0" fontId="47" fillId="5" borderId="1" xfId="4" applyFont="1" applyFill="1" applyBorder="1" applyAlignment="1">
      <alignment horizontal="center" vertical="top" wrapText="1"/>
    </xf>
    <xf numFmtId="0" fontId="57" fillId="9" borderId="1" xfId="4" applyFont="1" applyFill="1" applyBorder="1" applyAlignment="1">
      <alignment horizontal="center" vertical="top" wrapText="1"/>
    </xf>
    <xf numFmtId="0" fontId="51" fillId="10" borderId="1" xfId="4" applyFont="1" applyFill="1" applyBorder="1" applyAlignment="1">
      <alignment horizontal="center" vertical="top" wrapText="1"/>
    </xf>
    <xf numFmtId="0" fontId="18" fillId="0" borderId="0" xfId="0" applyFont="1" applyAlignment="1">
      <alignment horizontal="center"/>
    </xf>
    <xf numFmtId="49" fontId="55" fillId="0" borderId="0" xfId="0" applyNumberFormat="1" applyFont="1" applyAlignment="1">
      <alignment horizontal="center" wrapText="1"/>
    </xf>
    <xf numFmtId="0" fontId="17" fillId="11" borderId="4" xfId="4" applyFont="1" applyFill="1" applyBorder="1" applyAlignment="1">
      <alignment horizontal="center" vertical="top" wrapText="1"/>
    </xf>
    <xf numFmtId="0" fontId="37" fillId="0" borderId="1" xfId="4" applyFont="1" applyBorder="1" applyAlignment="1">
      <alignment horizontal="center" vertical="top" wrapText="1"/>
    </xf>
    <xf numFmtId="49" fontId="15" fillId="0" borderId="0" xfId="0" applyNumberFormat="1" applyFont="1" applyAlignment="1">
      <alignment horizontal="center" wrapText="1"/>
    </xf>
    <xf numFmtId="0" fontId="18" fillId="0" borderId="1" xfId="0" applyFont="1" applyBorder="1" applyAlignment="1">
      <alignment vertical="top" wrapText="1"/>
    </xf>
    <xf numFmtId="166" fontId="1" fillId="8" borderId="1" xfId="0" applyNumberFormat="1" applyFont="1" applyFill="1" applyBorder="1" applyAlignment="1">
      <alignment horizontal="left" vertical="top" wrapText="1"/>
    </xf>
    <xf numFmtId="0" fontId="15" fillId="0" borderId="1" xfId="0" applyFont="1" applyBorder="1" applyAlignment="1">
      <alignment horizontal="left" vertical="center" wrapText="1"/>
    </xf>
    <xf numFmtId="0" fontId="44" fillId="8" borderId="1" xfId="0" applyFont="1" applyFill="1" applyBorder="1" applyAlignment="1">
      <alignment horizontal="center" vertical="top" wrapText="1"/>
    </xf>
    <xf numFmtId="0" fontId="15" fillId="5" borderId="0" xfId="0" applyFont="1" applyFill="1" applyAlignment="1">
      <alignment horizontal="center" vertical="top" wrapText="1"/>
    </xf>
    <xf numFmtId="166" fontId="15" fillId="5" borderId="0" xfId="0" applyNumberFormat="1" applyFont="1" applyFill="1" applyAlignment="1">
      <alignment horizontal="center" vertical="top" wrapText="1"/>
    </xf>
    <xf numFmtId="0" fontId="15" fillId="5" borderId="0" xfId="0" applyFont="1" applyFill="1" applyAlignment="1">
      <alignment horizontal="center"/>
    </xf>
    <xf numFmtId="166" fontId="33" fillId="5" borderId="0" xfId="4" applyNumberFormat="1" applyFont="1" applyFill="1" applyAlignment="1">
      <alignment horizontal="center" vertical="top" wrapText="1"/>
    </xf>
    <xf numFmtId="49" fontId="15" fillId="5" borderId="1" xfId="0" applyNumberFormat="1" applyFont="1" applyFill="1" applyBorder="1" applyAlignment="1">
      <alignment horizontal="center" vertical="top" textRotation="90" wrapText="1"/>
    </xf>
    <xf numFmtId="49" fontId="9" fillId="8" borderId="1" xfId="0" applyNumberFormat="1" applyFont="1" applyFill="1" applyBorder="1" applyAlignment="1">
      <alignment horizontal="center" vertical="top" wrapText="1"/>
    </xf>
    <xf numFmtId="0" fontId="2" fillId="5" borderId="1" xfId="0" applyFont="1" applyFill="1" applyBorder="1" applyAlignment="1">
      <alignment horizontal="center" vertical="top" wrapText="1"/>
    </xf>
    <xf numFmtId="0" fontId="1" fillId="0" borderId="1" xfId="0" applyFont="1" applyBorder="1" applyAlignment="1">
      <alignment horizontal="center" vertical="top" wrapText="1"/>
    </xf>
    <xf numFmtId="49" fontId="5" fillId="5" borderId="1" xfId="0" applyNumberFormat="1" applyFont="1" applyFill="1" applyBorder="1" applyAlignment="1">
      <alignment horizontal="center" vertical="top" wrapText="1"/>
    </xf>
    <xf numFmtId="0" fontId="27" fillId="0" borderId="0" xfId="0" applyFont="1" applyAlignment="1">
      <alignment horizontal="left" wrapText="1"/>
    </xf>
    <xf numFmtId="0" fontId="15" fillId="0" borderId="0" xfId="4" applyFont="1" applyAlignment="1">
      <alignment horizontal="left" vertical="top" wrapText="1"/>
    </xf>
    <xf numFmtId="0" fontId="22" fillId="0" borderId="1" xfId="4" applyFont="1" applyBorder="1" applyAlignment="1">
      <alignment horizontal="left" vertical="top" wrapText="1"/>
    </xf>
    <xf numFmtId="0" fontId="17" fillId="11" borderId="1" xfId="4" applyFont="1" applyFill="1" applyBorder="1" applyAlignment="1">
      <alignment horizontal="left" vertical="top" wrapText="1"/>
    </xf>
    <xf numFmtId="0" fontId="33" fillId="0" borderId="1" xfId="4" applyFont="1" applyBorder="1" applyAlignment="1">
      <alignment horizontal="left" vertical="top" wrapText="1"/>
    </xf>
    <xf numFmtId="0" fontId="17" fillId="9" borderId="1" xfId="4" applyFont="1" applyFill="1" applyBorder="1" applyAlignment="1">
      <alignment horizontal="left" vertical="top" wrapText="1"/>
    </xf>
    <xf numFmtId="0" fontId="17" fillId="10" borderId="1" xfId="4" applyFont="1" applyFill="1" applyBorder="1" applyAlignment="1">
      <alignment horizontal="left" vertical="top" wrapText="1"/>
    </xf>
    <xf numFmtId="49" fontId="12" fillId="0" borderId="0" xfId="0" applyNumberFormat="1" applyFont="1" applyAlignment="1">
      <alignment horizontal="left" wrapText="1"/>
    </xf>
    <xf numFmtId="0" fontId="30" fillId="2" borderId="0" xfId="0" applyFont="1" applyFill="1"/>
    <xf numFmtId="0" fontId="30" fillId="0" borderId="1" xfId="4" applyFont="1" applyBorder="1" applyAlignment="1">
      <alignment horizontal="left" vertical="top" wrapText="1"/>
    </xf>
    <xf numFmtId="166" fontId="30" fillId="5" borderId="1" xfId="4" applyNumberFormat="1" applyFont="1" applyFill="1" applyBorder="1" applyAlignment="1">
      <alignment vertical="top" wrapText="1"/>
    </xf>
    <xf numFmtId="166" fontId="30" fillId="5" borderId="0" xfId="0" applyNumberFormat="1" applyFont="1" applyFill="1" applyAlignment="1">
      <alignment horizontal="right" vertical="top" wrapText="1"/>
    </xf>
    <xf numFmtId="0" fontId="30" fillId="5" borderId="0" xfId="0" applyFont="1" applyFill="1" applyAlignment="1">
      <alignment horizontal="right" vertical="top" wrapText="1"/>
    </xf>
    <xf numFmtId="49" fontId="58" fillId="0" borderId="0" xfId="0" applyNumberFormat="1" applyFont="1" applyAlignment="1">
      <alignment wrapText="1"/>
    </xf>
    <xf numFmtId="49" fontId="58" fillId="0" borderId="0" xfId="0" applyNumberFormat="1" applyFont="1" applyAlignment="1">
      <alignment horizontal="center" wrapText="1"/>
    </xf>
    <xf numFmtId="0" fontId="58" fillId="0" borderId="0" xfId="0" applyFont="1" applyAlignment="1">
      <alignment horizontal="center" wrapText="1"/>
    </xf>
    <xf numFmtId="0" fontId="58" fillId="0" borderId="0" xfId="0" applyFont="1" applyAlignment="1">
      <alignment wrapText="1"/>
    </xf>
    <xf numFmtId="49" fontId="58" fillId="5" borderId="0" xfId="0" applyNumberFormat="1" applyFont="1" applyFill="1" applyAlignment="1">
      <alignment horizontal="left" wrapText="1"/>
    </xf>
    <xf numFmtId="0" fontId="58" fillId="0" borderId="0" xfId="0" applyFont="1"/>
    <xf numFmtId="0" fontId="60" fillId="0" borderId="0" xfId="0" applyFont="1" applyAlignment="1">
      <alignment horizontal="center" wrapText="1"/>
    </xf>
    <xf numFmtId="49" fontId="60" fillId="0" borderId="0" xfId="0" applyNumberFormat="1" applyFont="1" applyAlignment="1">
      <alignment wrapText="1"/>
    </xf>
    <xf numFmtId="49" fontId="12" fillId="5" borderId="1" xfId="0" applyNumberFormat="1" applyFont="1" applyFill="1" applyBorder="1" applyAlignment="1">
      <alignment vertical="top" wrapText="1"/>
    </xf>
    <xf numFmtId="166" fontId="17" fillId="8" borderId="4" xfId="0" applyNumberFormat="1" applyFont="1" applyFill="1" applyBorder="1" applyAlignment="1">
      <alignment vertical="top" wrapText="1"/>
    </xf>
    <xf numFmtId="165" fontId="15" fillId="5" borderId="1" xfId="0" applyNumberFormat="1" applyFont="1" applyFill="1" applyBorder="1" applyAlignment="1">
      <alignment horizontal="right" vertical="top" wrapText="1"/>
    </xf>
    <xf numFmtId="166" fontId="15" fillId="5" borderId="1" xfId="7" applyNumberFormat="1" applyFont="1" applyFill="1" applyBorder="1" applyAlignment="1">
      <alignment horizontal="right" vertical="top" wrapText="1"/>
    </xf>
    <xf numFmtId="165" fontId="15" fillId="5" borderId="1" xfId="0" applyNumberFormat="1" applyFont="1" applyFill="1" applyBorder="1" applyAlignment="1">
      <alignment horizontal="left" vertical="top" wrapText="1"/>
    </xf>
    <xf numFmtId="49" fontId="25" fillId="5" borderId="1" xfId="0" applyNumberFormat="1" applyFont="1" applyFill="1" applyBorder="1" applyAlignment="1">
      <alignment horizontal="right" vertical="top" wrapText="1"/>
    </xf>
    <xf numFmtId="0" fontId="10" fillId="5" borderId="0" xfId="0" applyFont="1" applyFill="1" applyAlignment="1">
      <alignment horizontal="right" vertical="center" wrapText="1"/>
    </xf>
    <xf numFmtId="166" fontId="62" fillId="6" borderId="4" xfId="0" applyNumberFormat="1" applyFont="1" applyFill="1" applyBorder="1" applyAlignment="1">
      <alignment horizontal="right" vertical="top" wrapText="1"/>
    </xf>
    <xf numFmtId="166" fontId="63" fillId="5" borderId="1" xfId="0" applyNumberFormat="1" applyFont="1" applyFill="1" applyBorder="1" applyAlignment="1">
      <alignment horizontal="right" vertical="top" wrapText="1"/>
    </xf>
    <xf numFmtId="166" fontId="42" fillId="5" borderId="1" xfId="0" applyNumberFormat="1" applyFont="1" applyFill="1" applyBorder="1" applyAlignment="1">
      <alignment horizontal="right" vertical="top" wrapText="1"/>
    </xf>
    <xf numFmtId="0" fontId="1" fillId="0" borderId="0" xfId="0" applyFont="1" applyAlignment="1">
      <alignment horizontal="right" vertical="top" wrapText="1"/>
    </xf>
    <xf numFmtId="49" fontId="26" fillId="8" borderId="1" xfId="0" applyNumberFormat="1" applyFont="1" applyFill="1" applyBorder="1" applyAlignment="1">
      <alignment vertical="top" wrapText="1"/>
    </xf>
    <xf numFmtId="49" fontId="26" fillId="8" borderId="1" xfId="0" applyNumberFormat="1" applyFont="1" applyFill="1" applyBorder="1" applyAlignment="1">
      <alignment horizontal="right" vertical="top" wrapText="1"/>
    </xf>
    <xf numFmtId="165" fontId="24" fillId="5" borderId="1" xfId="0" applyNumberFormat="1" applyFont="1" applyFill="1" applyBorder="1" applyAlignment="1">
      <alignment vertical="top" wrapText="1"/>
    </xf>
    <xf numFmtId="1" fontId="24" fillId="5" borderId="1" xfId="0" applyNumberFormat="1" applyFont="1" applyFill="1" applyBorder="1" applyAlignment="1">
      <alignment horizontal="right" vertical="top" wrapText="1"/>
    </xf>
    <xf numFmtId="165" fontId="24" fillId="0" borderId="1" xfId="0" applyNumberFormat="1" applyFont="1" applyBorder="1" applyAlignment="1">
      <alignment vertical="top" wrapText="1"/>
    </xf>
    <xf numFmtId="0" fontId="22" fillId="0" borderId="0" xfId="0" applyFont="1" applyAlignment="1">
      <alignment vertical="top" wrapText="1"/>
    </xf>
    <xf numFmtId="165" fontId="26" fillId="8" borderId="1" xfId="0" applyNumberFormat="1" applyFont="1" applyFill="1" applyBorder="1" applyAlignment="1">
      <alignment vertical="top" wrapText="1"/>
    </xf>
    <xf numFmtId="0" fontId="10" fillId="0" borderId="0" xfId="0" applyFont="1" applyAlignment="1">
      <alignment vertical="top" wrapText="1"/>
    </xf>
    <xf numFmtId="49" fontId="24" fillId="5" borderId="1" xfId="0" applyNumberFormat="1" applyFont="1" applyFill="1" applyBorder="1" applyAlignment="1">
      <alignment horizontal="right" vertical="top" wrapText="1"/>
    </xf>
    <xf numFmtId="0" fontId="22" fillId="5" borderId="10" xfId="0" applyFont="1" applyFill="1" applyBorder="1" applyAlignment="1">
      <alignment vertical="top" wrapText="1"/>
    </xf>
    <xf numFmtId="0" fontId="22" fillId="5" borderId="7" xfId="0" applyFont="1" applyFill="1" applyBorder="1" applyAlignment="1">
      <alignment vertical="top" wrapText="1"/>
    </xf>
    <xf numFmtId="0" fontId="22" fillId="5" borderId="0" xfId="0" applyFont="1" applyFill="1" applyAlignment="1">
      <alignment vertical="top" wrapText="1"/>
    </xf>
    <xf numFmtId="0" fontId="22" fillId="5" borderId="0" xfId="0" applyFont="1" applyFill="1" applyAlignment="1">
      <alignment horizontal="right" vertical="top" wrapText="1"/>
    </xf>
    <xf numFmtId="0" fontId="14" fillId="0" borderId="0" xfId="0" applyFont="1" applyAlignment="1">
      <alignment vertical="top" wrapText="1"/>
    </xf>
    <xf numFmtId="166" fontId="29" fillId="0" borderId="1" xfId="0" applyNumberFormat="1" applyFont="1" applyBorder="1" applyAlignment="1">
      <alignment vertical="top" wrapText="1"/>
    </xf>
    <xf numFmtId="0" fontId="65" fillId="2" borderId="0" xfId="0" applyFont="1" applyFill="1" applyAlignment="1">
      <alignment vertical="top" wrapText="1"/>
    </xf>
    <xf numFmtId="166" fontId="29" fillId="5" borderId="1" xfId="4" applyNumberFormat="1" applyFont="1" applyFill="1" applyBorder="1" applyAlignment="1">
      <alignment vertical="top" wrapText="1"/>
    </xf>
    <xf numFmtId="166" fontId="1" fillId="0" borderId="0" xfId="0" applyNumberFormat="1" applyFont="1" applyAlignment="1">
      <alignment vertical="top" wrapText="1"/>
    </xf>
    <xf numFmtId="49" fontId="55" fillId="5" borderId="1" xfId="0" applyNumberFormat="1" applyFont="1" applyFill="1" applyBorder="1" applyAlignment="1">
      <alignment vertical="top" wrapText="1"/>
    </xf>
    <xf numFmtId="49" fontId="55" fillId="0" borderId="1" xfId="0" applyNumberFormat="1" applyFont="1" applyBorder="1" applyAlignment="1">
      <alignment horizontal="left" vertical="top" wrapText="1"/>
    </xf>
    <xf numFmtId="0" fontId="28" fillId="5" borderId="10" xfId="0" applyFont="1" applyFill="1" applyBorder="1" applyAlignment="1">
      <alignment vertical="top" wrapText="1"/>
    </xf>
    <xf numFmtId="0" fontId="11" fillId="11" borderId="1" xfId="4" applyFont="1" applyFill="1" applyBorder="1" applyAlignment="1">
      <alignment vertical="top" wrapText="1"/>
    </xf>
    <xf numFmtId="0" fontId="55" fillId="0" borderId="1" xfId="4" applyFont="1" applyBorder="1" applyAlignment="1">
      <alignment vertical="top" wrapText="1"/>
    </xf>
    <xf numFmtId="0" fontId="55" fillId="5" borderId="1" xfId="4" applyFont="1" applyFill="1" applyBorder="1" applyAlignment="1">
      <alignment vertical="top" wrapText="1"/>
    </xf>
    <xf numFmtId="0" fontId="11" fillId="9" borderId="1" xfId="4" applyFont="1" applyFill="1" applyBorder="1" applyAlignment="1">
      <alignment vertical="top" wrapText="1"/>
    </xf>
    <xf numFmtId="0" fontId="11" fillId="10" borderId="1" xfId="4" applyFont="1" applyFill="1" applyBorder="1" applyAlignment="1">
      <alignment vertical="top" wrapText="1"/>
    </xf>
    <xf numFmtId="0" fontId="12" fillId="0" borderId="1" xfId="4" applyFont="1" applyBorder="1" applyAlignment="1">
      <alignment vertical="top" wrapText="1"/>
    </xf>
    <xf numFmtId="49" fontId="55" fillId="0" borderId="1" xfId="0" applyNumberFormat="1" applyFont="1" applyBorder="1" applyAlignment="1">
      <alignment horizontal="center" vertical="top" wrapText="1"/>
    </xf>
    <xf numFmtId="49" fontId="10" fillId="0" borderId="0" xfId="0" applyNumberFormat="1" applyFont="1" applyAlignment="1">
      <alignment horizontal="left" vertical="top"/>
    </xf>
    <xf numFmtId="49" fontId="10" fillId="0" borderId="0" xfId="0" applyNumberFormat="1" applyFont="1" applyAlignment="1">
      <alignment horizontal="center" vertical="top"/>
    </xf>
    <xf numFmtId="0" fontId="26" fillId="0" borderId="0" xfId="0" applyFont="1" applyAlignment="1">
      <alignment horizontal="right" vertical="top"/>
    </xf>
    <xf numFmtId="166" fontId="10" fillId="8" borderId="1" xfId="0" applyNumberFormat="1" applyFont="1" applyFill="1" applyBorder="1" applyAlignment="1">
      <alignment horizontal="right" vertical="top" wrapText="1"/>
    </xf>
    <xf numFmtId="0" fontId="26" fillId="8" borderId="1" xfId="0" applyFont="1" applyFill="1" applyBorder="1" applyAlignment="1">
      <alignment horizontal="center" vertical="top" wrapText="1"/>
    </xf>
    <xf numFmtId="0" fontId="22" fillId="0" borderId="0" xfId="0" applyFont="1"/>
    <xf numFmtId="0" fontId="24" fillId="8" borderId="1" xfId="0" applyFont="1" applyFill="1" applyBorder="1" applyAlignment="1">
      <alignment horizontal="center" vertical="top" wrapText="1"/>
    </xf>
    <xf numFmtId="166" fontId="26" fillId="8" borderId="1" xfId="0" applyNumberFormat="1" applyFont="1" applyFill="1" applyBorder="1" applyAlignment="1">
      <alignment horizontal="right" vertical="top" wrapText="1"/>
    </xf>
    <xf numFmtId="166" fontId="24" fillId="8" borderId="1" xfId="0" applyNumberFormat="1" applyFont="1" applyFill="1" applyBorder="1" applyAlignment="1">
      <alignment horizontal="left" vertical="top" wrapText="1"/>
    </xf>
    <xf numFmtId="166" fontId="15" fillId="5" borderId="4" xfId="0" applyNumberFormat="1" applyFont="1" applyFill="1" applyBorder="1" applyAlignment="1">
      <alignment horizontal="right" vertical="top" wrapText="1"/>
    </xf>
    <xf numFmtId="166" fontId="42" fillId="0" borderId="0" xfId="0" applyNumberFormat="1" applyFont="1" applyAlignment="1">
      <alignment horizontal="left" vertical="top" wrapText="1"/>
    </xf>
    <xf numFmtId="0" fontId="66" fillId="11" borderId="1" xfId="4" applyFont="1" applyFill="1" applyBorder="1" applyAlignment="1">
      <alignment horizontal="center" vertical="top" wrapText="1"/>
    </xf>
    <xf numFmtId="0" fontId="66" fillId="11" borderId="1" xfId="4" applyFont="1" applyFill="1" applyBorder="1" applyAlignment="1">
      <alignment vertical="top" wrapText="1"/>
    </xf>
    <xf numFmtId="0" fontId="66" fillId="9" borderId="1" xfId="4" applyFont="1" applyFill="1" applyBorder="1" applyAlignment="1">
      <alignment horizontal="center" vertical="top" wrapText="1"/>
    </xf>
    <xf numFmtId="0" fontId="66" fillId="9" borderId="1" xfId="4" applyFont="1" applyFill="1" applyBorder="1" applyAlignment="1">
      <alignment vertical="top" wrapText="1"/>
    </xf>
    <xf numFmtId="0" fontId="66" fillId="10" borderId="1" xfId="4" applyFont="1" applyFill="1" applyBorder="1" applyAlignment="1">
      <alignment horizontal="center" vertical="top" wrapText="1"/>
    </xf>
    <xf numFmtId="0" fontId="66" fillId="10" borderId="1" xfId="4" applyFont="1" applyFill="1" applyBorder="1" applyAlignment="1">
      <alignment vertical="top" wrapText="1"/>
    </xf>
    <xf numFmtId="166" fontId="24" fillId="5" borderId="1" xfId="4" applyNumberFormat="1" applyFont="1" applyFill="1" applyBorder="1" applyAlignment="1">
      <alignment horizontal="right" vertical="top" wrapText="1"/>
    </xf>
    <xf numFmtId="0" fontId="24" fillId="0" borderId="0" xfId="0" applyFont="1" applyAlignment="1">
      <alignment horizontal="right" vertical="top" wrapText="1"/>
    </xf>
    <xf numFmtId="49" fontId="67" fillId="0" borderId="0" xfId="0" applyNumberFormat="1" applyFont="1" applyAlignment="1">
      <alignment horizontal="center" vertical="top"/>
    </xf>
    <xf numFmtId="49" fontId="55" fillId="5" borderId="1" xfId="0" applyNumberFormat="1" applyFont="1" applyFill="1" applyBorder="1" applyAlignment="1">
      <alignment horizontal="left" vertical="top" wrapText="1"/>
    </xf>
    <xf numFmtId="0" fontId="55" fillId="5" borderId="1" xfId="0" applyFont="1" applyFill="1" applyBorder="1" applyAlignment="1">
      <alignment horizontal="left" vertical="top" wrapText="1"/>
    </xf>
    <xf numFmtId="0" fontId="55" fillId="5" borderId="1" xfId="0" applyFont="1" applyFill="1" applyBorder="1" applyAlignment="1">
      <alignment horizontal="center" vertical="top" wrapText="1"/>
    </xf>
    <xf numFmtId="0" fontId="67" fillId="11" borderId="1" xfId="4" applyFont="1" applyFill="1" applyBorder="1" applyAlignment="1">
      <alignment horizontal="center" vertical="top" wrapText="1"/>
    </xf>
    <xf numFmtId="0" fontId="67" fillId="11" borderId="1" xfId="4" applyFont="1" applyFill="1" applyBorder="1" applyAlignment="1">
      <alignment vertical="top" wrapText="1"/>
    </xf>
    <xf numFmtId="0" fontId="55" fillId="0" borderId="1" xfId="4" applyFont="1" applyBorder="1" applyAlignment="1">
      <alignment horizontal="center" vertical="top" wrapText="1"/>
    </xf>
    <xf numFmtId="0" fontId="55" fillId="5" borderId="1" xfId="4" applyFont="1" applyFill="1" applyBorder="1" applyAlignment="1">
      <alignment horizontal="center" vertical="top" wrapText="1"/>
    </xf>
    <xf numFmtId="0" fontId="67" fillId="9" borderId="1" xfId="4" applyFont="1" applyFill="1" applyBorder="1" applyAlignment="1">
      <alignment horizontal="center" vertical="top" wrapText="1"/>
    </xf>
    <xf numFmtId="0" fontId="67" fillId="9" borderId="1" xfId="4" applyFont="1" applyFill="1" applyBorder="1" applyAlignment="1">
      <alignment vertical="top" wrapText="1"/>
    </xf>
    <xf numFmtId="0" fontId="67" fillId="10" borderId="1" xfId="4" applyFont="1" applyFill="1" applyBorder="1" applyAlignment="1">
      <alignment horizontal="center" vertical="top" wrapText="1"/>
    </xf>
    <xf numFmtId="0" fontId="67" fillId="10" borderId="1" xfId="4" applyFont="1" applyFill="1" applyBorder="1" applyAlignment="1">
      <alignment vertical="top" wrapText="1"/>
    </xf>
    <xf numFmtId="49" fontId="55" fillId="0" borderId="0" xfId="0" applyNumberFormat="1" applyFont="1" applyAlignment="1">
      <alignment horizontal="center" vertical="top" wrapText="1"/>
    </xf>
    <xf numFmtId="49" fontId="55" fillId="0" borderId="0" xfId="0" applyNumberFormat="1" applyFont="1" applyAlignment="1">
      <alignment vertical="top" wrapText="1"/>
    </xf>
    <xf numFmtId="0" fontId="8" fillId="0" borderId="0" xfId="0" applyFont="1" applyAlignment="1">
      <alignment horizontal="left"/>
    </xf>
    <xf numFmtId="0" fontId="18" fillId="0" borderId="0" xfId="0" applyFont="1"/>
    <xf numFmtId="0" fontId="8" fillId="0" borderId="0" xfId="0" applyFont="1"/>
    <xf numFmtId="49" fontId="6" fillId="5" borderId="0" xfId="6" applyNumberFormat="1" applyFont="1" applyFill="1" applyAlignment="1">
      <alignment horizontal="left"/>
    </xf>
    <xf numFmtId="49" fontId="10" fillId="5" borderId="0" xfId="6" applyNumberFormat="1" applyFont="1" applyFill="1" applyAlignment="1">
      <alignment horizontal="center"/>
    </xf>
    <xf numFmtId="49" fontId="66" fillId="5" borderId="0" xfId="6" applyNumberFormat="1" applyFont="1" applyFill="1" applyAlignment="1">
      <alignment horizontal="center"/>
    </xf>
    <xf numFmtId="0" fontId="6" fillId="5" borderId="0" xfId="6" applyFont="1" applyFill="1" applyAlignment="1">
      <alignment horizontal="left"/>
    </xf>
    <xf numFmtId="0" fontId="6" fillId="5" borderId="0" xfId="6" applyFont="1" applyFill="1" applyAlignment="1">
      <alignment horizontal="center"/>
    </xf>
    <xf numFmtId="166" fontId="9" fillId="8" borderId="1" xfId="6" applyNumberFormat="1" applyFont="1" applyFill="1" applyBorder="1" applyAlignment="1">
      <alignment vertical="top" wrapText="1"/>
    </xf>
    <xf numFmtId="0" fontId="9" fillId="8" borderId="1" xfId="6" applyFont="1" applyFill="1" applyBorder="1" applyAlignment="1">
      <alignment vertical="top" wrapText="1"/>
    </xf>
    <xf numFmtId="0" fontId="9" fillId="8" borderId="1" xfId="6" applyFont="1" applyFill="1" applyBorder="1" applyAlignment="1">
      <alignment horizontal="center" vertical="top" wrapText="1"/>
    </xf>
    <xf numFmtId="49" fontId="1" fillId="0" borderId="4" xfId="6" applyNumberFormat="1" applyBorder="1" applyAlignment="1">
      <alignment horizontal="left" vertical="top" wrapText="1"/>
    </xf>
    <xf numFmtId="49" fontId="15" fillId="0" borderId="1" xfId="6" applyNumberFormat="1" applyFont="1" applyBorder="1" applyAlignment="1">
      <alignment vertical="top" wrapText="1"/>
    </xf>
    <xf numFmtId="49" fontId="18" fillId="0" borderId="1" xfId="6" applyNumberFormat="1" applyFont="1" applyBorder="1" applyAlignment="1">
      <alignment horizontal="center" vertical="top" wrapText="1"/>
    </xf>
    <xf numFmtId="49" fontId="18" fillId="0" borderId="1" xfId="6" applyNumberFormat="1" applyFont="1" applyBorder="1" applyAlignment="1">
      <alignment horizontal="left" vertical="top" wrapText="1"/>
    </xf>
    <xf numFmtId="0" fontId="1" fillId="0" borderId="1" xfId="6" applyBorder="1" applyAlignment="1">
      <alignment horizontal="left" vertical="top" wrapText="1"/>
    </xf>
    <xf numFmtId="166" fontId="25" fillId="5" borderId="4" xfId="0" applyNumberFormat="1" applyFont="1" applyFill="1" applyBorder="1" applyAlignment="1">
      <alignment horizontal="right" vertical="top"/>
    </xf>
    <xf numFmtId="0" fontId="1" fillId="5" borderId="1" xfId="6" applyFill="1" applyBorder="1" applyAlignment="1">
      <alignment horizontal="left" vertical="top" wrapText="1"/>
    </xf>
    <xf numFmtId="0" fontId="2" fillId="5" borderId="1" xfId="6" applyFont="1" applyFill="1" applyBorder="1" applyAlignment="1">
      <alignment horizontal="center" vertical="top" wrapText="1"/>
    </xf>
    <xf numFmtId="166" fontId="25" fillId="5" borderId="1" xfId="0" applyNumberFormat="1" applyFont="1" applyFill="1" applyBorder="1" applyAlignment="1">
      <alignment vertical="top"/>
    </xf>
    <xf numFmtId="49" fontId="1" fillId="0" borderId="3" xfId="6" applyNumberFormat="1" applyBorder="1" applyAlignment="1">
      <alignment horizontal="left" vertical="top" wrapText="1"/>
    </xf>
    <xf numFmtId="3" fontId="1" fillId="5" borderId="4" xfId="6" applyNumberFormat="1" applyFill="1" applyBorder="1" applyAlignment="1">
      <alignment horizontal="left" vertical="top" wrapText="1"/>
    </xf>
    <xf numFmtId="0" fontId="1" fillId="5" borderId="4" xfId="6" applyFill="1" applyBorder="1" applyAlignment="1">
      <alignment horizontal="center" vertical="top" wrapText="1"/>
    </xf>
    <xf numFmtId="49" fontId="1" fillId="0" borderId="1" xfId="6" applyNumberFormat="1" applyBorder="1" applyAlignment="1">
      <alignment horizontal="left" vertical="top" wrapText="1"/>
    </xf>
    <xf numFmtId="49" fontId="18" fillId="5" borderId="1" xfId="6" applyNumberFormat="1" applyFont="1" applyFill="1" applyBorder="1" applyAlignment="1">
      <alignment horizontal="left" vertical="top" wrapText="1"/>
    </xf>
    <xf numFmtId="49" fontId="18" fillId="5" borderId="1" xfId="6" applyNumberFormat="1" applyFont="1" applyFill="1" applyBorder="1" applyAlignment="1">
      <alignment horizontal="center" vertical="top" wrapText="1"/>
    </xf>
    <xf numFmtId="49" fontId="15" fillId="5" borderId="1" xfId="6" applyNumberFormat="1" applyFont="1" applyFill="1" applyBorder="1" applyAlignment="1">
      <alignment horizontal="left" vertical="top" wrapText="1"/>
    </xf>
    <xf numFmtId="49" fontId="15" fillId="0" borderId="1" xfId="6" applyNumberFormat="1" applyFont="1" applyBorder="1" applyAlignment="1">
      <alignment horizontal="left" vertical="top" wrapText="1"/>
    </xf>
    <xf numFmtId="3" fontId="1" fillId="0" borderId="4" xfId="6" applyNumberFormat="1" applyBorder="1" applyAlignment="1">
      <alignment horizontal="left" vertical="top" wrapText="1"/>
    </xf>
    <xf numFmtId="0" fontId="1" fillId="0" borderId="4" xfId="6" applyBorder="1" applyAlignment="1">
      <alignment horizontal="center" vertical="top" wrapText="1"/>
    </xf>
    <xf numFmtId="0" fontId="9" fillId="8" borderId="1" xfId="6" applyFont="1" applyFill="1" applyBorder="1" applyAlignment="1">
      <alignment horizontal="center" wrapText="1"/>
    </xf>
    <xf numFmtId="49" fontId="18" fillId="5" borderId="1" xfId="6" applyNumberFormat="1" applyFont="1" applyFill="1" applyBorder="1" applyAlignment="1">
      <alignment vertical="top" wrapText="1"/>
    </xf>
    <xf numFmtId="166" fontId="1" fillId="5" borderId="1" xfId="0" applyNumberFormat="1" applyFont="1" applyFill="1" applyBorder="1" applyAlignment="1">
      <alignment vertical="top"/>
    </xf>
    <xf numFmtId="0" fontId="1" fillId="0" borderId="1" xfId="6" applyBorder="1" applyAlignment="1">
      <alignment horizontal="center" vertical="top" wrapText="1"/>
    </xf>
    <xf numFmtId="166" fontId="24" fillId="5" borderId="1" xfId="0" applyNumberFormat="1" applyFont="1" applyFill="1" applyBorder="1" applyAlignment="1">
      <alignment vertical="top"/>
    </xf>
    <xf numFmtId="166" fontId="24" fillId="5" borderId="1" xfId="6" applyNumberFormat="1" applyFont="1" applyFill="1" applyBorder="1" applyAlignment="1">
      <alignment vertical="top" wrapText="1"/>
    </xf>
    <xf numFmtId="0" fontId="1" fillId="5" borderId="1" xfId="6" applyFill="1" applyBorder="1" applyAlignment="1">
      <alignment horizontal="center" vertical="top" wrapText="1"/>
    </xf>
    <xf numFmtId="49" fontId="7" fillId="0" borderId="1" xfId="6" applyNumberFormat="1" applyFont="1" applyBorder="1" applyAlignment="1">
      <alignment horizontal="center" vertical="top" wrapText="1"/>
    </xf>
    <xf numFmtId="0" fontId="1" fillId="0" borderId="2" xfId="6" applyBorder="1" applyAlignment="1">
      <alignment horizontal="center" vertical="top" wrapText="1"/>
    </xf>
    <xf numFmtId="49" fontId="7" fillId="5" borderId="1" xfId="6" applyNumberFormat="1" applyFont="1" applyFill="1" applyBorder="1" applyAlignment="1">
      <alignment vertical="top" wrapText="1"/>
    </xf>
    <xf numFmtId="49" fontId="7" fillId="5" borderId="1" xfId="6" applyNumberFormat="1" applyFont="1" applyFill="1" applyBorder="1" applyAlignment="1">
      <alignment horizontal="center" vertical="top" wrapText="1"/>
    </xf>
    <xf numFmtId="49" fontId="7" fillId="0" borderId="1" xfId="6" applyNumberFormat="1" applyFont="1" applyBorder="1" applyAlignment="1">
      <alignment vertical="top" wrapText="1"/>
    </xf>
    <xf numFmtId="49" fontId="15" fillId="5" borderId="2" xfId="6" applyNumberFormat="1" applyFont="1" applyFill="1" applyBorder="1" applyAlignment="1">
      <alignment horizontal="left" vertical="top" wrapText="1"/>
    </xf>
    <xf numFmtId="49" fontId="18" fillId="5" borderId="2" xfId="6" applyNumberFormat="1" applyFont="1" applyFill="1" applyBorder="1" applyAlignment="1">
      <alignment horizontal="center" vertical="top" wrapText="1"/>
    </xf>
    <xf numFmtId="49" fontId="18" fillId="5" borderId="2" xfId="6" applyNumberFormat="1" applyFont="1" applyFill="1" applyBorder="1" applyAlignment="1">
      <alignment horizontal="left" vertical="top" wrapText="1"/>
    </xf>
    <xf numFmtId="0" fontId="1" fillId="5" borderId="1" xfId="6" applyFill="1" applyBorder="1" applyAlignment="1">
      <alignment vertical="top" wrapText="1"/>
    </xf>
    <xf numFmtId="49" fontId="1" fillId="5" borderId="1" xfId="6" applyNumberFormat="1" applyFill="1" applyBorder="1" applyAlignment="1">
      <alignment horizontal="center" vertical="top" wrapText="1"/>
    </xf>
    <xf numFmtId="166" fontId="24" fillId="5" borderId="1" xfId="6" applyNumberFormat="1" applyFont="1" applyFill="1" applyBorder="1" applyAlignment="1">
      <alignment horizontal="right" vertical="top" wrapText="1"/>
    </xf>
    <xf numFmtId="49" fontId="1" fillId="0" borderId="1" xfId="6" applyNumberFormat="1" applyBorder="1" applyAlignment="1">
      <alignment vertical="top" wrapText="1"/>
    </xf>
    <xf numFmtId="166" fontId="24" fillId="5" borderId="1" xfId="0" applyNumberFormat="1" applyFont="1" applyFill="1" applyBorder="1" applyAlignment="1">
      <alignment horizontal="right" vertical="top"/>
    </xf>
    <xf numFmtId="0" fontId="7" fillId="15" borderId="1" xfId="0" applyFont="1" applyFill="1" applyBorder="1" applyAlignment="1">
      <alignment vertical="center" wrapText="1"/>
    </xf>
    <xf numFmtId="49" fontId="7" fillId="0" borderId="2" xfId="6" applyNumberFormat="1" applyFont="1" applyBorder="1" applyAlignment="1">
      <alignment horizontal="center" vertical="top" wrapText="1"/>
    </xf>
    <xf numFmtId="166" fontId="4" fillId="8" borderId="1" xfId="6" applyNumberFormat="1" applyFont="1" applyFill="1" applyBorder="1" applyAlignment="1">
      <alignment vertical="top" wrapText="1"/>
    </xf>
    <xf numFmtId="166" fontId="1" fillId="5" borderId="0" xfId="6" applyNumberFormat="1" applyFill="1" applyAlignment="1">
      <alignment horizontal="left" vertical="top" wrapText="1"/>
    </xf>
    <xf numFmtId="0" fontId="1" fillId="0" borderId="0" xfId="6" applyAlignment="1">
      <alignment horizontal="center" vertical="top" wrapText="1"/>
    </xf>
    <xf numFmtId="166" fontId="1" fillId="5" borderId="1" xfId="6" applyNumberFormat="1" applyFill="1" applyBorder="1" applyAlignment="1">
      <alignment vertical="top" wrapText="1"/>
    </xf>
    <xf numFmtId="0" fontId="33" fillId="5" borderId="0" xfId="0" applyFont="1" applyFill="1" applyAlignment="1">
      <alignment horizontal="center" vertical="top" wrapText="1"/>
    </xf>
    <xf numFmtId="0" fontId="68" fillId="0" borderId="1" xfId="4" applyFont="1" applyBorder="1" applyAlignment="1">
      <alignment vertical="top" wrapText="1"/>
    </xf>
    <xf numFmtId="166" fontId="68" fillId="5" borderId="1" xfId="4" applyNumberFormat="1" applyFont="1" applyFill="1" applyBorder="1" applyAlignment="1">
      <alignment vertical="top" wrapText="1"/>
    </xf>
    <xf numFmtId="0" fontId="8" fillId="5" borderId="0" xfId="0" applyFont="1" applyFill="1" applyAlignment="1">
      <alignment horizontal="left"/>
    </xf>
    <xf numFmtId="0" fontId="8" fillId="0" borderId="0" xfId="0" applyFont="1" applyAlignment="1">
      <alignment horizontal="center"/>
    </xf>
    <xf numFmtId="0" fontId="69" fillId="2" borderId="0" xfId="0" applyFont="1" applyFill="1"/>
    <xf numFmtId="0" fontId="21" fillId="0" borderId="0" xfId="0" applyFont="1" applyAlignment="1">
      <alignment vertical="top" wrapText="1"/>
    </xf>
    <xf numFmtId="0" fontId="70" fillId="8" borderId="1" xfId="0" applyFont="1" applyFill="1" applyBorder="1" applyAlignment="1">
      <alignment horizontal="center" vertical="top" wrapText="1"/>
    </xf>
    <xf numFmtId="49" fontId="70" fillId="0" borderId="1" xfId="0" applyNumberFormat="1" applyFont="1" applyBorder="1" applyAlignment="1">
      <alignment horizontal="center" vertical="top" wrapText="1"/>
    </xf>
    <xf numFmtId="49" fontId="70" fillId="0" borderId="1" xfId="0" applyNumberFormat="1" applyFont="1" applyBorder="1" applyAlignment="1">
      <alignment horizontal="left" vertical="top" wrapText="1"/>
    </xf>
    <xf numFmtId="166" fontId="71" fillId="0" borderId="1" xfId="0" applyNumberFormat="1" applyFont="1" applyBorder="1" applyAlignment="1">
      <alignment vertical="top" wrapText="1"/>
    </xf>
    <xf numFmtId="0" fontId="71" fillId="8" borderId="1" xfId="0" applyFont="1" applyFill="1" applyBorder="1" applyAlignment="1">
      <alignment vertical="top" wrapText="1"/>
    </xf>
    <xf numFmtId="49" fontId="70" fillId="8" borderId="1" xfId="0" applyNumberFormat="1" applyFont="1" applyFill="1" applyBorder="1" applyAlignment="1">
      <alignment horizontal="center" vertical="top" wrapText="1"/>
    </xf>
    <xf numFmtId="166" fontId="70" fillId="8" borderId="1" xfId="0" applyNumberFormat="1" applyFont="1" applyFill="1" applyBorder="1" applyAlignment="1">
      <alignment vertical="top" wrapText="1"/>
    </xf>
    <xf numFmtId="166" fontId="70" fillId="9" borderId="1" xfId="0" applyNumberFormat="1" applyFont="1" applyFill="1" applyBorder="1" applyAlignment="1">
      <alignment vertical="top" wrapText="1"/>
    </xf>
    <xf numFmtId="4" fontId="1" fillId="0" borderId="0" xfId="0" applyNumberFormat="1" applyFont="1" applyAlignment="1">
      <alignment vertical="top" wrapText="1"/>
    </xf>
    <xf numFmtId="166" fontId="21" fillId="0" borderId="0" xfId="0" applyNumberFormat="1" applyFont="1" applyAlignment="1">
      <alignment vertical="top" wrapText="1"/>
    </xf>
    <xf numFmtId="49" fontId="18" fillId="0" borderId="0" xfId="0" applyNumberFormat="1" applyFont="1" applyAlignment="1">
      <alignment wrapText="1"/>
    </xf>
    <xf numFmtId="0" fontId="51" fillId="11" borderId="4" xfId="4" applyFont="1" applyFill="1" applyBorder="1" applyAlignment="1">
      <alignment vertical="top" wrapText="1"/>
    </xf>
    <xf numFmtId="0" fontId="57" fillId="9" borderId="1" xfId="4" applyFont="1" applyFill="1" applyBorder="1" applyAlignment="1">
      <alignment vertical="top" wrapText="1"/>
    </xf>
    <xf numFmtId="0" fontId="51" fillId="10" borderId="1" xfId="4" applyFont="1" applyFill="1" applyBorder="1" applyAlignment="1">
      <alignment vertical="top" wrapText="1"/>
    </xf>
    <xf numFmtId="0" fontId="51" fillId="11" borderId="1" xfId="4" applyFont="1" applyFill="1" applyBorder="1" applyAlignment="1">
      <alignment vertical="top" wrapText="1"/>
    </xf>
    <xf numFmtId="0" fontId="51" fillId="9" borderId="1" xfId="4" applyFont="1" applyFill="1" applyBorder="1" applyAlignment="1">
      <alignment vertical="top" wrapText="1"/>
    </xf>
    <xf numFmtId="0" fontId="52" fillId="10" borderId="1" xfId="4" applyFont="1" applyFill="1" applyBorder="1" applyAlignment="1">
      <alignment vertical="top" wrapText="1"/>
    </xf>
    <xf numFmtId="49" fontId="34" fillId="0" borderId="0" xfId="0" applyNumberFormat="1" applyFont="1" applyAlignment="1">
      <alignment wrapText="1"/>
    </xf>
    <xf numFmtId="49" fontId="55" fillId="0" borderId="0" xfId="0" applyNumberFormat="1" applyFont="1" applyAlignment="1">
      <alignment wrapText="1"/>
    </xf>
    <xf numFmtId="0" fontId="56" fillId="0" borderId="0" xfId="0" applyFont="1" applyAlignment="1">
      <alignment wrapText="1"/>
    </xf>
    <xf numFmtId="0" fontId="18" fillId="0" borderId="0" xfId="4" applyFont="1" applyAlignment="1">
      <alignment vertical="top" wrapText="1"/>
    </xf>
    <xf numFmtId="0" fontId="47" fillId="5" borderId="1" xfId="4" applyFont="1" applyFill="1" applyBorder="1" applyAlignment="1">
      <alignment vertical="top" wrapText="1"/>
    </xf>
    <xf numFmtId="49" fontId="24" fillId="0" borderId="1" xfId="0" applyNumberFormat="1" applyFont="1" applyBorder="1" applyAlignment="1">
      <alignment horizontal="right" vertical="top" wrapText="1"/>
    </xf>
    <xf numFmtId="166" fontId="22" fillId="5" borderId="1" xfId="0" applyNumberFormat="1" applyFont="1" applyFill="1" applyBorder="1" applyAlignment="1">
      <alignment horizontal="right" vertical="top" wrapText="1"/>
    </xf>
    <xf numFmtId="166" fontId="74" fillId="9" borderId="1" xfId="4" applyNumberFormat="1" applyFont="1" applyFill="1" applyBorder="1" applyAlignment="1">
      <alignment vertical="top" wrapText="1"/>
    </xf>
    <xf numFmtId="166" fontId="31" fillId="5" borderId="1" xfId="4" applyNumberFormat="1" applyFont="1" applyFill="1" applyBorder="1" applyAlignment="1">
      <alignment vertical="top" wrapText="1"/>
    </xf>
    <xf numFmtId="49" fontId="59" fillId="0" borderId="0" xfId="0" applyNumberFormat="1" applyFont="1" applyAlignment="1">
      <alignment wrapText="1"/>
    </xf>
    <xf numFmtId="49" fontId="15" fillId="5" borderId="2" xfId="0" applyNumberFormat="1" applyFont="1" applyFill="1" applyBorder="1" applyAlignment="1">
      <alignment horizontal="center" vertical="top" wrapText="1"/>
    </xf>
    <xf numFmtId="166" fontId="17" fillId="8" borderId="1" xfId="0" applyNumberFormat="1" applyFont="1" applyFill="1" applyBorder="1" applyAlignment="1">
      <alignment vertical="top" wrapText="1"/>
    </xf>
    <xf numFmtId="166" fontId="15" fillId="5" borderId="2" xfId="0" applyNumberFormat="1" applyFont="1" applyFill="1" applyBorder="1" applyAlignment="1">
      <alignment horizontal="right" vertical="top" wrapText="1"/>
    </xf>
    <xf numFmtId="0" fontId="15" fillId="14" borderId="0" xfId="0" applyFont="1" applyFill="1"/>
    <xf numFmtId="49" fontId="22" fillId="5" borderId="4" xfId="0" applyNumberFormat="1" applyFont="1" applyFill="1" applyBorder="1" applyAlignment="1">
      <alignment vertical="top" wrapText="1"/>
    </xf>
    <xf numFmtId="166" fontId="61" fillId="5" borderId="4" xfId="0" applyNumberFormat="1" applyFont="1" applyFill="1" applyBorder="1" applyAlignment="1">
      <alignment vertical="top" wrapText="1"/>
    </xf>
    <xf numFmtId="0" fontId="24" fillId="0" borderId="1" xfId="0" applyFont="1" applyBorder="1" applyAlignment="1">
      <alignment horizontal="right" vertical="top" wrapText="1"/>
    </xf>
    <xf numFmtId="0" fontId="26" fillId="8" borderId="1" xfId="0" applyFont="1" applyFill="1" applyBorder="1" applyAlignment="1">
      <alignment horizontal="right" vertical="top" wrapText="1"/>
    </xf>
    <xf numFmtId="0" fontId="1" fillId="14" borderId="1" xfId="0" applyFont="1" applyFill="1" applyBorder="1" applyAlignment="1">
      <alignment vertical="top" wrapText="1"/>
    </xf>
    <xf numFmtId="0" fontId="1" fillId="8" borderId="1" xfId="0" applyFont="1" applyFill="1" applyBorder="1" applyAlignment="1">
      <alignment vertical="top" wrapText="1"/>
    </xf>
    <xf numFmtId="166" fontId="42" fillId="0" borderId="4" xfId="0" applyNumberFormat="1" applyFont="1" applyBorder="1" applyAlignment="1">
      <alignment horizontal="right" vertical="top" wrapText="1"/>
    </xf>
    <xf numFmtId="0" fontId="3" fillId="14" borderId="1" xfId="0" applyFont="1" applyFill="1" applyBorder="1" applyAlignment="1">
      <alignment vertical="top" wrapText="1"/>
    </xf>
    <xf numFmtId="0" fontId="2" fillId="8" borderId="1" xfId="0" applyFont="1" applyFill="1" applyBorder="1" applyAlignment="1">
      <alignment vertical="top" wrapText="1"/>
    </xf>
    <xf numFmtId="165" fontId="24" fillId="5" borderId="1" xfId="0" applyNumberFormat="1" applyFont="1" applyFill="1" applyBorder="1" applyAlignment="1">
      <alignment horizontal="left" vertical="top" wrapText="1"/>
    </xf>
    <xf numFmtId="49" fontId="66" fillId="8" borderId="1" xfId="0" applyNumberFormat="1" applyFont="1" applyFill="1" applyBorder="1" applyAlignment="1">
      <alignment vertical="top" wrapText="1"/>
    </xf>
    <xf numFmtId="165" fontId="1" fillId="8" borderId="1" xfId="0" applyNumberFormat="1" applyFont="1" applyFill="1" applyBorder="1" applyAlignment="1">
      <alignment horizontal="left" vertical="top" wrapText="1"/>
    </xf>
    <xf numFmtId="49" fontId="54" fillId="5" borderId="1" xfId="6" applyNumberFormat="1" applyFont="1" applyFill="1" applyBorder="1" applyAlignment="1">
      <alignment horizontal="center" vertical="top" wrapText="1"/>
    </xf>
    <xf numFmtId="49" fontId="54" fillId="5" borderId="1" xfId="6" applyNumberFormat="1" applyFont="1" applyFill="1" applyBorder="1" applyAlignment="1">
      <alignment horizontal="left" vertical="top" wrapText="1"/>
    </xf>
    <xf numFmtId="1" fontId="1" fillId="0" borderId="1" xfId="0" applyNumberFormat="1" applyFont="1" applyBorder="1" applyAlignment="1">
      <alignment vertical="top" wrapText="1"/>
    </xf>
    <xf numFmtId="0" fontId="15" fillId="5" borderId="5" xfId="0" applyFont="1" applyFill="1" applyBorder="1" applyAlignment="1">
      <alignment horizontal="left" vertical="top" wrapText="1"/>
    </xf>
    <xf numFmtId="49" fontId="15" fillId="0" borderId="1" xfId="0" applyNumberFormat="1" applyFont="1" applyBorder="1" applyAlignment="1">
      <alignment horizontal="right" vertical="top" wrapText="1"/>
    </xf>
    <xf numFmtId="49" fontId="32" fillId="5" borderId="1" xfId="12" quotePrefix="1" applyNumberFormat="1" applyFont="1" applyFill="1" applyBorder="1" applyAlignment="1">
      <alignment horizontal="center" vertical="top" wrapText="1"/>
    </xf>
    <xf numFmtId="0" fontId="33" fillId="8" borderId="1" xfId="0" applyFont="1" applyFill="1" applyBorder="1" applyAlignment="1">
      <alignment horizontal="center" vertical="top" wrapText="1"/>
    </xf>
    <xf numFmtId="0" fontId="33" fillId="8" borderId="1" xfId="0" applyFont="1" applyFill="1" applyBorder="1" applyAlignment="1">
      <alignment vertical="top" wrapText="1"/>
    </xf>
    <xf numFmtId="0" fontId="15" fillId="0" borderId="1" xfId="12" applyFont="1" applyBorder="1" applyAlignment="1">
      <alignment vertical="top" wrapText="1"/>
    </xf>
    <xf numFmtId="166" fontId="31" fillId="8" borderId="1" xfId="0" applyNumberFormat="1" applyFont="1" applyFill="1" applyBorder="1" applyAlignment="1">
      <alignment horizontal="left" vertical="top" wrapText="1"/>
    </xf>
    <xf numFmtId="49" fontId="15" fillId="0" borderId="1" xfId="12" applyNumberFormat="1" applyFont="1" applyBorder="1" applyAlignment="1">
      <alignment horizontal="center" vertical="top" wrapText="1"/>
    </xf>
    <xf numFmtId="0" fontId="15" fillId="0" borderId="1" xfId="12" applyFont="1" applyBorder="1" applyAlignment="1">
      <alignment horizontal="center" vertical="top" wrapText="1"/>
    </xf>
    <xf numFmtId="0" fontId="15" fillId="0" borderId="1" xfId="12" applyFont="1" applyBorder="1" applyAlignment="1">
      <alignment horizontal="right" vertical="center" wrapText="1"/>
    </xf>
    <xf numFmtId="49" fontId="1" fillId="0" borderId="2" xfId="6" applyNumberFormat="1" applyBorder="1" applyAlignment="1">
      <alignment horizontal="left" vertical="top" wrapText="1"/>
    </xf>
    <xf numFmtId="49" fontId="1" fillId="5" borderId="2" xfId="6" applyNumberFormat="1" applyFill="1" applyBorder="1" applyAlignment="1">
      <alignment horizontal="left" vertical="top" wrapText="1"/>
    </xf>
    <xf numFmtId="166" fontId="15" fillId="5" borderId="1" xfId="0" applyNumberFormat="1" applyFont="1" applyFill="1" applyBorder="1" applyAlignment="1">
      <alignment horizontal="right" vertical="top"/>
    </xf>
    <xf numFmtId="166" fontId="15" fillId="5" borderId="1" xfId="1" applyNumberFormat="1" applyFont="1" applyFill="1" applyBorder="1" applyAlignment="1">
      <alignment horizontal="right" vertical="top"/>
    </xf>
    <xf numFmtId="166" fontId="15" fillId="5" borderId="1" xfId="1" applyNumberFormat="1" applyFont="1" applyFill="1" applyBorder="1" applyAlignment="1">
      <alignment horizontal="right" vertical="top" wrapText="1"/>
    </xf>
    <xf numFmtId="49" fontId="6" fillId="8" borderId="1" xfId="0" applyNumberFormat="1" applyFont="1" applyFill="1" applyBorder="1" applyAlignment="1">
      <alignment horizontal="right" vertical="top" wrapText="1"/>
    </xf>
    <xf numFmtId="49" fontId="74" fillId="8" borderId="1" xfId="0" applyNumberFormat="1" applyFont="1" applyFill="1" applyBorder="1" applyAlignment="1">
      <alignment horizontal="right" vertical="top" wrapText="1"/>
    </xf>
    <xf numFmtId="49"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1" fontId="1" fillId="5" borderId="1" xfId="0" applyNumberFormat="1" applyFont="1" applyFill="1" applyBorder="1" applyAlignment="1">
      <alignment horizontal="right" vertical="top" wrapText="1"/>
    </xf>
    <xf numFmtId="0" fontId="10" fillId="8" borderId="1" xfId="0" applyFont="1" applyFill="1" applyBorder="1" applyAlignment="1">
      <alignment horizontal="right" vertical="top" wrapText="1"/>
    </xf>
    <xf numFmtId="0" fontId="74" fillId="8" borderId="1" xfId="0" applyFont="1" applyFill="1" applyBorder="1" applyAlignment="1">
      <alignment horizontal="right" vertical="top" wrapText="1"/>
    </xf>
    <xf numFmtId="0" fontId="1" fillId="5" borderId="1" xfId="6" applyFill="1" applyBorder="1" applyAlignment="1">
      <alignment horizontal="right" vertical="top" wrapText="1"/>
    </xf>
    <xf numFmtId="0" fontId="1" fillId="8" borderId="1" xfId="0" applyFont="1" applyFill="1" applyBorder="1" applyAlignment="1">
      <alignment horizontal="right" vertical="top" wrapText="1"/>
    </xf>
    <xf numFmtId="0" fontId="22" fillId="8" borderId="1" xfId="0" applyFont="1" applyFill="1" applyBorder="1" applyAlignment="1">
      <alignment horizontal="right" vertical="top" wrapText="1"/>
    </xf>
    <xf numFmtId="166" fontId="22" fillId="5" borderId="0" xfId="0" applyNumberFormat="1" applyFont="1" applyFill="1" applyAlignment="1">
      <alignment horizontal="right" vertical="top" wrapText="1"/>
    </xf>
    <xf numFmtId="0" fontId="60" fillId="0" borderId="0" xfId="0" applyFont="1" applyAlignment="1">
      <alignment horizontal="right" vertical="top" wrapText="1"/>
    </xf>
    <xf numFmtId="0" fontId="78" fillId="0" borderId="0" xfId="0" applyFont="1" applyAlignment="1">
      <alignment horizontal="right" vertical="top" wrapText="1"/>
    </xf>
    <xf numFmtId="49" fontId="60" fillId="0" borderId="0" xfId="0" applyNumberFormat="1" applyFont="1" applyAlignment="1">
      <alignment horizontal="right" vertical="top" wrapText="1"/>
    </xf>
    <xf numFmtId="49" fontId="78" fillId="0" borderId="0" xfId="0" applyNumberFormat="1" applyFont="1" applyAlignment="1">
      <alignment horizontal="right" vertical="top" wrapText="1"/>
    </xf>
    <xf numFmtId="0" fontId="58" fillId="0" borderId="0" xfId="0" applyFont="1" applyAlignment="1">
      <alignment horizontal="right" vertical="top" wrapText="1"/>
    </xf>
    <xf numFmtId="0" fontId="77" fillId="0" borderId="0" xfId="0" applyFont="1" applyAlignment="1">
      <alignment horizontal="right" vertical="top" wrapText="1"/>
    </xf>
    <xf numFmtId="49" fontId="15" fillId="5" borderId="1" xfId="0" applyNumberFormat="1" applyFont="1" applyFill="1" applyBorder="1" applyAlignment="1">
      <alignment horizontal="right" vertical="top" textRotation="90" wrapText="1"/>
    </xf>
    <xf numFmtId="1" fontId="1" fillId="8" borderId="1" xfId="0" applyNumberFormat="1" applyFont="1" applyFill="1" applyBorder="1" applyAlignment="1">
      <alignment horizontal="right" vertical="top" wrapText="1"/>
    </xf>
    <xf numFmtId="1" fontId="22" fillId="8" borderId="1" xfId="0" applyNumberFormat="1" applyFont="1" applyFill="1" applyBorder="1" applyAlignment="1">
      <alignment horizontal="right" vertical="top" wrapText="1"/>
    </xf>
    <xf numFmtId="0" fontId="1" fillId="4" borderId="1" xfId="0" applyFont="1" applyFill="1" applyBorder="1" applyAlignment="1">
      <alignment horizontal="right" vertical="top" wrapText="1"/>
    </xf>
    <xf numFmtId="0" fontId="22" fillId="0" borderId="0" xfId="0" applyFont="1" applyAlignment="1">
      <alignment horizontal="right" vertical="top" wrapText="1"/>
    </xf>
    <xf numFmtId="1" fontId="15" fillId="5" borderId="1" xfId="0" applyNumberFormat="1" applyFont="1" applyFill="1" applyBorder="1" applyAlignment="1">
      <alignment horizontal="right" vertical="top" wrapText="1"/>
    </xf>
    <xf numFmtId="1" fontId="15" fillId="0" borderId="1" xfId="0" applyNumberFormat="1" applyFont="1" applyBorder="1" applyAlignment="1">
      <alignment horizontal="right" vertical="top" wrapText="1"/>
    </xf>
    <xf numFmtId="0" fontId="8" fillId="2" borderId="0" xfId="0" applyFont="1" applyFill="1" applyAlignment="1">
      <alignment vertical="top" wrapText="1"/>
    </xf>
    <xf numFmtId="0" fontId="79" fillId="0" borderId="1" xfId="0" applyFont="1" applyBorder="1" applyAlignment="1">
      <alignment vertical="top" wrapText="1"/>
    </xf>
    <xf numFmtId="0" fontId="25" fillId="0" borderId="0" xfId="0" applyFont="1" applyAlignment="1">
      <alignment vertical="top" wrapText="1"/>
    </xf>
    <xf numFmtId="0" fontId="45" fillId="14" borderId="1" xfId="0" applyFont="1" applyFill="1" applyBorder="1" applyAlignment="1">
      <alignment vertical="top" wrapText="1"/>
    </xf>
    <xf numFmtId="0" fontId="25" fillId="8" borderId="1" xfId="0" applyFont="1" applyFill="1" applyBorder="1" applyAlignment="1">
      <alignment vertical="top" wrapText="1"/>
    </xf>
    <xf numFmtId="49" fontId="79" fillId="0" borderId="1" xfId="0" applyNumberFormat="1" applyFont="1" applyBorder="1" applyAlignment="1">
      <alignment vertical="top" wrapText="1"/>
    </xf>
    <xf numFmtId="0" fontId="15" fillId="4" borderId="1" xfId="0" applyFont="1" applyFill="1" applyBorder="1" applyAlignment="1">
      <alignment horizontal="right" vertical="top" wrapText="1"/>
    </xf>
    <xf numFmtId="0" fontId="79" fillId="0" borderId="1" xfId="0" applyFont="1" applyBorder="1" applyAlignment="1">
      <alignment horizontal="left" vertical="top" wrapText="1"/>
    </xf>
    <xf numFmtId="165" fontId="1" fillId="5" borderId="1" xfId="0" applyNumberFormat="1" applyFont="1" applyFill="1" applyBorder="1" applyAlignment="1">
      <alignment vertical="top" wrapText="1"/>
    </xf>
    <xf numFmtId="49" fontId="79" fillId="5" borderId="1" xfId="0" applyNumberFormat="1" applyFont="1" applyFill="1" applyBorder="1" applyAlignment="1">
      <alignment vertical="top" wrapText="1"/>
    </xf>
    <xf numFmtId="49" fontId="80" fillId="8" borderId="1" xfId="0" applyNumberFormat="1" applyFont="1" applyFill="1" applyBorder="1" applyAlignment="1">
      <alignment vertical="top" wrapText="1"/>
    </xf>
    <xf numFmtId="49" fontId="79" fillId="5" borderId="2" xfId="0" applyNumberFormat="1" applyFont="1" applyFill="1" applyBorder="1" applyAlignment="1">
      <alignment vertical="top" wrapText="1"/>
    </xf>
    <xf numFmtId="0" fontId="15" fillId="5" borderId="1" xfId="6" applyFont="1" applyFill="1" applyBorder="1" applyAlignment="1">
      <alignment horizontal="right" vertical="top" wrapText="1"/>
    </xf>
    <xf numFmtId="49" fontId="12" fillId="0" borderId="1" xfId="0" applyNumberFormat="1" applyFont="1" applyBorder="1" applyAlignment="1">
      <alignment vertical="top" wrapText="1"/>
    </xf>
    <xf numFmtId="0" fontId="24" fillId="15" borderId="1" xfId="0" applyFont="1" applyFill="1" applyBorder="1" applyAlignment="1">
      <alignment vertical="center" wrapText="1"/>
    </xf>
    <xf numFmtId="49" fontId="55" fillId="5" borderId="1" xfId="0" applyNumberFormat="1" applyFont="1" applyFill="1" applyBorder="1" applyAlignment="1">
      <alignment horizontal="center" vertical="top" wrapText="1"/>
    </xf>
    <xf numFmtId="0" fontId="10" fillId="14" borderId="1" xfId="0" applyFont="1" applyFill="1" applyBorder="1" applyAlignment="1">
      <alignment vertical="top" wrapText="1"/>
    </xf>
    <xf numFmtId="0" fontId="26" fillId="0" borderId="0" xfId="0" applyFont="1" applyAlignment="1">
      <alignment vertical="top"/>
    </xf>
    <xf numFmtId="0" fontId="24" fillId="0" borderId="1" xfId="4" applyFont="1" applyBorder="1" applyAlignment="1">
      <alignment vertical="top" wrapText="1"/>
    </xf>
    <xf numFmtId="0" fontId="24" fillId="5" borderId="1" xfId="4" applyFont="1" applyFill="1" applyBorder="1" applyAlignment="1">
      <alignment vertical="top" wrapText="1"/>
    </xf>
    <xf numFmtId="49" fontId="24" fillId="0" borderId="0" xfId="0" applyNumberFormat="1" applyFont="1" applyAlignment="1">
      <alignment vertical="top" wrapText="1"/>
    </xf>
    <xf numFmtId="0" fontId="82" fillId="5" borderId="0" xfId="6" applyFont="1" applyFill="1" applyAlignment="1">
      <alignment horizontal="center"/>
    </xf>
    <xf numFmtId="166" fontId="23" fillId="5" borderId="1" xfId="0" applyNumberFormat="1" applyFont="1" applyFill="1" applyBorder="1" applyAlignment="1">
      <alignment vertical="top"/>
    </xf>
    <xf numFmtId="166" fontId="23" fillId="5" borderId="1" xfId="6" applyNumberFormat="1" applyFont="1" applyFill="1" applyBorder="1" applyAlignment="1">
      <alignment horizontal="right" vertical="top" wrapText="1"/>
    </xf>
    <xf numFmtId="166" fontId="83" fillId="5" borderId="1" xfId="4" applyNumberFormat="1" applyFont="1" applyFill="1" applyBorder="1" applyAlignment="1">
      <alignment vertical="top" wrapText="1"/>
    </xf>
    <xf numFmtId="166" fontId="84" fillId="5" borderId="1" xfId="4" applyNumberFormat="1" applyFont="1" applyFill="1" applyBorder="1" applyAlignment="1">
      <alignment vertical="top" wrapText="1"/>
    </xf>
    <xf numFmtId="0" fontId="15" fillId="2" borderId="0" xfId="0" applyFont="1" applyFill="1" applyAlignment="1">
      <alignment vertical="top" wrapText="1"/>
    </xf>
    <xf numFmtId="0" fontId="15" fillId="14" borderId="1" xfId="0" applyFont="1" applyFill="1" applyBorder="1" applyAlignment="1">
      <alignment vertical="top" wrapText="1"/>
    </xf>
    <xf numFmtId="0" fontId="15" fillId="2" borderId="1" xfId="0" applyFont="1" applyFill="1" applyBorder="1" applyAlignment="1">
      <alignment vertical="top" wrapText="1"/>
    </xf>
    <xf numFmtId="166" fontId="8" fillId="2" borderId="0" xfId="0" applyNumberFormat="1" applyFont="1" applyFill="1"/>
    <xf numFmtId="0" fontId="74" fillId="0" borderId="0" xfId="0" applyFont="1" applyAlignment="1">
      <alignment horizontal="center"/>
    </xf>
    <xf numFmtId="166" fontId="22" fillId="5" borderId="1" xfId="0" applyNumberFormat="1" applyFont="1" applyFill="1" applyBorder="1" applyAlignment="1">
      <alignment vertical="top" wrapText="1"/>
    </xf>
    <xf numFmtId="0" fontId="33" fillId="2" borderId="0" xfId="0" applyFont="1" applyFill="1" applyAlignment="1">
      <alignment vertical="top" wrapText="1"/>
    </xf>
    <xf numFmtId="0" fontId="24" fillId="0" borderId="1" xfId="12" applyFont="1" applyBorder="1" applyAlignment="1">
      <alignment vertical="top" wrapText="1"/>
    </xf>
    <xf numFmtId="0" fontId="24" fillId="0" borderId="0" xfId="4" applyFont="1" applyAlignment="1">
      <alignment vertical="top" wrapText="1"/>
    </xf>
    <xf numFmtId="166" fontId="26" fillId="8" borderId="1" xfId="4" applyNumberFormat="1" applyFont="1" applyFill="1" applyBorder="1" applyAlignment="1">
      <alignment vertical="top" wrapText="1"/>
    </xf>
    <xf numFmtId="166" fontId="24" fillId="0" borderId="1" xfId="4" applyNumberFormat="1" applyFont="1" applyBorder="1" applyAlignment="1">
      <alignment vertical="top" wrapText="1"/>
    </xf>
    <xf numFmtId="166" fontId="24" fillId="5" borderId="2" xfId="4" applyNumberFormat="1" applyFont="1" applyFill="1" applyBorder="1" applyAlignment="1">
      <alignment horizontal="right" vertical="top" wrapText="1"/>
    </xf>
    <xf numFmtId="166" fontId="27" fillId="8" borderId="1" xfId="4" applyNumberFormat="1" applyFont="1" applyFill="1" applyBorder="1" applyAlignment="1">
      <alignment vertical="top" wrapText="1"/>
    </xf>
    <xf numFmtId="166" fontId="44" fillId="9" borderId="1" xfId="4" applyNumberFormat="1" applyFont="1" applyFill="1" applyBorder="1" applyAlignment="1">
      <alignment vertical="top" wrapText="1"/>
    </xf>
    <xf numFmtId="166" fontId="44" fillId="10" borderId="1" xfId="4" applyNumberFormat="1" applyFont="1" applyFill="1" applyBorder="1" applyAlignment="1">
      <alignment vertical="top" wrapText="1"/>
    </xf>
    <xf numFmtId="166" fontId="85" fillId="5" borderId="1" xfId="4" applyNumberFormat="1" applyFont="1" applyFill="1" applyBorder="1" applyAlignment="1">
      <alignment vertical="top" wrapText="1"/>
    </xf>
    <xf numFmtId="166" fontId="24" fillId="0" borderId="0" xfId="0" applyNumberFormat="1" applyFont="1"/>
    <xf numFmtId="0" fontId="34" fillId="0" borderId="0" xfId="0" applyFont="1" applyAlignment="1">
      <alignment wrapText="1"/>
    </xf>
    <xf numFmtId="0" fontId="33" fillId="2" borderId="0" xfId="0" applyFont="1" applyFill="1" applyAlignment="1">
      <alignment vertical="top"/>
    </xf>
    <xf numFmtId="0" fontId="18" fillId="2" borderId="0" xfId="0" applyFont="1" applyFill="1" applyAlignment="1">
      <alignment vertical="top" wrapText="1"/>
    </xf>
    <xf numFmtId="3" fontId="15" fillId="0" borderId="2" xfId="6" applyNumberFormat="1" applyFont="1" applyBorder="1" applyAlignment="1">
      <alignment horizontal="left" vertical="top" wrapText="1"/>
    </xf>
    <xf numFmtId="166" fontId="25" fillId="5" borderId="1" xfId="6" applyNumberFormat="1" applyFont="1" applyFill="1" applyBorder="1" applyAlignment="1">
      <alignment horizontal="right" vertical="top" wrapText="1"/>
    </xf>
    <xf numFmtId="166" fontId="86" fillId="8" borderId="1" xfId="6" applyNumberFormat="1" applyFont="1" applyFill="1" applyBorder="1" applyAlignment="1">
      <alignment vertical="top" wrapText="1"/>
    </xf>
    <xf numFmtId="0" fontId="60" fillId="0" borderId="0" xfId="0" applyFont="1" applyAlignment="1">
      <alignment horizontal="center" vertical="top" wrapText="1"/>
    </xf>
    <xf numFmtId="49" fontId="60" fillId="0" borderId="0" xfId="0" applyNumberFormat="1" applyFont="1" applyAlignment="1">
      <alignment vertical="top" wrapText="1"/>
    </xf>
    <xf numFmtId="0" fontId="5" fillId="2" borderId="0" xfId="0" applyFont="1" applyFill="1" applyAlignment="1">
      <alignment horizontal="center" vertical="top"/>
    </xf>
    <xf numFmtId="49" fontId="15" fillId="5" borderId="4" xfId="0" applyNumberFormat="1" applyFont="1" applyFill="1" applyBorder="1" applyAlignment="1">
      <alignment horizontal="left" vertical="top" wrapText="1"/>
    </xf>
    <xf numFmtId="0" fontId="24" fillId="14" borderId="1" xfId="0" applyFont="1" applyFill="1" applyBorder="1" applyAlignment="1">
      <alignment vertical="top" wrapText="1"/>
    </xf>
    <xf numFmtId="0" fontId="24" fillId="8" borderId="1" xfId="0" applyFont="1" applyFill="1" applyBorder="1" applyAlignment="1">
      <alignment vertical="top" wrapText="1"/>
    </xf>
    <xf numFmtId="49" fontId="48" fillId="0" borderId="1" xfId="0" applyNumberFormat="1" applyFont="1" applyBorder="1" applyAlignment="1">
      <alignment horizontal="center" vertical="top" wrapText="1"/>
    </xf>
    <xf numFmtId="49" fontId="48" fillId="0" borderId="1" xfId="0" applyNumberFormat="1" applyFont="1" applyBorder="1" applyAlignment="1">
      <alignment horizontal="left" vertical="top" wrapText="1"/>
    </xf>
    <xf numFmtId="0" fontId="10" fillId="14" borderId="1" xfId="0" applyFont="1" applyFill="1" applyBorder="1" applyAlignment="1">
      <alignment horizontal="left" vertical="top" wrapText="1"/>
    </xf>
    <xf numFmtId="0" fontId="15" fillId="8" borderId="1" xfId="0" applyFont="1" applyFill="1" applyBorder="1" applyAlignment="1">
      <alignment horizontal="left" vertical="top" wrapText="1"/>
    </xf>
    <xf numFmtId="166" fontId="1" fillId="5" borderId="4" xfId="0" applyNumberFormat="1" applyFont="1" applyFill="1" applyBorder="1" applyAlignment="1">
      <alignment horizontal="right" vertical="top"/>
    </xf>
    <xf numFmtId="166" fontId="8" fillId="0" borderId="0" xfId="0" applyNumberFormat="1" applyFont="1"/>
    <xf numFmtId="166" fontId="1" fillId="5" borderId="1" xfId="0" applyNumberFormat="1" applyFont="1" applyFill="1" applyBorder="1" applyAlignment="1">
      <alignment vertical="top" wrapText="1"/>
    </xf>
    <xf numFmtId="166" fontId="1" fillId="5" borderId="1" xfId="6" applyNumberFormat="1" applyFill="1" applyBorder="1" applyAlignment="1">
      <alignment horizontal="right" vertical="top" wrapText="1"/>
    </xf>
    <xf numFmtId="166" fontId="15" fillId="5" borderId="2" xfId="0" applyNumberFormat="1" applyFont="1" applyFill="1" applyBorder="1" applyAlignment="1">
      <alignment vertical="top"/>
    </xf>
    <xf numFmtId="166" fontId="15" fillId="5" borderId="4" xfId="0" applyNumberFormat="1" applyFont="1" applyFill="1" applyBorder="1" applyAlignment="1">
      <alignment vertical="top"/>
    </xf>
    <xf numFmtId="166" fontId="25" fillId="5" borderId="4" xfId="0" applyNumberFormat="1" applyFont="1" applyFill="1" applyBorder="1" applyAlignment="1">
      <alignment vertical="top"/>
    </xf>
    <xf numFmtId="0" fontId="87" fillId="15" borderId="1" xfId="0" applyFont="1" applyFill="1" applyBorder="1" applyAlignment="1">
      <alignment vertical="center" wrapText="1"/>
    </xf>
    <xf numFmtId="166" fontId="87" fillId="15" borderId="1" xfId="0" applyNumberFormat="1" applyFont="1" applyFill="1" applyBorder="1" applyAlignment="1">
      <alignment vertical="center" wrapText="1"/>
    </xf>
    <xf numFmtId="166" fontId="1" fillId="5" borderId="1" xfId="4" applyNumberFormat="1" applyFont="1" applyFill="1" applyBorder="1" applyAlignment="1">
      <alignment horizontal="right" vertical="top" wrapText="1"/>
    </xf>
    <xf numFmtId="166" fontId="1" fillId="5" borderId="2" xfId="0" applyNumberFormat="1" applyFont="1" applyFill="1" applyBorder="1" applyAlignment="1">
      <alignment vertical="top"/>
    </xf>
    <xf numFmtId="166" fontId="33" fillId="5" borderId="0" xfId="0" applyNumberFormat="1" applyFont="1" applyFill="1" applyAlignment="1">
      <alignment horizontal="center" vertical="top" wrapText="1"/>
    </xf>
    <xf numFmtId="165" fontId="25" fillId="5" borderId="1" xfId="7" applyNumberFormat="1" applyFont="1" applyFill="1" applyBorder="1" applyAlignment="1">
      <alignment horizontal="right" vertical="top" wrapText="1"/>
    </xf>
    <xf numFmtId="165" fontId="15" fillId="5" borderId="1" xfId="7" applyNumberFormat="1" applyFont="1" applyFill="1" applyBorder="1" applyAlignment="1">
      <alignment horizontal="right" vertical="top" wrapText="1"/>
    </xf>
    <xf numFmtId="49" fontId="21" fillId="0" borderId="0" xfId="0" applyNumberFormat="1" applyFont="1" applyAlignment="1">
      <alignment wrapText="1"/>
    </xf>
    <xf numFmtId="166" fontId="10" fillId="6" borderId="4" xfId="0" applyNumberFormat="1" applyFont="1" applyFill="1" applyBorder="1" applyAlignment="1">
      <alignment horizontal="right" vertical="top" wrapText="1"/>
    </xf>
    <xf numFmtId="166" fontId="15" fillId="0" borderId="0" xfId="0" applyNumberFormat="1" applyFont="1" applyAlignment="1">
      <alignment horizontal="right" wrapText="1"/>
    </xf>
    <xf numFmtId="166" fontId="9" fillId="9" borderId="1" xfId="4" applyNumberFormat="1" applyFont="1" applyFill="1" applyBorder="1" applyAlignment="1">
      <alignment vertical="top" wrapText="1"/>
    </xf>
    <xf numFmtId="166" fontId="14" fillId="5" borderId="1" xfId="4" applyNumberFormat="1" applyFont="1" applyFill="1" applyBorder="1" applyAlignment="1">
      <alignment vertical="top" wrapText="1"/>
    </xf>
    <xf numFmtId="166" fontId="9" fillId="10" borderId="1" xfId="4" applyNumberFormat="1" applyFont="1" applyFill="1" applyBorder="1" applyAlignment="1">
      <alignment vertical="top" wrapText="1"/>
    </xf>
    <xf numFmtId="166" fontId="70" fillId="5" borderId="1" xfId="0" applyNumberFormat="1" applyFont="1" applyFill="1" applyBorder="1" applyAlignment="1">
      <alignment vertical="top" wrapText="1"/>
    </xf>
    <xf numFmtId="166" fontId="71" fillId="5" borderId="1" xfId="0" applyNumberFormat="1" applyFont="1" applyFill="1" applyBorder="1" applyAlignment="1">
      <alignment vertical="top" wrapText="1"/>
    </xf>
    <xf numFmtId="166" fontId="23" fillId="5" borderId="0" xfId="0" applyNumberFormat="1" applyFont="1" applyFill="1" applyAlignment="1">
      <alignment horizontal="left" vertical="top" wrapText="1"/>
    </xf>
    <xf numFmtId="0" fontId="15" fillId="2" borderId="1" xfId="0" applyFont="1" applyFill="1" applyBorder="1" applyAlignment="1">
      <alignment horizontal="left" vertical="top" wrapText="1"/>
    </xf>
    <xf numFmtId="0" fontId="15" fillId="5" borderId="3" xfId="0" applyFont="1" applyFill="1" applyBorder="1" applyAlignment="1">
      <alignment horizontal="right" vertical="top" wrapText="1"/>
    </xf>
    <xf numFmtId="0" fontId="81" fillId="15" borderId="1" xfId="0" applyFont="1" applyFill="1" applyBorder="1" applyAlignment="1">
      <alignment horizontal="left" vertical="top" wrapText="1"/>
    </xf>
    <xf numFmtId="49" fontId="24" fillId="5" borderId="1" xfId="0" applyNumberFormat="1" applyFont="1" applyFill="1" applyBorder="1" applyAlignment="1">
      <alignment horizontal="center" vertical="top" wrapText="1"/>
    </xf>
    <xf numFmtId="49" fontId="60" fillId="0" borderId="0" xfId="0" applyNumberFormat="1" applyFont="1" applyAlignment="1">
      <alignment wrapText="1"/>
    </xf>
    <xf numFmtId="49" fontId="26" fillId="9" borderId="1" xfId="0" applyNumberFormat="1" applyFont="1" applyFill="1" applyBorder="1" applyAlignment="1">
      <alignment horizontal="center" vertical="center" wrapText="1"/>
    </xf>
    <xf numFmtId="49" fontId="45" fillId="9" borderId="2" xfId="0" applyNumberFormat="1" applyFont="1" applyFill="1" applyBorder="1" applyAlignment="1">
      <alignment horizontal="center" vertical="center" textRotation="90" wrapText="1"/>
    </xf>
    <xf numFmtId="49" fontId="45" fillId="9" borderId="6" xfId="0" applyNumberFormat="1" applyFont="1" applyFill="1" applyBorder="1" applyAlignment="1">
      <alignment horizontal="center" vertical="center" textRotation="90" wrapText="1"/>
    </xf>
    <xf numFmtId="49" fontId="45" fillId="9" borderId="2" xfId="0" applyNumberFormat="1" applyFont="1" applyFill="1" applyBorder="1" applyAlignment="1">
      <alignment horizontal="center" vertical="center" wrapText="1"/>
    </xf>
    <xf numFmtId="49" fontId="45" fillId="9" borderId="6" xfId="0" applyNumberFormat="1" applyFont="1" applyFill="1" applyBorder="1" applyAlignment="1">
      <alignment horizontal="center" vertical="center" wrapText="1"/>
    </xf>
    <xf numFmtId="49" fontId="45" fillId="9" borderId="4" xfId="0" applyNumberFormat="1" applyFont="1" applyFill="1" applyBorder="1" applyAlignment="1">
      <alignment horizontal="center" vertical="center" wrapText="1"/>
    </xf>
    <xf numFmtId="49" fontId="45" fillId="9" borderId="4" xfId="0" applyNumberFormat="1" applyFont="1" applyFill="1" applyBorder="1" applyAlignment="1">
      <alignment horizontal="center" vertical="center" textRotation="90" wrapText="1"/>
    </xf>
    <xf numFmtId="0" fontId="44" fillId="8" borderId="3" xfId="0" applyFont="1" applyFill="1" applyBorder="1" applyAlignment="1">
      <alignment horizontal="left" vertical="top" wrapText="1"/>
    </xf>
    <xf numFmtId="0" fontId="44" fillId="8" borderId="11" xfId="0" applyFont="1" applyFill="1" applyBorder="1" applyAlignment="1">
      <alignment horizontal="left" vertical="top" wrapText="1"/>
    </xf>
    <xf numFmtId="0" fontId="44" fillId="8" borderId="5" xfId="0" applyFont="1" applyFill="1" applyBorder="1" applyAlignment="1">
      <alignment horizontal="left" vertical="top" wrapText="1"/>
    </xf>
    <xf numFmtId="0" fontId="15" fillId="5" borderId="2" xfId="0" applyFont="1" applyFill="1" applyBorder="1" applyAlignment="1">
      <alignment horizontal="left" vertical="top" wrapText="1"/>
    </xf>
    <xf numFmtId="0" fontId="15" fillId="5" borderId="6" xfId="0" applyFont="1" applyFill="1" applyBorder="1" applyAlignment="1">
      <alignment horizontal="left" vertical="top" wrapText="1"/>
    </xf>
    <xf numFmtId="0" fontId="15" fillId="5" borderId="4" xfId="0" applyFont="1" applyFill="1" applyBorder="1" applyAlignment="1">
      <alignment horizontal="left" vertical="top" wrapText="1"/>
    </xf>
    <xf numFmtId="0" fontId="24" fillId="5" borderId="2" xfId="0" applyFont="1" applyFill="1" applyBorder="1" applyAlignment="1">
      <alignment horizontal="center" vertical="top" wrapText="1"/>
    </xf>
    <xf numFmtId="0" fontId="24" fillId="5" borderId="6" xfId="0" applyFont="1" applyFill="1" applyBorder="1" applyAlignment="1">
      <alignment horizontal="center" vertical="top" wrapText="1"/>
    </xf>
    <xf numFmtId="0" fontId="24" fillId="5" borderId="4" xfId="0" applyFont="1" applyFill="1" applyBorder="1" applyAlignment="1">
      <alignment horizontal="center" vertical="top" wrapText="1"/>
    </xf>
    <xf numFmtId="0" fontId="26" fillId="9" borderId="1" xfId="0" applyFont="1" applyFill="1" applyBorder="1" applyAlignment="1">
      <alignment horizontal="center" vertical="center" textRotation="90" wrapText="1"/>
    </xf>
    <xf numFmtId="49" fontId="50" fillId="14" borderId="12" xfId="0" applyNumberFormat="1" applyFont="1" applyFill="1" applyBorder="1" applyAlignment="1">
      <alignment horizontal="left" vertical="center" wrapText="1"/>
    </xf>
    <xf numFmtId="49" fontId="50" fillId="14" borderId="10" xfId="0" applyNumberFormat="1" applyFont="1" applyFill="1" applyBorder="1" applyAlignment="1">
      <alignment horizontal="left" vertical="center" wrapText="1"/>
    </xf>
    <xf numFmtId="49" fontId="50" fillId="14" borderId="7" xfId="0" applyNumberFormat="1" applyFont="1" applyFill="1" applyBorder="1" applyAlignment="1">
      <alignment horizontal="left" vertical="center" wrapText="1"/>
    </xf>
    <xf numFmtId="49" fontId="15" fillId="5" borderId="1" xfId="0" applyNumberFormat="1" applyFont="1" applyFill="1" applyBorder="1" applyAlignment="1">
      <alignment horizontal="left" vertical="top" wrapText="1"/>
    </xf>
    <xf numFmtId="0" fontId="10" fillId="9"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49" fontId="15" fillId="5" borderId="2" xfId="0" applyNumberFormat="1" applyFont="1" applyFill="1" applyBorder="1" applyAlignment="1">
      <alignment horizontal="center" vertical="top" wrapText="1"/>
    </xf>
    <xf numFmtId="49" fontId="15" fillId="5" borderId="6" xfId="0" applyNumberFormat="1" applyFont="1" applyFill="1" applyBorder="1" applyAlignment="1">
      <alignment horizontal="center" vertical="top" wrapText="1"/>
    </xf>
    <xf numFmtId="0" fontId="7"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0" fontId="44" fillId="8" borderId="1" xfId="0" applyFont="1" applyFill="1" applyBorder="1" applyAlignment="1">
      <alignment horizontal="left" vertical="top" wrapText="1"/>
    </xf>
    <xf numFmtId="49" fontId="24" fillId="5" borderId="2" xfId="0" applyNumberFormat="1" applyFont="1" applyFill="1" applyBorder="1" applyAlignment="1">
      <alignment horizontal="left" vertical="top" wrapText="1"/>
    </xf>
    <xf numFmtId="49" fontId="24" fillId="5" borderId="4" xfId="0" applyNumberFormat="1" applyFont="1" applyFill="1" applyBorder="1" applyAlignment="1">
      <alignment horizontal="left" vertical="top" wrapText="1"/>
    </xf>
    <xf numFmtId="49" fontId="24" fillId="5" borderId="1" xfId="0" applyNumberFormat="1" applyFont="1" applyFill="1" applyBorder="1" applyAlignment="1">
      <alignment horizontal="left" vertical="top" wrapText="1"/>
    </xf>
    <xf numFmtId="49" fontId="24" fillId="5" borderId="2" xfId="0" applyNumberFormat="1" applyFont="1" applyFill="1" applyBorder="1" applyAlignment="1">
      <alignment horizontal="center" vertical="top" wrapText="1"/>
    </xf>
    <xf numFmtId="49" fontId="24" fillId="5" borderId="6" xfId="0" applyNumberFormat="1" applyFont="1" applyFill="1" applyBorder="1" applyAlignment="1">
      <alignment horizontal="center" vertical="top" wrapText="1"/>
    </xf>
    <xf numFmtId="49" fontId="24" fillId="5" borderId="6" xfId="0" applyNumberFormat="1" applyFont="1" applyFill="1" applyBorder="1" applyAlignment="1">
      <alignment horizontal="left" vertical="top" wrapText="1"/>
    </xf>
    <xf numFmtId="49" fontId="48" fillId="5" borderId="2" xfId="0" applyNumberFormat="1" applyFont="1" applyFill="1" applyBorder="1" applyAlignment="1">
      <alignment horizontal="left" vertical="top" wrapText="1"/>
    </xf>
    <xf numFmtId="49" fontId="48" fillId="5" borderId="6" xfId="0" applyNumberFormat="1" applyFont="1" applyFill="1" applyBorder="1" applyAlignment="1">
      <alignment horizontal="left" vertical="top" wrapText="1"/>
    </xf>
    <xf numFmtId="49" fontId="48" fillId="5" borderId="2" xfId="0" applyNumberFormat="1" applyFont="1" applyFill="1" applyBorder="1" applyAlignment="1">
      <alignment horizontal="center" vertical="top" wrapText="1"/>
    </xf>
    <xf numFmtId="49" fontId="48" fillId="5" borderId="6" xfId="0" applyNumberFormat="1" applyFont="1" applyFill="1" applyBorder="1" applyAlignment="1">
      <alignment horizontal="center" vertical="top" wrapText="1"/>
    </xf>
    <xf numFmtId="49" fontId="15" fillId="5" borderId="2" xfId="0" applyNumberFormat="1" applyFont="1" applyFill="1" applyBorder="1" applyAlignment="1">
      <alignment horizontal="left" vertical="top" wrapText="1"/>
    </xf>
    <xf numFmtId="49" fontId="15" fillId="5" borderId="4" xfId="0" applyNumberFormat="1" applyFont="1" applyFill="1" applyBorder="1" applyAlignment="1">
      <alignment horizontal="left" vertical="top" wrapText="1"/>
    </xf>
    <xf numFmtId="0" fontId="15" fillId="2" borderId="1" xfId="0" applyFont="1" applyFill="1" applyBorder="1" applyAlignment="1">
      <alignment horizontal="left" vertical="top" wrapText="1"/>
    </xf>
    <xf numFmtId="49" fontId="48" fillId="5" borderId="1" xfId="0" applyNumberFormat="1" applyFont="1" applyFill="1" applyBorder="1" applyAlignment="1">
      <alignment horizontal="left" vertical="top" wrapText="1"/>
    </xf>
    <xf numFmtId="0" fontId="15" fillId="5" borderId="1" xfId="0" applyFont="1" applyFill="1" applyBorder="1" applyAlignment="1">
      <alignment horizontal="center" vertical="top" wrapText="1"/>
    </xf>
    <xf numFmtId="49" fontId="48" fillId="5" borderId="4" xfId="0" applyNumberFormat="1" applyFont="1" applyFill="1" applyBorder="1" applyAlignment="1">
      <alignment horizontal="left" vertical="top" wrapText="1"/>
    </xf>
    <xf numFmtId="49" fontId="10" fillId="5" borderId="1" xfId="0" applyNumberFormat="1" applyFont="1" applyFill="1" applyBorder="1" applyAlignment="1">
      <alignment horizontal="right" vertical="top" wrapText="1"/>
    </xf>
    <xf numFmtId="49" fontId="24" fillId="5" borderId="2" xfId="0" applyNumberFormat="1" applyFont="1" applyFill="1" applyBorder="1" applyAlignment="1">
      <alignment vertical="top" wrapText="1"/>
    </xf>
    <xf numFmtId="49" fontId="24" fillId="5" borderId="6" xfId="0" applyNumberFormat="1" applyFont="1" applyFill="1" applyBorder="1" applyAlignment="1">
      <alignment vertical="top" wrapText="1"/>
    </xf>
    <xf numFmtId="49" fontId="24" fillId="0" borderId="1" xfId="0" applyNumberFormat="1" applyFont="1" applyBorder="1" applyAlignment="1">
      <alignment horizontal="left" vertical="top" wrapText="1"/>
    </xf>
    <xf numFmtId="49" fontId="48" fillId="5" borderId="1" xfId="0" applyNumberFormat="1" applyFont="1" applyFill="1" applyBorder="1" applyAlignment="1">
      <alignment horizontal="center" vertical="top" wrapText="1"/>
    </xf>
    <xf numFmtId="49" fontId="16" fillId="8" borderId="4" xfId="0" applyNumberFormat="1" applyFont="1" applyFill="1" applyBorder="1" applyAlignment="1">
      <alignment horizontal="right" vertical="top" wrapText="1"/>
    </xf>
    <xf numFmtId="49" fontId="24" fillId="5" borderId="4" xfId="0" applyNumberFormat="1" applyFont="1" applyFill="1" applyBorder="1" applyAlignment="1">
      <alignment horizontal="center" vertical="top" wrapText="1"/>
    </xf>
    <xf numFmtId="49" fontId="75" fillId="0" borderId="0" xfId="0" applyNumberFormat="1" applyFont="1" applyAlignment="1">
      <alignment wrapText="1"/>
    </xf>
    <xf numFmtId="49" fontId="58" fillId="0" borderId="0" xfId="0" applyNumberFormat="1" applyFont="1" applyAlignment="1">
      <alignment wrapText="1"/>
    </xf>
    <xf numFmtId="0" fontId="76" fillId="2" borderId="10" xfId="0" applyFont="1" applyFill="1" applyBorder="1" applyAlignment="1">
      <alignment horizontal="center" vertical="center" wrapText="1"/>
    </xf>
    <xf numFmtId="0" fontId="15" fillId="5" borderId="1" xfId="0" applyFont="1" applyFill="1" applyBorder="1" applyAlignment="1">
      <alignment horizontal="left" vertical="top" wrapText="1"/>
    </xf>
    <xf numFmtId="0" fontId="7" fillId="5" borderId="2" xfId="0" applyFont="1" applyFill="1" applyBorder="1" applyAlignment="1">
      <alignment horizontal="center" vertical="top" wrapText="1"/>
    </xf>
    <xf numFmtId="0" fontId="7" fillId="5" borderId="4" xfId="0" applyFont="1" applyFill="1" applyBorder="1" applyAlignment="1">
      <alignment horizontal="center" vertical="top" wrapText="1"/>
    </xf>
    <xf numFmtId="0" fontId="15" fillId="5" borderId="2" xfId="0" applyFont="1" applyFill="1" applyBorder="1" applyAlignment="1">
      <alignment horizontal="center" vertical="top" wrapText="1"/>
    </xf>
    <xf numFmtId="0" fontId="15" fillId="5" borderId="6" xfId="0" applyFont="1" applyFill="1" applyBorder="1" applyAlignment="1">
      <alignment horizontal="center" vertical="top" wrapText="1"/>
    </xf>
    <xf numFmtId="0" fontId="15" fillId="5" borderId="4" xfId="0" applyFont="1" applyFill="1" applyBorder="1" applyAlignment="1">
      <alignment horizontal="center" vertical="top" wrapText="1"/>
    </xf>
    <xf numFmtId="0" fontId="24" fillId="5" borderId="2" xfId="0" applyFont="1" applyFill="1" applyBorder="1" applyAlignment="1">
      <alignment horizontal="left" vertical="top" wrapText="1"/>
    </xf>
    <xf numFmtId="0" fontId="24" fillId="5" borderId="4" xfId="0" applyFont="1" applyFill="1" applyBorder="1" applyAlignment="1">
      <alignment horizontal="left" vertical="top" wrapText="1"/>
    </xf>
    <xf numFmtId="49" fontId="15" fillId="5" borderId="4" xfId="0" applyNumberFormat="1" applyFont="1" applyFill="1" applyBorder="1" applyAlignment="1">
      <alignment horizontal="center" vertical="top" wrapText="1"/>
    </xf>
    <xf numFmtId="0" fontId="7" fillId="5" borderId="2" xfId="0" applyFont="1" applyFill="1" applyBorder="1" applyAlignment="1">
      <alignment horizontal="left" vertical="top" wrapText="1"/>
    </xf>
    <xf numFmtId="0" fontId="7" fillId="5" borderId="4" xfId="0" applyFont="1" applyFill="1" applyBorder="1" applyAlignment="1">
      <alignment horizontal="left" vertical="top" wrapText="1"/>
    </xf>
    <xf numFmtId="49" fontId="15" fillId="5" borderId="1" xfId="0" applyNumberFormat="1" applyFont="1" applyFill="1" applyBorder="1" applyAlignment="1">
      <alignment horizontal="center" vertical="top" wrapText="1"/>
    </xf>
    <xf numFmtId="0" fontId="15" fillId="0" borderId="2" xfId="0" applyFont="1" applyBorder="1" applyAlignment="1">
      <alignment horizontal="left" vertical="top" wrapText="1"/>
    </xf>
    <xf numFmtId="0" fontId="15" fillId="0" borderId="4" xfId="0" applyFont="1" applyBorder="1" applyAlignment="1">
      <alignment horizontal="left" vertical="top" wrapText="1"/>
    </xf>
    <xf numFmtId="0" fontId="1" fillId="5" borderId="2" xfId="0" applyFont="1" applyFill="1" applyBorder="1" applyAlignment="1">
      <alignment horizontal="left" vertical="top" wrapText="1"/>
    </xf>
    <xf numFmtId="0" fontId="1" fillId="5" borderId="4" xfId="0" applyFont="1" applyFill="1" applyBorder="1" applyAlignment="1">
      <alignment horizontal="left" vertical="top" wrapText="1"/>
    </xf>
    <xf numFmtId="0" fontId="24" fillId="5" borderId="1" xfId="0" applyFont="1" applyFill="1" applyBorder="1" applyAlignment="1">
      <alignment horizontal="right" vertical="top" wrapText="1"/>
    </xf>
    <xf numFmtId="49" fontId="16" fillId="8" borderId="10" xfId="0" applyNumberFormat="1" applyFont="1" applyFill="1" applyBorder="1" applyAlignment="1">
      <alignment horizontal="right" vertical="top" wrapText="1"/>
    </xf>
    <xf numFmtId="49" fontId="16" fillId="8" borderId="7" xfId="0" applyNumberFormat="1" applyFont="1" applyFill="1" applyBorder="1" applyAlignment="1">
      <alignment horizontal="right" vertical="top" wrapText="1"/>
    </xf>
    <xf numFmtId="49" fontId="6" fillId="2" borderId="11" xfId="0" applyNumberFormat="1" applyFont="1" applyFill="1" applyBorder="1" applyAlignment="1">
      <alignment vertical="top" wrapText="1"/>
    </xf>
    <xf numFmtId="49" fontId="6" fillId="2" borderId="5" xfId="0" applyNumberFormat="1" applyFont="1" applyFill="1" applyBorder="1" applyAlignment="1">
      <alignment vertical="top" wrapText="1"/>
    </xf>
    <xf numFmtId="0" fontId="24" fillId="0" borderId="1" xfId="0" applyFont="1" applyBorder="1" applyAlignment="1">
      <alignment vertical="top" wrapText="1"/>
    </xf>
    <xf numFmtId="49" fontId="24" fillId="0" borderId="1" xfId="0" applyNumberFormat="1" applyFont="1" applyBorder="1" applyAlignment="1">
      <alignment horizontal="right" vertical="top" wrapText="1"/>
    </xf>
    <xf numFmtId="0" fontId="26" fillId="8" borderId="1" xfId="0" applyFont="1" applyFill="1" applyBorder="1" applyAlignment="1">
      <alignment horizontal="left" vertical="top" wrapText="1"/>
    </xf>
    <xf numFmtId="49" fontId="26" fillId="8" borderId="1" xfId="0" applyNumberFormat="1" applyFont="1" applyFill="1" applyBorder="1" applyAlignment="1">
      <alignment horizontal="left" vertical="top" wrapText="1"/>
    </xf>
    <xf numFmtId="49" fontId="7" fillId="0" borderId="1" xfId="0" applyNumberFormat="1" applyFont="1" applyBorder="1" applyAlignment="1">
      <alignment horizontal="center" vertical="top" wrapText="1"/>
    </xf>
    <xf numFmtId="49" fontId="55" fillId="0" borderId="1" xfId="0" applyNumberFormat="1" applyFont="1" applyBorder="1" applyAlignment="1">
      <alignment horizontal="left" vertical="top" wrapText="1"/>
    </xf>
    <xf numFmtId="0" fontId="24"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0" fontId="15" fillId="0" borderId="1" xfId="0" applyFont="1" applyBorder="1" applyAlignment="1">
      <alignment horizontal="left" vertical="top" wrapText="1"/>
    </xf>
    <xf numFmtId="49" fontId="55" fillId="0" borderId="1" xfId="0" applyNumberFormat="1" applyFont="1" applyBorder="1" applyAlignment="1">
      <alignment horizontal="center" vertical="top" wrapText="1"/>
    </xf>
    <xf numFmtId="49" fontId="59" fillId="0" borderId="0" xfId="0" applyNumberFormat="1" applyFont="1" applyAlignment="1">
      <alignment horizontal="left" wrapText="1"/>
    </xf>
    <xf numFmtId="0" fontId="26" fillId="9" borderId="1" xfId="0" applyFont="1" applyFill="1" applyBorder="1" applyAlignment="1">
      <alignment horizontal="right" vertical="center" textRotation="90" wrapText="1"/>
    </xf>
    <xf numFmtId="49" fontId="50" fillId="14" borderId="1" xfId="0" applyNumberFormat="1" applyFont="1" applyFill="1" applyBorder="1" applyAlignment="1">
      <alignment horizontal="left" vertical="center" wrapText="1"/>
    </xf>
    <xf numFmtId="49" fontId="45" fillId="9" borderId="1" xfId="0" applyNumberFormat="1" applyFont="1" applyFill="1" applyBorder="1" applyAlignment="1">
      <alignment horizontal="center" vertical="center" textRotation="90" wrapText="1"/>
    </xf>
    <xf numFmtId="49" fontId="45" fillId="9" borderId="1" xfId="0" applyNumberFormat="1" applyFont="1" applyFill="1" applyBorder="1" applyAlignment="1">
      <alignment horizontal="center" vertical="center" wrapText="1"/>
    </xf>
    <xf numFmtId="49" fontId="25" fillId="0" borderId="1" xfId="0" applyNumberFormat="1" applyFont="1" applyBorder="1" applyAlignment="1">
      <alignment vertical="top" wrapText="1"/>
    </xf>
    <xf numFmtId="166" fontId="25"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right" vertical="top" wrapText="1"/>
    </xf>
    <xf numFmtId="1" fontId="1" fillId="5" borderId="1" xfId="0" applyNumberFormat="1" applyFont="1" applyFill="1" applyBorder="1" applyAlignment="1">
      <alignment horizontal="right" vertical="top" wrapText="1"/>
    </xf>
    <xf numFmtId="49" fontId="79" fillId="0" borderId="1" xfId="0" applyNumberFormat="1" applyFont="1" applyBorder="1" applyAlignment="1">
      <alignment horizontal="left" vertical="top" wrapText="1"/>
    </xf>
    <xf numFmtId="0" fontId="1" fillId="5" borderId="1" xfId="0" applyFont="1" applyFill="1" applyBorder="1" applyAlignment="1">
      <alignment horizontal="right" vertical="top" wrapText="1"/>
    </xf>
    <xf numFmtId="1" fontId="15" fillId="5" borderId="1" xfId="0" applyNumberFormat="1" applyFont="1" applyFill="1" applyBorder="1" applyAlignment="1">
      <alignment horizontal="right" vertical="top" wrapText="1"/>
    </xf>
    <xf numFmtId="49" fontId="10" fillId="5" borderId="4"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0" fontId="15" fillId="5" borderId="1" xfId="0" applyFont="1" applyFill="1" applyBorder="1" applyAlignment="1">
      <alignment horizontal="right" vertical="top" wrapText="1"/>
    </xf>
    <xf numFmtId="49" fontId="10" fillId="8" borderId="1" xfId="0" applyNumberFormat="1" applyFont="1" applyFill="1" applyBorder="1" applyAlignment="1">
      <alignment horizontal="left" vertical="top" wrapText="1"/>
    </xf>
    <xf numFmtId="49" fontId="16" fillId="8" borderId="1" xfId="0" applyNumberFormat="1" applyFont="1" applyFill="1" applyBorder="1" applyAlignment="1">
      <alignment horizontal="right" vertical="top" wrapText="1"/>
    </xf>
    <xf numFmtId="49" fontId="18" fillId="0" borderId="1" xfId="0" applyNumberFormat="1" applyFont="1" applyBorder="1" applyAlignment="1">
      <alignment horizontal="left" vertical="top" wrapText="1"/>
    </xf>
    <xf numFmtId="1" fontId="1" fillId="2"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top" wrapText="1"/>
    </xf>
    <xf numFmtId="0" fontId="18" fillId="5" borderId="2" xfId="0" applyFont="1" applyFill="1" applyBorder="1" applyAlignment="1">
      <alignment horizontal="left" vertical="top" wrapText="1"/>
    </xf>
    <xf numFmtId="0" fontId="18" fillId="5" borderId="4" xfId="0" applyFont="1" applyFill="1" applyBorder="1" applyAlignment="1">
      <alignment horizontal="left" vertical="top" wrapText="1"/>
    </xf>
    <xf numFmtId="49" fontId="7" fillId="0" borderId="2" xfId="0" applyNumberFormat="1" applyFont="1" applyBorder="1" applyAlignment="1">
      <alignment horizontal="center" vertical="top" wrapText="1"/>
    </xf>
    <xf numFmtId="49" fontId="7" fillId="0" borderId="4" xfId="0" applyNumberFormat="1" applyFont="1" applyBorder="1" applyAlignment="1">
      <alignment horizontal="center" vertical="top" wrapText="1"/>
    </xf>
    <xf numFmtId="49" fontId="15" fillId="0" borderId="1" xfId="0" applyNumberFormat="1" applyFont="1" applyBorder="1" applyAlignment="1">
      <alignment horizontal="left" vertical="top" wrapText="1"/>
    </xf>
    <xf numFmtId="49" fontId="18" fillId="0" borderId="1"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49" fontId="1" fillId="0" borderId="1" xfId="0" applyNumberFormat="1" applyFont="1" applyBorder="1" applyAlignment="1">
      <alignment horizontal="left" vertical="top" wrapText="1"/>
    </xf>
    <xf numFmtId="166" fontId="15" fillId="5" borderId="1" xfId="0" applyNumberFormat="1" applyFont="1" applyFill="1" applyBorder="1" applyAlignment="1">
      <alignment horizontal="right" vertical="top" wrapText="1"/>
    </xf>
    <xf numFmtId="49" fontId="53" fillId="14" borderId="1" xfId="0" applyNumberFormat="1" applyFont="1" applyFill="1" applyBorder="1" applyAlignment="1">
      <alignment horizontal="left" vertical="center" wrapText="1"/>
    </xf>
    <xf numFmtId="49" fontId="79" fillId="5" borderId="1" xfId="0" applyNumberFormat="1" applyFont="1" applyFill="1" applyBorder="1" applyAlignment="1">
      <alignment horizontal="left" vertical="top" wrapText="1"/>
    </xf>
    <xf numFmtId="49" fontId="80" fillId="5" borderId="1" xfId="0" applyNumberFormat="1" applyFont="1" applyFill="1" applyBorder="1" applyAlignment="1">
      <alignment horizontal="left" vertical="top" wrapText="1"/>
    </xf>
    <xf numFmtId="0" fontId="27" fillId="5" borderId="0" xfId="0" applyFont="1" applyFill="1" applyAlignment="1">
      <alignment horizontal="center" vertical="center" wrapText="1"/>
    </xf>
    <xf numFmtId="49" fontId="24" fillId="5" borderId="1" xfId="0" applyNumberFormat="1" applyFont="1" applyFill="1" applyBorder="1" applyAlignment="1">
      <alignment horizontal="right" vertical="top" wrapText="1"/>
    </xf>
    <xf numFmtId="0" fontId="10" fillId="9" borderId="1" xfId="0" applyFont="1" applyFill="1" applyBorder="1" applyAlignment="1">
      <alignment horizontal="center" vertical="center" textRotation="90" wrapText="1"/>
    </xf>
    <xf numFmtId="0" fontId="45" fillId="9" borderId="1" xfId="0" applyFont="1" applyFill="1" applyBorder="1" applyAlignment="1">
      <alignment vertical="top" wrapText="1"/>
    </xf>
    <xf numFmtId="0" fontId="10" fillId="5" borderId="0" xfId="0" applyFont="1" applyFill="1" applyAlignment="1">
      <alignment horizontal="right" vertical="center" wrapText="1"/>
    </xf>
    <xf numFmtId="49" fontId="10" fillId="2" borderId="10" xfId="0" applyNumberFormat="1" applyFont="1" applyFill="1" applyBorder="1" applyAlignment="1">
      <alignment horizontal="right" vertical="top" wrapText="1"/>
    </xf>
    <xf numFmtId="49" fontId="10" fillId="2" borderId="7" xfId="0" applyNumberFormat="1" applyFont="1" applyFill="1" applyBorder="1" applyAlignment="1">
      <alignment horizontal="right" vertical="top" wrapText="1"/>
    </xf>
    <xf numFmtId="0" fontId="10" fillId="8" borderId="1" xfId="0" applyFont="1" applyFill="1" applyBorder="1" applyAlignment="1">
      <alignment horizontal="left" vertical="top" wrapText="1"/>
    </xf>
    <xf numFmtId="49" fontId="15" fillId="0" borderId="1" xfId="0" applyNumberFormat="1" applyFont="1" applyBorder="1" applyAlignment="1">
      <alignment horizontal="center" vertical="top" wrapText="1"/>
    </xf>
    <xf numFmtId="49" fontId="15" fillId="0" borderId="1" xfId="12" applyNumberFormat="1" applyFont="1" applyBorder="1" applyAlignment="1">
      <alignment horizontal="center" vertical="top" wrapText="1"/>
    </xf>
    <xf numFmtId="0" fontId="15" fillId="0" borderId="2" xfId="12" applyFont="1" applyBorder="1" applyAlignment="1">
      <alignment horizontal="left" vertical="top" wrapText="1"/>
    </xf>
    <xf numFmtId="0" fontId="15" fillId="0" borderId="4" xfId="12" applyFont="1" applyBorder="1" applyAlignment="1">
      <alignment horizontal="left" vertical="top" wrapText="1"/>
    </xf>
    <xf numFmtId="49" fontId="6" fillId="5" borderId="1" xfId="0" applyNumberFormat="1" applyFont="1" applyFill="1" applyBorder="1" applyAlignment="1">
      <alignment horizontal="right" vertical="top" wrapText="1"/>
    </xf>
    <xf numFmtId="49" fontId="45" fillId="8" borderId="3" xfId="0" applyNumberFormat="1" applyFont="1" applyFill="1" applyBorder="1" applyAlignment="1">
      <alignment horizontal="left" vertical="top" wrapText="1"/>
    </xf>
    <xf numFmtId="49" fontId="45" fillId="8" borderId="11" xfId="0" applyNumberFormat="1" applyFont="1" applyFill="1" applyBorder="1" applyAlignment="1">
      <alignment horizontal="left" vertical="top" wrapText="1"/>
    </xf>
    <xf numFmtId="49" fontId="45" fillId="8" borderId="5" xfId="0" applyNumberFormat="1" applyFont="1" applyFill="1" applyBorder="1" applyAlignment="1">
      <alignment horizontal="left" vertical="top" wrapText="1"/>
    </xf>
    <xf numFmtId="49" fontId="53" fillId="14" borderId="12" xfId="0" applyNumberFormat="1" applyFont="1" applyFill="1" applyBorder="1" applyAlignment="1">
      <alignment horizontal="left" vertical="center" wrapText="1"/>
    </xf>
    <xf numFmtId="49" fontId="53" fillId="14" borderId="10" xfId="0" applyNumberFormat="1" applyFont="1" applyFill="1" applyBorder="1" applyAlignment="1">
      <alignment horizontal="left" vertical="center" wrapText="1"/>
    </xf>
    <xf numFmtId="49" fontId="53" fillId="14" borderId="7" xfId="0" applyNumberFormat="1" applyFont="1" applyFill="1" applyBorder="1" applyAlignment="1">
      <alignment horizontal="left" vertical="center" wrapText="1"/>
    </xf>
    <xf numFmtId="0" fontId="45" fillId="8" borderId="3" xfId="0" applyFont="1" applyFill="1" applyBorder="1" applyAlignment="1">
      <alignment horizontal="left" vertical="top" wrapText="1"/>
    </xf>
    <xf numFmtId="0" fontId="45" fillId="8" borderId="11" xfId="0" applyFont="1" applyFill="1" applyBorder="1" applyAlignment="1">
      <alignment horizontal="left" vertical="top" wrapText="1"/>
    </xf>
    <xf numFmtId="0" fontId="45" fillId="8" borderId="5" xfId="0" applyFont="1" applyFill="1" applyBorder="1" applyAlignment="1">
      <alignment horizontal="left" vertical="top" wrapText="1"/>
    </xf>
    <xf numFmtId="0" fontId="6" fillId="0" borderId="0" xfId="0" applyFont="1" applyAlignment="1">
      <alignment horizontal="right" vertical="center"/>
    </xf>
    <xf numFmtId="0" fontId="24" fillId="5" borderId="1" xfId="0" applyFont="1" applyFill="1" applyBorder="1" applyAlignment="1">
      <alignment horizontal="center" vertical="top" wrapText="1"/>
    </xf>
    <xf numFmtId="166" fontId="24" fillId="5" borderId="1" xfId="0" applyNumberFormat="1" applyFont="1" applyFill="1" applyBorder="1" applyAlignment="1">
      <alignment horizontal="right" vertical="top" wrapText="1"/>
    </xf>
    <xf numFmtId="0" fontId="24" fillId="0" borderId="1" xfId="0" applyFont="1" applyBorder="1" applyAlignment="1">
      <alignment horizontal="center" vertical="top" wrapText="1"/>
    </xf>
    <xf numFmtId="0" fontId="16" fillId="0" borderId="0" xfId="0" applyFont="1" applyAlignment="1">
      <alignment horizontal="center" vertical="center" wrapText="1"/>
    </xf>
    <xf numFmtId="0" fontId="26" fillId="5" borderId="0" xfId="0" applyFont="1" applyFill="1" applyAlignment="1">
      <alignment horizontal="right" vertical="center" wrapText="1"/>
    </xf>
    <xf numFmtId="49" fontId="45" fillId="9" borderId="1" xfId="0" applyNumberFormat="1" applyFont="1" applyFill="1" applyBorder="1" applyAlignment="1">
      <alignment vertical="center" textRotation="90" wrapText="1"/>
    </xf>
    <xf numFmtId="0" fontId="1" fillId="5" borderId="2" xfId="0" applyFont="1" applyFill="1" applyBorder="1" applyAlignment="1">
      <alignment horizontal="center" vertical="top" wrapText="1"/>
    </xf>
    <xf numFmtId="0" fontId="1" fillId="5" borderId="6" xfId="0" applyFont="1" applyFill="1" applyBorder="1" applyAlignment="1">
      <alignment horizontal="center" vertical="top" wrapText="1"/>
    </xf>
    <xf numFmtId="0" fontId="1" fillId="5" borderId="4" xfId="0" applyFont="1" applyFill="1" applyBorder="1" applyAlignment="1">
      <alignment horizontal="center" vertical="top" wrapText="1"/>
    </xf>
    <xf numFmtId="49" fontId="2" fillId="5" borderId="2" xfId="0" applyNumberFormat="1" applyFont="1" applyFill="1" applyBorder="1" applyAlignment="1">
      <alignment horizontal="center" vertical="top" wrapText="1"/>
    </xf>
    <xf numFmtId="49" fontId="2" fillId="5" borderId="4" xfId="0" applyNumberFormat="1" applyFont="1" applyFill="1" applyBorder="1" applyAlignment="1">
      <alignment horizontal="center" vertical="top" wrapText="1"/>
    </xf>
    <xf numFmtId="0" fontId="26" fillId="9" borderId="1" xfId="0" applyFont="1" applyFill="1" applyBorder="1" applyAlignment="1">
      <alignment vertical="top" wrapText="1"/>
    </xf>
    <xf numFmtId="49" fontId="1" fillId="5" borderId="2" xfId="0" applyNumberFormat="1" applyFont="1" applyFill="1" applyBorder="1" applyAlignment="1">
      <alignment horizontal="left" vertical="top" wrapText="1"/>
    </xf>
    <xf numFmtId="49" fontId="1" fillId="5" borderId="4"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165" fontId="7" fillId="5" borderId="2" xfId="0" applyNumberFormat="1" applyFont="1" applyFill="1" applyBorder="1" applyAlignment="1">
      <alignment horizontal="left" vertical="top" wrapText="1"/>
    </xf>
    <xf numFmtId="165" fontId="7" fillId="5" borderId="6" xfId="0" applyNumberFormat="1" applyFont="1" applyFill="1" applyBorder="1" applyAlignment="1">
      <alignment horizontal="left" vertical="top" wrapText="1"/>
    </xf>
    <xf numFmtId="165" fontId="7" fillId="5" borderId="4" xfId="0" applyNumberFormat="1" applyFont="1" applyFill="1" applyBorder="1" applyAlignment="1">
      <alignment horizontal="left" vertical="top" wrapText="1"/>
    </xf>
    <xf numFmtId="49" fontId="1" fillId="3" borderId="2" xfId="0" applyNumberFormat="1" applyFont="1" applyFill="1" applyBorder="1" applyAlignment="1">
      <alignment horizontal="left" vertical="top" wrapText="1"/>
    </xf>
    <xf numFmtId="49" fontId="1" fillId="3" borderId="6" xfId="0" applyNumberFormat="1" applyFont="1" applyFill="1" applyBorder="1" applyAlignment="1">
      <alignment horizontal="left" vertical="top" wrapText="1"/>
    </xf>
    <xf numFmtId="49" fontId="1" fillId="3" borderId="4" xfId="0" applyNumberFormat="1" applyFont="1" applyFill="1" applyBorder="1" applyAlignment="1">
      <alignment horizontal="left" vertical="top" wrapText="1"/>
    </xf>
    <xf numFmtId="165" fontId="1" fillId="2" borderId="2" xfId="0" applyNumberFormat="1" applyFont="1" applyFill="1" applyBorder="1" applyAlignment="1">
      <alignment horizontal="left" vertical="top" wrapText="1"/>
    </xf>
    <xf numFmtId="165" fontId="1" fillId="2" borderId="6" xfId="0" applyNumberFormat="1" applyFont="1" applyFill="1" applyBorder="1" applyAlignment="1">
      <alignment horizontal="left" vertical="top" wrapText="1"/>
    </xf>
    <xf numFmtId="165" fontId="1" fillId="2" borderId="4" xfId="0" applyNumberFormat="1" applyFont="1" applyFill="1" applyBorder="1" applyAlignment="1">
      <alignment horizontal="left" vertical="top" wrapText="1"/>
    </xf>
    <xf numFmtId="166" fontId="1" fillId="5" borderId="2" xfId="0" applyNumberFormat="1" applyFont="1" applyFill="1" applyBorder="1" applyAlignment="1">
      <alignment horizontal="right" vertical="top" wrapText="1"/>
    </xf>
    <xf numFmtId="166" fontId="1" fillId="5" borderId="6" xfId="0" applyNumberFormat="1" applyFont="1" applyFill="1" applyBorder="1" applyAlignment="1">
      <alignment horizontal="right" vertical="top" wrapText="1"/>
    </xf>
    <xf numFmtId="166" fontId="1" fillId="5" borderId="4" xfId="0" applyNumberFormat="1" applyFont="1" applyFill="1" applyBorder="1" applyAlignment="1">
      <alignment horizontal="right" vertical="top" wrapText="1"/>
    </xf>
    <xf numFmtId="49" fontId="1" fillId="0" borderId="2" xfId="0" applyNumberFormat="1" applyFont="1" applyBorder="1" applyAlignment="1">
      <alignment horizontal="left" vertical="top" wrapText="1"/>
    </xf>
    <xf numFmtId="49" fontId="1" fillId="0" borderId="4" xfId="0" applyNumberFormat="1" applyFont="1" applyBorder="1" applyAlignment="1">
      <alignment horizontal="left" vertical="top" wrapTex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0" fontId="1" fillId="5" borderId="6" xfId="0" applyFont="1" applyFill="1" applyBorder="1" applyAlignment="1">
      <alignment horizontal="left" vertical="top" wrapText="1"/>
    </xf>
    <xf numFmtId="0" fontId="4" fillId="5" borderId="0" xfId="0" applyFont="1" applyFill="1" applyAlignment="1">
      <alignment horizontal="center" vertical="top" wrapText="1"/>
    </xf>
    <xf numFmtId="0" fontId="6" fillId="5" borderId="0" xfId="0" applyFont="1" applyFill="1" applyAlignment="1">
      <alignment horizontal="right" vertical="center" wrapText="1"/>
    </xf>
    <xf numFmtId="0" fontId="26" fillId="9" borderId="1" xfId="0" applyFont="1" applyFill="1" applyBorder="1" applyAlignment="1">
      <alignment horizontal="center" vertical="top" textRotation="90" wrapText="1"/>
    </xf>
    <xf numFmtId="165" fontId="15" fillId="5" borderId="2" xfId="0" applyNumberFormat="1" applyFont="1" applyFill="1" applyBorder="1" applyAlignment="1">
      <alignment horizontal="left" vertical="top" wrapText="1"/>
    </xf>
    <xf numFmtId="165" fontId="15" fillId="5" borderId="6" xfId="0" applyNumberFormat="1" applyFont="1" applyFill="1" applyBorder="1" applyAlignment="1">
      <alignment horizontal="left" vertical="top" wrapText="1"/>
    </xf>
    <xf numFmtId="165" fontId="15" fillId="5" borderId="4" xfId="0" applyNumberFormat="1" applyFont="1" applyFill="1" applyBorder="1" applyAlignment="1">
      <alignment horizontal="left" vertical="top" wrapText="1"/>
    </xf>
    <xf numFmtId="49" fontId="6" fillId="2" borderId="3" xfId="0" applyNumberFormat="1" applyFont="1" applyFill="1" applyBorder="1" applyAlignment="1">
      <alignment horizontal="right" vertical="top" wrapText="1"/>
    </xf>
    <xf numFmtId="49" fontId="6" fillId="2" borderId="11" xfId="0" applyNumberFormat="1" applyFont="1" applyFill="1" applyBorder="1" applyAlignment="1">
      <alignment horizontal="right" vertical="top" wrapText="1"/>
    </xf>
    <xf numFmtId="49" fontId="6" fillId="2" borderId="5" xfId="0" applyNumberFormat="1" applyFont="1" applyFill="1" applyBorder="1" applyAlignment="1">
      <alignment horizontal="right" vertical="top" wrapText="1"/>
    </xf>
    <xf numFmtId="49" fontId="7" fillId="0" borderId="2"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49" fontId="1" fillId="5" borderId="2" xfId="0" applyNumberFormat="1" applyFont="1" applyFill="1" applyBorder="1" applyAlignment="1">
      <alignment horizontal="left" vertical="top"/>
    </xf>
    <xf numFmtId="49" fontId="1" fillId="5" borderId="4" xfId="0" applyNumberFormat="1" applyFont="1" applyFill="1" applyBorder="1" applyAlignment="1">
      <alignment horizontal="left" vertical="top"/>
    </xf>
    <xf numFmtId="0" fontId="15" fillId="5" borderId="2" xfId="11" applyFont="1" applyFill="1" applyBorder="1" applyAlignment="1">
      <alignment horizontal="left" vertical="top" wrapText="1"/>
    </xf>
    <xf numFmtId="0" fontId="15" fillId="5" borderId="4" xfId="11" applyFont="1" applyFill="1" applyBorder="1" applyAlignment="1">
      <alignment horizontal="left" vertical="top" wrapText="1"/>
    </xf>
    <xf numFmtId="0" fontId="24" fillId="5" borderId="2" xfId="11" applyFont="1" applyFill="1" applyBorder="1" applyAlignment="1">
      <alignment horizontal="left" vertical="top" wrapText="1"/>
    </xf>
    <xf numFmtId="0" fontId="24" fillId="5" borderId="4" xfId="11" applyFont="1" applyFill="1" applyBorder="1" applyAlignment="1">
      <alignment horizontal="left" vertical="top" wrapText="1"/>
    </xf>
    <xf numFmtId="166" fontId="24" fillId="5" borderId="2" xfId="0" applyNumberFormat="1" applyFont="1" applyFill="1" applyBorder="1" applyAlignment="1">
      <alignment horizontal="right" vertical="top" wrapText="1"/>
    </xf>
    <xf numFmtId="166" fontId="24" fillId="5" borderId="6" xfId="0" applyNumberFormat="1" applyFont="1" applyFill="1" applyBorder="1" applyAlignment="1">
      <alignment horizontal="right" vertical="top" wrapText="1"/>
    </xf>
    <xf numFmtId="166" fontId="24" fillId="5" borderId="4" xfId="0" applyNumberFormat="1" applyFont="1" applyFill="1" applyBorder="1" applyAlignment="1">
      <alignment horizontal="right" vertical="top" wrapText="1"/>
    </xf>
    <xf numFmtId="0" fontId="15" fillId="0" borderId="6" xfId="0" applyFont="1" applyBorder="1" applyAlignment="1">
      <alignment horizontal="left" vertical="top" wrapText="1"/>
    </xf>
    <xf numFmtId="0" fontId="24" fillId="0" borderId="2" xfId="0" applyFont="1" applyBorder="1" applyAlignment="1">
      <alignment horizontal="left" vertical="top" wrapText="1"/>
    </xf>
    <xf numFmtId="0" fontId="24" fillId="0" borderId="6" xfId="0" applyFont="1" applyBorder="1" applyAlignment="1">
      <alignment horizontal="left" vertical="top" wrapText="1"/>
    </xf>
    <xf numFmtId="0" fontId="24" fillId="0" borderId="4" xfId="0" applyFont="1" applyBorder="1" applyAlignment="1">
      <alignment horizontal="left" vertical="top" wrapText="1"/>
    </xf>
    <xf numFmtId="0" fontId="24" fillId="0" borderId="2" xfId="0" applyFont="1" applyBorder="1" applyAlignment="1">
      <alignment horizontal="center" vertical="top" wrapText="1"/>
    </xf>
    <xf numFmtId="0" fontId="24" fillId="0" borderId="6" xfId="0" applyFont="1" applyBorder="1" applyAlignment="1">
      <alignment horizontal="center" vertical="top" wrapText="1"/>
    </xf>
    <xf numFmtId="0" fontId="18" fillId="0" borderId="2" xfId="0" applyFont="1" applyBorder="1" applyAlignment="1">
      <alignment horizontal="left" vertical="top" wrapText="1"/>
    </xf>
    <xf numFmtId="0" fontId="18" fillId="0" borderId="4" xfId="0" applyFont="1" applyBorder="1" applyAlignment="1">
      <alignment horizontal="left" vertical="top" wrapText="1"/>
    </xf>
    <xf numFmtId="0" fontId="18" fillId="5" borderId="2" xfId="11" applyFont="1" applyFill="1" applyBorder="1" applyAlignment="1">
      <alignment horizontal="left" vertical="top" wrapText="1"/>
    </xf>
    <xf numFmtId="0" fontId="18" fillId="5" borderId="4" xfId="11" applyFont="1" applyFill="1" applyBorder="1" applyAlignment="1">
      <alignment horizontal="left" vertical="top" wrapText="1"/>
    </xf>
    <xf numFmtId="49" fontId="26" fillId="5" borderId="1" xfId="0" applyNumberFormat="1" applyFont="1" applyFill="1" applyBorder="1" applyAlignment="1">
      <alignment horizontal="right" vertical="top" wrapText="1"/>
    </xf>
    <xf numFmtId="49" fontId="27" fillId="8" borderId="1" xfId="0" applyNumberFormat="1" applyFont="1" applyFill="1" applyBorder="1" applyAlignment="1">
      <alignment horizontal="right" vertical="top" wrapText="1"/>
    </xf>
    <xf numFmtId="0" fontId="26" fillId="8" borderId="3" xfId="0" applyFont="1" applyFill="1" applyBorder="1" applyAlignment="1">
      <alignment horizontal="left" vertical="top" wrapText="1"/>
    </xf>
    <xf numFmtId="0" fontId="26" fillId="8" borderId="11" xfId="0" applyFont="1" applyFill="1" applyBorder="1" applyAlignment="1">
      <alignment horizontal="left" vertical="top" wrapText="1"/>
    </xf>
    <xf numFmtId="0" fontId="26" fillId="8" borderId="5" xfId="0" applyFont="1" applyFill="1" applyBorder="1" applyAlignment="1">
      <alignment horizontal="left" vertical="top" wrapText="1"/>
    </xf>
    <xf numFmtId="49" fontId="15" fillId="0" borderId="2" xfId="0" applyNumberFormat="1" applyFont="1" applyBorder="1" applyAlignment="1">
      <alignment horizontal="center" vertical="top" wrapText="1"/>
    </xf>
    <xf numFmtId="49" fontId="15" fillId="0" borderId="4"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4" xfId="0" applyNumberFormat="1" applyFont="1" applyBorder="1" applyAlignment="1">
      <alignment horizontal="center" vertical="top" wrapText="1"/>
    </xf>
    <xf numFmtId="3" fontId="24" fillId="5" borderId="2" xfId="0" applyNumberFormat="1" applyFont="1" applyFill="1" applyBorder="1" applyAlignment="1">
      <alignment horizontal="left" vertical="top" wrapText="1"/>
    </xf>
    <xf numFmtId="3" fontId="24" fillId="5" borderId="4" xfId="0" applyNumberFormat="1" applyFont="1" applyFill="1" applyBorder="1" applyAlignment="1">
      <alignment horizontal="left" vertical="top" wrapText="1"/>
    </xf>
    <xf numFmtId="49" fontId="24" fillId="0" borderId="2" xfId="0" applyNumberFormat="1" applyFont="1" applyBorder="1" applyAlignment="1">
      <alignment horizontal="left" vertical="top" wrapText="1"/>
    </xf>
    <xf numFmtId="49" fontId="24" fillId="0" borderId="6" xfId="0" applyNumberFormat="1" applyFont="1" applyBorder="1" applyAlignment="1">
      <alignment horizontal="left" vertical="top" wrapText="1"/>
    </xf>
    <xf numFmtId="49" fontId="24" fillId="0" borderId="4" xfId="0" applyNumberFormat="1" applyFont="1" applyBorder="1" applyAlignment="1">
      <alignment horizontal="left" vertical="top" wrapText="1"/>
    </xf>
    <xf numFmtId="49" fontId="26" fillId="9" borderId="1" xfId="0" applyNumberFormat="1" applyFont="1" applyFill="1" applyBorder="1" applyAlignment="1">
      <alignment horizontal="center" vertical="center" textRotation="90" wrapText="1"/>
    </xf>
    <xf numFmtId="49" fontId="48" fillId="0" borderId="2" xfId="0" applyNumberFormat="1" applyFont="1" applyBorder="1" applyAlignment="1">
      <alignment horizontal="left" vertical="top" wrapText="1"/>
    </xf>
    <xf numFmtId="49" fontId="48" fillId="0" borderId="6" xfId="0" applyNumberFormat="1" applyFont="1" applyBorder="1" applyAlignment="1">
      <alignment horizontal="left" vertical="top" wrapText="1"/>
    </xf>
    <xf numFmtId="49" fontId="48" fillId="0" borderId="4" xfId="0" applyNumberFormat="1" applyFont="1" applyBorder="1" applyAlignment="1">
      <alignment horizontal="left" vertical="top" wrapText="1"/>
    </xf>
    <xf numFmtId="0" fontId="24" fillId="0" borderId="4" xfId="0" applyFont="1" applyBorder="1" applyAlignment="1">
      <alignment horizontal="center" vertical="top" wrapText="1"/>
    </xf>
    <xf numFmtId="49" fontId="15" fillId="0" borderId="2" xfId="0" applyNumberFormat="1" applyFont="1" applyBorder="1" applyAlignment="1">
      <alignment horizontal="left" vertical="top" wrapText="1"/>
    </xf>
    <xf numFmtId="49" fontId="15" fillId="0" borderId="6" xfId="0" applyNumberFormat="1" applyFont="1" applyBorder="1" applyAlignment="1">
      <alignment horizontal="left" vertical="top" wrapText="1"/>
    </xf>
    <xf numFmtId="49" fontId="18" fillId="5" borderId="1" xfId="0" applyNumberFormat="1" applyFont="1" applyFill="1" applyBorder="1" applyAlignment="1">
      <alignment horizontal="left" vertical="top" wrapText="1"/>
    </xf>
    <xf numFmtId="0" fontId="15" fillId="0" borderId="2" xfId="0" applyFont="1" applyBorder="1" applyAlignment="1">
      <alignment vertical="top" wrapText="1"/>
    </xf>
    <xf numFmtId="0" fontId="15" fillId="0" borderId="4" xfId="0" applyFont="1" applyBorder="1" applyAlignment="1">
      <alignment vertical="top" wrapText="1"/>
    </xf>
    <xf numFmtId="0" fontId="15" fillId="0" borderId="1" xfId="0" applyFont="1" applyBorder="1" applyAlignment="1">
      <alignment vertical="top" wrapText="1"/>
    </xf>
    <xf numFmtId="166" fontId="15" fillId="0" borderId="2" xfId="4" applyNumberFormat="1" applyFont="1" applyBorder="1" applyAlignment="1">
      <alignment vertical="top" wrapText="1"/>
    </xf>
    <xf numFmtId="166" fontId="15" fillId="0" borderId="6" xfId="4" applyNumberFormat="1" applyFont="1" applyBorder="1" applyAlignment="1">
      <alignment horizontal="right" vertical="top" wrapText="1"/>
    </xf>
    <xf numFmtId="166" fontId="15" fillId="0" borderId="4" xfId="4" applyNumberFormat="1" applyFont="1" applyBorder="1" applyAlignment="1">
      <alignment horizontal="right" vertical="top" wrapText="1"/>
    </xf>
    <xf numFmtId="166" fontId="15" fillId="0" borderId="6" xfId="4" applyNumberFormat="1" applyFont="1" applyBorder="1" applyAlignment="1">
      <alignment horizontal="center" vertical="top" wrapText="1"/>
    </xf>
    <xf numFmtId="166" fontId="15" fillId="0" borderId="4" xfId="4" applyNumberFormat="1" applyFont="1" applyBorder="1" applyAlignment="1">
      <alignment horizontal="center" vertical="top" wrapText="1"/>
    </xf>
    <xf numFmtId="0" fontId="18" fillId="0" borderId="2" xfId="4" applyFont="1" applyBorder="1" applyAlignment="1">
      <alignment horizontal="center" vertical="top" wrapText="1"/>
    </xf>
    <xf numFmtId="0" fontId="18" fillId="0" borderId="6" xfId="4" applyFont="1" applyBorder="1" applyAlignment="1">
      <alignment horizontal="center" vertical="top" wrapText="1"/>
    </xf>
    <xf numFmtId="0" fontId="18" fillId="0" borderId="4" xfId="4" applyFont="1" applyBorder="1" applyAlignment="1">
      <alignment horizontal="center" vertical="top" wrapText="1"/>
    </xf>
    <xf numFmtId="49" fontId="7" fillId="5" borderId="2" xfId="0" applyNumberFormat="1" applyFont="1" applyFill="1" applyBorder="1" applyAlignment="1">
      <alignment horizontal="left" vertical="top" wrapText="1"/>
    </xf>
    <xf numFmtId="49" fontId="7" fillId="5" borderId="6" xfId="0" applyNumberFormat="1" applyFont="1" applyFill="1" applyBorder="1" applyAlignment="1">
      <alignment horizontal="left" vertical="top" wrapText="1"/>
    </xf>
    <xf numFmtId="49" fontId="7" fillId="5" borderId="4" xfId="0" applyNumberFormat="1" applyFont="1" applyFill="1" applyBorder="1" applyAlignment="1">
      <alignment horizontal="left" vertical="top" wrapText="1"/>
    </xf>
    <xf numFmtId="0" fontId="18" fillId="5" borderId="6" xfId="0" applyFont="1" applyFill="1" applyBorder="1" applyAlignment="1">
      <alignment horizontal="left" vertical="top" wrapText="1"/>
    </xf>
    <xf numFmtId="166" fontId="24" fillId="0" borderId="2" xfId="4" applyNumberFormat="1" applyFont="1" applyBorder="1" applyAlignment="1">
      <alignment vertical="top" wrapText="1"/>
    </xf>
    <xf numFmtId="166" fontId="24" fillId="0" borderId="6" xfId="4" applyNumberFormat="1" applyFont="1" applyBorder="1" applyAlignment="1">
      <alignment horizontal="right" vertical="top" wrapText="1"/>
    </xf>
    <xf numFmtId="166" fontId="24" fillId="0" borderId="4" xfId="4" applyNumberFormat="1" applyFont="1" applyBorder="1" applyAlignment="1">
      <alignment horizontal="right" vertical="top" wrapText="1"/>
    </xf>
    <xf numFmtId="0" fontId="15" fillId="5" borderId="2" xfId="4" applyFont="1" applyFill="1" applyBorder="1" applyAlignment="1">
      <alignment horizontal="right" vertical="top" wrapText="1"/>
    </xf>
    <xf numFmtId="0" fontId="15" fillId="5" borderId="6" xfId="4" applyFont="1" applyFill="1" applyBorder="1" applyAlignment="1">
      <alignment horizontal="right" vertical="top" wrapText="1"/>
    </xf>
    <xf numFmtId="0" fontId="15" fillId="5" borderId="4" xfId="4" applyFont="1" applyFill="1" applyBorder="1" applyAlignment="1">
      <alignment horizontal="right" vertical="top" wrapText="1"/>
    </xf>
    <xf numFmtId="0" fontId="15" fillId="5" borderId="2" xfId="4" applyFont="1" applyFill="1" applyBorder="1" applyAlignment="1">
      <alignment horizontal="left" vertical="top" wrapText="1"/>
    </xf>
    <xf numFmtId="0" fontId="15" fillId="5" borderId="6" xfId="4" applyFont="1" applyFill="1" applyBorder="1" applyAlignment="1">
      <alignment horizontal="left" vertical="top" wrapText="1"/>
    </xf>
    <xf numFmtId="0" fontId="15" fillId="5" borderId="4" xfId="4" applyFont="1" applyFill="1" applyBorder="1" applyAlignment="1">
      <alignment horizontal="left" vertical="top" wrapText="1"/>
    </xf>
    <xf numFmtId="0" fontId="15" fillId="0" borderId="2" xfId="4" applyFont="1" applyBorder="1" applyAlignment="1">
      <alignment horizontal="right" vertical="top" wrapText="1"/>
    </xf>
    <xf numFmtId="0" fontId="15" fillId="0" borderId="6" xfId="4" applyFont="1" applyBorder="1" applyAlignment="1">
      <alignment horizontal="right" vertical="top" wrapText="1"/>
    </xf>
    <xf numFmtId="0" fontId="15" fillId="0" borderId="4" xfId="4" applyFont="1" applyBorder="1" applyAlignment="1">
      <alignment horizontal="right" vertical="top" wrapText="1"/>
    </xf>
    <xf numFmtId="0" fontId="15" fillId="5" borderId="2" xfId="4" applyFont="1" applyFill="1" applyBorder="1" applyAlignment="1">
      <alignment horizontal="center" vertical="top" wrapText="1"/>
    </xf>
    <xf numFmtId="0" fontId="15" fillId="5" borderId="6" xfId="4" applyFont="1" applyFill="1" applyBorder="1" applyAlignment="1">
      <alignment horizontal="center" vertical="top" wrapText="1"/>
    </xf>
    <xf numFmtId="0" fontId="15" fillId="5" borderId="4" xfId="4" applyFont="1" applyFill="1" applyBorder="1" applyAlignment="1">
      <alignment horizontal="center" vertical="top" wrapText="1"/>
    </xf>
    <xf numFmtId="166" fontId="24" fillId="0" borderId="6" xfId="4" applyNumberFormat="1" applyFont="1" applyBorder="1" applyAlignment="1">
      <alignment horizontal="center" vertical="top" wrapText="1"/>
    </xf>
    <xf numFmtId="166" fontId="24" fillId="0" borderId="4" xfId="4" applyNumberFormat="1" applyFont="1" applyBorder="1" applyAlignment="1">
      <alignment horizontal="center" vertical="top" wrapText="1"/>
    </xf>
    <xf numFmtId="0" fontId="15" fillId="0" borderId="2" xfId="4" applyFont="1" applyBorder="1" applyAlignment="1">
      <alignment horizontal="left" vertical="top" wrapText="1"/>
    </xf>
    <xf numFmtId="0" fontId="15" fillId="0" borderId="6" xfId="4" applyFont="1" applyBorder="1" applyAlignment="1">
      <alignment horizontal="left" vertical="top" wrapText="1"/>
    </xf>
    <xf numFmtId="0" fontId="15" fillId="0" borderId="4" xfId="4" applyFont="1" applyBorder="1" applyAlignment="1">
      <alignment horizontal="left" vertical="top" wrapText="1"/>
    </xf>
    <xf numFmtId="0" fontId="15" fillId="5" borderId="2" xfId="4" applyFont="1" applyFill="1" applyBorder="1" applyAlignment="1">
      <alignment vertical="top" wrapText="1"/>
    </xf>
    <xf numFmtId="0" fontId="15" fillId="5" borderId="6" xfId="4" applyFont="1" applyFill="1" applyBorder="1" applyAlignment="1">
      <alignment vertical="top" wrapText="1"/>
    </xf>
    <xf numFmtId="0" fontId="15" fillId="5" borderId="4" xfId="4" applyFont="1" applyFill="1" applyBorder="1" applyAlignment="1">
      <alignment vertical="top" wrapText="1"/>
    </xf>
    <xf numFmtId="49" fontId="15" fillId="5" borderId="2" xfId="4" applyNumberFormat="1" applyFont="1" applyFill="1" applyBorder="1" applyAlignment="1">
      <alignment horizontal="left" vertical="top" wrapText="1"/>
    </xf>
    <xf numFmtId="49" fontId="15" fillId="5" borderId="6" xfId="4" applyNumberFormat="1" applyFont="1" applyFill="1" applyBorder="1" applyAlignment="1">
      <alignment horizontal="left" vertical="top" wrapText="1"/>
    </xf>
    <xf numFmtId="49" fontId="15" fillId="5" borderId="4" xfId="4" applyNumberFormat="1" applyFont="1" applyFill="1" applyBorder="1" applyAlignment="1">
      <alignment horizontal="left" vertical="top" wrapText="1"/>
    </xf>
    <xf numFmtId="0" fontId="10" fillId="8" borderId="3" xfId="4" applyFont="1" applyFill="1" applyBorder="1" applyAlignment="1">
      <alignment horizontal="left" vertical="top" wrapText="1"/>
    </xf>
    <xf numFmtId="0" fontId="10" fillId="8" borderId="11" xfId="4" applyFont="1" applyFill="1" applyBorder="1" applyAlignment="1">
      <alignment horizontal="left" vertical="top" wrapText="1"/>
    </xf>
    <xf numFmtId="0" fontId="10" fillId="8" borderId="5" xfId="4" applyFont="1" applyFill="1" applyBorder="1" applyAlignment="1">
      <alignment horizontal="left" vertical="top" wrapText="1"/>
    </xf>
    <xf numFmtId="0" fontId="15" fillId="0" borderId="1" xfId="4" applyFont="1" applyBorder="1" applyAlignment="1">
      <alignment vertical="top" wrapText="1"/>
    </xf>
    <xf numFmtId="0" fontId="18" fillId="0" borderId="2" xfId="4" applyFont="1" applyBorder="1" applyAlignment="1">
      <alignment horizontal="left" vertical="top" wrapText="1"/>
    </xf>
    <xf numFmtId="0" fontId="18" fillId="0" borderId="6" xfId="4" applyFont="1" applyBorder="1" applyAlignment="1">
      <alignment horizontal="left" vertical="top" wrapText="1"/>
    </xf>
    <xf numFmtId="0" fontId="18" fillId="0" borderId="4" xfId="4" applyFont="1" applyBorder="1" applyAlignment="1">
      <alignment horizontal="left" vertical="top" wrapText="1"/>
    </xf>
    <xf numFmtId="0" fontId="18" fillId="0" borderId="1" xfId="4" applyFont="1" applyBorder="1" applyAlignment="1">
      <alignment horizontal="left" vertical="top" wrapText="1"/>
    </xf>
    <xf numFmtId="0" fontId="24" fillId="5" borderId="2" xfId="4" applyFont="1" applyFill="1" applyBorder="1" applyAlignment="1">
      <alignment horizontal="left" vertical="top" wrapText="1"/>
    </xf>
    <xf numFmtId="0" fontId="24" fillId="5" borderId="6" xfId="4" applyFont="1" applyFill="1" applyBorder="1" applyAlignment="1">
      <alignment horizontal="left" vertical="top" wrapText="1"/>
    </xf>
    <xf numFmtId="0" fontId="24" fillId="5" borderId="4" xfId="4" applyFont="1" applyFill="1" applyBorder="1" applyAlignment="1">
      <alignment horizontal="left" vertical="top" wrapText="1"/>
    </xf>
    <xf numFmtId="49" fontId="10" fillId="2" borderId="1" xfId="0" applyNumberFormat="1" applyFont="1" applyFill="1" applyBorder="1" applyAlignment="1">
      <alignment horizontal="right" vertical="top" wrapText="1"/>
    </xf>
    <xf numFmtId="0" fontId="16" fillId="0" borderId="0" xfId="4" applyFont="1" applyAlignment="1">
      <alignment horizontal="center" vertical="top" wrapText="1"/>
    </xf>
    <xf numFmtId="0" fontId="10" fillId="8" borderId="3" xfId="0" applyFont="1" applyFill="1" applyBorder="1" applyAlignment="1">
      <alignment horizontal="left" vertical="top" wrapText="1"/>
    </xf>
    <xf numFmtId="0" fontId="10" fillId="8" borderId="11" xfId="0" applyFont="1" applyFill="1" applyBorder="1" applyAlignment="1">
      <alignment horizontal="left" vertical="top" wrapText="1"/>
    </xf>
    <xf numFmtId="0" fontId="10" fillId="8" borderId="5" xfId="0" applyFont="1" applyFill="1" applyBorder="1" applyAlignment="1">
      <alignment horizontal="left" vertical="top" wrapText="1"/>
    </xf>
    <xf numFmtId="0" fontId="15" fillId="5" borderId="2" xfId="6" applyFont="1" applyFill="1" applyBorder="1" applyAlignment="1">
      <alignment horizontal="left" vertical="top" wrapText="1"/>
    </xf>
    <xf numFmtId="0" fontId="15" fillId="5" borderId="4" xfId="6" applyFont="1" applyFill="1" applyBorder="1" applyAlignment="1">
      <alignment horizontal="left" vertical="top" wrapText="1"/>
    </xf>
    <xf numFmtId="0" fontId="1" fillId="0" borderId="2" xfId="6" applyBorder="1" applyAlignment="1">
      <alignment horizontal="left" vertical="top" wrapText="1"/>
    </xf>
    <xf numFmtId="0" fontId="1" fillId="0" borderId="4" xfId="6" applyBorder="1" applyAlignment="1">
      <alignment horizontal="left" vertical="top" wrapText="1"/>
    </xf>
    <xf numFmtId="0" fontId="1" fillId="5" borderId="2" xfId="6" applyFill="1" applyBorder="1" applyAlignment="1">
      <alignment horizontal="left" vertical="top" wrapText="1"/>
    </xf>
    <xf numFmtId="0" fontId="1" fillId="5" borderId="6" xfId="6" applyFill="1" applyBorder="1" applyAlignment="1">
      <alignment horizontal="left" vertical="top" wrapText="1"/>
    </xf>
    <xf numFmtId="0" fontId="1" fillId="5" borderId="4" xfId="6" applyFill="1" applyBorder="1" applyAlignment="1">
      <alignment horizontal="left" vertical="top" wrapText="1"/>
    </xf>
    <xf numFmtId="0" fontId="1" fillId="0" borderId="2" xfId="6" applyBorder="1" applyAlignment="1">
      <alignment vertical="top" wrapText="1"/>
    </xf>
    <xf numFmtId="0" fontId="1" fillId="0" borderId="6" xfId="6" applyBorder="1" applyAlignment="1">
      <alignment vertical="top" wrapText="1"/>
    </xf>
    <xf numFmtId="0" fontId="1" fillId="0" borderId="4" xfId="6" applyBorder="1" applyAlignment="1">
      <alignment vertical="top" wrapText="1"/>
    </xf>
    <xf numFmtId="49" fontId="6" fillId="2" borderId="1" xfId="6" applyNumberFormat="1" applyFont="1" applyFill="1" applyBorder="1" applyAlignment="1">
      <alignment horizontal="right" vertical="top" wrapText="1"/>
    </xf>
    <xf numFmtId="166" fontId="1" fillId="5" borderId="2" xfId="0" applyNumberFormat="1" applyFont="1" applyFill="1" applyBorder="1" applyAlignment="1">
      <alignment horizontal="right" vertical="top"/>
    </xf>
    <xf numFmtId="166" fontId="1" fillId="5" borderId="4" xfId="0" applyNumberFormat="1" applyFont="1" applyFill="1" applyBorder="1" applyAlignment="1">
      <alignment horizontal="right" vertical="top"/>
    </xf>
    <xf numFmtId="49" fontId="1" fillId="0" borderId="2" xfId="6" applyNumberFormat="1" applyBorder="1" applyAlignment="1">
      <alignment horizontal="left" vertical="top" wrapText="1"/>
    </xf>
    <xf numFmtId="49" fontId="1" fillId="0" borderId="6" xfId="6" applyNumberFormat="1" applyBorder="1" applyAlignment="1">
      <alignment horizontal="left" vertical="top" wrapText="1"/>
    </xf>
    <xf numFmtId="49" fontId="1" fillId="0" borderId="4" xfId="6" applyNumberFormat="1" applyBorder="1" applyAlignment="1">
      <alignment horizontal="left" vertical="top" wrapText="1"/>
    </xf>
    <xf numFmtId="49" fontId="15" fillId="0" borderId="2" xfId="6" applyNumberFormat="1" applyFont="1" applyBorder="1" applyAlignment="1">
      <alignment horizontal="left" vertical="top" wrapText="1"/>
    </xf>
    <xf numFmtId="49" fontId="15" fillId="0" borderId="6" xfId="6" applyNumberFormat="1" applyFont="1" applyBorder="1" applyAlignment="1">
      <alignment horizontal="left" vertical="top" wrapText="1"/>
    </xf>
    <xf numFmtId="49" fontId="15" fillId="0" borderId="4" xfId="6" applyNumberFormat="1" applyFont="1" applyBorder="1" applyAlignment="1">
      <alignment horizontal="left" vertical="top" wrapText="1"/>
    </xf>
    <xf numFmtId="49" fontId="7" fillId="0" borderId="8" xfId="6" applyNumberFormat="1" applyFont="1" applyBorder="1" applyAlignment="1">
      <alignment vertical="top" wrapText="1"/>
    </xf>
    <xf numFmtId="49" fontId="7" fillId="0" borderId="14" xfId="6" applyNumberFormat="1" applyFont="1" applyBorder="1" applyAlignment="1">
      <alignment vertical="top" wrapText="1"/>
    </xf>
    <xf numFmtId="49" fontId="7" fillId="0" borderId="7" xfId="6" applyNumberFormat="1" applyFont="1" applyBorder="1" applyAlignment="1">
      <alignment vertical="top" wrapText="1"/>
    </xf>
    <xf numFmtId="166" fontId="1" fillId="5" borderId="6" xfId="0" applyNumberFormat="1" applyFont="1" applyFill="1" applyBorder="1" applyAlignment="1">
      <alignment horizontal="right" vertical="top"/>
    </xf>
    <xf numFmtId="0" fontId="1" fillId="0" borderId="2" xfId="6" applyBorder="1" applyAlignment="1">
      <alignment horizontal="center" vertical="top" wrapText="1"/>
    </xf>
    <xf numFmtId="0" fontId="1" fillId="0" borderId="6" xfId="6" applyBorder="1" applyAlignment="1">
      <alignment horizontal="center" vertical="top" wrapText="1"/>
    </xf>
    <xf numFmtId="49" fontId="1" fillId="5" borderId="2" xfId="6" applyNumberFormat="1" applyFill="1" applyBorder="1" applyAlignment="1">
      <alignment vertical="top" wrapText="1"/>
    </xf>
    <xf numFmtId="49" fontId="1" fillId="5" borderId="4" xfId="6" applyNumberFormat="1" applyFill="1" applyBorder="1" applyAlignment="1">
      <alignment vertical="top" wrapText="1"/>
    </xf>
    <xf numFmtId="0" fontId="1" fillId="0" borderId="4" xfId="6" applyBorder="1" applyAlignment="1">
      <alignment horizontal="center" vertical="top" wrapText="1"/>
    </xf>
    <xf numFmtId="49" fontId="4" fillId="8" borderId="1" xfId="6" applyNumberFormat="1" applyFont="1" applyFill="1" applyBorder="1" applyAlignment="1">
      <alignment horizontal="right" vertical="top" wrapText="1"/>
    </xf>
    <xf numFmtId="166" fontId="24" fillId="5" borderId="2" xfId="0" applyNumberFormat="1" applyFont="1" applyFill="1" applyBorder="1" applyAlignment="1">
      <alignment horizontal="right" vertical="top"/>
    </xf>
    <xf numFmtId="166" fontId="24" fillId="5" borderId="6" xfId="0" applyNumberFormat="1" applyFont="1" applyFill="1" applyBorder="1" applyAlignment="1">
      <alignment horizontal="right" vertical="top"/>
    </xf>
    <xf numFmtId="166" fontId="24" fillId="5" borderId="4" xfId="0" applyNumberFormat="1" applyFont="1" applyFill="1" applyBorder="1" applyAlignment="1">
      <alignment horizontal="right" vertical="top"/>
    </xf>
    <xf numFmtId="0" fontId="10" fillId="8" borderId="3" xfId="6" applyFont="1" applyFill="1" applyBorder="1" applyAlignment="1">
      <alignment horizontal="left" vertical="top" wrapText="1"/>
    </xf>
    <xf numFmtId="0" fontId="10" fillId="8" borderId="11" xfId="6" applyFont="1" applyFill="1" applyBorder="1" applyAlignment="1">
      <alignment horizontal="left" vertical="top" wrapText="1"/>
    </xf>
    <xf numFmtId="0" fontId="10" fillId="8" borderId="5" xfId="6" applyFont="1" applyFill="1" applyBorder="1" applyAlignment="1">
      <alignment horizontal="left" vertical="top" wrapText="1"/>
    </xf>
    <xf numFmtId="0" fontId="9" fillId="8" borderId="3" xfId="6" applyFont="1" applyFill="1" applyBorder="1" applyAlignment="1">
      <alignment horizontal="left" vertical="top" wrapText="1"/>
    </xf>
    <xf numFmtId="0" fontId="9" fillId="8" borderId="11" xfId="6" applyFont="1" applyFill="1" applyBorder="1" applyAlignment="1">
      <alignment horizontal="left" vertical="top" wrapText="1"/>
    </xf>
    <xf numFmtId="0" fontId="9" fillId="8" borderId="5" xfId="6" applyFont="1" applyFill="1" applyBorder="1" applyAlignment="1">
      <alignment horizontal="left" vertical="top" wrapText="1"/>
    </xf>
    <xf numFmtId="49" fontId="7" fillId="0" borderId="1" xfId="6" applyNumberFormat="1" applyFont="1" applyBorder="1" applyAlignment="1">
      <alignment vertical="top" wrapText="1"/>
    </xf>
    <xf numFmtId="49" fontId="1" fillId="5" borderId="1" xfId="6" applyNumberFormat="1" applyFill="1" applyBorder="1" applyAlignment="1">
      <alignment horizontal="left" vertical="top" wrapText="1"/>
    </xf>
    <xf numFmtId="49" fontId="7" fillId="0" borderId="6" xfId="0" applyNumberFormat="1" applyFont="1" applyBorder="1" applyAlignment="1">
      <alignment horizontal="center" vertical="top" wrapText="1"/>
    </xf>
    <xf numFmtId="49" fontId="18" fillId="5" borderId="2" xfId="0" applyNumberFormat="1" applyFont="1" applyFill="1" applyBorder="1" applyAlignment="1">
      <alignment horizontal="left" vertical="top" wrapText="1"/>
    </xf>
    <xf numFmtId="49" fontId="18" fillId="5" borderId="6" xfId="0" applyNumberFormat="1" applyFont="1" applyFill="1" applyBorder="1" applyAlignment="1">
      <alignment horizontal="left" vertical="top" wrapText="1"/>
    </xf>
    <xf numFmtId="49" fontId="18" fillId="5" borderId="4" xfId="0" applyNumberFormat="1" applyFont="1" applyFill="1" applyBorder="1" applyAlignment="1">
      <alignment horizontal="left" vertical="top" wrapText="1"/>
    </xf>
    <xf numFmtId="0" fontId="1" fillId="5" borderId="5" xfId="6" applyFill="1" applyBorder="1" applyAlignment="1">
      <alignment horizontal="left" vertical="top" wrapText="1"/>
    </xf>
    <xf numFmtId="0" fontId="1" fillId="0" borderId="1" xfId="6" applyBorder="1" applyAlignment="1">
      <alignment horizontal="center" vertical="top" wrapText="1"/>
    </xf>
    <xf numFmtId="49" fontId="7" fillId="0" borderId="1" xfId="6" applyNumberFormat="1" applyFont="1" applyBorder="1" applyAlignment="1">
      <alignment horizontal="left" vertical="top" wrapText="1"/>
    </xf>
    <xf numFmtId="49" fontId="1" fillId="0" borderId="13" xfId="6" applyNumberFormat="1" applyBorder="1" applyAlignment="1">
      <alignment horizontal="left" vertical="top" wrapText="1"/>
    </xf>
    <xf numFmtId="49" fontId="1" fillId="0" borderId="12" xfId="6" applyNumberFormat="1" applyBorder="1" applyAlignment="1">
      <alignment horizontal="left" vertical="top" wrapText="1"/>
    </xf>
    <xf numFmtId="49" fontId="18" fillId="0" borderId="1" xfId="6" applyNumberFormat="1" applyFont="1" applyBorder="1" applyAlignment="1">
      <alignment horizontal="center" vertical="top" wrapText="1"/>
    </xf>
    <xf numFmtId="0" fontId="18" fillId="0" borderId="1" xfId="0" applyFont="1" applyBorder="1" applyAlignment="1">
      <alignment horizontal="left" vertical="top" wrapText="1"/>
    </xf>
    <xf numFmtId="3" fontId="1" fillId="5" borderId="2" xfId="6" applyNumberFormat="1" applyFill="1" applyBorder="1" applyAlignment="1">
      <alignment horizontal="left" vertical="top" wrapText="1"/>
    </xf>
    <xf numFmtId="3" fontId="1" fillId="5" borderId="4" xfId="6" applyNumberFormat="1" applyFill="1" applyBorder="1" applyAlignment="1">
      <alignment horizontal="left" vertical="top" wrapText="1"/>
    </xf>
    <xf numFmtId="0" fontId="5" fillId="5" borderId="2" xfId="6" applyFont="1" applyFill="1" applyBorder="1" applyAlignment="1">
      <alignment horizontal="center" vertical="top" wrapText="1"/>
    </xf>
    <xf numFmtId="0" fontId="5" fillId="5" borderId="4" xfId="6" applyFont="1" applyFill="1" applyBorder="1" applyAlignment="1">
      <alignment horizontal="center" vertical="top" wrapText="1"/>
    </xf>
    <xf numFmtId="0" fontId="1" fillId="0" borderId="1" xfId="6" applyBorder="1" applyAlignment="1">
      <alignment horizontal="left" vertical="top" wrapText="1"/>
    </xf>
    <xf numFmtId="0" fontId="9" fillId="8" borderId="1" xfId="6" applyFont="1" applyFill="1" applyBorder="1" applyAlignment="1">
      <alignment horizontal="left" vertical="top" wrapText="1"/>
    </xf>
    <xf numFmtId="166" fontId="25" fillId="5" borderId="2" xfId="0" applyNumberFormat="1" applyFont="1" applyFill="1" applyBorder="1" applyAlignment="1">
      <alignment horizontal="right" vertical="top"/>
    </xf>
    <xf numFmtId="166" fontId="25" fillId="5" borderId="6" xfId="0" applyNumberFormat="1" applyFont="1" applyFill="1" applyBorder="1" applyAlignment="1">
      <alignment horizontal="right" vertical="top"/>
    </xf>
    <xf numFmtId="166" fontId="25" fillId="5" borderId="4" xfId="0" applyNumberFormat="1" applyFont="1" applyFill="1" applyBorder="1" applyAlignment="1">
      <alignment horizontal="right" vertical="top"/>
    </xf>
    <xf numFmtId="0" fontId="1" fillId="0" borderId="6" xfId="6" applyBorder="1" applyAlignment="1">
      <alignment horizontal="left" vertical="top" wrapText="1"/>
    </xf>
    <xf numFmtId="0" fontId="70" fillId="0" borderId="10" xfId="0" applyFont="1" applyBorder="1" applyAlignment="1">
      <alignment horizontal="center" vertical="top" wrapText="1"/>
    </xf>
    <xf numFmtId="0" fontId="72" fillId="0" borderId="3" xfId="0" applyFont="1" applyBorder="1" applyAlignment="1">
      <alignment horizontal="left" vertical="center" wrapText="1"/>
    </xf>
    <xf numFmtId="0" fontId="72" fillId="0" borderId="5" xfId="0" applyFont="1" applyBorder="1" applyAlignment="1">
      <alignment horizontal="left" vertical="center" wrapText="1"/>
    </xf>
    <xf numFmtId="0" fontId="70" fillId="9" borderId="1" xfId="0" applyFont="1" applyFill="1" applyBorder="1" applyAlignment="1">
      <alignment horizontal="left" vertical="center" wrapText="1"/>
    </xf>
    <xf numFmtId="0" fontId="72" fillId="0" borderId="1" xfId="0" applyFont="1" applyBorder="1" applyAlignment="1">
      <alignment horizontal="left" vertical="center" wrapText="1"/>
    </xf>
    <xf numFmtId="0" fontId="73" fillId="0" borderId="3" xfId="0" applyFont="1" applyBorder="1" applyAlignment="1">
      <alignment horizontal="left" vertical="center" wrapText="1"/>
    </xf>
    <xf numFmtId="0" fontId="73" fillId="0" borderId="5" xfId="0" applyFont="1" applyBorder="1" applyAlignment="1">
      <alignment horizontal="left" vertical="center" wrapText="1"/>
    </xf>
    <xf numFmtId="0" fontId="72" fillId="9" borderId="3" xfId="0" applyFont="1" applyFill="1" applyBorder="1" applyAlignment="1">
      <alignment horizontal="left" vertical="center" wrapText="1"/>
    </xf>
    <xf numFmtId="0" fontId="72" fillId="9" borderId="5" xfId="0" applyFont="1" applyFill="1" applyBorder="1" applyAlignment="1">
      <alignment horizontal="left" vertical="center" wrapText="1"/>
    </xf>
    <xf numFmtId="0" fontId="72" fillId="8" borderId="3" xfId="0" applyFont="1" applyFill="1" applyBorder="1" applyAlignment="1">
      <alignment horizontal="left" vertical="center" wrapText="1"/>
    </xf>
    <xf numFmtId="0" fontId="72" fillId="8" borderId="5" xfId="0" applyFont="1" applyFill="1" applyBorder="1" applyAlignment="1">
      <alignment horizontal="left" vertical="center" wrapText="1"/>
    </xf>
  </cellXfs>
  <cellStyles count="13">
    <cellStyle name="Įprastas" xfId="0" builtinId="0"/>
    <cellStyle name="Įprastas 2" xfId="1" xr:uid="{00000000-0005-0000-0000-000001000000}"/>
    <cellStyle name="Įprastas 3" xfId="2" xr:uid="{00000000-0005-0000-0000-000002000000}"/>
    <cellStyle name="Įprastas 4" xfId="12" xr:uid="{A527792B-5FFB-4BEC-A947-AE414C9B2BA9}"/>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FFFFCC"/>
      <color rgb="FF63E3FD"/>
      <color rgb="FF009900"/>
      <color rgb="FF188A3E"/>
      <color rgb="FF00863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59999389629810485"/>
    <pageSetUpPr fitToPage="1"/>
  </sheetPr>
  <dimension ref="A1:L80"/>
  <sheetViews>
    <sheetView tabSelected="1" zoomScale="70" zoomScaleNormal="70" workbookViewId="0">
      <pane ySplit="9" topLeftCell="A10" activePane="bottomLeft" state="frozen"/>
      <selection activeCell="H12" sqref="H12:H18"/>
      <selection pane="bottomLeft" activeCell="I7" sqref="I7:L7"/>
    </sheetView>
  </sheetViews>
  <sheetFormatPr defaultColWidth="9.140625" defaultRowHeight="12.75" x14ac:dyDescent="0.2"/>
  <cols>
    <col min="1" max="1" width="20.28515625" style="146" customWidth="1"/>
    <col min="2" max="2" width="50.42578125" style="150" customWidth="1"/>
    <col min="3" max="3" width="6.5703125" style="380" customWidth="1"/>
    <col min="4" max="4" width="38.5703125" style="150" customWidth="1"/>
    <col min="5" max="5" width="30.5703125" style="150" customWidth="1"/>
    <col min="6" max="6" width="9" style="146" customWidth="1"/>
    <col min="7" max="7" width="13" style="149" customWidth="1"/>
    <col min="8" max="8" width="13" style="233" customWidth="1"/>
    <col min="9" max="9" width="33" style="150" customWidth="1"/>
    <col min="10" max="11" width="8.85546875" style="485" customWidth="1"/>
    <col min="12" max="12" width="47" style="150" customWidth="1"/>
    <col min="13" max="16384" width="9.140625" style="150"/>
  </cols>
  <sheetData>
    <row r="1" spans="1:12" s="508" customFormat="1" ht="15.75" customHeight="1" x14ac:dyDescent="0.25">
      <c r="A1" s="505"/>
      <c r="B1" s="505"/>
      <c r="C1" s="506"/>
      <c r="D1" s="505"/>
      <c r="E1" s="505"/>
      <c r="F1" s="674"/>
      <c r="G1" s="674"/>
      <c r="H1" s="674"/>
      <c r="I1" s="674"/>
      <c r="J1" s="871" t="s">
        <v>722</v>
      </c>
      <c r="K1" s="871"/>
      <c r="L1" s="871"/>
    </row>
    <row r="2" spans="1:12" s="508" customFormat="1" ht="15.75" customHeight="1" x14ac:dyDescent="0.25">
      <c r="A2" s="509"/>
      <c r="B2" s="505"/>
      <c r="C2" s="506"/>
      <c r="D2" s="505"/>
      <c r="E2" s="505"/>
      <c r="F2" s="512"/>
      <c r="G2" s="512"/>
      <c r="H2" s="512"/>
      <c r="I2" s="512"/>
      <c r="J2" s="872" t="s">
        <v>723</v>
      </c>
      <c r="K2" s="872"/>
      <c r="L2" s="872"/>
    </row>
    <row r="3" spans="1:12" s="508" customFormat="1" ht="16.5" customHeight="1" x14ac:dyDescent="0.25">
      <c r="A3" s="509"/>
      <c r="B3" s="505"/>
      <c r="C3" s="506"/>
      <c r="D3" s="505"/>
      <c r="E3" s="505"/>
      <c r="F3" s="512"/>
      <c r="G3" s="512"/>
      <c r="H3" s="512"/>
      <c r="I3" s="512"/>
      <c r="J3" s="872" t="s">
        <v>1510</v>
      </c>
      <c r="K3" s="872"/>
      <c r="L3" s="872"/>
    </row>
    <row r="4" spans="1:12" s="508" customFormat="1" ht="16.5" customHeight="1" x14ac:dyDescent="0.25">
      <c r="A4" s="509"/>
      <c r="B4" s="505"/>
      <c r="C4" s="506"/>
      <c r="D4" s="505"/>
      <c r="E4" s="505"/>
      <c r="F4" s="819"/>
      <c r="G4" s="819"/>
      <c r="H4" s="819"/>
      <c r="I4" s="819"/>
      <c r="J4" s="512"/>
      <c r="K4" s="512"/>
    </row>
    <row r="5" spans="1:12" s="508" customFormat="1" ht="9" customHeight="1" x14ac:dyDescent="0.25">
      <c r="A5" s="509"/>
      <c r="B5" s="505"/>
      <c r="C5" s="506"/>
      <c r="D5" s="505"/>
      <c r="E5" s="505"/>
      <c r="F5" s="819"/>
      <c r="G5" s="819"/>
      <c r="H5" s="819"/>
      <c r="I5" s="819"/>
      <c r="J5" s="512"/>
      <c r="K5" s="512"/>
    </row>
    <row r="6" spans="1:12" s="384" customFormat="1" ht="26.25" customHeight="1" x14ac:dyDescent="0.25">
      <c r="A6" s="873" t="s">
        <v>1190</v>
      </c>
      <c r="B6" s="873"/>
      <c r="C6" s="873"/>
      <c r="D6" s="873"/>
      <c r="E6" s="873"/>
      <c r="F6" s="873"/>
      <c r="G6" s="873"/>
      <c r="H6" s="873"/>
      <c r="I6" s="873"/>
      <c r="J6" s="873"/>
      <c r="K6" s="873"/>
      <c r="L6" s="873"/>
    </row>
    <row r="7" spans="1:12" ht="17.25" customHeight="1" x14ac:dyDescent="0.2">
      <c r="A7" s="820" t="s">
        <v>127</v>
      </c>
      <c r="B7" s="820" t="s">
        <v>547</v>
      </c>
      <c r="C7" s="821" t="s">
        <v>543</v>
      </c>
      <c r="D7" s="823" t="s">
        <v>544</v>
      </c>
      <c r="E7" s="823" t="s">
        <v>545</v>
      </c>
      <c r="F7" s="821" t="s">
        <v>546</v>
      </c>
      <c r="G7" s="842" t="s">
        <v>1188</v>
      </c>
      <c r="H7" s="841" t="s">
        <v>1189</v>
      </c>
      <c r="I7" s="842" t="s">
        <v>23</v>
      </c>
      <c r="J7" s="842"/>
      <c r="K7" s="842"/>
      <c r="L7" s="842"/>
    </row>
    <row r="8" spans="1:12" ht="13.5" customHeight="1" x14ac:dyDescent="0.2">
      <c r="A8" s="820"/>
      <c r="B8" s="820"/>
      <c r="C8" s="822"/>
      <c r="D8" s="824"/>
      <c r="E8" s="824"/>
      <c r="F8" s="822"/>
      <c r="G8" s="842"/>
      <c r="H8" s="841"/>
      <c r="I8" s="842" t="s">
        <v>24</v>
      </c>
      <c r="J8" s="836" t="s">
        <v>1186</v>
      </c>
      <c r="K8" s="836" t="s">
        <v>1187</v>
      </c>
      <c r="L8" s="842" t="s">
        <v>1185</v>
      </c>
    </row>
    <row r="9" spans="1:12" ht="66" customHeight="1" x14ac:dyDescent="0.2">
      <c r="A9" s="820"/>
      <c r="B9" s="820"/>
      <c r="C9" s="822"/>
      <c r="D9" s="824"/>
      <c r="E9" s="825"/>
      <c r="F9" s="826"/>
      <c r="G9" s="842"/>
      <c r="H9" s="841"/>
      <c r="I9" s="842"/>
      <c r="J9" s="836"/>
      <c r="K9" s="836"/>
      <c r="L9" s="842"/>
    </row>
    <row r="10" spans="1:12" ht="25.5" customHeight="1" x14ac:dyDescent="0.2">
      <c r="A10" s="837" t="s">
        <v>570</v>
      </c>
      <c r="B10" s="838"/>
      <c r="C10" s="838"/>
      <c r="D10" s="838"/>
      <c r="E10" s="838"/>
      <c r="F10" s="838"/>
      <c r="G10" s="838"/>
      <c r="H10" s="838"/>
      <c r="I10" s="838"/>
      <c r="J10" s="838"/>
      <c r="K10" s="839"/>
      <c r="L10" s="678"/>
    </row>
    <row r="11" spans="1:12" s="218" customFormat="1" ht="39.75" customHeight="1" x14ac:dyDescent="0.25">
      <c r="A11" s="303" t="s">
        <v>237</v>
      </c>
      <c r="B11" s="847" t="s">
        <v>278</v>
      </c>
      <c r="C11" s="847"/>
      <c r="D11" s="847"/>
      <c r="E11" s="847"/>
      <c r="F11" s="847"/>
      <c r="G11" s="304">
        <f>SUM(G12:G16)</f>
        <v>1792.1</v>
      </c>
      <c r="H11" s="676">
        <f>SUM(H12:H16)</f>
        <v>1082.0999999999999</v>
      </c>
      <c r="I11" s="305"/>
      <c r="J11" s="482"/>
      <c r="K11" s="482"/>
      <c r="L11" s="305"/>
    </row>
    <row r="12" spans="1:12" s="218" customFormat="1" ht="37.5" customHeight="1" x14ac:dyDescent="0.25">
      <c r="A12" s="840" t="s">
        <v>320</v>
      </c>
      <c r="B12" s="840" t="s">
        <v>490</v>
      </c>
      <c r="C12" s="845">
        <v>1</v>
      </c>
      <c r="D12" s="846" t="s">
        <v>709</v>
      </c>
      <c r="E12" s="846" t="s">
        <v>555</v>
      </c>
      <c r="F12" s="66" t="s">
        <v>1</v>
      </c>
      <c r="G12" s="97">
        <v>50</v>
      </c>
      <c r="H12" s="97">
        <v>0.6</v>
      </c>
      <c r="I12" s="830" t="s">
        <v>493</v>
      </c>
      <c r="J12" s="877">
        <v>16</v>
      </c>
      <c r="K12" s="833">
        <v>16</v>
      </c>
      <c r="L12" s="874" t="s">
        <v>1191</v>
      </c>
    </row>
    <row r="13" spans="1:12" s="218" customFormat="1" ht="41.25" customHeight="1" x14ac:dyDescent="0.25">
      <c r="A13" s="840"/>
      <c r="B13" s="840"/>
      <c r="C13" s="845"/>
      <c r="D13" s="846"/>
      <c r="E13" s="846"/>
      <c r="F13" s="66" t="s">
        <v>2</v>
      </c>
      <c r="G13" s="97">
        <v>1400</v>
      </c>
      <c r="H13" s="97">
        <v>1052.5</v>
      </c>
      <c r="I13" s="831"/>
      <c r="J13" s="878"/>
      <c r="K13" s="834"/>
      <c r="L13" s="874"/>
    </row>
    <row r="14" spans="1:12" s="218" customFormat="1" ht="48" customHeight="1" x14ac:dyDescent="0.25">
      <c r="A14" s="840"/>
      <c r="B14" s="840"/>
      <c r="C14" s="845"/>
      <c r="D14" s="846"/>
      <c r="E14" s="846"/>
      <c r="F14" s="66" t="s">
        <v>4</v>
      </c>
      <c r="G14" s="97">
        <v>315</v>
      </c>
      <c r="H14" s="97">
        <v>20.8</v>
      </c>
      <c r="I14" s="832"/>
      <c r="J14" s="879"/>
      <c r="K14" s="835"/>
      <c r="L14" s="874"/>
    </row>
    <row r="15" spans="1:12" ht="70.5" customHeight="1" x14ac:dyDescent="0.2">
      <c r="A15" s="121" t="s">
        <v>280</v>
      </c>
      <c r="B15" s="116" t="s">
        <v>463</v>
      </c>
      <c r="C15" s="364" t="s">
        <v>32</v>
      </c>
      <c r="D15" s="363" t="s">
        <v>556</v>
      </c>
      <c r="E15" s="362" t="s">
        <v>749</v>
      </c>
      <c r="F15" s="116" t="s">
        <v>1</v>
      </c>
      <c r="G15" s="97">
        <v>18.100000000000001</v>
      </c>
      <c r="H15" s="19" t="s">
        <v>1251</v>
      </c>
      <c r="I15" s="116" t="s">
        <v>489</v>
      </c>
      <c r="J15" s="115">
        <v>1</v>
      </c>
      <c r="K15" s="47">
        <v>1</v>
      </c>
      <c r="L15" s="66" t="s">
        <v>1252</v>
      </c>
    </row>
    <row r="16" spans="1:12" ht="72" customHeight="1" x14ac:dyDescent="0.2">
      <c r="A16" s="66" t="s">
        <v>535</v>
      </c>
      <c r="B16" s="63" t="s">
        <v>494</v>
      </c>
      <c r="C16" s="372">
        <v>1</v>
      </c>
      <c r="D16" s="370" t="s">
        <v>557</v>
      </c>
      <c r="E16" s="371" t="s">
        <v>753</v>
      </c>
      <c r="F16" s="116" t="s">
        <v>1</v>
      </c>
      <c r="G16" s="97">
        <v>9</v>
      </c>
      <c r="H16" s="97">
        <v>8.1999999999999993</v>
      </c>
      <c r="I16" s="63" t="s">
        <v>495</v>
      </c>
      <c r="J16" s="47" t="s">
        <v>1192</v>
      </c>
      <c r="K16" s="47">
        <v>440</v>
      </c>
      <c r="L16" s="116" t="s">
        <v>1193</v>
      </c>
    </row>
    <row r="17" spans="1:12" s="218" customFormat="1" ht="30" customHeight="1" x14ac:dyDescent="0.25">
      <c r="A17" s="303" t="s">
        <v>285</v>
      </c>
      <c r="B17" s="827" t="s">
        <v>279</v>
      </c>
      <c r="C17" s="828"/>
      <c r="D17" s="828"/>
      <c r="E17" s="828"/>
      <c r="F17" s="829"/>
      <c r="G17" s="304">
        <f>SUM(G18:G19)</f>
        <v>78.8</v>
      </c>
      <c r="H17" s="676">
        <f>SUM(H18:H19)</f>
        <v>74.2</v>
      </c>
      <c r="I17" s="305"/>
      <c r="J17" s="482"/>
      <c r="K17" s="482"/>
      <c r="L17" s="305"/>
    </row>
    <row r="18" spans="1:12" ht="121.5" customHeight="1" x14ac:dyDescent="0.2">
      <c r="A18" s="122" t="s">
        <v>281</v>
      </c>
      <c r="B18" s="161" t="s">
        <v>46</v>
      </c>
      <c r="C18" s="386" t="s">
        <v>32</v>
      </c>
      <c r="D18" s="370" t="s">
        <v>557</v>
      </c>
      <c r="E18" s="387" t="s">
        <v>753</v>
      </c>
      <c r="F18" s="298" t="s">
        <v>4</v>
      </c>
      <c r="G18" s="301">
        <v>8.8000000000000007</v>
      </c>
      <c r="H18" s="301">
        <v>8.5</v>
      </c>
      <c r="I18" s="307" t="s">
        <v>39</v>
      </c>
      <c r="J18" s="109">
        <v>66</v>
      </c>
      <c r="K18" s="59">
        <v>66</v>
      </c>
      <c r="L18" s="116" t="s">
        <v>1194</v>
      </c>
    </row>
    <row r="19" spans="1:12" ht="75.75" customHeight="1" x14ac:dyDescent="0.2">
      <c r="A19" s="122" t="s">
        <v>282</v>
      </c>
      <c r="B19" s="122" t="s">
        <v>70</v>
      </c>
      <c r="C19" s="409" t="s">
        <v>32</v>
      </c>
      <c r="D19" s="363" t="s">
        <v>552</v>
      </c>
      <c r="E19" s="362" t="s">
        <v>753</v>
      </c>
      <c r="F19" s="121" t="s">
        <v>1</v>
      </c>
      <c r="G19" s="97">
        <v>70</v>
      </c>
      <c r="H19" s="97">
        <v>65.7</v>
      </c>
      <c r="I19" s="308" t="s">
        <v>61</v>
      </c>
      <c r="J19" s="115" t="s">
        <v>1195</v>
      </c>
      <c r="K19" s="47">
        <v>31</v>
      </c>
      <c r="L19" s="66" t="s">
        <v>1196</v>
      </c>
    </row>
    <row r="20" spans="1:12" s="218" customFormat="1" ht="57.75" customHeight="1" x14ac:dyDescent="0.25">
      <c r="A20" s="303" t="s">
        <v>284</v>
      </c>
      <c r="B20" s="827" t="s">
        <v>283</v>
      </c>
      <c r="C20" s="828"/>
      <c r="D20" s="828"/>
      <c r="E20" s="828"/>
      <c r="F20" s="829"/>
      <c r="G20" s="304">
        <f>SUM(G21:G29)</f>
        <v>1036.8</v>
      </c>
      <c r="H20" s="304">
        <f>SUM(H21:H29)</f>
        <v>945.2</v>
      </c>
      <c r="I20" s="305"/>
      <c r="J20" s="482"/>
      <c r="K20" s="482"/>
      <c r="L20" s="305"/>
    </row>
    <row r="21" spans="1:12" ht="58.5" customHeight="1" x14ac:dyDescent="0.2">
      <c r="A21" s="850" t="s">
        <v>287</v>
      </c>
      <c r="B21" s="848" t="s">
        <v>759</v>
      </c>
      <c r="C21" s="381" t="s">
        <v>32</v>
      </c>
      <c r="D21" s="382" t="s">
        <v>558</v>
      </c>
      <c r="E21" s="382" t="s">
        <v>751</v>
      </c>
      <c r="F21" s="116" t="s">
        <v>1</v>
      </c>
      <c r="G21" s="97">
        <v>0</v>
      </c>
      <c r="H21" s="19">
        <v>0</v>
      </c>
      <c r="I21" s="848" t="s">
        <v>550</v>
      </c>
      <c r="J21" s="851" t="s">
        <v>549</v>
      </c>
      <c r="K21" s="843" t="s">
        <v>549</v>
      </c>
      <c r="L21" s="848" t="s">
        <v>1197</v>
      </c>
    </row>
    <row r="22" spans="1:12" ht="43.5" customHeight="1" x14ac:dyDescent="0.2">
      <c r="A22" s="850"/>
      <c r="B22" s="853"/>
      <c r="C22" s="381" t="s">
        <v>16</v>
      </c>
      <c r="D22" s="382" t="s">
        <v>559</v>
      </c>
      <c r="E22" s="382" t="s">
        <v>560</v>
      </c>
      <c r="F22" s="116" t="s">
        <v>3</v>
      </c>
      <c r="G22" s="97">
        <v>50</v>
      </c>
      <c r="H22" s="19">
        <v>38.5</v>
      </c>
      <c r="I22" s="853"/>
      <c r="J22" s="852"/>
      <c r="K22" s="844"/>
      <c r="L22" s="849"/>
    </row>
    <row r="23" spans="1:12" ht="39.75" hidden="1" customHeight="1" x14ac:dyDescent="0.2">
      <c r="A23" s="850"/>
      <c r="B23" s="853"/>
      <c r="C23" s="352"/>
      <c r="D23" s="353"/>
      <c r="E23" s="353"/>
      <c r="F23" s="116" t="s">
        <v>2</v>
      </c>
      <c r="G23" s="97">
        <v>0</v>
      </c>
      <c r="H23" s="671">
        <v>0</v>
      </c>
      <c r="I23" s="853"/>
      <c r="J23" s="852"/>
      <c r="K23" s="844"/>
      <c r="L23" s="121"/>
    </row>
    <row r="24" spans="1:12" ht="34.5" customHeight="1" x14ac:dyDescent="0.2">
      <c r="A24" s="850" t="s">
        <v>288</v>
      </c>
      <c r="B24" s="865" t="s">
        <v>286</v>
      </c>
      <c r="C24" s="381" t="s">
        <v>32</v>
      </c>
      <c r="D24" s="382" t="s">
        <v>559</v>
      </c>
      <c r="E24" s="382" t="s">
        <v>560</v>
      </c>
      <c r="F24" s="116" t="s">
        <v>1</v>
      </c>
      <c r="G24" s="97">
        <v>14.8</v>
      </c>
      <c r="H24" s="19">
        <v>0</v>
      </c>
      <c r="I24" s="850" t="s">
        <v>548</v>
      </c>
      <c r="J24" s="818" t="s">
        <v>110</v>
      </c>
      <c r="K24" s="885" t="s">
        <v>110</v>
      </c>
      <c r="L24" s="848" t="s">
        <v>1198</v>
      </c>
    </row>
    <row r="25" spans="1:12" ht="24.75" customHeight="1" x14ac:dyDescent="0.2">
      <c r="A25" s="850"/>
      <c r="B25" s="866"/>
      <c r="C25" s="856" t="s">
        <v>16</v>
      </c>
      <c r="D25" s="854" t="s">
        <v>558</v>
      </c>
      <c r="E25" s="854" t="s">
        <v>751</v>
      </c>
      <c r="F25" s="116" t="s">
        <v>3</v>
      </c>
      <c r="G25" s="97">
        <v>120</v>
      </c>
      <c r="H25" s="19">
        <v>128.19999999999999</v>
      </c>
      <c r="I25" s="850"/>
      <c r="J25" s="818"/>
      <c r="K25" s="885"/>
      <c r="L25" s="853"/>
    </row>
    <row r="26" spans="1:12" ht="22.5" customHeight="1" x14ac:dyDescent="0.2">
      <c r="A26" s="848"/>
      <c r="B26" s="866"/>
      <c r="C26" s="857"/>
      <c r="D26" s="855"/>
      <c r="E26" s="855"/>
      <c r="F26" s="298" t="s">
        <v>2</v>
      </c>
      <c r="G26" s="301">
        <v>697</v>
      </c>
      <c r="H26" s="19">
        <v>673.1</v>
      </c>
      <c r="I26" s="850"/>
      <c r="J26" s="818"/>
      <c r="K26" s="885"/>
      <c r="L26" s="849"/>
    </row>
    <row r="27" spans="1:12" ht="39" customHeight="1" x14ac:dyDescent="0.2">
      <c r="A27" s="858" t="s">
        <v>772</v>
      </c>
      <c r="B27" s="860" t="s">
        <v>1254</v>
      </c>
      <c r="C27" s="862">
        <v>1</v>
      </c>
      <c r="D27" s="861" t="s">
        <v>774</v>
      </c>
      <c r="E27" s="861" t="s">
        <v>753</v>
      </c>
      <c r="F27" s="114" t="s">
        <v>2</v>
      </c>
      <c r="G27" s="119">
        <v>138</v>
      </c>
      <c r="H27" s="15">
        <v>84.6</v>
      </c>
      <c r="I27" s="850" t="s">
        <v>773</v>
      </c>
      <c r="J27" s="818" t="s">
        <v>1205</v>
      </c>
      <c r="K27" s="818" t="s">
        <v>1205</v>
      </c>
      <c r="L27" s="850" t="s">
        <v>1206</v>
      </c>
    </row>
    <row r="28" spans="1:12" ht="48.75" customHeight="1" x14ac:dyDescent="0.2">
      <c r="A28" s="859"/>
      <c r="B28" s="860"/>
      <c r="C28" s="862"/>
      <c r="D28" s="861"/>
      <c r="E28" s="861"/>
      <c r="F28" s="114" t="s">
        <v>4</v>
      </c>
      <c r="G28" s="119">
        <v>17</v>
      </c>
      <c r="H28" s="15">
        <v>15.2</v>
      </c>
      <c r="I28" s="850"/>
      <c r="J28" s="818"/>
      <c r="K28" s="818"/>
      <c r="L28" s="850"/>
    </row>
    <row r="29" spans="1:12" ht="49.5" customHeight="1" x14ac:dyDescent="0.2">
      <c r="A29" s="785" t="s">
        <v>1508</v>
      </c>
      <c r="B29" s="815" t="s">
        <v>1505</v>
      </c>
      <c r="C29" s="47"/>
      <c r="D29" s="382"/>
      <c r="E29" s="382"/>
      <c r="F29" s="114" t="s">
        <v>2</v>
      </c>
      <c r="G29" s="119">
        <v>0</v>
      </c>
      <c r="H29" s="15">
        <v>5.6</v>
      </c>
      <c r="I29" s="121" t="s">
        <v>1507</v>
      </c>
      <c r="J29" s="107"/>
      <c r="K29" s="107" t="s">
        <v>78</v>
      </c>
      <c r="L29" s="121" t="s">
        <v>1506</v>
      </c>
    </row>
    <row r="30" spans="1:12" s="218" customFormat="1" ht="26.25" customHeight="1" x14ac:dyDescent="0.25">
      <c r="A30" s="303" t="s">
        <v>289</v>
      </c>
      <c r="B30" s="827" t="s">
        <v>290</v>
      </c>
      <c r="C30" s="828"/>
      <c r="D30" s="828"/>
      <c r="E30" s="828"/>
      <c r="F30" s="829"/>
      <c r="G30" s="304">
        <f>SUM(G31:G33)</f>
        <v>152.5</v>
      </c>
      <c r="H30" s="676">
        <f>SUM(H31:H33)</f>
        <v>120.7</v>
      </c>
      <c r="I30" s="305"/>
      <c r="J30" s="482"/>
      <c r="K30" s="482"/>
      <c r="L30" s="305"/>
    </row>
    <row r="31" spans="1:12" ht="58.5" customHeight="1" x14ac:dyDescent="0.2">
      <c r="A31" s="121" t="s">
        <v>291</v>
      </c>
      <c r="B31" s="108" t="s">
        <v>294</v>
      </c>
      <c r="C31" s="361" t="s">
        <v>32</v>
      </c>
      <c r="D31" s="362" t="s">
        <v>551</v>
      </c>
      <c r="E31" s="362" t="s">
        <v>753</v>
      </c>
      <c r="F31" s="116" t="s">
        <v>1</v>
      </c>
      <c r="G31" s="97">
        <v>123</v>
      </c>
      <c r="H31" s="19">
        <v>91.4</v>
      </c>
      <c r="I31" s="116" t="s">
        <v>1199</v>
      </c>
      <c r="J31" s="115">
        <v>5.5</v>
      </c>
      <c r="K31" s="47">
        <v>5.5</v>
      </c>
      <c r="L31" s="67" t="s">
        <v>1200</v>
      </c>
    </row>
    <row r="32" spans="1:12" ht="63" customHeight="1" x14ac:dyDescent="0.2">
      <c r="A32" s="122" t="s">
        <v>298</v>
      </c>
      <c r="B32" s="122" t="s">
        <v>292</v>
      </c>
      <c r="C32" s="361" t="s">
        <v>32</v>
      </c>
      <c r="D32" s="365" t="s">
        <v>553</v>
      </c>
      <c r="E32" s="362" t="s">
        <v>753</v>
      </c>
      <c r="F32" s="121" t="s">
        <v>1</v>
      </c>
      <c r="G32" s="97">
        <v>26.5</v>
      </c>
      <c r="H32" s="19">
        <v>26.3</v>
      </c>
      <c r="I32" s="298" t="s">
        <v>18</v>
      </c>
      <c r="J32" s="109">
        <v>186</v>
      </c>
      <c r="K32" s="59">
        <v>178</v>
      </c>
      <c r="L32" s="46" t="s">
        <v>1201</v>
      </c>
    </row>
    <row r="33" spans="1:12" ht="63" customHeight="1" x14ac:dyDescent="0.2">
      <c r="A33" s="121" t="s">
        <v>297</v>
      </c>
      <c r="B33" s="108" t="s">
        <v>293</v>
      </c>
      <c r="C33" s="361" t="s">
        <v>32</v>
      </c>
      <c r="D33" s="365" t="s">
        <v>554</v>
      </c>
      <c r="E33" s="362" t="s">
        <v>753</v>
      </c>
      <c r="F33" s="121" t="s">
        <v>1</v>
      </c>
      <c r="G33" s="97">
        <v>3</v>
      </c>
      <c r="H33" s="19">
        <v>3</v>
      </c>
      <c r="I33" s="116" t="s">
        <v>38</v>
      </c>
      <c r="J33" s="115">
        <v>1</v>
      </c>
      <c r="K33" s="47">
        <v>1</v>
      </c>
      <c r="L33" s="46" t="s">
        <v>1202</v>
      </c>
    </row>
    <row r="34" spans="1:12" s="218" customFormat="1" ht="33.75" customHeight="1" x14ac:dyDescent="0.25">
      <c r="A34" s="303" t="s">
        <v>296</v>
      </c>
      <c r="B34" s="827" t="s">
        <v>295</v>
      </c>
      <c r="C34" s="828"/>
      <c r="D34" s="828"/>
      <c r="E34" s="828"/>
      <c r="F34" s="829"/>
      <c r="G34" s="304">
        <f>SUM(G35:G38)</f>
        <v>342.7</v>
      </c>
      <c r="H34" s="676">
        <f>SUM(H35:H38)</f>
        <v>342.7</v>
      </c>
      <c r="I34" s="305"/>
      <c r="J34" s="482"/>
      <c r="K34" s="482"/>
      <c r="L34" s="305"/>
    </row>
    <row r="35" spans="1:12" ht="68.25" customHeight="1" x14ac:dyDescent="0.2">
      <c r="A35" s="121" t="s">
        <v>299</v>
      </c>
      <c r="B35" s="108" t="s">
        <v>304</v>
      </c>
      <c r="C35" s="381" t="s">
        <v>32</v>
      </c>
      <c r="D35" s="383" t="s">
        <v>561</v>
      </c>
      <c r="E35" s="383" t="s">
        <v>747</v>
      </c>
      <c r="F35" s="121" t="s">
        <v>1</v>
      </c>
      <c r="G35" s="97">
        <v>57.7</v>
      </c>
      <c r="H35" s="19">
        <v>57.7</v>
      </c>
      <c r="I35" s="116" t="s">
        <v>491</v>
      </c>
      <c r="J35" s="115">
        <v>27</v>
      </c>
      <c r="K35" s="115">
        <v>27</v>
      </c>
      <c r="L35" s="116" t="s">
        <v>1204</v>
      </c>
    </row>
    <row r="36" spans="1:12" ht="66.75" customHeight="1" x14ac:dyDescent="0.2">
      <c r="A36" s="121" t="s">
        <v>300</v>
      </c>
      <c r="B36" s="108" t="s">
        <v>466</v>
      </c>
      <c r="C36" s="366">
        <v>1</v>
      </c>
      <c r="D36" s="367" t="s">
        <v>562</v>
      </c>
      <c r="E36" s="365" t="s">
        <v>748</v>
      </c>
      <c r="F36" s="121" t="s">
        <v>1</v>
      </c>
      <c r="G36" s="97">
        <v>150</v>
      </c>
      <c r="H36" s="19">
        <v>150</v>
      </c>
      <c r="I36" s="116" t="s">
        <v>563</v>
      </c>
      <c r="J36" s="115">
        <v>11</v>
      </c>
      <c r="K36" s="115">
        <v>10</v>
      </c>
      <c r="L36" s="116" t="s">
        <v>1214</v>
      </c>
    </row>
    <row r="37" spans="1:12" ht="96" customHeight="1" x14ac:dyDescent="0.2">
      <c r="A37" s="121" t="s">
        <v>302</v>
      </c>
      <c r="B37" s="108" t="s">
        <v>301</v>
      </c>
      <c r="C37" s="366">
        <v>1</v>
      </c>
      <c r="D37" s="367" t="s">
        <v>562</v>
      </c>
      <c r="E37" s="365" t="s">
        <v>748</v>
      </c>
      <c r="F37" s="121" t="s">
        <v>1</v>
      </c>
      <c r="G37" s="97">
        <v>35</v>
      </c>
      <c r="H37" s="19">
        <v>35</v>
      </c>
      <c r="I37" s="116" t="s">
        <v>486</v>
      </c>
      <c r="J37" s="115" t="s">
        <v>45</v>
      </c>
      <c r="K37" s="115">
        <v>208</v>
      </c>
      <c r="L37" s="116" t="s">
        <v>1207</v>
      </c>
    </row>
    <row r="38" spans="1:12" ht="38.25" customHeight="1" x14ac:dyDescent="0.2">
      <c r="A38" s="121" t="s">
        <v>303</v>
      </c>
      <c r="B38" s="108" t="s">
        <v>457</v>
      </c>
      <c r="C38" s="366">
        <v>1</v>
      </c>
      <c r="D38" s="367" t="s">
        <v>562</v>
      </c>
      <c r="E38" s="365" t="s">
        <v>748</v>
      </c>
      <c r="F38" s="121" t="s">
        <v>1</v>
      </c>
      <c r="G38" s="97">
        <v>100</v>
      </c>
      <c r="H38" s="19">
        <v>100</v>
      </c>
      <c r="I38" s="116" t="s">
        <v>487</v>
      </c>
      <c r="J38" s="115">
        <v>1</v>
      </c>
      <c r="K38" s="115">
        <v>1</v>
      </c>
      <c r="L38" s="116" t="s">
        <v>1255</v>
      </c>
    </row>
    <row r="39" spans="1:12" s="218" customFormat="1" ht="33" customHeight="1" x14ac:dyDescent="0.25">
      <c r="A39" s="303" t="s">
        <v>305</v>
      </c>
      <c r="B39" s="827" t="s">
        <v>492</v>
      </c>
      <c r="C39" s="828"/>
      <c r="D39" s="828"/>
      <c r="E39" s="828"/>
      <c r="F39" s="829"/>
      <c r="G39" s="304">
        <f>SUM(G40:G53)</f>
        <v>1736.7</v>
      </c>
      <c r="H39" s="676">
        <f>SUM(H40:H53)</f>
        <v>1572.8</v>
      </c>
      <c r="I39" s="305"/>
      <c r="J39" s="482"/>
      <c r="K39" s="482"/>
      <c r="L39" s="305"/>
    </row>
    <row r="40" spans="1:12" ht="45.75" customHeight="1" x14ac:dyDescent="0.2">
      <c r="A40" s="96" t="s">
        <v>306</v>
      </c>
      <c r="B40" s="46" t="s">
        <v>308</v>
      </c>
      <c r="C40" s="372">
        <v>1</v>
      </c>
      <c r="D40" s="385" t="s">
        <v>565</v>
      </c>
      <c r="E40" s="385" t="s">
        <v>750</v>
      </c>
      <c r="F40" s="116" t="s">
        <v>1</v>
      </c>
      <c r="G40" s="97">
        <v>400</v>
      </c>
      <c r="H40" s="19">
        <v>400</v>
      </c>
      <c r="I40" s="114" t="s">
        <v>28</v>
      </c>
      <c r="J40" s="115">
        <v>100</v>
      </c>
      <c r="K40" s="115">
        <v>100</v>
      </c>
      <c r="L40" s="114" t="s">
        <v>1256</v>
      </c>
    </row>
    <row r="41" spans="1:12" ht="31.5" customHeight="1" x14ac:dyDescent="0.2">
      <c r="A41" s="848" t="s">
        <v>313</v>
      </c>
      <c r="B41" s="848" t="s">
        <v>309</v>
      </c>
      <c r="C41" s="386" t="s">
        <v>32</v>
      </c>
      <c r="D41" s="854" t="s">
        <v>564</v>
      </c>
      <c r="E41" s="387" t="s">
        <v>752</v>
      </c>
      <c r="F41" s="298" t="s">
        <v>1</v>
      </c>
      <c r="G41" s="301">
        <v>181.2</v>
      </c>
      <c r="H41" s="677">
        <v>181.2</v>
      </c>
      <c r="I41" s="848" t="s">
        <v>710</v>
      </c>
      <c r="J41" s="851" t="s">
        <v>711</v>
      </c>
      <c r="K41" s="843" t="s">
        <v>711</v>
      </c>
      <c r="L41" s="848" t="s">
        <v>1203</v>
      </c>
    </row>
    <row r="42" spans="1:12" ht="30" customHeight="1" x14ac:dyDescent="0.2">
      <c r="A42" s="849"/>
      <c r="B42" s="849"/>
      <c r="C42" s="388"/>
      <c r="D42" s="863"/>
      <c r="E42" s="389"/>
      <c r="F42" s="116" t="s">
        <v>2</v>
      </c>
      <c r="G42" s="97">
        <v>167.3</v>
      </c>
      <c r="H42" s="19">
        <v>103.8</v>
      </c>
      <c r="I42" s="849"/>
      <c r="J42" s="870"/>
      <c r="K42" s="882"/>
      <c r="L42" s="849"/>
    </row>
    <row r="43" spans="1:12" ht="23.25" customHeight="1" x14ac:dyDescent="0.2">
      <c r="A43" s="848" t="s">
        <v>314</v>
      </c>
      <c r="B43" s="848" t="s">
        <v>310</v>
      </c>
      <c r="C43" s="386" t="s">
        <v>32</v>
      </c>
      <c r="D43" s="854" t="s">
        <v>564</v>
      </c>
      <c r="E43" s="854" t="s">
        <v>752</v>
      </c>
      <c r="F43" s="298" t="s">
        <v>1</v>
      </c>
      <c r="G43" s="301">
        <v>269.39999999999998</v>
      </c>
      <c r="H43" s="677">
        <v>269.39999999999998</v>
      </c>
      <c r="I43" s="848" t="s">
        <v>496</v>
      </c>
      <c r="J43" s="851" t="s">
        <v>711</v>
      </c>
      <c r="K43" s="843" t="s">
        <v>711</v>
      </c>
      <c r="L43" s="848" t="s">
        <v>1203</v>
      </c>
    </row>
    <row r="44" spans="1:12" ht="24" customHeight="1" x14ac:dyDescent="0.2">
      <c r="A44" s="849"/>
      <c r="B44" s="849"/>
      <c r="C44" s="388"/>
      <c r="D44" s="863"/>
      <c r="E44" s="863"/>
      <c r="F44" s="116" t="s">
        <v>2</v>
      </c>
      <c r="G44" s="97">
        <v>238.8</v>
      </c>
      <c r="H44" s="19">
        <v>222.7</v>
      </c>
      <c r="I44" s="849"/>
      <c r="J44" s="870"/>
      <c r="K44" s="882"/>
      <c r="L44" s="849"/>
    </row>
    <row r="45" spans="1:12" ht="42.75" customHeight="1" x14ac:dyDescent="0.2">
      <c r="A45" s="121" t="s">
        <v>315</v>
      </c>
      <c r="B45" s="108" t="s">
        <v>312</v>
      </c>
      <c r="C45" s="381" t="s">
        <v>32</v>
      </c>
      <c r="D45" s="383" t="s">
        <v>566</v>
      </c>
      <c r="E45" s="383" t="s">
        <v>751</v>
      </c>
      <c r="F45" s="116" t="s">
        <v>1</v>
      </c>
      <c r="G45" s="97">
        <v>145</v>
      </c>
      <c r="H45" s="19">
        <v>144</v>
      </c>
      <c r="I45" s="108" t="s">
        <v>10</v>
      </c>
      <c r="J45" s="107" t="s">
        <v>29</v>
      </c>
      <c r="K45" s="107" t="s">
        <v>29</v>
      </c>
      <c r="L45" s="108" t="s">
        <v>1212</v>
      </c>
    </row>
    <row r="46" spans="1:12" ht="45.75" customHeight="1" x14ac:dyDescent="0.2">
      <c r="A46" s="122" t="s">
        <v>316</v>
      </c>
      <c r="B46" s="309" t="s">
        <v>359</v>
      </c>
      <c r="C46" s="386" t="s">
        <v>32</v>
      </c>
      <c r="D46" s="390" t="s">
        <v>565</v>
      </c>
      <c r="E46" s="385" t="s">
        <v>750</v>
      </c>
      <c r="F46" s="116" t="s">
        <v>1</v>
      </c>
      <c r="G46" s="97">
        <v>30</v>
      </c>
      <c r="H46" s="19">
        <v>0</v>
      </c>
      <c r="I46" s="108" t="s">
        <v>37</v>
      </c>
      <c r="J46" s="107" t="s">
        <v>32</v>
      </c>
      <c r="K46" s="107" t="s">
        <v>1211</v>
      </c>
      <c r="L46" s="108" t="s">
        <v>1253</v>
      </c>
    </row>
    <row r="47" spans="1:12" ht="59.25" customHeight="1" x14ac:dyDescent="0.2">
      <c r="A47" s="299" t="s">
        <v>317</v>
      </c>
      <c r="B47" s="298" t="s">
        <v>307</v>
      </c>
      <c r="C47" s="368">
        <v>1</v>
      </c>
      <c r="D47" s="365" t="s">
        <v>562</v>
      </c>
      <c r="E47" s="365" t="s">
        <v>753</v>
      </c>
      <c r="F47" s="116" t="s">
        <v>1</v>
      </c>
      <c r="G47" s="97">
        <v>30</v>
      </c>
      <c r="H47" s="19">
        <v>29.9</v>
      </c>
      <c r="I47" s="298" t="s">
        <v>1213</v>
      </c>
      <c r="J47" s="165" t="s">
        <v>669</v>
      </c>
      <c r="K47" s="165" t="s">
        <v>669</v>
      </c>
      <c r="L47" s="298" t="s">
        <v>1257</v>
      </c>
    </row>
    <row r="48" spans="1:12" ht="48" customHeight="1" x14ac:dyDescent="0.2">
      <c r="A48" s="851" t="s">
        <v>318</v>
      </c>
      <c r="B48" s="880" t="s">
        <v>319</v>
      </c>
      <c r="C48" s="875">
        <v>1</v>
      </c>
      <c r="D48" s="883" t="s">
        <v>562</v>
      </c>
      <c r="E48" s="875" t="s">
        <v>753</v>
      </c>
      <c r="F48" s="116" t="s">
        <v>1</v>
      </c>
      <c r="G48" s="97">
        <v>50</v>
      </c>
      <c r="H48" s="19">
        <v>49.5</v>
      </c>
      <c r="I48" s="298" t="s">
        <v>65</v>
      </c>
      <c r="J48" s="165" t="s">
        <v>126</v>
      </c>
      <c r="K48" s="165" t="s">
        <v>126</v>
      </c>
      <c r="L48" s="298" t="s">
        <v>1209</v>
      </c>
    </row>
    <row r="49" spans="1:12" ht="71.25" customHeight="1" x14ac:dyDescent="0.2">
      <c r="A49" s="870"/>
      <c r="B49" s="881"/>
      <c r="C49" s="876"/>
      <c r="D49" s="884"/>
      <c r="E49" s="876"/>
      <c r="F49" s="116" t="s">
        <v>2</v>
      </c>
      <c r="G49" s="19">
        <v>10</v>
      </c>
      <c r="H49" s="19">
        <v>1.5</v>
      </c>
      <c r="I49" s="64" t="s">
        <v>776</v>
      </c>
      <c r="J49" s="675" t="s">
        <v>775</v>
      </c>
      <c r="K49" s="675" t="s">
        <v>775</v>
      </c>
      <c r="L49" s="64" t="s">
        <v>1210</v>
      </c>
    </row>
    <row r="50" spans="1:12" ht="33.75" customHeight="1" x14ac:dyDescent="0.2">
      <c r="A50" s="122" t="s">
        <v>771</v>
      </c>
      <c r="B50" s="298" t="s">
        <v>311</v>
      </c>
      <c r="C50" s="368">
        <v>1</v>
      </c>
      <c r="D50" s="365" t="s">
        <v>562</v>
      </c>
      <c r="E50" s="365" t="s">
        <v>753</v>
      </c>
      <c r="F50" s="116" t="s">
        <v>1</v>
      </c>
      <c r="G50" s="97">
        <v>70</v>
      </c>
      <c r="H50" s="19">
        <v>66</v>
      </c>
      <c r="I50" s="298" t="s">
        <v>72</v>
      </c>
      <c r="J50" s="109">
        <v>12</v>
      </c>
      <c r="K50" s="109">
        <v>12</v>
      </c>
      <c r="L50" s="298" t="s">
        <v>1208</v>
      </c>
    </row>
    <row r="51" spans="1:12" ht="42.75" customHeight="1" x14ac:dyDescent="0.2">
      <c r="A51" s="96" t="s">
        <v>488</v>
      </c>
      <c r="B51" s="121" t="s">
        <v>452</v>
      </c>
      <c r="C51" s="381" t="s">
        <v>32</v>
      </c>
      <c r="D51" s="382" t="s">
        <v>567</v>
      </c>
      <c r="E51" s="382" t="s">
        <v>751</v>
      </c>
      <c r="F51" s="116" t="s">
        <v>1</v>
      </c>
      <c r="G51" s="97">
        <v>40</v>
      </c>
      <c r="H51" s="19">
        <v>0</v>
      </c>
      <c r="I51" s="121" t="s">
        <v>37</v>
      </c>
      <c r="J51" s="107" t="s">
        <v>32</v>
      </c>
      <c r="K51" s="107" t="s">
        <v>1211</v>
      </c>
      <c r="L51" s="121" t="s">
        <v>1260</v>
      </c>
    </row>
    <row r="52" spans="1:12" s="235" customFormat="1" ht="24" customHeight="1" x14ac:dyDescent="0.2">
      <c r="A52" s="867" t="s">
        <v>740</v>
      </c>
      <c r="B52" s="850" t="s">
        <v>1258</v>
      </c>
      <c r="C52" s="868" t="s">
        <v>32</v>
      </c>
      <c r="D52" s="861" t="s">
        <v>565</v>
      </c>
      <c r="E52" s="861" t="s">
        <v>753</v>
      </c>
      <c r="F52" s="114" t="s">
        <v>1</v>
      </c>
      <c r="G52" s="119">
        <v>37</v>
      </c>
      <c r="H52" s="15">
        <v>36.799999999999997</v>
      </c>
      <c r="I52" s="850" t="s">
        <v>741</v>
      </c>
      <c r="J52" s="818" t="s">
        <v>32</v>
      </c>
      <c r="K52" s="818" t="s">
        <v>32</v>
      </c>
      <c r="L52" s="850" t="s">
        <v>1259</v>
      </c>
    </row>
    <row r="53" spans="1:12" s="235" customFormat="1" ht="26.25" customHeight="1" x14ac:dyDescent="0.2">
      <c r="A53" s="867"/>
      <c r="B53" s="850"/>
      <c r="C53" s="868"/>
      <c r="D53" s="861"/>
      <c r="E53" s="861"/>
      <c r="F53" s="114" t="s">
        <v>4</v>
      </c>
      <c r="G53" s="119">
        <v>68</v>
      </c>
      <c r="H53" s="15">
        <v>68</v>
      </c>
      <c r="I53" s="850"/>
      <c r="J53" s="818"/>
      <c r="K53" s="818"/>
      <c r="L53" s="850"/>
    </row>
    <row r="54" spans="1:12" ht="30.75" customHeight="1" x14ac:dyDescent="0.2">
      <c r="A54" s="869" t="s">
        <v>503</v>
      </c>
      <c r="B54" s="869"/>
      <c r="C54" s="869"/>
      <c r="D54" s="869"/>
      <c r="E54" s="869"/>
      <c r="F54" s="869"/>
      <c r="G54" s="514">
        <f>+G39+G34+G30+G20+G17+G11</f>
        <v>5139.6000000000004</v>
      </c>
      <c r="H54" s="514">
        <f>+H39+H34+H30+H20+H17+H11</f>
        <v>4137.7</v>
      </c>
      <c r="I54" s="236"/>
      <c r="J54" s="483"/>
      <c r="K54" s="483"/>
      <c r="L54" s="236"/>
    </row>
    <row r="55" spans="1:12" ht="18" customHeight="1" x14ac:dyDescent="0.2">
      <c r="A55" s="864"/>
      <c r="B55" s="864"/>
      <c r="C55" s="864"/>
      <c r="D55" s="864"/>
      <c r="E55" s="864"/>
      <c r="F55" s="864"/>
      <c r="G55" s="522">
        <f>+G54-G56-G64</f>
        <v>0</v>
      </c>
      <c r="H55" s="522">
        <f>+H54-H56-H64</f>
        <v>0</v>
      </c>
      <c r="I55" s="236"/>
      <c r="J55" s="483"/>
      <c r="K55" s="483"/>
      <c r="L55" s="236"/>
    </row>
    <row r="56" spans="1:12" ht="30" customHeight="1" x14ac:dyDescent="0.2">
      <c r="A56" s="214"/>
      <c r="B56" s="214" t="s">
        <v>425</v>
      </c>
      <c r="C56" s="373"/>
      <c r="D56" s="214"/>
      <c r="E56" s="214"/>
      <c r="F56" s="214"/>
      <c r="G56" s="200">
        <f>+G58+G59+G60+G61+G62+G63</f>
        <v>5139.6000000000004</v>
      </c>
      <c r="H56" s="200">
        <f>+H58+H59+H60+H61+H62+H63</f>
        <v>4137.7</v>
      </c>
      <c r="I56" s="236"/>
      <c r="J56" s="483"/>
      <c r="K56" s="483"/>
      <c r="L56" s="236"/>
    </row>
    <row r="57" spans="1:12" ht="17.25" customHeight="1" x14ac:dyDescent="0.2">
      <c r="A57" s="74"/>
      <c r="B57" s="199" t="s">
        <v>426</v>
      </c>
      <c r="C57" s="374"/>
      <c r="D57" s="199"/>
      <c r="E57" s="199"/>
      <c r="F57" s="348"/>
      <c r="G57" s="25"/>
      <c r="H57" s="25"/>
      <c r="I57" s="236"/>
      <c r="J57" s="484"/>
      <c r="K57" s="484"/>
      <c r="L57" s="236"/>
    </row>
    <row r="58" spans="1:12" ht="36.75" customHeight="1" x14ac:dyDescent="0.2">
      <c r="A58" s="74"/>
      <c r="B58" s="259" t="s">
        <v>427</v>
      </c>
      <c r="C58" s="375"/>
      <c r="D58" s="259"/>
      <c r="E58" s="259"/>
      <c r="F58" s="359" t="s">
        <v>1</v>
      </c>
      <c r="G58" s="210">
        <f>+G51+G50+G48+G47+G46+G45+G43+G41+G40+G38+G37+G36+G35+G33+G32+G31+G24+G21+G19+G12+G15+G16+G52</f>
        <v>1909.6999999999998</v>
      </c>
      <c r="H58" s="210">
        <f>+H51+H50+H48+H47+H46+H45+H43+H41+H40+H38+H37+H36+H35+H33+H32+H31+H24+H21+H19+H12+H16+H52</f>
        <v>1714.7</v>
      </c>
      <c r="I58" s="236"/>
      <c r="J58" s="484"/>
      <c r="K58" s="484"/>
      <c r="L58" s="236"/>
    </row>
    <row r="59" spans="1:12" ht="22.5" customHeight="1" x14ac:dyDescent="0.2">
      <c r="A59" s="74"/>
      <c r="B59" s="259" t="s">
        <v>428</v>
      </c>
      <c r="C59" s="375"/>
      <c r="D59" s="259"/>
      <c r="E59" s="259"/>
      <c r="F59" s="359" t="s">
        <v>4</v>
      </c>
      <c r="G59" s="210">
        <f>+G18+G14+G53+G28</f>
        <v>408.8</v>
      </c>
      <c r="H59" s="210">
        <f>+H18+H14+H53+H28</f>
        <v>112.5</v>
      </c>
      <c r="I59" s="236"/>
      <c r="J59" s="484"/>
      <c r="K59" s="484"/>
      <c r="L59" s="236"/>
    </row>
    <row r="60" spans="1:12" ht="22.5" customHeight="1" x14ac:dyDescent="0.2">
      <c r="A60" s="74"/>
      <c r="B60" s="259" t="s">
        <v>429</v>
      </c>
      <c r="C60" s="375"/>
      <c r="D60" s="259"/>
      <c r="E60" s="259"/>
      <c r="F60" s="359" t="s">
        <v>5</v>
      </c>
      <c r="G60" s="210"/>
      <c r="H60" s="210"/>
      <c r="I60" s="236"/>
      <c r="J60" s="484"/>
      <c r="K60" s="484"/>
      <c r="L60" s="236"/>
    </row>
    <row r="61" spans="1:12" ht="33" customHeight="1" x14ac:dyDescent="0.2">
      <c r="A61" s="74"/>
      <c r="B61" s="259" t="s">
        <v>430</v>
      </c>
      <c r="C61" s="375"/>
      <c r="D61" s="259"/>
      <c r="E61" s="259"/>
      <c r="F61" s="359" t="s">
        <v>2</v>
      </c>
      <c r="G61" s="210">
        <f>+G13+G23+G26+G42+G44+G49+G27+G29</f>
        <v>2651.1000000000004</v>
      </c>
      <c r="H61" s="210">
        <f>+H13+H23+H26+H42+H44+H49+H27+H29</f>
        <v>2143.7999999999997</v>
      </c>
      <c r="I61" s="236"/>
      <c r="J61" s="484"/>
      <c r="K61" s="484"/>
      <c r="L61" s="236"/>
    </row>
    <row r="62" spans="1:12" ht="22.5" customHeight="1" x14ac:dyDescent="0.2">
      <c r="A62" s="74"/>
      <c r="B62" s="259" t="s">
        <v>431</v>
      </c>
      <c r="C62" s="375"/>
      <c r="D62" s="259"/>
      <c r="E62" s="259"/>
      <c r="F62" s="359" t="s">
        <v>3</v>
      </c>
      <c r="G62" s="210">
        <f>+G22+G25</f>
        <v>170</v>
      </c>
      <c r="H62" s="210">
        <f>+H22+H25</f>
        <v>166.7</v>
      </c>
      <c r="I62" s="236"/>
      <c r="J62" s="484"/>
      <c r="K62" s="484"/>
      <c r="L62" s="236"/>
    </row>
    <row r="63" spans="1:12" ht="22.5" customHeight="1" x14ac:dyDescent="0.2">
      <c r="A63" s="194"/>
      <c r="B63" s="253" t="s">
        <v>432</v>
      </c>
      <c r="C63" s="376"/>
      <c r="D63" s="253"/>
      <c r="E63" s="253"/>
      <c r="F63" s="360" t="s">
        <v>436</v>
      </c>
      <c r="G63" s="210"/>
      <c r="H63" s="673"/>
      <c r="I63" s="236"/>
      <c r="J63" s="484"/>
      <c r="K63" s="484"/>
      <c r="L63" s="236"/>
    </row>
    <row r="64" spans="1:12" ht="46.5" customHeight="1" x14ac:dyDescent="0.2">
      <c r="A64" s="195"/>
      <c r="B64" s="196" t="s">
        <v>433</v>
      </c>
      <c r="C64" s="377"/>
      <c r="D64" s="196"/>
      <c r="E64" s="196"/>
      <c r="F64" s="280" t="s">
        <v>437</v>
      </c>
      <c r="G64" s="200"/>
      <c r="H64" s="672"/>
      <c r="I64" s="236"/>
      <c r="J64" s="484"/>
      <c r="K64" s="484"/>
      <c r="L64" s="236"/>
    </row>
    <row r="65" spans="1:12" ht="40.5" customHeight="1" x14ac:dyDescent="0.2">
      <c r="A65" s="197"/>
      <c r="B65" s="202" t="s">
        <v>435</v>
      </c>
      <c r="C65" s="378"/>
      <c r="D65" s="202"/>
      <c r="E65" s="202"/>
      <c r="F65" s="347"/>
      <c r="G65" s="206">
        <f>+G64+G56</f>
        <v>5139.6000000000004</v>
      </c>
      <c r="H65" s="206">
        <f>+H64+H56</f>
        <v>4137.7</v>
      </c>
      <c r="I65" s="236"/>
      <c r="J65" s="484"/>
      <c r="K65" s="484"/>
      <c r="L65" s="236"/>
    </row>
    <row r="66" spans="1:12" ht="18.75" customHeight="1" x14ac:dyDescent="0.2">
      <c r="A66" s="74"/>
      <c r="B66" s="209" t="s">
        <v>434</v>
      </c>
      <c r="C66" s="379"/>
      <c r="D66" s="209"/>
      <c r="E66" s="209"/>
      <c r="F66" s="348"/>
      <c r="G66" s="349">
        <f>+G26</f>
        <v>697</v>
      </c>
      <c r="H66" s="349">
        <f>+H26</f>
        <v>673.1</v>
      </c>
      <c r="I66" s="236"/>
      <c r="J66" s="484"/>
      <c r="K66" s="484"/>
      <c r="L66" s="236"/>
    </row>
    <row r="67" spans="1:12" x14ac:dyDescent="0.2">
      <c r="G67" s="237"/>
      <c r="H67" s="238"/>
    </row>
    <row r="68" spans="1:12" x14ac:dyDescent="0.2">
      <c r="G68" s="237"/>
      <c r="H68" s="238"/>
    </row>
    <row r="69" spans="1:12" x14ac:dyDescent="0.2">
      <c r="G69" s="233"/>
    </row>
    <row r="70" spans="1:12" x14ac:dyDescent="0.2">
      <c r="G70" s="233"/>
    </row>
    <row r="71" spans="1:12" x14ac:dyDescent="0.2">
      <c r="G71" s="233"/>
    </row>
    <row r="72" spans="1:12" x14ac:dyDescent="0.2">
      <c r="G72" s="247"/>
      <c r="H72" s="247"/>
    </row>
    <row r="73" spans="1:12" x14ac:dyDescent="0.2">
      <c r="G73" s="233"/>
    </row>
    <row r="74" spans="1:12" x14ac:dyDescent="0.2">
      <c r="G74" s="247"/>
      <c r="H74" s="247"/>
    </row>
    <row r="75" spans="1:12" x14ac:dyDescent="0.2">
      <c r="G75" s="238"/>
      <c r="H75" s="238"/>
    </row>
    <row r="76" spans="1:12" x14ac:dyDescent="0.2">
      <c r="G76" s="233"/>
    </row>
    <row r="77" spans="1:12" x14ac:dyDescent="0.2">
      <c r="G77" s="238"/>
      <c r="H77" s="238"/>
    </row>
    <row r="78" spans="1:12" x14ac:dyDescent="0.2">
      <c r="G78" s="233"/>
    </row>
    <row r="79" spans="1:12" x14ac:dyDescent="0.2">
      <c r="G79" s="233"/>
    </row>
    <row r="80" spans="1:12" x14ac:dyDescent="0.2">
      <c r="G80" s="233"/>
    </row>
  </sheetData>
  <mergeCells count="90">
    <mergeCell ref="K27:K28"/>
    <mergeCell ref="J12:J14"/>
    <mergeCell ref="J41:J42"/>
    <mergeCell ref="J43:J44"/>
    <mergeCell ref="B48:B49"/>
    <mergeCell ref="K43:K44"/>
    <mergeCell ref="D43:D44"/>
    <mergeCell ref="E43:E44"/>
    <mergeCell ref="D48:D49"/>
    <mergeCell ref="C48:C49"/>
    <mergeCell ref="K41:K42"/>
    <mergeCell ref="B41:B42"/>
    <mergeCell ref="I27:I28"/>
    <mergeCell ref="J24:J26"/>
    <mergeCell ref="K24:K26"/>
    <mergeCell ref="J27:J28"/>
    <mergeCell ref="I52:I53"/>
    <mergeCell ref="I41:I42"/>
    <mergeCell ref="J1:L1"/>
    <mergeCell ref="J2:L2"/>
    <mergeCell ref="J3:L3"/>
    <mergeCell ref="A6:L6"/>
    <mergeCell ref="J52:J53"/>
    <mergeCell ref="L8:L9"/>
    <mergeCell ref="L12:L14"/>
    <mergeCell ref="L24:L26"/>
    <mergeCell ref="L27:L28"/>
    <mergeCell ref="L41:L42"/>
    <mergeCell ref="L43:L44"/>
    <mergeCell ref="L52:L53"/>
    <mergeCell ref="A43:A44"/>
    <mergeCell ref="E48:E49"/>
    <mergeCell ref="D52:D53"/>
    <mergeCell ref="E52:E53"/>
    <mergeCell ref="A55:F55"/>
    <mergeCell ref="I24:I26"/>
    <mergeCell ref="B43:B44"/>
    <mergeCell ref="I43:I44"/>
    <mergeCell ref="A24:A26"/>
    <mergeCell ref="B30:F30"/>
    <mergeCell ref="B34:F34"/>
    <mergeCell ref="B24:B26"/>
    <mergeCell ref="A52:A53"/>
    <mergeCell ref="B52:B53"/>
    <mergeCell ref="C52:C53"/>
    <mergeCell ref="A54:F54"/>
    <mergeCell ref="B39:F39"/>
    <mergeCell ref="A48:A49"/>
    <mergeCell ref="A41:A42"/>
    <mergeCell ref="D25:D26"/>
    <mergeCell ref="C25:C26"/>
    <mergeCell ref="E25:E26"/>
    <mergeCell ref="A27:A28"/>
    <mergeCell ref="B27:B28"/>
    <mergeCell ref="D27:D28"/>
    <mergeCell ref="C27:C28"/>
    <mergeCell ref="E27:E28"/>
    <mergeCell ref="D41:D42"/>
    <mergeCell ref="A7:A9"/>
    <mergeCell ref="H7:H9"/>
    <mergeCell ref="G7:G9"/>
    <mergeCell ref="J8:J9"/>
    <mergeCell ref="K21:K23"/>
    <mergeCell ref="I7:L7"/>
    <mergeCell ref="C12:C14"/>
    <mergeCell ref="D12:D14"/>
    <mergeCell ref="E12:E14"/>
    <mergeCell ref="I8:I9"/>
    <mergeCell ref="B11:F11"/>
    <mergeCell ref="L21:L22"/>
    <mergeCell ref="A21:A23"/>
    <mergeCell ref="J21:J23"/>
    <mergeCell ref="B21:B23"/>
    <mergeCell ref="I21:I23"/>
    <mergeCell ref="K52:K53"/>
    <mergeCell ref="F4:I4"/>
    <mergeCell ref="F5:I5"/>
    <mergeCell ref="B7:B9"/>
    <mergeCell ref="C7:C9"/>
    <mergeCell ref="D7:D9"/>
    <mergeCell ref="E7:E9"/>
    <mergeCell ref="F7:F9"/>
    <mergeCell ref="B17:F17"/>
    <mergeCell ref="B20:F20"/>
    <mergeCell ref="I12:I14"/>
    <mergeCell ref="K12:K14"/>
    <mergeCell ref="K8:K9"/>
    <mergeCell ref="A10:K10"/>
    <mergeCell ref="A12:A14"/>
    <mergeCell ref="B12:B14"/>
  </mergeCells>
  <phoneticPr fontId="13" type="noConversion"/>
  <pageMargins left="0.39370078740157483" right="0.19685039370078741" top="0.39370078740157483" bottom="0.19685039370078741" header="0" footer="0"/>
  <pageSetup paperSize="9" scale="5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8798A-8E93-4905-B0B7-CDE16434A201}">
  <sheetPr>
    <tabColor theme="8" tint="0.59999389629810485"/>
    <pageSetUpPr fitToPage="1"/>
  </sheetPr>
  <dimension ref="A1:M58"/>
  <sheetViews>
    <sheetView topLeftCell="A40" zoomScale="85" zoomScaleNormal="85" workbookViewId="0">
      <selection activeCell="I52" sqref="I52"/>
    </sheetView>
  </sheetViews>
  <sheetFormatPr defaultColWidth="9.140625" defaultRowHeight="12.75" x14ac:dyDescent="0.2"/>
  <cols>
    <col min="1" max="1" width="2.42578125" style="12" customWidth="1"/>
    <col min="2" max="2" width="17.28515625" style="12" customWidth="1"/>
    <col min="3" max="3" width="49.42578125" style="18" customWidth="1"/>
    <col min="4" max="4" width="5.140625" style="18" customWidth="1"/>
    <col min="5" max="5" width="38.140625" style="164" customWidth="1"/>
    <col min="6" max="6" width="30.42578125" style="164" customWidth="1"/>
    <col min="7" max="7" width="8.7109375" style="12" customWidth="1"/>
    <col min="8" max="9" width="12.85546875" style="12" customWidth="1"/>
    <col min="10" max="10" width="31.42578125" style="12" customWidth="1"/>
    <col min="11" max="11" width="7.5703125" style="523" customWidth="1"/>
    <col min="12" max="12" width="7.85546875" style="523" customWidth="1"/>
    <col min="13" max="13" width="48.5703125" style="12" customWidth="1"/>
    <col min="14" max="16384" width="9.140625" style="12"/>
  </cols>
  <sheetData>
    <row r="1" spans="2:13" ht="15" hidden="1" x14ac:dyDescent="0.25">
      <c r="F1" s="905" t="s">
        <v>722</v>
      </c>
      <c r="G1" s="905"/>
      <c r="H1" s="905"/>
      <c r="I1" s="905"/>
      <c r="J1" s="511"/>
    </row>
    <row r="2" spans="2:13" ht="15" hidden="1" x14ac:dyDescent="0.25">
      <c r="F2" s="819" t="s">
        <v>723</v>
      </c>
      <c r="G2" s="819"/>
      <c r="H2" s="819"/>
      <c r="I2" s="819"/>
      <c r="J2" s="819"/>
    </row>
    <row r="3" spans="2:13" ht="15" hidden="1" x14ac:dyDescent="0.25">
      <c r="F3" s="819" t="s">
        <v>724</v>
      </c>
      <c r="G3" s="819"/>
      <c r="H3" s="819"/>
      <c r="I3" s="819"/>
      <c r="J3" s="819"/>
    </row>
    <row r="4" spans="2:13" ht="15" hidden="1" x14ac:dyDescent="0.25">
      <c r="F4" s="819" t="s">
        <v>726</v>
      </c>
      <c r="G4" s="819"/>
      <c r="H4" s="819"/>
      <c r="I4" s="819"/>
      <c r="J4" s="512"/>
    </row>
    <row r="5" spans="2:13" ht="15" hidden="1" x14ac:dyDescent="0.25">
      <c r="F5" s="819" t="s">
        <v>770</v>
      </c>
      <c r="G5" s="819"/>
      <c r="H5" s="819"/>
      <c r="I5" s="819"/>
      <c r="J5" s="512"/>
    </row>
    <row r="6" spans="2:13" ht="15.75" x14ac:dyDescent="0.25">
      <c r="F6" s="665"/>
      <c r="G6" s="505"/>
      <c r="H6" s="510"/>
      <c r="I6" s="510"/>
      <c r="J6" s="507"/>
    </row>
    <row r="7" spans="2:13" ht="33" customHeight="1" x14ac:dyDescent="0.2">
      <c r="B7" s="820" t="s">
        <v>127</v>
      </c>
      <c r="C7" s="820" t="s">
        <v>547</v>
      </c>
      <c r="D7" s="908" t="s">
        <v>543</v>
      </c>
      <c r="E7" s="909" t="s">
        <v>544</v>
      </c>
      <c r="F7" s="909" t="s">
        <v>545</v>
      </c>
      <c r="G7" s="908" t="s">
        <v>546</v>
      </c>
      <c r="H7" s="842" t="s">
        <v>1188</v>
      </c>
      <c r="I7" s="841" t="s">
        <v>1189</v>
      </c>
      <c r="J7" s="842" t="s">
        <v>23</v>
      </c>
      <c r="K7" s="842"/>
      <c r="L7" s="842"/>
      <c r="M7" s="842"/>
    </row>
    <row r="8" spans="2:13" ht="20.25" customHeight="1" x14ac:dyDescent="0.2">
      <c r="B8" s="820"/>
      <c r="C8" s="820"/>
      <c r="D8" s="908"/>
      <c r="E8" s="909"/>
      <c r="F8" s="909"/>
      <c r="G8" s="908"/>
      <c r="H8" s="842"/>
      <c r="I8" s="841"/>
      <c r="J8" s="842" t="s">
        <v>24</v>
      </c>
      <c r="K8" s="906" t="s">
        <v>1186</v>
      </c>
      <c r="L8" s="906" t="s">
        <v>1187</v>
      </c>
      <c r="M8" s="842" t="s">
        <v>1185</v>
      </c>
    </row>
    <row r="9" spans="2:13" ht="55.5" customHeight="1" x14ac:dyDescent="0.2">
      <c r="B9" s="820"/>
      <c r="C9" s="820"/>
      <c r="D9" s="908"/>
      <c r="E9" s="909"/>
      <c r="F9" s="909"/>
      <c r="G9" s="908"/>
      <c r="H9" s="842"/>
      <c r="I9" s="841"/>
      <c r="J9" s="842"/>
      <c r="K9" s="906"/>
      <c r="L9" s="906"/>
      <c r="M9" s="842"/>
    </row>
    <row r="10" spans="2:13" ht="20.25" x14ac:dyDescent="0.2">
      <c r="B10" s="907" t="s">
        <v>791</v>
      </c>
      <c r="C10" s="907"/>
      <c r="D10" s="907"/>
      <c r="E10" s="907"/>
      <c r="F10" s="907"/>
      <c r="G10" s="907"/>
      <c r="H10" s="907"/>
      <c r="I10" s="907"/>
      <c r="J10" s="907"/>
      <c r="K10" s="907"/>
      <c r="L10" s="907"/>
      <c r="M10" s="683"/>
    </row>
    <row r="11" spans="2:13" ht="30" customHeight="1" x14ac:dyDescent="0.2">
      <c r="B11" s="524" t="s">
        <v>792</v>
      </c>
      <c r="C11" s="898" t="s">
        <v>793</v>
      </c>
      <c r="D11" s="898"/>
      <c r="E11" s="898"/>
      <c r="F11" s="898"/>
      <c r="G11" s="898"/>
      <c r="H11" s="184">
        <f>SUM(H12:H13)</f>
        <v>139.10000000000002</v>
      </c>
      <c r="I11" s="184">
        <f>SUM(I12:I13)</f>
        <v>100.8</v>
      </c>
      <c r="J11" s="524"/>
      <c r="K11" s="525"/>
      <c r="L11" s="525"/>
      <c r="M11" s="684"/>
    </row>
    <row r="12" spans="2:13" ht="102" x14ac:dyDescent="0.2">
      <c r="B12" s="108" t="s">
        <v>794</v>
      </c>
      <c r="C12" s="108" t="s">
        <v>795</v>
      </c>
      <c r="D12" s="394" t="s">
        <v>32</v>
      </c>
      <c r="E12" s="543" t="s">
        <v>796</v>
      </c>
      <c r="F12" s="543" t="s">
        <v>797</v>
      </c>
      <c r="G12" s="108" t="s">
        <v>1</v>
      </c>
      <c r="H12" s="119">
        <v>136.80000000000001</v>
      </c>
      <c r="I12" s="119">
        <v>98.5</v>
      </c>
      <c r="J12" s="108" t="s">
        <v>798</v>
      </c>
      <c r="K12" s="306">
        <v>100</v>
      </c>
      <c r="L12" s="306">
        <v>100</v>
      </c>
      <c r="M12" s="45" t="s">
        <v>1250</v>
      </c>
    </row>
    <row r="13" spans="2:13" ht="35.25" customHeight="1" x14ac:dyDescent="0.2">
      <c r="B13" s="108" t="s">
        <v>799</v>
      </c>
      <c r="C13" s="526" t="s">
        <v>800</v>
      </c>
      <c r="D13" s="361" t="s">
        <v>32</v>
      </c>
      <c r="E13" s="542" t="s">
        <v>801</v>
      </c>
      <c r="F13" s="572" t="s">
        <v>568</v>
      </c>
      <c r="G13" s="108" t="s">
        <v>4</v>
      </c>
      <c r="H13" s="119">
        <v>2.2999999999999998</v>
      </c>
      <c r="I13" s="119">
        <v>2.2999999999999998</v>
      </c>
      <c r="J13" s="526" t="s">
        <v>802</v>
      </c>
      <c r="K13" s="527" t="s">
        <v>79</v>
      </c>
      <c r="L13" s="527">
        <v>85</v>
      </c>
      <c r="M13" s="688" t="s">
        <v>1229</v>
      </c>
    </row>
    <row r="14" spans="2:13" ht="36.75" customHeight="1" x14ac:dyDescent="0.2">
      <c r="B14" s="524" t="s">
        <v>803</v>
      </c>
      <c r="C14" s="898" t="s">
        <v>804</v>
      </c>
      <c r="D14" s="898"/>
      <c r="E14" s="898"/>
      <c r="F14" s="898"/>
      <c r="G14" s="898"/>
      <c r="H14" s="184">
        <f>SUM(H15:H31)</f>
        <v>406.90000000000003</v>
      </c>
      <c r="I14" s="184">
        <f>SUM(I15:I31)</f>
        <v>385.70000000000005</v>
      </c>
      <c r="J14" s="524"/>
      <c r="K14" s="525"/>
      <c r="L14" s="525"/>
      <c r="M14" s="684"/>
    </row>
    <row r="15" spans="2:13" ht="122.25" customHeight="1" x14ac:dyDescent="0.2">
      <c r="B15" s="121" t="s">
        <v>805</v>
      </c>
      <c r="C15" s="108" t="s">
        <v>806</v>
      </c>
      <c r="D15" s="551" t="s">
        <v>32</v>
      </c>
      <c r="E15" s="543" t="s">
        <v>569</v>
      </c>
      <c r="F15" s="543" t="s">
        <v>797</v>
      </c>
      <c r="G15" s="108" t="s">
        <v>1</v>
      </c>
      <c r="H15" s="119">
        <v>10</v>
      </c>
      <c r="I15" s="119">
        <v>10</v>
      </c>
      <c r="J15" s="114" t="s">
        <v>807</v>
      </c>
      <c r="K15" s="306">
        <v>2</v>
      </c>
      <c r="L15" s="306">
        <v>2</v>
      </c>
      <c r="M15" s="55" t="s">
        <v>1224</v>
      </c>
    </row>
    <row r="16" spans="2:13" ht="110.25" customHeight="1" x14ac:dyDescent="0.2">
      <c r="B16" s="121" t="s">
        <v>808</v>
      </c>
      <c r="C16" s="108" t="s">
        <v>809</v>
      </c>
      <c r="D16" s="551" t="s">
        <v>32</v>
      </c>
      <c r="E16" s="543" t="s">
        <v>569</v>
      </c>
      <c r="F16" s="543" t="s">
        <v>797</v>
      </c>
      <c r="G16" s="108" t="s">
        <v>1</v>
      </c>
      <c r="H16" s="119">
        <v>10</v>
      </c>
      <c r="I16" s="119">
        <v>10</v>
      </c>
      <c r="J16" s="114" t="s">
        <v>810</v>
      </c>
      <c r="K16" s="306">
        <v>13</v>
      </c>
      <c r="L16" s="306">
        <v>13</v>
      </c>
      <c r="M16" s="55" t="s">
        <v>1244</v>
      </c>
    </row>
    <row r="17" spans="2:13" ht="42.75" customHeight="1" x14ac:dyDescent="0.2">
      <c r="B17" s="121" t="s">
        <v>811</v>
      </c>
      <c r="C17" s="108" t="s">
        <v>812</v>
      </c>
      <c r="D17" s="551" t="s">
        <v>32</v>
      </c>
      <c r="E17" s="543" t="s">
        <v>569</v>
      </c>
      <c r="F17" s="543" t="s">
        <v>797</v>
      </c>
      <c r="G17" s="108" t="s">
        <v>1</v>
      </c>
      <c r="H17" s="119">
        <v>3</v>
      </c>
      <c r="I17" s="119">
        <v>3</v>
      </c>
      <c r="J17" s="114" t="s">
        <v>813</v>
      </c>
      <c r="K17" s="681" t="s">
        <v>814</v>
      </c>
      <c r="L17" s="306">
        <v>1571</v>
      </c>
      <c r="M17" s="321" t="s">
        <v>1218</v>
      </c>
    </row>
    <row r="18" spans="2:13" ht="109.5" customHeight="1" x14ac:dyDescent="0.2">
      <c r="B18" s="121" t="s">
        <v>815</v>
      </c>
      <c r="C18" s="114" t="s">
        <v>816</v>
      </c>
      <c r="D18" s="551" t="s">
        <v>32</v>
      </c>
      <c r="E18" s="543" t="s">
        <v>569</v>
      </c>
      <c r="F18" s="543" t="s">
        <v>797</v>
      </c>
      <c r="G18" s="117" t="s">
        <v>1</v>
      </c>
      <c r="H18" s="528">
        <v>7.8</v>
      </c>
      <c r="I18" s="528">
        <v>7.8</v>
      </c>
      <c r="J18" s="117" t="s">
        <v>817</v>
      </c>
      <c r="K18" s="681" t="s">
        <v>818</v>
      </c>
      <c r="L18" s="681">
        <v>2639</v>
      </c>
      <c r="M18" s="43" t="s">
        <v>1225</v>
      </c>
    </row>
    <row r="19" spans="2:13" ht="102" x14ac:dyDescent="0.2">
      <c r="B19" s="108" t="s">
        <v>819</v>
      </c>
      <c r="C19" s="108" t="s">
        <v>820</v>
      </c>
      <c r="D19" s="551" t="s">
        <v>32</v>
      </c>
      <c r="E19" s="543" t="s">
        <v>569</v>
      </c>
      <c r="F19" s="543" t="s">
        <v>797</v>
      </c>
      <c r="G19" s="108" t="s">
        <v>1</v>
      </c>
      <c r="H19" s="119">
        <v>80.400000000000006</v>
      </c>
      <c r="I19" s="119">
        <v>79.2</v>
      </c>
      <c r="J19" s="114" t="s">
        <v>821</v>
      </c>
      <c r="K19" s="306" t="s">
        <v>822</v>
      </c>
      <c r="L19" s="306">
        <v>6024</v>
      </c>
      <c r="M19" s="694" t="s">
        <v>1226</v>
      </c>
    </row>
    <row r="20" spans="2:13" ht="46.5" customHeight="1" x14ac:dyDescent="0.2">
      <c r="B20" s="108" t="s">
        <v>823</v>
      </c>
      <c r="C20" s="114" t="s">
        <v>824</v>
      </c>
      <c r="D20" s="551" t="s">
        <v>32</v>
      </c>
      <c r="E20" s="543" t="s">
        <v>569</v>
      </c>
      <c r="F20" s="543" t="s">
        <v>797</v>
      </c>
      <c r="G20" s="108" t="s">
        <v>1</v>
      </c>
      <c r="H20" s="119">
        <v>3</v>
      </c>
      <c r="I20" s="119">
        <v>3</v>
      </c>
      <c r="J20" s="114" t="s">
        <v>825</v>
      </c>
      <c r="K20" s="306" t="s">
        <v>826</v>
      </c>
      <c r="L20" s="60">
        <v>519</v>
      </c>
      <c r="M20" s="45" t="s">
        <v>1230</v>
      </c>
    </row>
    <row r="21" spans="2:13" ht="66" customHeight="1" x14ac:dyDescent="0.2">
      <c r="B21" s="108" t="s">
        <v>827</v>
      </c>
      <c r="C21" s="114" t="s">
        <v>828</v>
      </c>
      <c r="D21" s="551" t="s">
        <v>32</v>
      </c>
      <c r="E21" s="543" t="s">
        <v>569</v>
      </c>
      <c r="F21" s="543" t="s">
        <v>797</v>
      </c>
      <c r="G21" s="108" t="s">
        <v>1</v>
      </c>
      <c r="H21" s="119">
        <v>21</v>
      </c>
      <c r="I21" s="119">
        <v>21</v>
      </c>
      <c r="J21" s="114" t="s">
        <v>829</v>
      </c>
      <c r="K21" s="60" t="s">
        <v>85</v>
      </c>
      <c r="L21" s="60">
        <v>2497</v>
      </c>
      <c r="M21" s="63" t="s">
        <v>1232</v>
      </c>
    </row>
    <row r="22" spans="2:13" ht="59.25" customHeight="1" x14ac:dyDescent="0.2">
      <c r="B22" s="108" t="s">
        <v>830</v>
      </c>
      <c r="C22" s="108" t="s">
        <v>831</v>
      </c>
      <c r="D22" s="551" t="s">
        <v>32</v>
      </c>
      <c r="E22" s="543" t="s">
        <v>569</v>
      </c>
      <c r="F22" s="543" t="s">
        <v>797</v>
      </c>
      <c r="G22" s="108" t="s">
        <v>1</v>
      </c>
      <c r="H22" s="119">
        <v>19.100000000000001</v>
      </c>
      <c r="I22" s="119">
        <v>19.100000000000001</v>
      </c>
      <c r="J22" s="114" t="s">
        <v>832</v>
      </c>
      <c r="K22" s="306" t="s">
        <v>833</v>
      </c>
      <c r="L22" s="60">
        <v>6106</v>
      </c>
      <c r="M22" s="64" t="s">
        <v>1233</v>
      </c>
    </row>
    <row r="23" spans="2:13" ht="76.5" x14ac:dyDescent="0.2">
      <c r="B23" s="108" t="s">
        <v>834</v>
      </c>
      <c r="C23" s="108" t="s">
        <v>835</v>
      </c>
      <c r="D23" s="551" t="s">
        <v>32</v>
      </c>
      <c r="E23" s="543" t="s">
        <v>569</v>
      </c>
      <c r="F23" s="543" t="s">
        <v>797</v>
      </c>
      <c r="G23" s="108" t="s">
        <v>1</v>
      </c>
      <c r="H23" s="119">
        <v>25.3</v>
      </c>
      <c r="I23" s="119">
        <v>25.3</v>
      </c>
      <c r="J23" s="114" t="s">
        <v>836</v>
      </c>
      <c r="K23" s="306" t="s">
        <v>837</v>
      </c>
      <c r="L23" s="60">
        <v>1870</v>
      </c>
      <c r="M23" s="43" t="s">
        <v>1231</v>
      </c>
    </row>
    <row r="24" spans="2:13" ht="75.75" customHeight="1" x14ac:dyDescent="0.2">
      <c r="B24" s="108" t="s">
        <v>838</v>
      </c>
      <c r="C24" s="108" t="s">
        <v>839</v>
      </c>
      <c r="D24" s="551" t="s">
        <v>32</v>
      </c>
      <c r="E24" s="543" t="s">
        <v>569</v>
      </c>
      <c r="F24" s="543" t="s">
        <v>797</v>
      </c>
      <c r="G24" s="108" t="s">
        <v>1</v>
      </c>
      <c r="H24" s="119">
        <v>28.3</v>
      </c>
      <c r="I24" s="119">
        <v>28.2</v>
      </c>
      <c r="J24" s="114" t="s">
        <v>840</v>
      </c>
      <c r="K24" s="306" t="s">
        <v>841</v>
      </c>
      <c r="L24" s="60" t="s">
        <v>1234</v>
      </c>
      <c r="M24" s="321" t="s">
        <v>1235</v>
      </c>
    </row>
    <row r="25" spans="2:13" ht="99" customHeight="1" x14ac:dyDescent="0.2">
      <c r="B25" s="108" t="s">
        <v>842</v>
      </c>
      <c r="C25" s="108" t="s">
        <v>843</v>
      </c>
      <c r="D25" s="551" t="s">
        <v>32</v>
      </c>
      <c r="E25" s="543" t="s">
        <v>569</v>
      </c>
      <c r="F25" s="543" t="s">
        <v>797</v>
      </c>
      <c r="G25" s="108" t="s">
        <v>1</v>
      </c>
      <c r="H25" s="526">
        <v>52.1</v>
      </c>
      <c r="I25" s="526">
        <v>52.1</v>
      </c>
      <c r="J25" s="114" t="s">
        <v>844</v>
      </c>
      <c r="K25" s="306" t="s">
        <v>845</v>
      </c>
      <c r="L25" s="60">
        <v>5881</v>
      </c>
      <c r="M25" s="63" t="s">
        <v>1236</v>
      </c>
    </row>
    <row r="26" spans="2:13" ht="93.75" customHeight="1" x14ac:dyDescent="0.2">
      <c r="B26" s="108" t="s">
        <v>846</v>
      </c>
      <c r="C26" s="117" t="s">
        <v>847</v>
      </c>
      <c r="D26" s="551" t="s">
        <v>32</v>
      </c>
      <c r="E26" s="543" t="s">
        <v>569</v>
      </c>
      <c r="F26" s="543" t="s">
        <v>797</v>
      </c>
      <c r="G26" s="117" t="s">
        <v>1</v>
      </c>
      <c r="H26" s="528">
        <v>31.4</v>
      </c>
      <c r="I26" s="528">
        <v>31.3</v>
      </c>
      <c r="J26" s="117" t="s">
        <v>1245</v>
      </c>
      <c r="K26" s="670" t="s">
        <v>848</v>
      </c>
      <c r="L26" s="695" t="s">
        <v>1469</v>
      </c>
      <c r="M26" s="45" t="s">
        <v>1246</v>
      </c>
    </row>
    <row r="27" spans="2:13" ht="63.75" customHeight="1" x14ac:dyDescent="0.2">
      <c r="B27" s="108" t="s">
        <v>849</v>
      </c>
      <c r="C27" s="121" t="s">
        <v>850</v>
      </c>
      <c r="D27" s="551" t="s">
        <v>32</v>
      </c>
      <c r="E27" s="543" t="s">
        <v>569</v>
      </c>
      <c r="F27" s="543" t="s">
        <v>797</v>
      </c>
      <c r="G27" s="114" t="s">
        <v>1</v>
      </c>
      <c r="H27" s="526">
        <v>23.6</v>
      </c>
      <c r="I27" s="526">
        <v>23.6</v>
      </c>
      <c r="J27" s="63" t="s">
        <v>1237</v>
      </c>
      <c r="K27" s="60">
        <v>1</v>
      </c>
      <c r="L27" s="60">
        <v>1</v>
      </c>
      <c r="M27" s="73" t="s">
        <v>1238</v>
      </c>
    </row>
    <row r="28" spans="2:13" ht="109.5" customHeight="1" x14ac:dyDescent="0.2">
      <c r="B28" s="108" t="s">
        <v>851</v>
      </c>
      <c r="C28" s="121" t="s">
        <v>852</v>
      </c>
      <c r="D28" s="551" t="s">
        <v>32</v>
      </c>
      <c r="E28" s="543" t="s">
        <v>569</v>
      </c>
      <c r="F28" s="543" t="s">
        <v>797</v>
      </c>
      <c r="G28" s="114" t="s">
        <v>1</v>
      </c>
      <c r="H28" s="526">
        <v>57</v>
      </c>
      <c r="I28" s="526">
        <v>57</v>
      </c>
      <c r="J28" s="63" t="s">
        <v>1237</v>
      </c>
      <c r="K28" s="60">
        <v>1</v>
      </c>
      <c r="L28" s="60">
        <v>1</v>
      </c>
      <c r="M28" s="45" t="s">
        <v>1241</v>
      </c>
    </row>
    <row r="29" spans="2:13" ht="57" customHeight="1" x14ac:dyDescent="0.2">
      <c r="B29" s="108" t="s">
        <v>853</v>
      </c>
      <c r="C29" s="117" t="s">
        <v>854</v>
      </c>
      <c r="D29" s="551" t="s">
        <v>32</v>
      </c>
      <c r="E29" s="543" t="s">
        <v>569</v>
      </c>
      <c r="F29" s="543" t="s">
        <v>797</v>
      </c>
      <c r="G29" s="117" t="s">
        <v>1</v>
      </c>
      <c r="H29" s="528">
        <v>15.1</v>
      </c>
      <c r="I29" s="528">
        <v>15.1</v>
      </c>
      <c r="J29" s="117" t="s">
        <v>855</v>
      </c>
      <c r="K29" s="681">
        <v>15</v>
      </c>
      <c r="L29" s="681">
        <v>15</v>
      </c>
      <c r="M29" s="33" t="s">
        <v>1242</v>
      </c>
    </row>
    <row r="30" spans="2:13" s="529" customFormat="1" ht="33.75" customHeight="1" x14ac:dyDescent="0.2">
      <c r="B30" s="902" t="s">
        <v>856</v>
      </c>
      <c r="C30" s="903" t="s">
        <v>857</v>
      </c>
      <c r="D30" s="904" t="s">
        <v>32</v>
      </c>
      <c r="E30" s="900" t="s">
        <v>581</v>
      </c>
      <c r="F30" s="900" t="s">
        <v>858</v>
      </c>
      <c r="G30" s="108" t="s">
        <v>2</v>
      </c>
      <c r="H30" s="528">
        <v>16.3</v>
      </c>
      <c r="I30" s="528">
        <v>0</v>
      </c>
      <c r="J30" s="895" t="s">
        <v>859</v>
      </c>
      <c r="K30" s="896" t="s">
        <v>32</v>
      </c>
      <c r="L30" s="896" t="s">
        <v>32</v>
      </c>
      <c r="M30" s="886" t="s">
        <v>1247</v>
      </c>
    </row>
    <row r="31" spans="2:13" s="529" customFormat="1" ht="33.75" customHeight="1" x14ac:dyDescent="0.2">
      <c r="B31" s="902"/>
      <c r="C31" s="903"/>
      <c r="D31" s="904"/>
      <c r="E31" s="900"/>
      <c r="F31" s="900"/>
      <c r="G31" s="108" t="s">
        <v>4</v>
      </c>
      <c r="H31" s="528">
        <v>3.5</v>
      </c>
      <c r="I31" s="528">
        <v>0</v>
      </c>
      <c r="J31" s="895"/>
      <c r="K31" s="896"/>
      <c r="L31" s="896"/>
      <c r="M31" s="887"/>
    </row>
    <row r="32" spans="2:13" s="531" customFormat="1" ht="32.25" customHeight="1" x14ac:dyDescent="0.2">
      <c r="B32" s="524" t="s">
        <v>860</v>
      </c>
      <c r="C32" s="897" t="s">
        <v>861</v>
      </c>
      <c r="D32" s="897"/>
      <c r="E32" s="897"/>
      <c r="F32" s="897"/>
      <c r="G32" s="897"/>
      <c r="H32" s="530">
        <f>SUM(H33:H35)</f>
        <v>186</v>
      </c>
      <c r="I32" s="530">
        <f>SUM(I33:I35)</f>
        <v>186</v>
      </c>
      <c r="J32" s="272"/>
      <c r="K32" s="682"/>
      <c r="L32" s="682"/>
      <c r="M32" s="155"/>
    </row>
    <row r="33" spans="1:13" ht="101.25" customHeight="1" x14ac:dyDescent="0.2">
      <c r="B33" s="117" t="s">
        <v>862</v>
      </c>
      <c r="C33" s="108" t="s">
        <v>863</v>
      </c>
      <c r="D33" s="394" t="s">
        <v>32</v>
      </c>
      <c r="E33" s="543" t="s">
        <v>569</v>
      </c>
      <c r="F33" s="543" t="s">
        <v>797</v>
      </c>
      <c r="G33" s="108" t="s">
        <v>1</v>
      </c>
      <c r="H33" s="526">
        <v>98</v>
      </c>
      <c r="I33" s="526">
        <v>98</v>
      </c>
      <c r="J33" s="114" t="s">
        <v>864</v>
      </c>
      <c r="K33" s="532" t="s">
        <v>666</v>
      </c>
      <c r="L33" s="532" t="s">
        <v>666</v>
      </c>
      <c r="M33" s="45" t="s">
        <v>1240</v>
      </c>
    </row>
    <row r="34" spans="1:13" ht="57" customHeight="1" x14ac:dyDescent="0.2">
      <c r="B34" s="108" t="s">
        <v>865</v>
      </c>
      <c r="C34" s="108" t="s">
        <v>866</v>
      </c>
      <c r="D34" s="394" t="s">
        <v>32</v>
      </c>
      <c r="E34" s="543" t="s">
        <v>569</v>
      </c>
      <c r="F34" s="543" t="s">
        <v>797</v>
      </c>
      <c r="G34" s="108" t="s">
        <v>1</v>
      </c>
      <c r="H34" s="526">
        <v>85</v>
      </c>
      <c r="I34" s="526">
        <v>85</v>
      </c>
      <c r="J34" s="116" t="s">
        <v>864</v>
      </c>
      <c r="K34" s="532" t="s">
        <v>126</v>
      </c>
      <c r="L34" s="532" t="s">
        <v>126</v>
      </c>
      <c r="M34" s="45" t="s">
        <v>1248</v>
      </c>
    </row>
    <row r="35" spans="1:13" ht="43.5" customHeight="1" x14ac:dyDescent="0.2">
      <c r="B35" s="108" t="s">
        <v>867</v>
      </c>
      <c r="C35" s="108" t="s">
        <v>868</v>
      </c>
      <c r="D35" s="394" t="s">
        <v>32</v>
      </c>
      <c r="E35" s="543" t="s">
        <v>869</v>
      </c>
      <c r="F35" s="543" t="s">
        <v>870</v>
      </c>
      <c r="G35" s="108" t="s">
        <v>1</v>
      </c>
      <c r="H35" s="119">
        <v>3</v>
      </c>
      <c r="I35" s="119">
        <v>3</v>
      </c>
      <c r="J35" s="114" t="s">
        <v>871</v>
      </c>
      <c r="K35" s="306">
        <v>1</v>
      </c>
      <c r="L35" s="306">
        <v>1</v>
      </c>
      <c r="M35" s="45" t="s">
        <v>1216</v>
      </c>
    </row>
    <row r="36" spans="1:13" ht="33.75" customHeight="1" x14ac:dyDescent="0.2">
      <c r="B36" s="524" t="s">
        <v>872</v>
      </c>
      <c r="C36" s="898" t="s">
        <v>873</v>
      </c>
      <c r="D36" s="898"/>
      <c r="E36" s="898"/>
      <c r="F36" s="898"/>
      <c r="G36" s="898"/>
      <c r="H36" s="184">
        <f>SUM(H37:H43)</f>
        <v>548.1</v>
      </c>
      <c r="I36" s="184">
        <f>SUM(I37:I43)</f>
        <v>372.2</v>
      </c>
      <c r="J36" s="524"/>
      <c r="K36" s="525"/>
      <c r="L36" s="525"/>
      <c r="M36" s="684"/>
    </row>
    <row r="37" spans="1:13" ht="38.25" x14ac:dyDescent="0.2">
      <c r="B37" s="121" t="s">
        <v>874</v>
      </c>
      <c r="C37" s="116" t="s">
        <v>875</v>
      </c>
      <c r="D37" s="394" t="s">
        <v>32</v>
      </c>
      <c r="E37" s="543" t="s">
        <v>569</v>
      </c>
      <c r="F37" s="543" t="s">
        <v>797</v>
      </c>
      <c r="G37" s="108" t="s">
        <v>1</v>
      </c>
      <c r="H37" s="119">
        <v>35</v>
      </c>
      <c r="I37" s="119">
        <v>35</v>
      </c>
      <c r="J37" s="114" t="s">
        <v>876</v>
      </c>
      <c r="K37" s="306">
        <v>100</v>
      </c>
      <c r="L37" s="306">
        <v>100</v>
      </c>
      <c r="M37" s="45" t="s">
        <v>1249</v>
      </c>
    </row>
    <row r="38" spans="1:13" ht="44.25" customHeight="1" x14ac:dyDescent="0.2">
      <c r="B38" s="108" t="s">
        <v>877</v>
      </c>
      <c r="C38" s="108" t="s">
        <v>878</v>
      </c>
      <c r="D38" s="394" t="s">
        <v>32</v>
      </c>
      <c r="E38" s="543" t="s">
        <v>569</v>
      </c>
      <c r="F38" s="543" t="s">
        <v>797</v>
      </c>
      <c r="G38" s="108" t="s">
        <v>1</v>
      </c>
      <c r="H38" s="119">
        <v>23</v>
      </c>
      <c r="I38" s="119">
        <v>17.2</v>
      </c>
      <c r="J38" s="114" t="s">
        <v>879</v>
      </c>
      <c r="K38" s="306">
        <v>1</v>
      </c>
      <c r="L38" s="306">
        <v>1</v>
      </c>
      <c r="M38" s="45" t="s">
        <v>1227</v>
      </c>
    </row>
    <row r="39" spans="1:13" ht="84.75" customHeight="1" x14ac:dyDescent="0.2">
      <c r="B39" s="108" t="s">
        <v>880</v>
      </c>
      <c r="C39" s="108" t="s">
        <v>881</v>
      </c>
      <c r="D39" s="394" t="s">
        <v>32</v>
      </c>
      <c r="E39" s="543" t="s">
        <v>569</v>
      </c>
      <c r="F39" s="543" t="s">
        <v>797</v>
      </c>
      <c r="G39" s="108" t="s">
        <v>1</v>
      </c>
      <c r="H39" s="119">
        <v>40</v>
      </c>
      <c r="I39" s="119">
        <v>40</v>
      </c>
      <c r="J39" s="114" t="s">
        <v>882</v>
      </c>
      <c r="K39" s="306">
        <v>31</v>
      </c>
      <c r="L39" s="306">
        <v>39</v>
      </c>
      <c r="M39" s="120" t="s">
        <v>1228</v>
      </c>
    </row>
    <row r="40" spans="1:13" ht="82.5" customHeight="1" x14ac:dyDescent="0.2">
      <c r="B40" s="108" t="s">
        <v>883</v>
      </c>
      <c r="C40" s="108" t="s">
        <v>884</v>
      </c>
      <c r="D40" s="394" t="s">
        <v>32</v>
      </c>
      <c r="E40" s="543" t="s">
        <v>569</v>
      </c>
      <c r="F40" s="543" t="s">
        <v>797</v>
      </c>
      <c r="G40" s="108" t="s">
        <v>1</v>
      </c>
      <c r="H40" s="119">
        <v>37.700000000000003</v>
      </c>
      <c r="I40" s="119">
        <v>37.700000000000003</v>
      </c>
      <c r="J40" s="114" t="s">
        <v>882</v>
      </c>
      <c r="K40" s="306">
        <v>29</v>
      </c>
      <c r="L40" s="306">
        <v>34</v>
      </c>
      <c r="M40" s="71" t="s">
        <v>1239</v>
      </c>
    </row>
    <row r="41" spans="1:13" ht="36.75" customHeight="1" x14ac:dyDescent="0.2">
      <c r="B41" s="850" t="s">
        <v>885</v>
      </c>
      <c r="C41" s="850" t="s">
        <v>886</v>
      </c>
      <c r="D41" s="899" t="s">
        <v>32</v>
      </c>
      <c r="E41" s="900" t="s">
        <v>581</v>
      </c>
      <c r="F41" s="900" t="s">
        <v>858</v>
      </c>
      <c r="G41" s="108" t="s">
        <v>2</v>
      </c>
      <c r="H41" s="119">
        <v>350.5</v>
      </c>
      <c r="I41" s="119">
        <v>206</v>
      </c>
      <c r="J41" s="901" t="s">
        <v>887</v>
      </c>
      <c r="K41" s="890">
        <v>1</v>
      </c>
      <c r="L41" s="890">
        <v>1</v>
      </c>
      <c r="M41" s="888" t="s">
        <v>1243</v>
      </c>
    </row>
    <row r="42" spans="1:13" ht="48" customHeight="1" x14ac:dyDescent="0.2">
      <c r="B42" s="850"/>
      <c r="C42" s="850"/>
      <c r="D42" s="899"/>
      <c r="E42" s="900"/>
      <c r="F42" s="900"/>
      <c r="G42" s="108" t="s">
        <v>4</v>
      </c>
      <c r="H42" s="119">
        <v>61.9</v>
      </c>
      <c r="I42" s="119">
        <v>36.299999999999997</v>
      </c>
      <c r="J42" s="901"/>
      <c r="K42" s="890"/>
      <c r="L42" s="890"/>
      <c r="M42" s="889"/>
    </row>
    <row r="43" spans="1:13" s="529" customFormat="1" ht="162.75" customHeight="1" x14ac:dyDescent="0.2">
      <c r="A43" s="112"/>
      <c r="B43" s="108" t="s">
        <v>888</v>
      </c>
      <c r="C43" s="114" t="s">
        <v>889</v>
      </c>
      <c r="D43" s="394" t="s">
        <v>32</v>
      </c>
      <c r="E43" s="543" t="s">
        <v>557</v>
      </c>
      <c r="F43" s="543" t="s">
        <v>797</v>
      </c>
      <c r="G43" s="114"/>
      <c r="H43" s="119"/>
      <c r="I43" s="119"/>
      <c r="J43" s="114" t="s">
        <v>890</v>
      </c>
      <c r="K43" s="306">
        <v>1</v>
      </c>
      <c r="L43" s="306">
        <v>1</v>
      </c>
      <c r="M43" s="73" t="s">
        <v>1217</v>
      </c>
    </row>
    <row r="44" spans="1:13" s="529" customFormat="1" ht="18.75" customHeight="1" x14ac:dyDescent="0.2">
      <c r="B44" s="679"/>
      <c r="C44" s="533"/>
      <c r="D44" s="533"/>
      <c r="E44" s="544"/>
      <c r="F44" s="544"/>
      <c r="G44" s="534"/>
      <c r="H44" s="680"/>
      <c r="I44" s="680"/>
      <c r="J44" s="535"/>
      <c r="K44" s="536"/>
      <c r="L44" s="536"/>
    </row>
    <row r="45" spans="1:13" s="537" customFormat="1" ht="15.75" x14ac:dyDescent="0.2">
      <c r="B45" s="891" t="s">
        <v>503</v>
      </c>
      <c r="C45" s="891"/>
      <c r="D45" s="891"/>
      <c r="E45" s="891"/>
      <c r="F45" s="891"/>
      <c r="G45" s="892"/>
      <c r="H45" s="266">
        <f>+H36+H32+H14+H11</f>
        <v>1280.0999999999999</v>
      </c>
      <c r="I45" s="266">
        <f>+I36+I32+I14+I11</f>
        <v>1044.7</v>
      </c>
      <c r="J45" s="84"/>
      <c r="K45" s="48"/>
      <c r="L45" s="48"/>
    </row>
    <row r="46" spans="1:13" ht="16.5" customHeight="1" x14ac:dyDescent="0.2">
      <c r="B46" s="893"/>
      <c r="C46" s="893"/>
      <c r="D46" s="893"/>
      <c r="E46" s="893"/>
      <c r="F46" s="893"/>
      <c r="G46" s="894"/>
      <c r="H46" s="538"/>
      <c r="I46" s="538"/>
      <c r="J46" s="84"/>
      <c r="K46" s="48"/>
      <c r="L46" s="48"/>
    </row>
    <row r="47" spans="1:13" s="8" customFormat="1" ht="28.5" x14ac:dyDescent="0.2">
      <c r="B47" s="203"/>
      <c r="C47" s="203" t="s">
        <v>425</v>
      </c>
      <c r="D47" s="203"/>
      <c r="E47" s="545"/>
      <c r="F47" s="545"/>
      <c r="G47" s="203"/>
      <c r="H47" s="205">
        <f t="shared" ref="H47:I47" si="0">SUM(H49:H54)</f>
        <v>1280.0999999999999</v>
      </c>
      <c r="I47" s="205">
        <f t="shared" si="0"/>
        <v>1044.7</v>
      </c>
      <c r="J47" s="84"/>
      <c r="K47" s="48"/>
      <c r="L47" s="48"/>
      <c r="M47" s="539"/>
    </row>
    <row r="48" spans="1:13" s="8" customFormat="1" ht="17.25" customHeight="1" x14ac:dyDescent="0.2">
      <c r="B48" s="192"/>
      <c r="C48" s="207" t="s">
        <v>426</v>
      </c>
      <c r="D48" s="207"/>
      <c r="E48" s="546"/>
      <c r="F48" s="546"/>
      <c r="G48" s="192"/>
      <c r="H48" s="540"/>
      <c r="I48" s="540"/>
      <c r="J48" s="84"/>
      <c r="K48" s="148"/>
      <c r="L48" s="148"/>
      <c r="M48" s="539"/>
    </row>
    <row r="49" spans="2:13" s="8" customFormat="1" ht="25.5" x14ac:dyDescent="0.2">
      <c r="B49" s="192"/>
      <c r="C49" s="207" t="s">
        <v>427</v>
      </c>
      <c r="D49" s="207"/>
      <c r="E49" s="546"/>
      <c r="F49" s="546"/>
      <c r="G49" s="244" t="s">
        <v>1</v>
      </c>
      <c r="H49" s="210">
        <f>+H40+H39+H38+H37+H35+H34+H33+H29+H28+H27+H26+H25+H24+H23+H22+H21+H20+H19+H18+H17+H16+H15+H12</f>
        <v>845.59999999999991</v>
      </c>
      <c r="I49" s="210">
        <f>+I40+I39+I38+I37+I35+I34+I33+I29+I28+I27+I26+I25+I24+I23+I22+I21+I20+I19+I18+I17+I16+I15+I12</f>
        <v>800.1</v>
      </c>
      <c r="J49" s="84"/>
      <c r="K49" s="148"/>
      <c r="L49" s="148"/>
      <c r="M49" s="539"/>
    </row>
    <row r="50" spans="2:13" s="8" customFormat="1" ht="15" x14ac:dyDescent="0.2">
      <c r="B50" s="192"/>
      <c r="C50" s="207" t="s">
        <v>428</v>
      </c>
      <c r="D50" s="207"/>
      <c r="E50" s="546"/>
      <c r="F50" s="546"/>
      <c r="G50" s="244" t="s">
        <v>4</v>
      </c>
      <c r="H50" s="210">
        <f>+H13+H42+H31</f>
        <v>67.7</v>
      </c>
      <c r="I50" s="210">
        <f>+I13+I42+I31</f>
        <v>38.599999999999994</v>
      </c>
      <c r="J50" s="84"/>
      <c r="K50" s="148"/>
      <c r="L50" s="148"/>
      <c r="M50" s="539"/>
    </row>
    <row r="51" spans="2:13" s="8" customFormat="1" ht="15" x14ac:dyDescent="0.2">
      <c r="B51" s="192"/>
      <c r="C51" s="207" t="s">
        <v>429</v>
      </c>
      <c r="D51" s="207"/>
      <c r="E51" s="546"/>
      <c r="F51" s="546"/>
      <c r="G51" s="244" t="s">
        <v>5</v>
      </c>
      <c r="H51" s="210"/>
      <c r="I51" s="210"/>
      <c r="J51" s="84"/>
      <c r="K51" s="148"/>
      <c r="L51" s="148"/>
      <c r="M51" s="539"/>
    </row>
    <row r="52" spans="2:13" s="8" customFormat="1" ht="25.5" x14ac:dyDescent="0.2">
      <c r="B52" s="192"/>
      <c r="C52" s="207" t="s">
        <v>430</v>
      </c>
      <c r="D52" s="207"/>
      <c r="E52" s="546"/>
      <c r="F52" s="546"/>
      <c r="G52" s="244" t="s">
        <v>2</v>
      </c>
      <c r="H52" s="210">
        <f>+H41+H30</f>
        <v>366.8</v>
      </c>
      <c r="I52" s="210">
        <f>+I41+I30</f>
        <v>206</v>
      </c>
      <c r="J52" s="84"/>
      <c r="K52" s="148"/>
      <c r="L52" s="148"/>
      <c r="M52" s="539"/>
    </row>
    <row r="53" spans="2:13" s="8" customFormat="1" ht="15" x14ac:dyDescent="0.2">
      <c r="B53" s="192"/>
      <c r="C53" s="207" t="s">
        <v>431</v>
      </c>
      <c r="D53" s="207"/>
      <c r="E53" s="546"/>
      <c r="F53" s="546"/>
      <c r="G53" s="244" t="s">
        <v>3</v>
      </c>
      <c r="H53" s="210"/>
      <c r="I53" s="210"/>
      <c r="J53" s="84"/>
      <c r="K53" s="148"/>
      <c r="L53" s="148"/>
      <c r="M53" s="539"/>
    </row>
    <row r="54" spans="2:13" s="8" customFormat="1" ht="15" x14ac:dyDescent="0.2">
      <c r="B54" s="194"/>
      <c r="C54" s="208" t="s">
        <v>432</v>
      </c>
      <c r="D54" s="208"/>
      <c r="E54" s="547"/>
      <c r="F54" s="547"/>
      <c r="G54" s="245" t="s">
        <v>436</v>
      </c>
      <c r="H54" s="210"/>
      <c r="I54" s="210"/>
      <c r="J54" s="84"/>
      <c r="K54" s="148"/>
      <c r="L54" s="148"/>
      <c r="M54" s="539"/>
    </row>
    <row r="55" spans="2:13" s="8" customFormat="1" ht="42.75" x14ac:dyDescent="0.2">
      <c r="B55" s="195"/>
      <c r="C55" s="196" t="s">
        <v>433</v>
      </c>
      <c r="D55" s="196"/>
      <c r="E55" s="548"/>
      <c r="F55" s="548"/>
      <c r="G55" s="195" t="s">
        <v>437</v>
      </c>
      <c r="H55" s="200"/>
      <c r="I55" s="200"/>
      <c r="J55" s="84"/>
      <c r="K55" s="148"/>
      <c r="L55" s="148"/>
      <c r="M55" s="539"/>
    </row>
    <row r="56" spans="2:13" s="8" customFormat="1" ht="31.5" x14ac:dyDescent="0.2">
      <c r="B56" s="197"/>
      <c r="C56" s="202" t="s">
        <v>435</v>
      </c>
      <c r="D56" s="202"/>
      <c r="E56" s="549"/>
      <c r="F56" s="549"/>
      <c r="G56" s="202"/>
      <c r="H56" s="206">
        <f t="shared" ref="H56:I56" si="1">+H55+H47</f>
        <v>1280.0999999999999</v>
      </c>
      <c r="I56" s="206">
        <f t="shared" si="1"/>
        <v>1044.7</v>
      </c>
      <c r="J56" s="84"/>
      <c r="K56" s="148"/>
      <c r="L56" s="148"/>
      <c r="M56" s="539"/>
    </row>
    <row r="57" spans="2:13" s="8" customFormat="1" x14ac:dyDescent="0.2">
      <c r="B57" s="192"/>
      <c r="C57" s="74" t="s">
        <v>434</v>
      </c>
      <c r="D57" s="74"/>
      <c r="E57" s="550"/>
      <c r="F57" s="550"/>
      <c r="G57" s="192"/>
      <c r="H57" s="17"/>
      <c r="I57" s="17"/>
      <c r="J57" s="84"/>
      <c r="K57" s="148"/>
      <c r="L57" s="148"/>
      <c r="M57" s="539"/>
    </row>
    <row r="58" spans="2:13" ht="30" customHeight="1" x14ac:dyDescent="0.2">
      <c r="H58" s="541"/>
      <c r="I58" s="541"/>
    </row>
  </sheetData>
  <mergeCells count="43">
    <mergeCell ref="H7:H9"/>
    <mergeCell ref="K8:K9"/>
    <mergeCell ref="K30:K31"/>
    <mergeCell ref="K41:K42"/>
    <mergeCell ref="J7:M7"/>
    <mergeCell ref="M8:M9"/>
    <mergeCell ref="B10:L10"/>
    <mergeCell ref="B7:B9"/>
    <mergeCell ref="C7:C9"/>
    <mergeCell ref="D7:D9"/>
    <mergeCell ref="E7:E9"/>
    <mergeCell ref="F7:F9"/>
    <mergeCell ref="G7:G9"/>
    <mergeCell ref="I7:I9"/>
    <mergeCell ref="J8:J9"/>
    <mergeCell ref="L8:L9"/>
    <mergeCell ref="F1:I1"/>
    <mergeCell ref="F2:J2"/>
    <mergeCell ref="F3:J3"/>
    <mergeCell ref="F4:I4"/>
    <mergeCell ref="F5:I5"/>
    <mergeCell ref="C11:G11"/>
    <mergeCell ref="C14:G14"/>
    <mergeCell ref="B30:B31"/>
    <mergeCell ref="C30:C31"/>
    <mergeCell ref="D30:D31"/>
    <mergeCell ref="E30:E31"/>
    <mergeCell ref="F30:F31"/>
    <mergeCell ref="M30:M31"/>
    <mergeCell ref="M41:M42"/>
    <mergeCell ref="L41:L42"/>
    <mergeCell ref="B45:G45"/>
    <mergeCell ref="B46:G46"/>
    <mergeCell ref="J30:J31"/>
    <mergeCell ref="L30:L31"/>
    <mergeCell ref="C32:G32"/>
    <mergeCell ref="C36:G36"/>
    <mergeCell ref="B41:B42"/>
    <mergeCell ref="C41:C42"/>
    <mergeCell ref="D41:D42"/>
    <mergeCell ref="E41:E42"/>
    <mergeCell ref="F41:F42"/>
    <mergeCell ref="J41:J42"/>
  </mergeCells>
  <pageMargins left="0.70866141732283472" right="0.70866141732283472" top="0.74803149606299213" bottom="0.74803149606299213" header="0.31496062992125984" footer="0.31496062992125984"/>
  <pageSetup scale="4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59999389629810485"/>
    <pageSetUpPr fitToPage="1"/>
  </sheetPr>
  <dimension ref="B1:Y81"/>
  <sheetViews>
    <sheetView topLeftCell="B1" zoomScale="85" zoomScaleNormal="85" workbookViewId="0">
      <pane ySplit="10" topLeftCell="A11" activePane="bottomLeft" state="frozen"/>
      <selection activeCell="F27" sqref="F27"/>
      <selection pane="bottomLeft" activeCell="C8" sqref="C8:C10"/>
    </sheetView>
  </sheetViews>
  <sheetFormatPr defaultColWidth="9.140625" defaultRowHeight="12.75" x14ac:dyDescent="0.2"/>
  <cols>
    <col min="1" max="1" width="3.28515625" style="49" customWidth="1"/>
    <col min="2" max="2" width="16.7109375" style="283" customWidth="1"/>
    <col min="3" max="3" width="40.42578125" style="105" customWidth="1"/>
    <col min="4" max="4" width="5.7109375" style="414" customWidth="1"/>
    <col min="5" max="5" width="37.28515625" style="105" customWidth="1"/>
    <col min="6" max="6" width="24.85546875" style="658" customWidth="1"/>
    <col min="7" max="7" width="7.5703125" style="105" customWidth="1"/>
    <col min="8" max="8" width="12" style="106" customWidth="1"/>
    <col min="9" max="9" width="12" style="140" customWidth="1"/>
    <col min="10" max="10" width="35.42578125" style="85" customWidth="1"/>
    <col min="11" max="11" width="8.42578125" style="523" customWidth="1"/>
    <col min="12" max="12" width="8.42578125" style="730" customWidth="1"/>
    <col min="13" max="13" width="44.5703125" style="735" customWidth="1"/>
    <col min="14" max="16384" width="9.140625" style="49"/>
  </cols>
  <sheetData>
    <row r="1" spans="2:25" ht="15" hidden="1" x14ac:dyDescent="0.25">
      <c r="G1" s="905" t="s">
        <v>722</v>
      </c>
      <c r="H1" s="905"/>
      <c r="I1" s="905"/>
      <c r="J1" s="905"/>
      <c r="K1" s="720"/>
      <c r="L1" s="721"/>
    </row>
    <row r="2" spans="2:25" ht="15" hidden="1" x14ac:dyDescent="0.25">
      <c r="G2" s="819" t="s">
        <v>723</v>
      </c>
      <c r="H2" s="819"/>
      <c r="I2" s="819"/>
      <c r="J2" s="819"/>
      <c r="K2" s="819"/>
      <c r="L2" s="819"/>
    </row>
    <row r="3" spans="2:25" ht="15" hidden="1" x14ac:dyDescent="0.25">
      <c r="G3" s="819" t="s">
        <v>724</v>
      </c>
      <c r="H3" s="819"/>
      <c r="I3" s="819"/>
      <c r="J3" s="819"/>
      <c r="K3" s="819"/>
      <c r="L3" s="819"/>
    </row>
    <row r="4" spans="2:25" ht="15" hidden="1" x14ac:dyDescent="0.25">
      <c r="G4" s="819" t="s">
        <v>726</v>
      </c>
      <c r="H4" s="819"/>
      <c r="I4" s="819"/>
      <c r="J4" s="819"/>
      <c r="K4" s="722"/>
      <c r="L4" s="723"/>
    </row>
    <row r="5" spans="2:25" ht="15" hidden="1" x14ac:dyDescent="0.25">
      <c r="G5" s="819" t="s">
        <v>770</v>
      </c>
      <c r="H5" s="819"/>
      <c r="I5" s="819"/>
      <c r="J5" s="819"/>
      <c r="K5" s="722"/>
      <c r="L5" s="723"/>
    </row>
    <row r="6" spans="2:25" ht="15.75" x14ac:dyDescent="0.25">
      <c r="G6" s="505"/>
      <c r="H6" s="505"/>
      <c r="I6" s="806"/>
      <c r="J6" s="510"/>
      <c r="K6" s="724"/>
      <c r="L6" s="725"/>
    </row>
    <row r="7" spans="2:25" s="3" customFormat="1" ht="6" customHeight="1" x14ac:dyDescent="0.2">
      <c r="B7" s="937"/>
      <c r="C7" s="937"/>
      <c r="D7" s="937"/>
      <c r="E7" s="937"/>
      <c r="F7" s="937"/>
      <c r="G7" s="937"/>
      <c r="H7" s="937"/>
      <c r="I7" s="937"/>
      <c r="J7" s="937"/>
      <c r="K7" s="937"/>
      <c r="L7" s="937"/>
      <c r="M7" s="12"/>
    </row>
    <row r="8" spans="2:25" s="51" customFormat="1" ht="15.75" customHeight="1" x14ac:dyDescent="0.2">
      <c r="B8" s="820" t="s">
        <v>127</v>
      </c>
      <c r="C8" s="820" t="s">
        <v>547</v>
      </c>
      <c r="D8" s="908" t="s">
        <v>543</v>
      </c>
      <c r="E8" s="909" t="s">
        <v>544</v>
      </c>
      <c r="F8" s="909" t="s">
        <v>545</v>
      </c>
      <c r="G8" s="908" t="s">
        <v>546</v>
      </c>
      <c r="H8" s="842" t="s">
        <v>1188</v>
      </c>
      <c r="I8" s="841" t="s">
        <v>1189</v>
      </c>
      <c r="J8" s="842" t="s">
        <v>23</v>
      </c>
      <c r="K8" s="842"/>
      <c r="L8" s="842"/>
      <c r="M8" s="842"/>
      <c r="N8" s="50"/>
      <c r="O8" s="50"/>
      <c r="P8" s="50"/>
      <c r="Q8" s="50"/>
      <c r="R8" s="50"/>
      <c r="S8" s="50"/>
      <c r="T8" s="50"/>
      <c r="U8" s="50"/>
      <c r="V8" s="50"/>
      <c r="W8" s="50"/>
      <c r="X8" s="50"/>
      <c r="Y8" s="50"/>
    </row>
    <row r="9" spans="2:25" s="51" customFormat="1" ht="18.75" customHeight="1" x14ac:dyDescent="0.2">
      <c r="B9" s="820"/>
      <c r="C9" s="820"/>
      <c r="D9" s="908"/>
      <c r="E9" s="909"/>
      <c r="F9" s="909"/>
      <c r="G9" s="908"/>
      <c r="H9" s="842"/>
      <c r="I9" s="841"/>
      <c r="J9" s="842" t="s">
        <v>24</v>
      </c>
      <c r="K9" s="836" t="s">
        <v>1186</v>
      </c>
      <c r="L9" s="939" t="s">
        <v>1187</v>
      </c>
      <c r="M9" s="940" t="s">
        <v>1185</v>
      </c>
      <c r="N9" s="50"/>
      <c r="O9" s="50"/>
      <c r="P9" s="50"/>
      <c r="Q9" s="50"/>
      <c r="R9" s="50"/>
      <c r="S9" s="50"/>
      <c r="T9" s="50"/>
      <c r="U9" s="50"/>
      <c r="V9" s="50"/>
      <c r="W9" s="50"/>
      <c r="X9" s="50"/>
      <c r="Y9" s="50"/>
    </row>
    <row r="10" spans="2:25" s="51" customFormat="1" ht="66" customHeight="1" x14ac:dyDescent="0.2">
      <c r="B10" s="820"/>
      <c r="C10" s="820"/>
      <c r="D10" s="908"/>
      <c r="E10" s="909"/>
      <c r="F10" s="909"/>
      <c r="G10" s="908"/>
      <c r="H10" s="842"/>
      <c r="I10" s="841"/>
      <c r="J10" s="842"/>
      <c r="K10" s="836"/>
      <c r="L10" s="939"/>
      <c r="M10" s="940"/>
      <c r="N10" s="50"/>
      <c r="O10" s="50"/>
      <c r="P10" s="50"/>
      <c r="Q10" s="50"/>
      <c r="R10" s="50"/>
      <c r="S10" s="50"/>
      <c r="T10" s="50"/>
      <c r="U10" s="50"/>
      <c r="V10" s="50"/>
      <c r="W10" s="50"/>
      <c r="X10" s="50"/>
      <c r="Y10" s="50"/>
    </row>
    <row r="11" spans="2:25" s="50" customFormat="1" ht="33" customHeight="1" x14ac:dyDescent="0.2">
      <c r="B11" s="934" t="s">
        <v>593</v>
      </c>
      <c r="C11" s="907"/>
      <c r="D11" s="907"/>
      <c r="E11" s="907"/>
      <c r="F11" s="907"/>
      <c r="G11" s="907"/>
      <c r="H11" s="907"/>
      <c r="I11" s="907"/>
      <c r="J11" s="907"/>
      <c r="K11" s="907"/>
      <c r="L11" s="907"/>
      <c r="M11" s="736"/>
    </row>
    <row r="12" spans="2:25" s="50" customFormat="1" ht="47.25" customHeight="1" x14ac:dyDescent="0.2">
      <c r="B12" s="166" t="s">
        <v>129</v>
      </c>
      <c r="C12" s="920" t="s">
        <v>128</v>
      </c>
      <c r="D12" s="920"/>
      <c r="E12" s="920"/>
      <c r="F12" s="920"/>
      <c r="G12" s="920"/>
      <c r="H12" s="158">
        <f>SUM(H13:H32)</f>
        <v>4233.9000000000005</v>
      </c>
      <c r="I12" s="158">
        <f>SUM(I13:I32)</f>
        <v>3563.5000000000005</v>
      </c>
      <c r="J12" s="154"/>
      <c r="K12" s="709"/>
      <c r="L12" s="710"/>
      <c r="M12" s="317"/>
    </row>
    <row r="13" spans="2:25" ht="51" customHeight="1" x14ac:dyDescent="0.2">
      <c r="B13" s="840" t="s">
        <v>130</v>
      </c>
      <c r="C13" s="924" t="s">
        <v>131</v>
      </c>
      <c r="D13" s="930" t="s">
        <v>32</v>
      </c>
      <c r="E13" s="931" t="s">
        <v>574</v>
      </c>
      <c r="F13" s="922" t="s">
        <v>568</v>
      </c>
      <c r="G13" s="44" t="s">
        <v>4</v>
      </c>
      <c r="H13" s="100">
        <v>0</v>
      </c>
      <c r="I13" s="707">
        <v>0</v>
      </c>
      <c r="J13" s="932" t="s">
        <v>87</v>
      </c>
      <c r="K13" s="912" t="s">
        <v>508</v>
      </c>
      <c r="L13" s="938" t="s">
        <v>1219</v>
      </c>
      <c r="M13" s="910" t="s">
        <v>1320</v>
      </c>
    </row>
    <row r="14" spans="2:25" ht="48" customHeight="1" x14ac:dyDescent="0.2">
      <c r="B14" s="840"/>
      <c r="C14" s="924"/>
      <c r="D14" s="930"/>
      <c r="E14" s="931"/>
      <c r="F14" s="922"/>
      <c r="G14" s="44" t="s">
        <v>1</v>
      </c>
      <c r="H14" s="312">
        <v>1352.2</v>
      </c>
      <c r="I14" s="707">
        <v>880.4</v>
      </c>
      <c r="J14" s="932"/>
      <c r="K14" s="912"/>
      <c r="L14" s="938"/>
      <c r="M14" s="910"/>
    </row>
    <row r="15" spans="2:25" ht="33" customHeight="1" x14ac:dyDescent="0.2">
      <c r="B15" s="840" t="s">
        <v>137</v>
      </c>
      <c r="C15" s="929" t="s">
        <v>132</v>
      </c>
      <c r="D15" s="930" t="s">
        <v>32</v>
      </c>
      <c r="E15" s="931" t="s">
        <v>575</v>
      </c>
      <c r="F15" s="922" t="s">
        <v>1178</v>
      </c>
      <c r="G15" s="932" t="s">
        <v>4</v>
      </c>
      <c r="H15" s="911">
        <v>996.3</v>
      </c>
      <c r="I15" s="933">
        <v>972.9</v>
      </c>
      <c r="J15" s="45" t="s">
        <v>19</v>
      </c>
      <c r="K15" s="712" t="s">
        <v>509</v>
      </c>
      <c r="L15" s="306">
        <v>2038</v>
      </c>
      <c r="M15" s="910" t="s">
        <v>1220</v>
      </c>
    </row>
    <row r="16" spans="2:25" ht="29.25" customHeight="1" x14ac:dyDescent="0.2">
      <c r="B16" s="840"/>
      <c r="C16" s="929"/>
      <c r="D16" s="930"/>
      <c r="E16" s="931"/>
      <c r="F16" s="922"/>
      <c r="G16" s="932"/>
      <c r="H16" s="911"/>
      <c r="I16" s="933"/>
      <c r="J16" s="45" t="s">
        <v>88</v>
      </c>
      <c r="K16" s="712" t="s">
        <v>510</v>
      </c>
      <c r="L16" s="306">
        <v>1223</v>
      </c>
      <c r="M16" s="910"/>
    </row>
    <row r="17" spans="2:13" ht="39.75" customHeight="1" x14ac:dyDescent="0.2">
      <c r="B17" s="66" t="s">
        <v>138</v>
      </c>
      <c r="C17" s="69" t="s">
        <v>133</v>
      </c>
      <c r="D17" s="404" t="s">
        <v>32</v>
      </c>
      <c r="E17" s="399" t="s">
        <v>576</v>
      </c>
      <c r="F17" s="382" t="s">
        <v>753</v>
      </c>
      <c r="G17" s="10" t="s">
        <v>1</v>
      </c>
      <c r="H17" s="56">
        <v>100</v>
      </c>
      <c r="I17" s="19">
        <v>89.9</v>
      </c>
      <c r="J17" s="11" t="s">
        <v>90</v>
      </c>
      <c r="K17" s="711" t="s">
        <v>506</v>
      </c>
      <c r="L17" s="532" t="s">
        <v>1321</v>
      </c>
      <c r="M17" s="324" t="s">
        <v>1322</v>
      </c>
    </row>
    <row r="18" spans="2:13" ht="42" customHeight="1" x14ac:dyDescent="0.2">
      <c r="B18" s="66" t="s">
        <v>139</v>
      </c>
      <c r="C18" s="69" t="s">
        <v>507</v>
      </c>
      <c r="D18" s="404" t="s">
        <v>32</v>
      </c>
      <c r="E18" s="399" t="s">
        <v>577</v>
      </c>
      <c r="F18" s="443" t="s">
        <v>578</v>
      </c>
      <c r="G18" s="10" t="s">
        <v>1</v>
      </c>
      <c r="H18" s="56">
        <v>206.6</v>
      </c>
      <c r="I18" s="19">
        <v>206.6</v>
      </c>
      <c r="J18" s="45" t="s">
        <v>19</v>
      </c>
      <c r="K18" s="712" t="s">
        <v>509</v>
      </c>
      <c r="L18" s="306">
        <v>2038</v>
      </c>
      <c r="M18" s="327" t="s">
        <v>1323</v>
      </c>
    </row>
    <row r="19" spans="2:13" ht="83.25" customHeight="1" x14ac:dyDescent="0.2">
      <c r="B19" s="66" t="s">
        <v>140</v>
      </c>
      <c r="C19" s="10" t="s">
        <v>136</v>
      </c>
      <c r="D19" s="406" t="s">
        <v>32</v>
      </c>
      <c r="E19" s="400" t="s">
        <v>579</v>
      </c>
      <c r="F19" s="443" t="s">
        <v>746</v>
      </c>
      <c r="G19" s="42" t="s">
        <v>1</v>
      </c>
      <c r="H19" s="56">
        <v>796.7</v>
      </c>
      <c r="I19" s="19">
        <v>795.4</v>
      </c>
      <c r="J19" s="11" t="s">
        <v>719</v>
      </c>
      <c r="K19" s="712">
        <v>100</v>
      </c>
      <c r="L19" s="681">
        <v>100</v>
      </c>
      <c r="M19" s="327" t="s">
        <v>1221</v>
      </c>
    </row>
    <row r="20" spans="2:13" ht="55.5" customHeight="1" x14ac:dyDescent="0.2">
      <c r="B20" s="66" t="s">
        <v>783</v>
      </c>
      <c r="C20" s="69" t="s">
        <v>785</v>
      </c>
      <c r="D20" s="361" t="s">
        <v>32</v>
      </c>
      <c r="E20" s="393" t="s">
        <v>557</v>
      </c>
      <c r="F20" s="371" t="s">
        <v>568</v>
      </c>
      <c r="G20" s="42" t="s">
        <v>4</v>
      </c>
      <c r="H20" s="56">
        <v>348.9</v>
      </c>
      <c r="I20" s="19">
        <v>348.9</v>
      </c>
      <c r="J20" s="46" t="s">
        <v>784</v>
      </c>
      <c r="K20" s="60">
        <v>100</v>
      </c>
      <c r="L20" s="731">
        <v>100</v>
      </c>
      <c r="M20" s="45" t="s">
        <v>1291</v>
      </c>
    </row>
    <row r="21" spans="2:13" ht="30.75" customHeight="1" x14ac:dyDescent="0.2">
      <c r="B21" s="66" t="s">
        <v>141</v>
      </c>
      <c r="C21" s="95" t="s">
        <v>536</v>
      </c>
      <c r="D21" s="406" t="s">
        <v>32</v>
      </c>
      <c r="E21" s="393" t="s">
        <v>557</v>
      </c>
      <c r="F21" s="371" t="s">
        <v>609</v>
      </c>
      <c r="G21" s="108" t="s">
        <v>4</v>
      </c>
      <c r="H21" s="97">
        <v>7.3</v>
      </c>
      <c r="I21" s="19">
        <v>4.2</v>
      </c>
      <c r="J21" s="11" t="s">
        <v>93</v>
      </c>
      <c r="K21" s="713">
        <v>13</v>
      </c>
      <c r="L21" s="731">
        <v>13</v>
      </c>
      <c r="M21" s="69" t="s">
        <v>1222</v>
      </c>
    </row>
    <row r="22" spans="2:13" ht="52.5" customHeight="1" x14ac:dyDescent="0.2">
      <c r="B22" s="66" t="s">
        <v>737</v>
      </c>
      <c r="C22" s="39" t="s">
        <v>736</v>
      </c>
      <c r="D22" s="406" t="s">
        <v>32</v>
      </c>
      <c r="E22" s="393" t="s">
        <v>557</v>
      </c>
      <c r="F22" s="371" t="s">
        <v>609</v>
      </c>
      <c r="G22" s="108" t="s">
        <v>4</v>
      </c>
      <c r="H22" s="97">
        <v>0.2</v>
      </c>
      <c r="I22" s="19">
        <v>0.1</v>
      </c>
      <c r="J22" s="42" t="s">
        <v>82</v>
      </c>
      <c r="K22" s="726" t="s">
        <v>525</v>
      </c>
      <c r="L22" s="726" t="s">
        <v>525</v>
      </c>
      <c r="M22" s="33" t="s">
        <v>1291</v>
      </c>
    </row>
    <row r="23" spans="2:13" ht="45" customHeight="1" x14ac:dyDescent="0.2">
      <c r="B23" s="66" t="s">
        <v>1223</v>
      </c>
      <c r="C23" s="39" t="s">
        <v>134</v>
      </c>
      <c r="D23" s="406" t="s">
        <v>32</v>
      </c>
      <c r="E23" s="393" t="s">
        <v>580</v>
      </c>
      <c r="F23" s="371" t="s">
        <v>568</v>
      </c>
      <c r="G23" s="95" t="s">
        <v>4</v>
      </c>
      <c r="H23" s="97">
        <v>7.7</v>
      </c>
      <c r="I23" s="19">
        <v>4.3</v>
      </c>
      <c r="J23" s="156" t="s">
        <v>1292</v>
      </c>
      <c r="K23" s="732">
        <v>10</v>
      </c>
      <c r="L23" s="732">
        <v>8</v>
      </c>
      <c r="M23" s="693" t="s">
        <v>1301</v>
      </c>
    </row>
    <row r="24" spans="2:13" ht="51.75" customHeight="1" x14ac:dyDescent="0.2">
      <c r="B24" s="66" t="s">
        <v>142</v>
      </c>
      <c r="C24" s="67" t="s">
        <v>135</v>
      </c>
      <c r="D24" s="406" t="s">
        <v>32</v>
      </c>
      <c r="E24" s="393" t="s">
        <v>557</v>
      </c>
      <c r="F24" s="371" t="s">
        <v>568</v>
      </c>
      <c r="G24" s="315" t="s">
        <v>4</v>
      </c>
      <c r="H24" s="515">
        <v>31.3</v>
      </c>
      <c r="I24" s="515">
        <v>31.2</v>
      </c>
      <c r="J24" s="42" t="s">
        <v>82</v>
      </c>
      <c r="K24" s="726" t="s">
        <v>525</v>
      </c>
      <c r="L24" s="726" t="s">
        <v>525</v>
      </c>
      <c r="M24" s="33" t="s">
        <v>1291</v>
      </c>
    </row>
    <row r="25" spans="2:13" ht="82.5" customHeight="1" x14ac:dyDescent="0.2">
      <c r="B25" s="66" t="s">
        <v>727</v>
      </c>
      <c r="C25" s="67" t="s">
        <v>728</v>
      </c>
      <c r="D25" s="406" t="s">
        <v>32</v>
      </c>
      <c r="E25" s="443" t="s">
        <v>557</v>
      </c>
      <c r="F25" s="371" t="s">
        <v>578</v>
      </c>
      <c r="G25" s="513" t="s">
        <v>4</v>
      </c>
      <c r="H25" s="515">
        <v>171</v>
      </c>
      <c r="I25" s="515">
        <v>171</v>
      </c>
      <c r="J25" s="46" t="s">
        <v>738</v>
      </c>
      <c r="K25" s="532" t="s">
        <v>29</v>
      </c>
      <c r="L25" s="532" t="s">
        <v>29</v>
      </c>
      <c r="M25" s="33" t="s">
        <v>1291</v>
      </c>
    </row>
    <row r="26" spans="2:13" ht="70.5" customHeight="1" x14ac:dyDescent="0.2">
      <c r="B26" s="66" t="s">
        <v>143</v>
      </c>
      <c r="C26" s="67" t="s">
        <v>725</v>
      </c>
      <c r="D26" s="361" t="s">
        <v>32</v>
      </c>
      <c r="E26" s="393" t="s">
        <v>557</v>
      </c>
      <c r="F26" s="371" t="s">
        <v>735</v>
      </c>
      <c r="G26" s="67" t="s">
        <v>4</v>
      </c>
      <c r="H26" s="515">
        <v>8.5</v>
      </c>
      <c r="I26" s="515">
        <v>8.4</v>
      </c>
      <c r="J26" s="42" t="s">
        <v>82</v>
      </c>
      <c r="K26" s="726" t="s">
        <v>525</v>
      </c>
      <c r="L26" s="726" t="s">
        <v>525</v>
      </c>
      <c r="M26" s="33" t="s">
        <v>1291</v>
      </c>
    </row>
    <row r="27" spans="2:13" ht="70.5" customHeight="1" x14ac:dyDescent="0.2">
      <c r="B27" s="66" t="s">
        <v>730</v>
      </c>
      <c r="C27" s="67" t="s">
        <v>729</v>
      </c>
      <c r="D27" s="406" t="s">
        <v>32</v>
      </c>
      <c r="E27" s="443" t="s">
        <v>557</v>
      </c>
      <c r="F27" s="371" t="s">
        <v>578</v>
      </c>
      <c r="G27" s="67" t="s">
        <v>4</v>
      </c>
      <c r="H27" s="515">
        <v>34.5</v>
      </c>
      <c r="I27" s="515">
        <v>34.5</v>
      </c>
      <c r="J27" s="46" t="s">
        <v>738</v>
      </c>
      <c r="K27" s="713">
        <v>100</v>
      </c>
      <c r="L27" s="731">
        <v>100</v>
      </c>
      <c r="M27" s="33" t="s">
        <v>1291</v>
      </c>
    </row>
    <row r="28" spans="2:13" ht="70.5" customHeight="1" x14ac:dyDescent="0.2">
      <c r="B28" s="66" t="s">
        <v>731</v>
      </c>
      <c r="C28" s="156" t="s">
        <v>732</v>
      </c>
      <c r="D28" s="361" t="s">
        <v>32</v>
      </c>
      <c r="E28" s="393" t="s">
        <v>557</v>
      </c>
      <c r="F28" s="371" t="s">
        <v>568</v>
      </c>
      <c r="G28" s="39" t="s">
        <v>4</v>
      </c>
      <c r="H28" s="515">
        <v>4.0999999999999996</v>
      </c>
      <c r="I28" s="515">
        <v>4.0999999999999996</v>
      </c>
      <c r="J28" s="42" t="s">
        <v>82</v>
      </c>
      <c r="K28" s="726" t="s">
        <v>525</v>
      </c>
      <c r="L28" s="726" t="s">
        <v>525</v>
      </c>
      <c r="M28" s="33" t="s">
        <v>1291</v>
      </c>
    </row>
    <row r="29" spans="2:13" ht="70.5" customHeight="1" x14ac:dyDescent="0.2">
      <c r="B29" s="66" t="s">
        <v>733</v>
      </c>
      <c r="C29" s="156" t="s">
        <v>734</v>
      </c>
      <c r="D29" s="361" t="s">
        <v>32</v>
      </c>
      <c r="E29" s="393" t="s">
        <v>557</v>
      </c>
      <c r="F29" s="371" t="s">
        <v>568</v>
      </c>
      <c r="G29" s="39" t="s">
        <v>4</v>
      </c>
      <c r="H29" s="515">
        <v>0.8</v>
      </c>
      <c r="I29" s="515">
        <v>0.8</v>
      </c>
      <c r="J29" s="46" t="s">
        <v>738</v>
      </c>
      <c r="K29" s="713">
        <v>100</v>
      </c>
      <c r="L29" s="731">
        <v>100</v>
      </c>
      <c r="M29" s="33" t="s">
        <v>1291</v>
      </c>
    </row>
    <row r="30" spans="2:13" s="6" customFormat="1" ht="78.75" customHeight="1" x14ac:dyDescent="0.2">
      <c r="B30" s="66" t="s">
        <v>537</v>
      </c>
      <c r="C30" s="156" t="s">
        <v>712</v>
      </c>
      <c r="D30" s="406" t="s">
        <v>32</v>
      </c>
      <c r="E30" s="393" t="s">
        <v>581</v>
      </c>
      <c r="F30" s="371" t="s">
        <v>713</v>
      </c>
      <c r="G30" s="156" t="s">
        <v>2</v>
      </c>
      <c r="H30" s="157">
        <v>10</v>
      </c>
      <c r="I30" s="157">
        <v>9.8000000000000007</v>
      </c>
      <c r="J30" s="46" t="s">
        <v>714</v>
      </c>
      <c r="K30" s="61" t="s">
        <v>1293</v>
      </c>
      <c r="L30" s="61" t="s">
        <v>1293</v>
      </c>
      <c r="M30" s="33" t="s">
        <v>1340</v>
      </c>
    </row>
    <row r="31" spans="2:13" s="6" customFormat="1" ht="49.5" customHeight="1" x14ac:dyDescent="0.2">
      <c r="B31" s="66" t="s">
        <v>756</v>
      </c>
      <c r="C31" s="517" t="s">
        <v>757</v>
      </c>
      <c r="D31" s="406" t="s">
        <v>32</v>
      </c>
      <c r="E31" s="393" t="s">
        <v>581</v>
      </c>
      <c r="F31" s="371" t="s">
        <v>568</v>
      </c>
      <c r="G31" s="517" t="s">
        <v>4</v>
      </c>
      <c r="H31" s="804">
        <v>157.30000000000001</v>
      </c>
      <c r="I31" s="805">
        <v>0.5</v>
      </c>
      <c r="J31" s="322" t="s">
        <v>758</v>
      </c>
      <c r="K31" s="518" t="s">
        <v>29</v>
      </c>
      <c r="L31" s="61" t="s">
        <v>29</v>
      </c>
      <c r="M31" s="69" t="s">
        <v>1488</v>
      </c>
    </row>
    <row r="32" spans="2:13" s="6" customFormat="1" ht="78.75" customHeight="1" x14ac:dyDescent="0.2">
      <c r="B32" s="66" t="s">
        <v>788</v>
      </c>
      <c r="C32" s="517" t="s">
        <v>786</v>
      </c>
      <c r="D32" s="361" t="s">
        <v>32</v>
      </c>
      <c r="E32" s="393" t="s">
        <v>557</v>
      </c>
      <c r="F32" s="371" t="s">
        <v>787</v>
      </c>
      <c r="G32" s="39" t="s">
        <v>4</v>
      </c>
      <c r="H32" s="515">
        <v>0.5</v>
      </c>
      <c r="I32" s="515">
        <v>0.5</v>
      </c>
      <c r="J32" s="46" t="s">
        <v>738</v>
      </c>
      <c r="K32" s="713">
        <v>100</v>
      </c>
      <c r="L32" s="731">
        <v>100</v>
      </c>
      <c r="M32" s="69" t="s">
        <v>1294</v>
      </c>
    </row>
    <row r="33" spans="2:13" s="6" customFormat="1" ht="31.5" customHeight="1" x14ac:dyDescent="0.2">
      <c r="B33" s="166" t="s">
        <v>144</v>
      </c>
      <c r="C33" s="920" t="s">
        <v>112</v>
      </c>
      <c r="D33" s="920"/>
      <c r="E33" s="920"/>
      <c r="F33" s="689"/>
      <c r="G33" s="154"/>
      <c r="H33" s="159">
        <f>SUM(H34:H37)</f>
        <v>264.3</v>
      </c>
      <c r="I33" s="159">
        <f>SUM(I34:I37)</f>
        <v>225.79999999999998</v>
      </c>
      <c r="J33" s="181"/>
      <c r="K33" s="267"/>
      <c r="L33" s="718"/>
      <c r="M33" s="684"/>
    </row>
    <row r="34" spans="2:13" ht="58.5" customHeight="1" x14ac:dyDescent="0.2">
      <c r="B34" s="66" t="s">
        <v>149</v>
      </c>
      <c r="C34" s="231" t="s">
        <v>145</v>
      </c>
      <c r="D34" s="408">
        <v>1</v>
      </c>
      <c r="E34" s="401" t="s">
        <v>582</v>
      </c>
      <c r="F34" s="456" t="s">
        <v>583</v>
      </c>
      <c r="G34" s="102" t="s">
        <v>1</v>
      </c>
      <c r="H34" s="516">
        <v>85</v>
      </c>
      <c r="I34" s="516">
        <v>64.599999999999994</v>
      </c>
      <c r="J34" s="42" t="s">
        <v>1297</v>
      </c>
      <c r="K34" s="713">
        <v>100</v>
      </c>
      <c r="L34" s="731">
        <v>100</v>
      </c>
      <c r="M34" s="45" t="s">
        <v>1296</v>
      </c>
    </row>
    <row r="35" spans="2:13" ht="39" customHeight="1" x14ac:dyDescent="0.2">
      <c r="B35" s="66" t="s">
        <v>150</v>
      </c>
      <c r="C35" s="231" t="s">
        <v>146</v>
      </c>
      <c r="D35" s="408">
        <v>1</v>
      </c>
      <c r="E35" s="401" t="s">
        <v>584</v>
      </c>
      <c r="F35" s="456" t="s">
        <v>578</v>
      </c>
      <c r="G35" s="102" t="s">
        <v>1</v>
      </c>
      <c r="H35" s="103">
        <v>155</v>
      </c>
      <c r="I35" s="516">
        <v>138</v>
      </c>
      <c r="J35" s="42" t="s">
        <v>1299</v>
      </c>
      <c r="K35" s="713">
        <v>100</v>
      </c>
      <c r="L35" s="731">
        <v>100</v>
      </c>
      <c r="M35" s="45" t="s">
        <v>1298</v>
      </c>
    </row>
    <row r="36" spans="2:13" ht="42.75" customHeight="1" x14ac:dyDescent="0.2">
      <c r="B36" s="66" t="s">
        <v>151</v>
      </c>
      <c r="C36" s="42" t="s">
        <v>147</v>
      </c>
      <c r="D36" s="408">
        <v>1</v>
      </c>
      <c r="E36" s="402" t="s">
        <v>585</v>
      </c>
      <c r="F36" s="371" t="s">
        <v>583</v>
      </c>
      <c r="G36" s="42" t="s">
        <v>1</v>
      </c>
      <c r="H36" s="103">
        <v>21.3</v>
      </c>
      <c r="I36" s="516">
        <v>20.2</v>
      </c>
      <c r="J36" s="42" t="s">
        <v>20</v>
      </c>
      <c r="K36" s="712" t="s">
        <v>69</v>
      </c>
      <c r="L36" s="60">
        <v>202</v>
      </c>
      <c r="M36" s="45" t="s">
        <v>1295</v>
      </c>
    </row>
    <row r="37" spans="2:13" ht="54.75" customHeight="1" x14ac:dyDescent="0.2">
      <c r="B37" s="66" t="s">
        <v>152</v>
      </c>
      <c r="C37" s="11" t="s">
        <v>44</v>
      </c>
      <c r="D37" s="408">
        <v>1</v>
      </c>
      <c r="E37" s="401" t="s">
        <v>586</v>
      </c>
      <c r="F37" s="456" t="s">
        <v>568</v>
      </c>
      <c r="G37" s="102" t="s">
        <v>1</v>
      </c>
      <c r="H37" s="103">
        <v>3</v>
      </c>
      <c r="I37" s="516">
        <v>3</v>
      </c>
      <c r="J37" s="42" t="s">
        <v>47</v>
      </c>
      <c r="K37" s="713">
        <v>1</v>
      </c>
      <c r="L37" s="731">
        <v>1</v>
      </c>
      <c r="M37" s="45" t="s">
        <v>1300</v>
      </c>
    </row>
    <row r="38" spans="2:13" ht="26.25" customHeight="1" x14ac:dyDescent="0.2">
      <c r="B38" s="166" t="s">
        <v>180</v>
      </c>
      <c r="C38" s="920" t="s">
        <v>115</v>
      </c>
      <c r="D38" s="920"/>
      <c r="E38" s="920"/>
      <c r="F38" s="920"/>
      <c r="G38" s="920"/>
      <c r="H38" s="159">
        <f>SUM(H39:H50)</f>
        <v>1613.4</v>
      </c>
      <c r="I38" s="159">
        <f>SUM(I39:I50)</f>
        <v>1697.3000000000004</v>
      </c>
      <c r="J38" s="690"/>
      <c r="K38" s="727"/>
      <c r="L38" s="728"/>
      <c r="M38" s="737"/>
    </row>
    <row r="39" spans="2:13" ht="106.5" customHeight="1" x14ac:dyDescent="0.2">
      <c r="B39" s="66" t="s">
        <v>153</v>
      </c>
      <c r="C39" s="55" t="s">
        <v>148</v>
      </c>
      <c r="D39" s="406" t="s">
        <v>32</v>
      </c>
      <c r="E39" s="393" t="s">
        <v>587</v>
      </c>
      <c r="F39" s="443" t="s">
        <v>588</v>
      </c>
      <c r="G39" s="58" t="s">
        <v>1</v>
      </c>
      <c r="H39" s="310">
        <v>640</v>
      </c>
      <c r="I39" s="19">
        <v>762.3</v>
      </c>
      <c r="J39" s="55" t="s">
        <v>113</v>
      </c>
      <c r="K39" s="712">
        <v>20</v>
      </c>
      <c r="L39" s="60">
        <v>35</v>
      </c>
      <c r="M39" s="45" t="s">
        <v>1384</v>
      </c>
    </row>
    <row r="40" spans="2:13" ht="33" customHeight="1" x14ac:dyDescent="0.2">
      <c r="B40" s="66" t="s">
        <v>154</v>
      </c>
      <c r="C40" s="55" t="s">
        <v>181</v>
      </c>
      <c r="D40" s="406" t="s">
        <v>32</v>
      </c>
      <c r="E40" s="393" t="s">
        <v>557</v>
      </c>
      <c r="F40" s="443" t="s">
        <v>578</v>
      </c>
      <c r="G40" s="58" t="s">
        <v>1</v>
      </c>
      <c r="H40" s="310">
        <v>5</v>
      </c>
      <c r="I40" s="19">
        <v>0</v>
      </c>
      <c r="J40" s="55" t="s">
        <v>511</v>
      </c>
      <c r="K40" s="712">
        <v>2</v>
      </c>
      <c r="L40" s="306">
        <v>0</v>
      </c>
      <c r="M40" s="742" t="s">
        <v>1302</v>
      </c>
    </row>
    <row r="41" spans="2:13" ht="45.75" customHeight="1" x14ac:dyDescent="0.2">
      <c r="B41" s="66" t="s">
        <v>156</v>
      </c>
      <c r="C41" s="33" t="s">
        <v>155</v>
      </c>
      <c r="D41" s="404" t="s">
        <v>32</v>
      </c>
      <c r="E41" s="399" t="s">
        <v>569</v>
      </c>
      <c r="F41" s="423" t="s">
        <v>568</v>
      </c>
      <c r="G41" s="33" t="s">
        <v>1</v>
      </c>
      <c r="H41" s="311">
        <v>105</v>
      </c>
      <c r="I41" s="708">
        <v>105</v>
      </c>
      <c r="J41" s="33" t="s">
        <v>48</v>
      </c>
      <c r="K41" s="729">
        <v>21</v>
      </c>
      <c r="L41" s="739">
        <v>21</v>
      </c>
      <c r="M41" s="740" t="s">
        <v>1303</v>
      </c>
    </row>
    <row r="42" spans="2:13" ht="39.75" customHeight="1" x14ac:dyDescent="0.2">
      <c r="B42" s="66" t="s">
        <v>157</v>
      </c>
      <c r="C42" s="33" t="s">
        <v>114</v>
      </c>
      <c r="D42" s="404" t="s">
        <v>32</v>
      </c>
      <c r="E42" s="399" t="s">
        <v>569</v>
      </c>
      <c r="F42" s="423" t="s">
        <v>568</v>
      </c>
      <c r="G42" s="33" t="s">
        <v>1</v>
      </c>
      <c r="H42" s="311">
        <v>15</v>
      </c>
      <c r="I42" s="708">
        <v>15</v>
      </c>
      <c r="J42" s="33" t="s">
        <v>48</v>
      </c>
      <c r="K42" s="729">
        <v>5</v>
      </c>
      <c r="L42" s="739">
        <v>5</v>
      </c>
      <c r="M42" s="740" t="s">
        <v>1304</v>
      </c>
    </row>
    <row r="43" spans="2:13" ht="21" customHeight="1" x14ac:dyDescent="0.2">
      <c r="B43" s="850" t="s">
        <v>158</v>
      </c>
      <c r="C43" s="929" t="s">
        <v>160</v>
      </c>
      <c r="D43" s="930" t="s">
        <v>32</v>
      </c>
      <c r="E43" s="922" t="s">
        <v>590</v>
      </c>
      <c r="F43" s="922" t="s">
        <v>568</v>
      </c>
      <c r="G43" s="69" t="s">
        <v>4</v>
      </c>
      <c r="H43" s="310">
        <v>80.7</v>
      </c>
      <c r="I43" s="19">
        <v>78.900000000000006</v>
      </c>
      <c r="J43" s="923" t="s">
        <v>91</v>
      </c>
      <c r="K43" s="913" t="s">
        <v>512</v>
      </c>
      <c r="L43" s="916">
        <v>179</v>
      </c>
      <c r="M43" s="914" t="s">
        <v>1305</v>
      </c>
    </row>
    <row r="44" spans="2:13" ht="21.75" customHeight="1" x14ac:dyDescent="0.2">
      <c r="B44" s="850"/>
      <c r="C44" s="929"/>
      <c r="D44" s="930"/>
      <c r="E44" s="922"/>
      <c r="F44" s="922"/>
      <c r="G44" s="69" t="s">
        <v>1</v>
      </c>
      <c r="H44" s="310">
        <v>51.9</v>
      </c>
      <c r="I44" s="19">
        <v>50.2</v>
      </c>
      <c r="J44" s="923"/>
      <c r="K44" s="913"/>
      <c r="L44" s="916"/>
      <c r="M44" s="914"/>
    </row>
    <row r="45" spans="2:13" ht="46.5" customHeight="1" x14ac:dyDescent="0.2">
      <c r="B45" s="66" t="s">
        <v>159</v>
      </c>
      <c r="C45" s="66" t="s">
        <v>161</v>
      </c>
      <c r="D45" s="406" t="s">
        <v>32</v>
      </c>
      <c r="E45" s="443" t="s">
        <v>715</v>
      </c>
      <c r="F45" s="443" t="s">
        <v>568</v>
      </c>
      <c r="G45" s="57" t="s">
        <v>1</v>
      </c>
      <c r="H45" s="310">
        <v>40.299999999999997</v>
      </c>
      <c r="I45" s="19">
        <v>27.3</v>
      </c>
      <c r="J45" s="160" t="s">
        <v>162</v>
      </c>
      <c r="K45" s="713">
        <v>12</v>
      </c>
      <c r="L45" s="731">
        <v>12</v>
      </c>
      <c r="M45" s="738" t="s">
        <v>1306</v>
      </c>
    </row>
    <row r="46" spans="2:13" ht="58.5" customHeight="1" x14ac:dyDescent="0.2">
      <c r="B46" s="66" t="s">
        <v>164</v>
      </c>
      <c r="C46" s="44" t="s">
        <v>163</v>
      </c>
      <c r="D46" s="404" t="s">
        <v>32</v>
      </c>
      <c r="E46" s="395" t="s">
        <v>591</v>
      </c>
      <c r="F46" s="32" t="s">
        <v>568</v>
      </c>
      <c r="G46" s="58" t="s">
        <v>4</v>
      </c>
      <c r="H46" s="104">
        <v>573.1</v>
      </c>
      <c r="I46" s="708">
        <v>573.1</v>
      </c>
      <c r="J46" s="102" t="s">
        <v>89</v>
      </c>
      <c r="K46" s="711" t="s">
        <v>513</v>
      </c>
      <c r="L46" s="61" t="s">
        <v>1307</v>
      </c>
      <c r="M46" s="740" t="s">
        <v>1489</v>
      </c>
    </row>
    <row r="47" spans="2:13" ht="72.75" customHeight="1" x14ac:dyDescent="0.2">
      <c r="B47" s="121" t="s">
        <v>357</v>
      </c>
      <c r="C47" s="58" t="s">
        <v>165</v>
      </c>
      <c r="D47" s="406" t="s">
        <v>32</v>
      </c>
      <c r="E47" s="362" t="s">
        <v>592</v>
      </c>
      <c r="F47" s="371" t="s">
        <v>568</v>
      </c>
      <c r="G47" s="101" t="s">
        <v>4</v>
      </c>
      <c r="H47" s="56">
        <v>44.9</v>
      </c>
      <c r="I47" s="19">
        <v>43.2</v>
      </c>
      <c r="J47" s="42" t="s">
        <v>1309</v>
      </c>
      <c r="K47" s="713">
        <v>21</v>
      </c>
      <c r="L47" s="731">
        <v>19</v>
      </c>
      <c r="M47" s="327" t="s">
        <v>1308</v>
      </c>
    </row>
    <row r="48" spans="2:13" ht="78" customHeight="1" x14ac:dyDescent="0.2">
      <c r="B48" s="121" t="s">
        <v>571</v>
      </c>
      <c r="C48" s="58" t="s">
        <v>572</v>
      </c>
      <c r="D48" s="406" t="s">
        <v>32</v>
      </c>
      <c r="E48" s="362" t="s">
        <v>716</v>
      </c>
      <c r="F48" s="371" t="s">
        <v>568</v>
      </c>
      <c r="G48" s="101" t="s">
        <v>4</v>
      </c>
      <c r="H48" s="56">
        <v>24.4</v>
      </c>
      <c r="I48" s="19">
        <v>20.2</v>
      </c>
      <c r="J48" s="42" t="s">
        <v>573</v>
      </c>
      <c r="K48" s="713">
        <v>100</v>
      </c>
      <c r="L48" s="731">
        <v>100</v>
      </c>
      <c r="M48" s="327" t="s">
        <v>1490</v>
      </c>
    </row>
    <row r="49" spans="2:13" ht="54.75" customHeight="1" x14ac:dyDescent="0.2">
      <c r="B49" s="121" t="s">
        <v>778</v>
      </c>
      <c r="C49" s="57" t="s">
        <v>1476</v>
      </c>
      <c r="D49" s="406" t="s">
        <v>32</v>
      </c>
      <c r="E49" s="362" t="s">
        <v>1491</v>
      </c>
      <c r="F49" s="371" t="s">
        <v>568</v>
      </c>
      <c r="G49" s="101" t="s">
        <v>2</v>
      </c>
      <c r="H49" s="56">
        <v>19</v>
      </c>
      <c r="I49" s="19">
        <v>8.4</v>
      </c>
      <c r="J49" s="42" t="s">
        <v>780</v>
      </c>
      <c r="K49" s="713">
        <v>100</v>
      </c>
      <c r="L49" s="731">
        <v>100</v>
      </c>
      <c r="M49" s="46" t="s">
        <v>1477</v>
      </c>
    </row>
    <row r="50" spans="2:13" ht="57.75" customHeight="1" x14ac:dyDescent="0.2">
      <c r="B50" s="121" t="s">
        <v>779</v>
      </c>
      <c r="C50" s="741" t="s">
        <v>777</v>
      </c>
      <c r="D50" s="406" t="s">
        <v>32</v>
      </c>
      <c r="E50" s="362" t="s">
        <v>781</v>
      </c>
      <c r="F50" s="371" t="s">
        <v>578</v>
      </c>
      <c r="G50" s="101" t="s">
        <v>2</v>
      </c>
      <c r="H50" s="56">
        <v>14.1</v>
      </c>
      <c r="I50" s="19">
        <v>13.7</v>
      </c>
      <c r="J50" s="42" t="s">
        <v>782</v>
      </c>
      <c r="K50" s="713" t="s">
        <v>1310</v>
      </c>
      <c r="L50" s="731">
        <v>5200</v>
      </c>
      <c r="M50" s="327" t="s">
        <v>1311</v>
      </c>
    </row>
    <row r="51" spans="2:13" s="162" customFormat="1" ht="25.5" customHeight="1" x14ac:dyDescent="0.2">
      <c r="B51" s="234" t="s">
        <v>166</v>
      </c>
      <c r="C51" s="898" t="s">
        <v>539</v>
      </c>
      <c r="D51" s="898"/>
      <c r="E51" s="898"/>
      <c r="F51" s="898"/>
      <c r="G51" s="524"/>
      <c r="H51" s="271">
        <f>SUM(H52:H58)</f>
        <v>385</v>
      </c>
      <c r="I51" s="163">
        <f>SUM(I52:I58)</f>
        <v>375.4</v>
      </c>
      <c r="J51" s="272"/>
      <c r="K51" s="714"/>
      <c r="L51" s="715"/>
      <c r="M51" s="317"/>
    </row>
    <row r="52" spans="2:13" s="52" customFormat="1" ht="20.25" customHeight="1" x14ac:dyDescent="0.2">
      <c r="B52" s="924" t="s">
        <v>167</v>
      </c>
      <c r="C52" s="918" t="s">
        <v>169</v>
      </c>
      <c r="D52" s="927" t="s">
        <v>32</v>
      </c>
      <c r="E52" s="922" t="s">
        <v>589</v>
      </c>
      <c r="F52" s="925" t="s">
        <v>568</v>
      </c>
      <c r="G52" s="33" t="s">
        <v>1</v>
      </c>
      <c r="H52" s="56">
        <v>118</v>
      </c>
      <c r="I52" s="19">
        <v>109.9</v>
      </c>
      <c r="J52" s="918" t="s">
        <v>74</v>
      </c>
      <c r="K52" s="915" t="s">
        <v>168</v>
      </c>
      <c r="L52" s="919" t="s">
        <v>168</v>
      </c>
      <c r="M52" s="935" t="s">
        <v>1312</v>
      </c>
    </row>
    <row r="53" spans="2:13" s="52" customFormat="1" ht="20.25" customHeight="1" x14ac:dyDescent="0.2">
      <c r="B53" s="924"/>
      <c r="C53" s="918"/>
      <c r="D53" s="928"/>
      <c r="E53" s="922"/>
      <c r="F53" s="926"/>
      <c r="G53" s="33" t="s">
        <v>4</v>
      </c>
      <c r="H53" s="56">
        <v>161.5</v>
      </c>
      <c r="I53" s="19">
        <v>161.5</v>
      </c>
      <c r="J53" s="918"/>
      <c r="K53" s="915"/>
      <c r="L53" s="919"/>
      <c r="M53" s="936"/>
    </row>
    <row r="54" spans="2:13" s="52" customFormat="1" ht="83.25" customHeight="1" x14ac:dyDescent="0.2">
      <c r="B54" s="276" t="s">
        <v>170</v>
      </c>
      <c r="C54" s="55" t="s">
        <v>454</v>
      </c>
      <c r="D54" s="410">
        <v>1</v>
      </c>
      <c r="E54" s="423" t="s">
        <v>602</v>
      </c>
      <c r="F54" s="32" t="s">
        <v>568</v>
      </c>
      <c r="G54" s="33" t="s">
        <v>1</v>
      </c>
      <c r="H54" s="56">
        <v>19</v>
      </c>
      <c r="I54" s="19">
        <v>19</v>
      </c>
      <c r="J54" s="55" t="s">
        <v>116</v>
      </c>
      <c r="K54" s="712" t="s">
        <v>514</v>
      </c>
      <c r="L54" s="60">
        <v>90</v>
      </c>
      <c r="M54" s="734" t="s">
        <v>1314</v>
      </c>
    </row>
    <row r="55" spans="2:13" s="52" customFormat="1" ht="82.5" customHeight="1" x14ac:dyDescent="0.2">
      <c r="B55" s="276" t="s">
        <v>172</v>
      </c>
      <c r="C55" s="55" t="s">
        <v>455</v>
      </c>
      <c r="D55" s="410">
        <v>1</v>
      </c>
      <c r="E55" s="423" t="s">
        <v>602</v>
      </c>
      <c r="F55" s="32" t="s">
        <v>568</v>
      </c>
      <c r="G55" s="33" t="s">
        <v>1</v>
      </c>
      <c r="H55" s="56">
        <v>11</v>
      </c>
      <c r="I55" s="19">
        <v>9.5</v>
      </c>
      <c r="J55" s="55" t="s">
        <v>116</v>
      </c>
      <c r="K55" s="712" t="s">
        <v>1215</v>
      </c>
      <c r="L55" s="60">
        <v>10</v>
      </c>
      <c r="M55" s="742" t="s">
        <v>1475</v>
      </c>
    </row>
    <row r="56" spans="2:13" s="52" customFormat="1" ht="44.25" customHeight="1" x14ac:dyDescent="0.2">
      <c r="B56" s="276" t="s">
        <v>173</v>
      </c>
      <c r="C56" s="63" t="s">
        <v>171</v>
      </c>
      <c r="D56" s="404" t="s">
        <v>32</v>
      </c>
      <c r="E56" s="32" t="s">
        <v>569</v>
      </c>
      <c r="F56" s="32" t="s">
        <v>568</v>
      </c>
      <c r="G56" s="33" t="s">
        <v>1</v>
      </c>
      <c r="H56" s="56">
        <v>10</v>
      </c>
      <c r="I56" s="19">
        <v>10</v>
      </c>
      <c r="J56" s="55" t="s">
        <v>117</v>
      </c>
      <c r="K56" s="712" t="s">
        <v>80</v>
      </c>
      <c r="L56" s="60">
        <v>62</v>
      </c>
      <c r="M56" s="734" t="s">
        <v>1313</v>
      </c>
    </row>
    <row r="57" spans="2:13" s="52" customFormat="1" ht="72.75" customHeight="1" x14ac:dyDescent="0.2">
      <c r="B57" s="276" t="s">
        <v>174</v>
      </c>
      <c r="C57" s="55" t="s">
        <v>177</v>
      </c>
      <c r="D57" s="410">
        <v>1</v>
      </c>
      <c r="E57" s="423" t="s">
        <v>602</v>
      </c>
      <c r="F57" s="32" t="s">
        <v>568</v>
      </c>
      <c r="G57" s="33" t="s">
        <v>1</v>
      </c>
      <c r="H57" s="56">
        <v>12</v>
      </c>
      <c r="I57" s="19">
        <v>12</v>
      </c>
      <c r="J57" s="55" t="s">
        <v>117</v>
      </c>
      <c r="K57" s="712" t="s">
        <v>515</v>
      </c>
      <c r="L57" s="60">
        <v>27</v>
      </c>
      <c r="M57" s="742" t="s">
        <v>1474</v>
      </c>
    </row>
    <row r="58" spans="2:13" s="52" customFormat="1" ht="67.5" customHeight="1" x14ac:dyDescent="0.2">
      <c r="B58" s="66" t="s">
        <v>176</v>
      </c>
      <c r="C58" s="89" t="s">
        <v>175</v>
      </c>
      <c r="D58" s="691" t="s">
        <v>32</v>
      </c>
      <c r="E58" s="692" t="s">
        <v>603</v>
      </c>
      <c r="F58" s="32" t="s">
        <v>568</v>
      </c>
      <c r="G58" s="89" t="s">
        <v>4</v>
      </c>
      <c r="H58" s="99">
        <v>53.5</v>
      </c>
      <c r="I58" s="706">
        <v>53.5</v>
      </c>
      <c r="J58" s="602" t="s">
        <v>119</v>
      </c>
      <c r="K58" s="716" t="s">
        <v>718</v>
      </c>
      <c r="L58" s="745">
        <v>15.4</v>
      </c>
      <c r="M58" s="744" t="s">
        <v>1315</v>
      </c>
    </row>
    <row r="59" spans="2:13" ht="21.75" customHeight="1" x14ac:dyDescent="0.2">
      <c r="B59" s="234" t="s">
        <v>178</v>
      </c>
      <c r="C59" s="920" t="s">
        <v>188</v>
      </c>
      <c r="D59" s="920"/>
      <c r="E59" s="920"/>
      <c r="F59" s="920"/>
      <c r="G59" s="920"/>
      <c r="H59" s="158">
        <f>SUM(H60:H65)</f>
        <v>598.19999999999993</v>
      </c>
      <c r="I59" s="158">
        <f>SUM(I60:I65)</f>
        <v>562.6</v>
      </c>
      <c r="J59" s="154"/>
      <c r="K59" s="717"/>
      <c r="L59" s="718"/>
      <c r="M59" s="743"/>
    </row>
    <row r="60" spans="2:13" ht="51" customHeight="1" x14ac:dyDescent="0.2">
      <c r="B60" s="66" t="s">
        <v>179</v>
      </c>
      <c r="C60" s="55" t="s">
        <v>456</v>
      </c>
      <c r="D60" s="365">
        <v>1</v>
      </c>
      <c r="E60" s="369" t="s">
        <v>604</v>
      </c>
      <c r="F60" s="423" t="s">
        <v>1183</v>
      </c>
      <c r="G60" s="55" t="s">
        <v>1</v>
      </c>
      <c r="H60" s="56">
        <v>158.6</v>
      </c>
      <c r="I60" s="19">
        <v>158.6</v>
      </c>
      <c r="J60" s="55" t="s">
        <v>41</v>
      </c>
      <c r="K60" s="712">
        <v>5</v>
      </c>
      <c r="L60" s="60">
        <v>4</v>
      </c>
      <c r="M60" s="327" t="s">
        <v>1492</v>
      </c>
    </row>
    <row r="61" spans="2:13" ht="92.25" customHeight="1" x14ac:dyDescent="0.2">
      <c r="B61" s="276" t="s">
        <v>184</v>
      </c>
      <c r="C61" s="55" t="s">
        <v>182</v>
      </c>
      <c r="D61" s="365">
        <v>1</v>
      </c>
      <c r="E61" s="369" t="s">
        <v>605</v>
      </c>
      <c r="F61" s="423" t="s">
        <v>754</v>
      </c>
      <c r="G61" s="55" t="s">
        <v>1</v>
      </c>
      <c r="H61" s="56">
        <v>200</v>
      </c>
      <c r="I61" s="19">
        <v>197.9</v>
      </c>
      <c r="J61" s="55" t="s">
        <v>94</v>
      </c>
      <c r="K61" s="712">
        <v>100</v>
      </c>
      <c r="L61" s="60">
        <v>100</v>
      </c>
      <c r="M61" s="738" t="s">
        <v>1316</v>
      </c>
    </row>
    <row r="62" spans="2:13" ht="35.25" customHeight="1" x14ac:dyDescent="0.2">
      <c r="B62" s="276" t="s">
        <v>185</v>
      </c>
      <c r="C62" s="55" t="s">
        <v>358</v>
      </c>
      <c r="D62" s="365">
        <v>1</v>
      </c>
      <c r="E62" s="369" t="s">
        <v>606</v>
      </c>
      <c r="F62" s="423" t="s">
        <v>583</v>
      </c>
      <c r="G62" s="55" t="s">
        <v>1</v>
      </c>
      <c r="H62" s="56">
        <v>16.7</v>
      </c>
      <c r="I62" s="19">
        <v>14</v>
      </c>
      <c r="J62" s="55" t="s">
        <v>123</v>
      </c>
      <c r="K62" s="712">
        <v>100</v>
      </c>
      <c r="L62" s="60">
        <v>100</v>
      </c>
      <c r="M62" s="740" t="s">
        <v>1317</v>
      </c>
    </row>
    <row r="63" spans="2:13" ht="147.75" customHeight="1" x14ac:dyDescent="0.2">
      <c r="B63" s="276" t="s">
        <v>186</v>
      </c>
      <c r="C63" s="55" t="s">
        <v>183</v>
      </c>
      <c r="D63" s="368">
        <v>1</v>
      </c>
      <c r="E63" s="369" t="s">
        <v>607</v>
      </c>
      <c r="F63" s="423" t="s">
        <v>745</v>
      </c>
      <c r="G63" s="55" t="s">
        <v>1</v>
      </c>
      <c r="H63" s="56">
        <v>170</v>
      </c>
      <c r="I63" s="19">
        <v>139.9</v>
      </c>
      <c r="J63" s="63" t="s">
        <v>40</v>
      </c>
      <c r="K63" s="60">
        <v>3</v>
      </c>
      <c r="L63" s="816">
        <v>3</v>
      </c>
      <c r="M63" s="46" t="s">
        <v>1392</v>
      </c>
    </row>
    <row r="64" spans="2:13" ht="39.75" customHeight="1" x14ac:dyDescent="0.2">
      <c r="B64" s="276" t="s">
        <v>189</v>
      </c>
      <c r="C64" s="58" t="s">
        <v>187</v>
      </c>
      <c r="D64" s="394" t="s">
        <v>32</v>
      </c>
      <c r="E64" s="395" t="s">
        <v>608</v>
      </c>
      <c r="F64" s="456" t="s">
        <v>568</v>
      </c>
      <c r="G64" s="33" t="s">
        <v>4</v>
      </c>
      <c r="H64" s="56">
        <v>44.9</v>
      </c>
      <c r="I64" s="19">
        <v>44.2</v>
      </c>
      <c r="J64" s="42" t="s">
        <v>92</v>
      </c>
      <c r="K64" s="712">
        <v>5</v>
      </c>
      <c r="L64" s="816">
        <v>8</v>
      </c>
      <c r="M64" s="817" t="s">
        <v>1319</v>
      </c>
    </row>
    <row r="65" spans="2:13" ht="39.75" customHeight="1" x14ac:dyDescent="0.2">
      <c r="B65" s="66" t="s">
        <v>742</v>
      </c>
      <c r="C65" s="58" t="s">
        <v>743</v>
      </c>
      <c r="D65" s="394" t="s">
        <v>32</v>
      </c>
      <c r="E65" s="395" t="s">
        <v>744</v>
      </c>
      <c r="F65" s="456" t="s">
        <v>1182</v>
      </c>
      <c r="G65" s="33" t="s">
        <v>1</v>
      </c>
      <c r="H65" s="56">
        <v>8</v>
      </c>
      <c r="I65" s="19">
        <v>8</v>
      </c>
      <c r="J65" s="42" t="s">
        <v>755</v>
      </c>
      <c r="K65" s="712">
        <v>1</v>
      </c>
      <c r="L65" s="816">
        <v>1</v>
      </c>
      <c r="M65" s="746" t="s">
        <v>1318</v>
      </c>
    </row>
    <row r="66" spans="2:13" ht="27" customHeight="1" x14ac:dyDescent="0.2">
      <c r="B66" s="921" t="s">
        <v>503</v>
      </c>
      <c r="C66" s="921"/>
      <c r="D66" s="921"/>
      <c r="E66" s="921"/>
      <c r="F66" s="921"/>
      <c r="G66" s="921"/>
      <c r="H66" s="265">
        <f>+H59+H51+H38+H33+H12</f>
        <v>7094.8000000000011</v>
      </c>
      <c r="I66" s="265">
        <f>+I59+I51+I38+I33+I12</f>
        <v>6424.6</v>
      </c>
      <c r="J66" s="480"/>
      <c r="K66" s="717"/>
      <c r="L66" s="718"/>
      <c r="M66" s="737"/>
    </row>
    <row r="67" spans="2:13" ht="14.25" customHeight="1" x14ac:dyDescent="0.2">
      <c r="B67" s="917"/>
      <c r="C67" s="917"/>
      <c r="D67" s="917"/>
      <c r="E67" s="917"/>
      <c r="F67" s="917"/>
      <c r="G67" s="917"/>
      <c r="H67" s="520"/>
      <c r="I67" s="807"/>
      <c r="J67" s="84"/>
      <c r="K67" s="48"/>
      <c r="L67" s="536"/>
    </row>
    <row r="68" spans="2:13" s="8" customFormat="1" ht="30" customHeight="1" x14ac:dyDescent="0.2">
      <c r="B68" s="277"/>
      <c r="C68" s="203" t="s">
        <v>425</v>
      </c>
      <c r="D68" s="411"/>
      <c r="E68" s="203"/>
      <c r="F68" s="662"/>
      <c r="G68" s="203"/>
      <c r="H68" s="205">
        <f t="shared" ref="H68:I68" si="0">SUM(H70:H75)</f>
        <v>7094.8000000000011</v>
      </c>
      <c r="I68" s="200">
        <f t="shared" si="0"/>
        <v>6424.5999999999995</v>
      </c>
      <c r="J68" s="84"/>
      <c r="K68" s="48"/>
      <c r="L68" s="536"/>
      <c r="M68" s="733"/>
    </row>
    <row r="69" spans="2:13" s="8" customFormat="1" ht="21" customHeight="1" x14ac:dyDescent="0.2">
      <c r="B69" s="278"/>
      <c r="C69" s="207" t="s">
        <v>426</v>
      </c>
      <c r="D69" s="398"/>
      <c r="E69" s="207"/>
      <c r="F69" s="207"/>
      <c r="G69" s="74"/>
      <c r="H69" s="17"/>
      <c r="I69" s="25"/>
      <c r="J69" s="84"/>
      <c r="K69" s="148"/>
      <c r="L69" s="719"/>
      <c r="M69" s="733"/>
    </row>
    <row r="70" spans="2:13" s="8" customFormat="1" ht="30.75" customHeight="1" x14ac:dyDescent="0.2">
      <c r="B70" s="278"/>
      <c r="C70" s="207" t="s">
        <v>427</v>
      </c>
      <c r="D70" s="398"/>
      <c r="E70" s="207"/>
      <c r="F70" s="207"/>
      <c r="G70" s="242" t="s">
        <v>1</v>
      </c>
      <c r="H70" s="210">
        <f>+H63+H62+H61+H60+H57+H56+H55+H54+H52+H45+H44+H42+H41+H40+H39+H37+H36+H35+H34+H19+H18+H17+H14+H65</f>
        <v>4300.3</v>
      </c>
      <c r="I70" s="210">
        <f>+I63+I62+I61+I60+I57+I56+I55+I54+I52+I45+I44+I42+I41+I40+I39+I37+I36+I35+I34+I19+I18+I17+I14+I65</f>
        <v>3836.7</v>
      </c>
      <c r="J70" s="84"/>
      <c r="K70" s="148"/>
      <c r="L70" s="719"/>
      <c r="M70" s="733"/>
    </row>
    <row r="71" spans="2:13" s="8" customFormat="1" ht="28.5" customHeight="1" x14ac:dyDescent="0.2">
      <c r="B71" s="278"/>
      <c r="C71" s="207" t="s">
        <v>428</v>
      </c>
      <c r="D71" s="398"/>
      <c r="E71" s="207"/>
      <c r="F71" s="207"/>
      <c r="G71" s="242" t="s">
        <v>4</v>
      </c>
      <c r="H71" s="210">
        <f>+H13+H15+H21+H23+H43+H46+H47+H53+H58+H64+H48+H24+H26+H29+H28+H27+H25+H22+H31+H20+H32</f>
        <v>2751.4</v>
      </c>
      <c r="I71" s="210">
        <f>+I13+I15+I21+I23+I43+I46+I47+I53+I58+I64+I48+I24+I26+I29+I28+I27+I25+I22+I31+I20+I32</f>
        <v>2556</v>
      </c>
      <c r="J71" s="84"/>
      <c r="K71" s="148"/>
      <c r="L71" s="719"/>
      <c r="M71" s="733"/>
    </row>
    <row r="72" spans="2:13" s="8" customFormat="1" ht="22.5" customHeight="1" x14ac:dyDescent="0.2">
      <c r="B72" s="278"/>
      <c r="C72" s="207" t="s">
        <v>429</v>
      </c>
      <c r="D72" s="398"/>
      <c r="E72" s="207"/>
      <c r="F72" s="207"/>
      <c r="G72" s="242" t="s">
        <v>5</v>
      </c>
      <c r="H72" s="210"/>
      <c r="I72" s="210"/>
      <c r="J72" s="84"/>
      <c r="K72" s="148"/>
      <c r="L72" s="719"/>
      <c r="M72" s="733"/>
    </row>
    <row r="73" spans="2:13" s="8" customFormat="1" ht="27.75" customHeight="1" x14ac:dyDescent="0.2">
      <c r="B73" s="278"/>
      <c r="C73" s="207" t="s">
        <v>430</v>
      </c>
      <c r="D73" s="398"/>
      <c r="E73" s="207"/>
      <c r="F73" s="207"/>
      <c r="G73" s="242" t="s">
        <v>2</v>
      </c>
      <c r="H73" s="210">
        <f>+H30+H49+H50</f>
        <v>43.1</v>
      </c>
      <c r="I73" s="210">
        <f>+I30+I49+I50</f>
        <v>31.900000000000002</v>
      </c>
      <c r="J73" s="84"/>
      <c r="K73" s="148"/>
      <c r="L73" s="719"/>
      <c r="M73" s="733"/>
    </row>
    <row r="74" spans="2:13" s="8" customFormat="1" ht="22.5" customHeight="1" x14ac:dyDescent="0.2">
      <c r="B74" s="278"/>
      <c r="C74" s="207" t="s">
        <v>431</v>
      </c>
      <c r="D74" s="398"/>
      <c r="E74" s="207"/>
      <c r="F74" s="207"/>
      <c r="G74" s="242" t="s">
        <v>3</v>
      </c>
      <c r="H74" s="210"/>
      <c r="I74" s="210"/>
      <c r="J74" s="84"/>
      <c r="K74" s="148"/>
      <c r="L74" s="719"/>
      <c r="M74" s="733"/>
    </row>
    <row r="75" spans="2:13" s="8" customFormat="1" ht="22.5" customHeight="1" x14ac:dyDescent="0.2">
      <c r="B75" s="279"/>
      <c r="C75" s="208" t="s">
        <v>432</v>
      </c>
      <c r="D75" s="407"/>
      <c r="E75" s="208"/>
      <c r="F75" s="208"/>
      <c r="G75" s="243" t="s">
        <v>436</v>
      </c>
      <c r="H75" s="210"/>
      <c r="I75" s="210"/>
      <c r="J75" s="84"/>
      <c r="K75" s="148"/>
      <c r="L75" s="719"/>
      <c r="M75" s="733"/>
    </row>
    <row r="76" spans="2:13" s="8" customFormat="1" ht="60.75" customHeight="1" x14ac:dyDescent="0.2">
      <c r="B76" s="280"/>
      <c r="C76" s="196" t="s">
        <v>433</v>
      </c>
      <c r="D76" s="412"/>
      <c r="E76" s="196"/>
      <c r="F76" s="663"/>
      <c r="G76" s="195" t="s">
        <v>437</v>
      </c>
      <c r="H76" s="200"/>
      <c r="I76" s="200"/>
      <c r="J76" s="84"/>
      <c r="K76" s="148"/>
      <c r="L76" s="719"/>
      <c r="M76" s="733"/>
    </row>
    <row r="77" spans="2:13" s="8" customFormat="1" ht="34.5" customHeight="1" x14ac:dyDescent="0.2">
      <c r="B77" s="281"/>
      <c r="C77" s="269" t="s">
        <v>435</v>
      </c>
      <c r="D77" s="413"/>
      <c r="E77" s="269"/>
      <c r="F77" s="664"/>
      <c r="G77" s="269"/>
      <c r="H77" s="270">
        <f t="shared" ref="H77:I77" si="1">+H76+H68</f>
        <v>7094.8000000000011</v>
      </c>
      <c r="I77" s="206">
        <f t="shared" si="1"/>
        <v>6424.5999999999995</v>
      </c>
      <c r="J77" s="84"/>
      <c r="K77" s="148"/>
      <c r="L77" s="719"/>
      <c r="M77" s="733"/>
    </row>
    <row r="78" spans="2:13" s="8" customFormat="1" ht="21.75" customHeight="1" x14ac:dyDescent="0.2">
      <c r="B78" s="282"/>
      <c r="C78" s="192" t="s">
        <v>434</v>
      </c>
      <c r="D78" s="398"/>
      <c r="E78" s="192"/>
      <c r="F78" s="207"/>
      <c r="G78" s="192"/>
      <c r="H78" s="17"/>
      <c r="I78" s="25"/>
      <c r="J78" s="84"/>
      <c r="K78" s="148"/>
      <c r="L78" s="719"/>
      <c r="M78" s="733"/>
    </row>
    <row r="79" spans="2:13" x14ac:dyDescent="0.2">
      <c r="J79" s="300"/>
    </row>
    <row r="80" spans="2:13" x14ac:dyDescent="0.2">
      <c r="H80" s="289"/>
      <c r="I80" s="808"/>
      <c r="J80" s="300"/>
    </row>
    <row r="81" spans="10:10" x14ac:dyDescent="0.2">
      <c r="J81" s="300"/>
    </row>
  </sheetData>
  <mergeCells count="63">
    <mergeCell ref="M52:M53"/>
    <mergeCell ref="G1:J1"/>
    <mergeCell ref="G2:L2"/>
    <mergeCell ref="G3:L3"/>
    <mergeCell ref="G4:J4"/>
    <mergeCell ref="G5:J5"/>
    <mergeCell ref="G8:G10"/>
    <mergeCell ref="I8:I10"/>
    <mergeCell ref="B7:L7"/>
    <mergeCell ref="L13:L14"/>
    <mergeCell ref="L9:L10"/>
    <mergeCell ref="E8:E10"/>
    <mergeCell ref="H8:H10"/>
    <mergeCell ref="J8:M8"/>
    <mergeCell ref="M9:M10"/>
    <mergeCell ref="M13:M14"/>
    <mergeCell ref="B15:B16"/>
    <mergeCell ref="J13:J14"/>
    <mergeCell ref="I15:I16"/>
    <mergeCell ref="B8:B10"/>
    <mergeCell ref="J9:J10"/>
    <mergeCell ref="B13:B14"/>
    <mergeCell ref="F8:F10"/>
    <mergeCell ref="B11:L11"/>
    <mergeCell ref="C12:G12"/>
    <mergeCell ref="D13:D14"/>
    <mergeCell ref="E13:E14"/>
    <mergeCell ref="G15:G16"/>
    <mergeCell ref="C15:C16"/>
    <mergeCell ref="C8:C10"/>
    <mergeCell ref="C13:C14"/>
    <mergeCell ref="D8:D10"/>
    <mergeCell ref="C38:G38"/>
    <mergeCell ref="C43:C44"/>
    <mergeCell ref="F13:F14"/>
    <mergeCell ref="D15:D16"/>
    <mergeCell ref="E15:E16"/>
    <mergeCell ref="F15:F16"/>
    <mergeCell ref="D43:D44"/>
    <mergeCell ref="E43:E44"/>
    <mergeCell ref="F43:F44"/>
    <mergeCell ref="C33:E33"/>
    <mergeCell ref="K52:K53"/>
    <mergeCell ref="L43:L44"/>
    <mergeCell ref="B67:G67"/>
    <mergeCell ref="C52:C53"/>
    <mergeCell ref="J52:J53"/>
    <mergeCell ref="L52:L53"/>
    <mergeCell ref="C59:G59"/>
    <mergeCell ref="B66:G66"/>
    <mergeCell ref="E52:E53"/>
    <mergeCell ref="J43:J44"/>
    <mergeCell ref="B52:B53"/>
    <mergeCell ref="C51:F51"/>
    <mergeCell ref="B43:B44"/>
    <mergeCell ref="F52:F53"/>
    <mergeCell ref="D52:D53"/>
    <mergeCell ref="M15:M16"/>
    <mergeCell ref="H15:H16"/>
    <mergeCell ref="K9:K10"/>
    <mergeCell ref="K13:K14"/>
    <mergeCell ref="K43:K44"/>
    <mergeCell ref="M43:M44"/>
  </mergeCells>
  <phoneticPr fontId="13" type="noConversion"/>
  <pageMargins left="0.19685039370078741" right="0.19685039370078741" top="0.51181102362204722" bottom="0.19685039370078741" header="0" footer="0"/>
  <pageSetup paperSize="9" scale="58"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pageSetUpPr fitToPage="1"/>
  </sheetPr>
  <dimension ref="B1:M50"/>
  <sheetViews>
    <sheetView zoomScale="85" zoomScaleNormal="85" workbookViewId="0">
      <pane ySplit="10" topLeftCell="A11" activePane="bottomLeft" state="frozen"/>
      <selection activeCell="H12" sqref="H12:H18"/>
      <selection pane="bottomLeft" activeCell="C8" sqref="C8:C10"/>
    </sheetView>
  </sheetViews>
  <sheetFormatPr defaultColWidth="9.140625" defaultRowHeight="12.75" x14ac:dyDescent="0.2"/>
  <cols>
    <col min="1" max="1" width="4" style="2" customWidth="1"/>
    <col min="2" max="2" width="20.7109375" style="76" customWidth="1"/>
    <col min="3" max="3" width="35.42578125" style="75" customWidth="1"/>
    <col min="4" max="4" width="5.85546875" style="428" customWidth="1"/>
    <col min="5" max="5" width="33.42578125" style="75" customWidth="1"/>
    <col min="6" max="6" width="20.5703125" style="75" customWidth="1"/>
    <col min="7" max="7" width="6.5703125" style="77" customWidth="1"/>
    <col min="8" max="9" width="13" style="18" customWidth="1"/>
    <col min="10" max="10" width="39.5703125" style="18" customWidth="1"/>
    <col min="11" max="12" width="9.85546875" style="21" customWidth="1"/>
    <col min="13" max="13" width="52.28515625" style="2" customWidth="1"/>
    <col min="14" max="16384" width="9.140625" style="2"/>
  </cols>
  <sheetData>
    <row r="1" spans="2:13" ht="15" hidden="1" x14ac:dyDescent="0.25">
      <c r="G1" s="905" t="s">
        <v>722</v>
      </c>
      <c r="H1" s="905"/>
      <c r="I1" s="905"/>
      <c r="J1" s="905"/>
      <c r="K1" s="511"/>
      <c r="L1" s="511"/>
    </row>
    <row r="2" spans="2:13" ht="15" hidden="1" x14ac:dyDescent="0.25">
      <c r="G2" s="819" t="s">
        <v>723</v>
      </c>
      <c r="H2" s="819"/>
      <c r="I2" s="819"/>
      <c r="J2" s="819"/>
      <c r="K2" s="819"/>
      <c r="L2" s="819"/>
    </row>
    <row r="3" spans="2:13" ht="15" hidden="1" x14ac:dyDescent="0.25">
      <c r="G3" s="819" t="s">
        <v>724</v>
      </c>
      <c r="H3" s="819"/>
      <c r="I3" s="819"/>
      <c r="J3" s="819"/>
      <c r="K3" s="819"/>
      <c r="L3" s="819"/>
    </row>
    <row r="4" spans="2:13" ht="15" hidden="1" x14ac:dyDescent="0.25">
      <c r="G4" s="819" t="s">
        <v>726</v>
      </c>
      <c r="H4" s="819"/>
      <c r="I4" s="819"/>
      <c r="J4" s="819"/>
      <c r="K4" s="512"/>
      <c r="L4" s="512"/>
    </row>
    <row r="5" spans="2:13" ht="15" hidden="1" x14ac:dyDescent="0.25">
      <c r="G5" s="819" t="s">
        <v>770</v>
      </c>
      <c r="H5" s="819"/>
      <c r="I5" s="819"/>
      <c r="J5" s="819"/>
      <c r="K5" s="512"/>
      <c r="L5" s="512"/>
    </row>
    <row r="6" spans="2:13" hidden="1" x14ac:dyDescent="0.2"/>
    <row r="7" spans="2:13" ht="20.25" hidden="1" customHeight="1" x14ac:dyDescent="0.2">
      <c r="B7" s="79"/>
      <c r="C7" s="78"/>
      <c r="D7" s="78"/>
      <c r="E7" s="78"/>
      <c r="F7" s="78"/>
      <c r="G7" s="80"/>
      <c r="H7" s="78"/>
      <c r="I7" s="78"/>
      <c r="J7" s="941"/>
      <c r="K7" s="941"/>
      <c r="L7" s="941"/>
    </row>
    <row r="8" spans="2:13" s="4" customFormat="1" ht="21.75" customHeight="1" x14ac:dyDescent="0.2">
      <c r="B8" s="820" t="s">
        <v>127</v>
      </c>
      <c r="C8" s="820" t="s">
        <v>547</v>
      </c>
      <c r="D8" s="908" t="s">
        <v>543</v>
      </c>
      <c r="E8" s="909" t="s">
        <v>544</v>
      </c>
      <c r="F8" s="909" t="s">
        <v>545</v>
      </c>
      <c r="G8" s="908" t="s">
        <v>546</v>
      </c>
      <c r="H8" s="842" t="s">
        <v>1188</v>
      </c>
      <c r="I8" s="841" t="s">
        <v>1189</v>
      </c>
      <c r="J8" s="842" t="s">
        <v>23</v>
      </c>
      <c r="K8" s="842"/>
      <c r="L8" s="842"/>
      <c r="M8" s="842"/>
    </row>
    <row r="9" spans="2:13" s="4" customFormat="1" ht="10.5" customHeight="1" x14ac:dyDescent="0.2">
      <c r="B9" s="820"/>
      <c r="C9" s="820"/>
      <c r="D9" s="908"/>
      <c r="E9" s="909"/>
      <c r="F9" s="909"/>
      <c r="G9" s="908"/>
      <c r="H9" s="842"/>
      <c r="I9" s="841"/>
      <c r="J9" s="842" t="s">
        <v>24</v>
      </c>
      <c r="K9" s="836" t="s">
        <v>1186</v>
      </c>
      <c r="L9" s="836" t="s">
        <v>1187</v>
      </c>
      <c r="M9" s="842" t="s">
        <v>1185</v>
      </c>
    </row>
    <row r="10" spans="2:13" s="4" customFormat="1" ht="96.75" customHeight="1" x14ac:dyDescent="0.2">
      <c r="B10" s="820"/>
      <c r="C10" s="820"/>
      <c r="D10" s="908"/>
      <c r="E10" s="909"/>
      <c r="F10" s="909"/>
      <c r="G10" s="908"/>
      <c r="H10" s="842"/>
      <c r="I10" s="841"/>
      <c r="J10" s="842"/>
      <c r="K10" s="836"/>
      <c r="L10" s="836"/>
      <c r="M10" s="842"/>
    </row>
    <row r="11" spans="2:13" s="4" customFormat="1" ht="34.5" customHeight="1" x14ac:dyDescent="0.2">
      <c r="B11" s="934" t="s">
        <v>594</v>
      </c>
      <c r="C11" s="934"/>
      <c r="D11" s="934"/>
      <c r="E11" s="934"/>
      <c r="F11" s="934"/>
      <c r="G11" s="934"/>
      <c r="H11" s="934"/>
      <c r="I11" s="934"/>
      <c r="J11" s="934"/>
      <c r="K11" s="934"/>
      <c r="L11" s="934"/>
      <c r="M11" s="686"/>
    </row>
    <row r="12" spans="2:13" ht="36" customHeight="1" x14ac:dyDescent="0.2">
      <c r="B12" s="152" t="s">
        <v>190</v>
      </c>
      <c r="C12" s="944" t="s">
        <v>111</v>
      </c>
      <c r="D12" s="944"/>
      <c r="E12" s="944"/>
      <c r="F12" s="944"/>
      <c r="G12" s="155"/>
      <c r="H12" s="163">
        <f>SUM(H13:H16)</f>
        <v>143.80000000000001</v>
      </c>
      <c r="I12" s="163">
        <f>SUM(I13:I16)</f>
        <v>141.89999999999998</v>
      </c>
      <c r="J12" s="155"/>
      <c r="K12" s="285"/>
      <c r="L12" s="285"/>
      <c r="M12" s="687"/>
    </row>
    <row r="13" spans="2:13" ht="144.75" customHeight="1" x14ac:dyDescent="0.2">
      <c r="B13" s="38" t="s">
        <v>238</v>
      </c>
      <c r="C13" s="39" t="s">
        <v>192</v>
      </c>
      <c r="D13" s="361" t="s">
        <v>32</v>
      </c>
      <c r="E13" s="362" t="s">
        <v>610</v>
      </c>
      <c r="F13" s="362" t="s">
        <v>753</v>
      </c>
      <c r="G13" s="71" t="s">
        <v>1</v>
      </c>
      <c r="H13" s="23">
        <v>12</v>
      </c>
      <c r="I13" s="23">
        <v>12</v>
      </c>
      <c r="J13" s="46" t="s">
        <v>475</v>
      </c>
      <c r="K13" s="258" t="s">
        <v>476</v>
      </c>
      <c r="L13" s="258" t="s">
        <v>1261</v>
      </c>
      <c r="M13" s="699" t="s">
        <v>1262</v>
      </c>
    </row>
    <row r="14" spans="2:13" ht="168.75" customHeight="1" x14ac:dyDescent="0.2">
      <c r="B14" s="38" t="s">
        <v>239</v>
      </c>
      <c r="C14" s="38" t="s">
        <v>193</v>
      </c>
      <c r="D14" s="394" t="s">
        <v>32</v>
      </c>
      <c r="E14" s="395" t="s">
        <v>610</v>
      </c>
      <c r="F14" s="395" t="s">
        <v>753</v>
      </c>
      <c r="G14" s="38" t="s">
        <v>1</v>
      </c>
      <c r="H14" s="19">
        <v>61.5</v>
      </c>
      <c r="I14" s="19">
        <v>59.6</v>
      </c>
      <c r="J14" s="71" t="s">
        <v>102</v>
      </c>
      <c r="K14" s="70" t="s">
        <v>103</v>
      </c>
      <c r="L14" s="701" t="s">
        <v>1263</v>
      </c>
      <c r="M14" s="699" t="s">
        <v>1264</v>
      </c>
    </row>
    <row r="15" spans="2:13" ht="75.75" customHeight="1" x14ac:dyDescent="0.2">
      <c r="B15" s="38" t="s">
        <v>240</v>
      </c>
      <c r="C15" s="66" t="s">
        <v>194</v>
      </c>
      <c r="D15" s="394" t="s">
        <v>32</v>
      </c>
      <c r="E15" s="395" t="s">
        <v>569</v>
      </c>
      <c r="F15" s="393" t="s">
        <v>753</v>
      </c>
      <c r="G15" s="38" t="s">
        <v>1</v>
      </c>
      <c r="H15" s="19">
        <v>10.3</v>
      </c>
      <c r="I15" s="19">
        <v>10.3</v>
      </c>
      <c r="J15" s="71" t="s">
        <v>101</v>
      </c>
      <c r="K15" s="72" t="s">
        <v>73</v>
      </c>
      <c r="L15" s="702" t="s">
        <v>73</v>
      </c>
      <c r="M15" s="699" t="s">
        <v>1265</v>
      </c>
    </row>
    <row r="16" spans="2:13" ht="57" customHeight="1" x14ac:dyDescent="0.2">
      <c r="B16" s="38" t="s">
        <v>241</v>
      </c>
      <c r="C16" s="67" t="s">
        <v>472</v>
      </c>
      <c r="D16" s="368">
        <v>1</v>
      </c>
      <c r="E16" s="399" t="s">
        <v>611</v>
      </c>
      <c r="F16" s="399" t="s">
        <v>753</v>
      </c>
      <c r="G16" s="38" t="s">
        <v>1</v>
      </c>
      <c r="H16" s="19">
        <v>60</v>
      </c>
      <c r="I16" s="19">
        <v>60</v>
      </c>
      <c r="J16" s="257" t="s">
        <v>473</v>
      </c>
      <c r="K16" s="255" t="s">
        <v>474</v>
      </c>
      <c r="L16" s="255" t="s">
        <v>1266</v>
      </c>
      <c r="M16" s="699" t="s">
        <v>1267</v>
      </c>
    </row>
    <row r="17" spans="2:13" ht="48" customHeight="1" x14ac:dyDescent="0.2">
      <c r="B17" s="152" t="s">
        <v>202</v>
      </c>
      <c r="C17" s="944" t="s">
        <v>191</v>
      </c>
      <c r="D17" s="944"/>
      <c r="E17" s="944"/>
      <c r="F17" s="944"/>
      <c r="G17" s="155"/>
      <c r="H17" s="163">
        <f t="shared" ref="H17:I17" si="0">SUM(H18:H26)</f>
        <v>704</v>
      </c>
      <c r="I17" s="163">
        <f t="shared" si="0"/>
        <v>704</v>
      </c>
      <c r="J17" s="155"/>
      <c r="K17" s="285"/>
      <c r="L17" s="285"/>
      <c r="M17" s="687"/>
    </row>
    <row r="18" spans="2:13" s="164" customFormat="1" ht="88.5" customHeight="1" x14ac:dyDescent="0.2">
      <c r="B18" s="38" t="s">
        <v>242</v>
      </c>
      <c r="C18" s="66" t="s">
        <v>195</v>
      </c>
      <c r="D18" s="394" t="s">
        <v>32</v>
      </c>
      <c r="E18" s="395" t="s">
        <v>569</v>
      </c>
      <c r="F18" s="393" t="s">
        <v>753</v>
      </c>
      <c r="G18" s="66" t="s">
        <v>1</v>
      </c>
      <c r="H18" s="19">
        <v>300</v>
      </c>
      <c r="I18" s="19">
        <v>300</v>
      </c>
      <c r="J18" s="481" t="s">
        <v>533</v>
      </c>
      <c r="K18" s="133" t="s">
        <v>534</v>
      </c>
      <c r="L18" s="703" t="s">
        <v>1268</v>
      </c>
      <c r="M18" s="260" t="s">
        <v>1269</v>
      </c>
    </row>
    <row r="19" spans="2:13" s="164" customFormat="1" ht="51" customHeight="1" x14ac:dyDescent="0.2">
      <c r="B19" s="38" t="s">
        <v>243</v>
      </c>
      <c r="C19" s="66" t="s">
        <v>198</v>
      </c>
      <c r="D19" s="394" t="s">
        <v>32</v>
      </c>
      <c r="E19" s="395" t="s">
        <v>569</v>
      </c>
      <c r="F19" s="393" t="s">
        <v>753</v>
      </c>
      <c r="G19" s="66" t="s">
        <v>1</v>
      </c>
      <c r="H19" s="19">
        <v>144</v>
      </c>
      <c r="I19" s="19">
        <v>144</v>
      </c>
      <c r="J19" s="260" t="s">
        <v>477</v>
      </c>
      <c r="K19" s="254" t="s">
        <v>478</v>
      </c>
      <c r="L19" s="254" t="s">
        <v>1270</v>
      </c>
      <c r="M19" s="260" t="s">
        <v>1271</v>
      </c>
    </row>
    <row r="20" spans="2:13" s="164" customFormat="1" ht="59.25" customHeight="1" x14ac:dyDescent="0.2">
      <c r="B20" s="38" t="s">
        <v>244</v>
      </c>
      <c r="C20" s="66" t="s">
        <v>499</v>
      </c>
      <c r="D20" s="394" t="s">
        <v>32</v>
      </c>
      <c r="E20" s="395" t="s">
        <v>569</v>
      </c>
      <c r="F20" s="393" t="s">
        <v>753</v>
      </c>
      <c r="G20" s="66" t="s">
        <v>1</v>
      </c>
      <c r="H20" s="19">
        <v>25</v>
      </c>
      <c r="I20" s="19">
        <v>25</v>
      </c>
      <c r="J20" s="260" t="s">
        <v>479</v>
      </c>
      <c r="K20" s="254" t="s">
        <v>480</v>
      </c>
      <c r="L20" s="254" t="s">
        <v>480</v>
      </c>
      <c r="M20" s="260" t="s">
        <v>1272</v>
      </c>
    </row>
    <row r="21" spans="2:13" s="164" customFormat="1" ht="58.5" customHeight="1" x14ac:dyDescent="0.2">
      <c r="B21" s="38" t="s">
        <v>245</v>
      </c>
      <c r="C21" s="66" t="s">
        <v>203</v>
      </c>
      <c r="D21" s="394" t="s">
        <v>32</v>
      </c>
      <c r="E21" s="395" t="s">
        <v>569</v>
      </c>
      <c r="F21" s="393" t="s">
        <v>753</v>
      </c>
      <c r="G21" s="66" t="s">
        <v>1</v>
      </c>
      <c r="H21" s="19">
        <v>170</v>
      </c>
      <c r="I21" s="19">
        <v>170</v>
      </c>
      <c r="J21" s="262" t="s">
        <v>200</v>
      </c>
      <c r="K21" s="261" t="s">
        <v>468</v>
      </c>
      <c r="L21" s="261" t="s">
        <v>1273</v>
      </c>
      <c r="M21" s="262" t="s">
        <v>1274</v>
      </c>
    </row>
    <row r="22" spans="2:13" s="164" customFormat="1" ht="72.75" hidden="1" customHeight="1" x14ac:dyDescent="0.2">
      <c r="B22" s="248"/>
      <c r="C22" s="249"/>
      <c r="D22" s="425"/>
      <c r="E22" s="249"/>
      <c r="F22" s="249"/>
      <c r="G22" s="250"/>
      <c r="H22" s="251"/>
      <c r="I22" s="251"/>
      <c r="J22" s="252"/>
      <c r="K22" s="256"/>
      <c r="L22" s="696"/>
      <c r="M22" s="262" t="s">
        <v>1275</v>
      </c>
    </row>
    <row r="23" spans="2:13" s="164" customFormat="1" ht="48.75" customHeight="1" x14ac:dyDescent="0.2">
      <c r="B23" s="38" t="s">
        <v>246</v>
      </c>
      <c r="C23" s="66" t="s">
        <v>197</v>
      </c>
      <c r="D23" s="394" t="s">
        <v>32</v>
      </c>
      <c r="E23" s="395" t="s">
        <v>569</v>
      </c>
      <c r="F23" s="393" t="s">
        <v>753</v>
      </c>
      <c r="G23" s="66" t="s">
        <v>1</v>
      </c>
      <c r="H23" s="19">
        <v>20</v>
      </c>
      <c r="I23" s="19">
        <v>20</v>
      </c>
      <c r="J23" s="262" t="s">
        <v>482</v>
      </c>
      <c r="K23" s="254" t="s">
        <v>481</v>
      </c>
      <c r="L23" s="254" t="s">
        <v>1276</v>
      </c>
      <c r="M23" s="262" t="s">
        <v>1277</v>
      </c>
    </row>
    <row r="24" spans="2:13" s="164" customFormat="1" ht="60" customHeight="1" x14ac:dyDescent="0.2">
      <c r="B24" s="38" t="s">
        <v>247</v>
      </c>
      <c r="C24" s="66" t="s">
        <v>196</v>
      </c>
      <c r="D24" s="394" t="s">
        <v>32</v>
      </c>
      <c r="E24" s="395" t="s">
        <v>569</v>
      </c>
      <c r="F24" s="393" t="s">
        <v>753</v>
      </c>
      <c r="G24" s="66" t="s">
        <v>1</v>
      </c>
      <c r="H24" s="19">
        <v>20</v>
      </c>
      <c r="I24" s="19">
        <v>20</v>
      </c>
      <c r="J24" s="262" t="s">
        <v>483</v>
      </c>
      <c r="K24" s="263" t="s">
        <v>484</v>
      </c>
      <c r="L24" s="263" t="s">
        <v>1278</v>
      </c>
      <c r="M24" s="699" t="s">
        <v>1286</v>
      </c>
    </row>
    <row r="25" spans="2:13" s="164" customFormat="1" ht="56.25" customHeight="1" x14ac:dyDescent="0.2">
      <c r="B25" s="38" t="s">
        <v>248</v>
      </c>
      <c r="C25" s="66" t="s">
        <v>199</v>
      </c>
      <c r="D25" s="394" t="s">
        <v>32</v>
      </c>
      <c r="E25" s="395" t="s">
        <v>569</v>
      </c>
      <c r="F25" s="393" t="s">
        <v>753</v>
      </c>
      <c r="G25" s="66" t="s">
        <v>1</v>
      </c>
      <c r="H25" s="19">
        <v>10</v>
      </c>
      <c r="I25" s="19">
        <v>10</v>
      </c>
      <c r="J25" s="262" t="s">
        <v>500</v>
      </c>
      <c r="K25" s="263" t="s">
        <v>485</v>
      </c>
      <c r="L25" s="263" t="s">
        <v>1279</v>
      </c>
      <c r="M25" s="699" t="s">
        <v>1287</v>
      </c>
    </row>
    <row r="26" spans="2:13" ht="113.25" customHeight="1" x14ac:dyDescent="0.2">
      <c r="B26" s="38" t="s">
        <v>249</v>
      </c>
      <c r="C26" s="67" t="s">
        <v>201</v>
      </c>
      <c r="D26" s="368">
        <v>1</v>
      </c>
      <c r="E26" s="393" t="s">
        <v>612</v>
      </c>
      <c r="F26" s="395" t="s">
        <v>753</v>
      </c>
      <c r="G26" s="38" t="s">
        <v>1</v>
      </c>
      <c r="H26" s="19">
        <v>15</v>
      </c>
      <c r="I26" s="19">
        <v>15</v>
      </c>
      <c r="J26" s="71" t="s">
        <v>121</v>
      </c>
      <c r="K26" s="72" t="s">
        <v>1215</v>
      </c>
      <c r="L26" s="702">
        <v>36</v>
      </c>
      <c r="M26" s="699" t="s">
        <v>1280</v>
      </c>
    </row>
    <row r="27" spans="2:13" ht="34.5" customHeight="1" x14ac:dyDescent="0.2">
      <c r="B27" s="152" t="s">
        <v>209</v>
      </c>
      <c r="C27" s="944" t="s">
        <v>210</v>
      </c>
      <c r="D27" s="944"/>
      <c r="E27" s="944"/>
      <c r="F27" s="944"/>
      <c r="G27" s="155"/>
      <c r="H27" s="163">
        <f>SUM(H28:H29)</f>
        <v>216.1</v>
      </c>
      <c r="I27" s="163">
        <f>SUM(I28:I29)</f>
        <v>216.1</v>
      </c>
      <c r="J27" s="155"/>
      <c r="K27" s="284"/>
      <c r="L27" s="284"/>
      <c r="M27" s="687"/>
    </row>
    <row r="28" spans="2:13" ht="75.75" customHeight="1" x14ac:dyDescent="0.2">
      <c r="B28" s="66" t="s">
        <v>501</v>
      </c>
      <c r="C28" s="63" t="s">
        <v>458</v>
      </c>
      <c r="D28" s="368">
        <v>1</v>
      </c>
      <c r="E28" s="393" t="s">
        <v>557</v>
      </c>
      <c r="F28" s="395" t="s">
        <v>761</v>
      </c>
      <c r="G28" s="63" t="s">
        <v>1</v>
      </c>
      <c r="H28" s="19">
        <v>100</v>
      </c>
      <c r="I28" s="19">
        <v>100</v>
      </c>
      <c r="J28" s="63" t="s">
        <v>120</v>
      </c>
      <c r="K28" s="47">
        <v>100</v>
      </c>
      <c r="L28" s="47">
        <v>100</v>
      </c>
      <c r="M28" s="33" t="s">
        <v>1493</v>
      </c>
    </row>
    <row r="29" spans="2:13" ht="48" customHeight="1" x14ac:dyDescent="0.2">
      <c r="B29" s="38" t="s">
        <v>502</v>
      </c>
      <c r="C29" s="63" t="s">
        <v>211</v>
      </c>
      <c r="D29" s="410">
        <v>1</v>
      </c>
      <c r="E29" s="423" t="s">
        <v>613</v>
      </c>
      <c r="F29" s="423" t="s">
        <v>583</v>
      </c>
      <c r="G29" s="63" t="s">
        <v>1</v>
      </c>
      <c r="H29" s="19">
        <v>116.1</v>
      </c>
      <c r="I29" s="19">
        <v>116.1</v>
      </c>
      <c r="J29" s="63" t="s">
        <v>497</v>
      </c>
      <c r="K29" s="47">
        <v>300</v>
      </c>
      <c r="L29" s="261">
        <v>300</v>
      </c>
      <c r="M29" s="699" t="s">
        <v>1281</v>
      </c>
    </row>
    <row r="30" spans="2:13" ht="20.25" customHeight="1" x14ac:dyDescent="0.2">
      <c r="B30" s="155" t="s">
        <v>204</v>
      </c>
      <c r="C30" s="944" t="s">
        <v>205</v>
      </c>
      <c r="D30" s="944"/>
      <c r="E30" s="944"/>
      <c r="F30" s="944"/>
      <c r="G30" s="155"/>
      <c r="H30" s="163">
        <f>SUM(H31:H36)</f>
        <v>479.20000000000005</v>
      </c>
      <c r="I30" s="163">
        <f>SUM(I31:I36)</f>
        <v>463.20000000000005</v>
      </c>
      <c r="J30" s="155"/>
      <c r="K30" s="285"/>
      <c r="L30" s="285"/>
      <c r="M30" s="687"/>
    </row>
    <row r="31" spans="2:13" ht="73.5" customHeight="1" x14ac:dyDescent="0.2">
      <c r="B31" s="66" t="s">
        <v>250</v>
      </c>
      <c r="C31" s="63" t="s">
        <v>206</v>
      </c>
      <c r="D31" s="410">
        <v>1</v>
      </c>
      <c r="E31" s="423" t="s">
        <v>614</v>
      </c>
      <c r="F31" s="423" t="s">
        <v>753</v>
      </c>
      <c r="G31" s="63" t="s">
        <v>1</v>
      </c>
      <c r="H31" s="19">
        <v>50</v>
      </c>
      <c r="I31" s="19">
        <v>39.200000000000003</v>
      </c>
      <c r="J31" s="63" t="s">
        <v>36</v>
      </c>
      <c r="K31" s="47">
        <v>3</v>
      </c>
      <c r="L31" s="261">
        <v>5</v>
      </c>
      <c r="M31" s="262" t="s">
        <v>1285</v>
      </c>
    </row>
    <row r="32" spans="2:13" ht="55.5" customHeight="1" x14ac:dyDescent="0.2">
      <c r="B32" s="66" t="s">
        <v>251</v>
      </c>
      <c r="C32" s="63" t="s">
        <v>498</v>
      </c>
      <c r="D32" s="410">
        <v>1</v>
      </c>
      <c r="E32" s="423" t="s">
        <v>616</v>
      </c>
      <c r="F32" s="423" t="s">
        <v>751</v>
      </c>
      <c r="G32" s="63" t="s">
        <v>1</v>
      </c>
      <c r="H32" s="19">
        <v>20</v>
      </c>
      <c r="I32" s="19">
        <v>18.899999999999999</v>
      </c>
      <c r="J32" s="63" t="s">
        <v>37</v>
      </c>
      <c r="K32" s="62" t="s">
        <v>32</v>
      </c>
      <c r="L32" s="258" t="s">
        <v>32</v>
      </c>
      <c r="M32" s="699" t="s">
        <v>1283</v>
      </c>
    </row>
    <row r="33" spans="2:13" ht="68.25" customHeight="1" x14ac:dyDescent="0.2">
      <c r="B33" s="66" t="s">
        <v>252</v>
      </c>
      <c r="C33" s="63" t="s">
        <v>760</v>
      </c>
      <c r="D33" s="410">
        <v>1</v>
      </c>
      <c r="E33" s="423" t="s">
        <v>615</v>
      </c>
      <c r="F33" s="423" t="s">
        <v>751</v>
      </c>
      <c r="G33" s="63" t="s">
        <v>1</v>
      </c>
      <c r="H33" s="19">
        <v>235</v>
      </c>
      <c r="I33" s="19">
        <v>231</v>
      </c>
      <c r="J33" s="63" t="s">
        <v>1284</v>
      </c>
      <c r="K33" s="70" t="s">
        <v>32</v>
      </c>
      <c r="L33" s="701" t="s">
        <v>32</v>
      </c>
      <c r="M33" s="699" t="s">
        <v>1282</v>
      </c>
    </row>
    <row r="34" spans="2:13" ht="31.5" customHeight="1" x14ac:dyDescent="0.2">
      <c r="B34" s="840" t="s">
        <v>253</v>
      </c>
      <c r="C34" s="874" t="s">
        <v>207</v>
      </c>
      <c r="D34" s="410">
        <v>1</v>
      </c>
      <c r="E34" s="423" t="s">
        <v>1288</v>
      </c>
      <c r="F34" s="423" t="s">
        <v>560</v>
      </c>
      <c r="G34" s="46" t="s">
        <v>4</v>
      </c>
      <c r="H34" s="19">
        <v>106.8</v>
      </c>
      <c r="I34" s="19">
        <v>106.8</v>
      </c>
      <c r="J34" s="874" t="s">
        <v>104</v>
      </c>
      <c r="K34" s="945" t="s">
        <v>32</v>
      </c>
      <c r="L34" s="946" t="s">
        <v>32</v>
      </c>
      <c r="M34" s="947" t="s">
        <v>1289</v>
      </c>
    </row>
    <row r="35" spans="2:13" ht="30" customHeight="1" x14ac:dyDescent="0.2">
      <c r="B35" s="840"/>
      <c r="C35" s="874"/>
      <c r="D35" s="410">
        <v>2</v>
      </c>
      <c r="E35" s="423" t="s">
        <v>762</v>
      </c>
      <c r="F35" s="423" t="s">
        <v>751</v>
      </c>
      <c r="G35" s="46" t="s">
        <v>1</v>
      </c>
      <c r="H35" s="19">
        <v>60.1</v>
      </c>
      <c r="I35" s="19">
        <v>60</v>
      </c>
      <c r="J35" s="874"/>
      <c r="K35" s="945"/>
      <c r="L35" s="946"/>
      <c r="M35" s="948"/>
    </row>
    <row r="36" spans="2:13" ht="68.25" customHeight="1" x14ac:dyDescent="0.2">
      <c r="B36" s="66" t="s">
        <v>254</v>
      </c>
      <c r="C36" s="63" t="s">
        <v>208</v>
      </c>
      <c r="D36" s="410">
        <v>1</v>
      </c>
      <c r="E36" s="423" t="s">
        <v>717</v>
      </c>
      <c r="F36" s="423" t="s">
        <v>560</v>
      </c>
      <c r="G36" s="63" t="s">
        <v>1</v>
      </c>
      <c r="H36" s="19">
        <v>7.3</v>
      </c>
      <c r="I36" s="19">
        <v>7.3</v>
      </c>
      <c r="J36" s="63" t="s">
        <v>37</v>
      </c>
      <c r="K36" s="62" t="s">
        <v>32</v>
      </c>
      <c r="L36" s="258" t="s">
        <v>32</v>
      </c>
      <c r="M36" s="699" t="s">
        <v>1290</v>
      </c>
    </row>
    <row r="37" spans="2:13" s="151" customFormat="1" ht="30.75" customHeight="1" x14ac:dyDescent="0.2">
      <c r="B37" s="921" t="s">
        <v>503</v>
      </c>
      <c r="C37" s="921"/>
      <c r="D37" s="921"/>
      <c r="E37" s="921"/>
      <c r="F37" s="921"/>
      <c r="G37" s="921"/>
      <c r="H37" s="264">
        <f>+H30+H27+H17+H12</f>
        <v>1543.1000000000001</v>
      </c>
      <c r="I37" s="264">
        <f>+I30+I27+I17+I12</f>
        <v>1525.2000000000003</v>
      </c>
      <c r="J37" s="700"/>
      <c r="K37" s="697"/>
      <c r="L37" s="697"/>
      <c r="M37" s="698"/>
    </row>
    <row r="38" spans="2:13" ht="19.5" customHeight="1" x14ac:dyDescent="0.2">
      <c r="B38" s="942"/>
      <c r="C38" s="942"/>
      <c r="D38" s="942"/>
      <c r="E38" s="942"/>
      <c r="F38" s="942"/>
      <c r="G38" s="943"/>
      <c r="H38" s="685">
        <f>+H37-H39</f>
        <v>0</v>
      </c>
      <c r="I38" s="685">
        <f>+I37-I39</f>
        <v>0</v>
      </c>
      <c r="J38" s="297"/>
    </row>
    <row r="39" spans="2:13" s="8" customFormat="1" ht="30" customHeight="1" x14ac:dyDescent="0.2">
      <c r="B39" s="203"/>
      <c r="C39" s="203" t="s">
        <v>425</v>
      </c>
      <c r="D39" s="426"/>
      <c r="E39" s="203"/>
      <c r="F39" s="203"/>
      <c r="G39" s="203"/>
      <c r="H39" s="205">
        <f t="shared" ref="H39:I39" si="1">SUM(H41:H46)</f>
        <v>1543.1</v>
      </c>
      <c r="I39" s="205">
        <f t="shared" si="1"/>
        <v>1525.1999999999998</v>
      </c>
      <c r="J39" s="297"/>
      <c r="K39" s="48"/>
      <c r="L39" s="48"/>
    </row>
    <row r="40" spans="2:13" s="8" customFormat="1" ht="17.25" customHeight="1" x14ac:dyDescent="0.2">
      <c r="B40" s="192"/>
      <c r="C40" s="207" t="s">
        <v>426</v>
      </c>
      <c r="D40" s="398"/>
      <c r="E40" s="207"/>
      <c r="F40" s="207"/>
      <c r="G40" s="192"/>
      <c r="H40" s="17"/>
      <c r="I40" s="17"/>
      <c r="J40" s="297"/>
      <c r="K40" s="48"/>
      <c r="L40" s="48"/>
    </row>
    <row r="41" spans="2:13" s="8" customFormat="1" ht="24" customHeight="1" x14ac:dyDescent="0.2">
      <c r="B41" s="192"/>
      <c r="C41" s="207" t="s">
        <v>427</v>
      </c>
      <c r="D41" s="398"/>
      <c r="E41" s="207"/>
      <c r="F41" s="207"/>
      <c r="G41" s="244" t="s">
        <v>1</v>
      </c>
      <c r="H41" s="210">
        <f>+H36+H33+H32+H31+H29+H28+H26+H25+H24+H23+H22+H21+H20+H19+H18+H16+H15+H14+H13+H35</f>
        <v>1436.3</v>
      </c>
      <c r="I41" s="210">
        <f>+I36+I33+I32+I31+I29+I28+I26+I25+I24+I23+I22+I21+I20+I19+I18+I16+I15+I14+I13+I35</f>
        <v>1418.3999999999999</v>
      </c>
      <c r="J41" s="297"/>
      <c r="K41" s="48"/>
      <c r="L41" s="48"/>
    </row>
    <row r="42" spans="2:13" s="8" customFormat="1" ht="24" customHeight="1" x14ac:dyDescent="0.2">
      <c r="B42" s="192"/>
      <c r="C42" s="207" t="s">
        <v>428</v>
      </c>
      <c r="D42" s="398"/>
      <c r="E42" s="207"/>
      <c r="F42" s="207"/>
      <c r="G42" s="244" t="s">
        <v>4</v>
      </c>
      <c r="H42" s="210">
        <f>+H34</f>
        <v>106.8</v>
      </c>
      <c r="I42" s="210">
        <f>+I34</f>
        <v>106.8</v>
      </c>
      <c r="J42" s="297"/>
      <c r="K42" s="48"/>
      <c r="L42" s="48"/>
    </row>
    <row r="43" spans="2:13" s="8" customFormat="1" ht="24" customHeight="1" x14ac:dyDescent="0.2">
      <c r="B43" s="192"/>
      <c r="C43" s="207" t="s">
        <v>429</v>
      </c>
      <c r="D43" s="398"/>
      <c r="E43" s="207"/>
      <c r="F43" s="207"/>
      <c r="G43" s="244" t="s">
        <v>5</v>
      </c>
      <c r="H43" s="210"/>
      <c r="I43" s="210"/>
      <c r="J43" s="297"/>
      <c r="K43" s="48"/>
      <c r="L43" s="48"/>
    </row>
    <row r="44" spans="2:13" s="8" customFormat="1" ht="24" customHeight="1" x14ac:dyDescent="0.2">
      <c r="B44" s="192"/>
      <c r="C44" s="207" t="s">
        <v>430</v>
      </c>
      <c r="D44" s="398"/>
      <c r="E44" s="207"/>
      <c r="F44" s="207"/>
      <c r="G44" s="244" t="s">
        <v>2</v>
      </c>
      <c r="H44" s="210"/>
      <c r="I44" s="210"/>
      <c r="J44" s="297"/>
      <c r="K44" s="48"/>
      <c r="L44" s="48"/>
    </row>
    <row r="45" spans="2:13" s="8" customFormat="1" ht="24" customHeight="1" x14ac:dyDescent="0.2">
      <c r="B45" s="192"/>
      <c r="C45" s="207" t="s">
        <v>431</v>
      </c>
      <c r="D45" s="398"/>
      <c r="E45" s="207"/>
      <c r="F45" s="207"/>
      <c r="G45" s="244" t="s">
        <v>3</v>
      </c>
      <c r="H45" s="210"/>
      <c r="I45" s="210"/>
      <c r="J45" s="297"/>
      <c r="K45" s="48"/>
      <c r="L45" s="48"/>
    </row>
    <row r="46" spans="2:13" s="8" customFormat="1" ht="24" customHeight="1" x14ac:dyDescent="0.2">
      <c r="B46" s="194"/>
      <c r="C46" s="208" t="s">
        <v>432</v>
      </c>
      <c r="D46" s="407"/>
      <c r="E46" s="208"/>
      <c r="F46" s="208"/>
      <c r="G46" s="245" t="s">
        <v>436</v>
      </c>
      <c r="H46" s="210"/>
      <c r="I46" s="210"/>
      <c r="J46" s="297"/>
      <c r="K46" s="48"/>
      <c r="L46" s="48"/>
    </row>
    <row r="47" spans="2:13" s="8" customFormat="1" ht="46.5" customHeight="1" x14ac:dyDescent="0.2">
      <c r="B47" s="195"/>
      <c r="C47" s="196" t="s">
        <v>433</v>
      </c>
      <c r="D47" s="377"/>
      <c r="E47" s="196"/>
      <c r="F47" s="196"/>
      <c r="G47" s="195" t="s">
        <v>437</v>
      </c>
      <c r="H47" s="200"/>
      <c r="I47" s="200"/>
      <c r="J47" s="297"/>
      <c r="K47" s="48"/>
      <c r="L47" s="48"/>
    </row>
    <row r="48" spans="2:13" s="8" customFormat="1" ht="34.5" customHeight="1" x14ac:dyDescent="0.2">
      <c r="B48" s="197"/>
      <c r="C48" s="202" t="s">
        <v>435</v>
      </c>
      <c r="D48" s="378"/>
      <c r="E48" s="202"/>
      <c r="F48" s="202"/>
      <c r="G48" s="202"/>
      <c r="H48" s="206">
        <f t="shared" ref="H48:I48" si="2">+H47+H39</f>
        <v>1543.1</v>
      </c>
      <c r="I48" s="206">
        <f t="shared" si="2"/>
        <v>1525.1999999999998</v>
      </c>
      <c r="J48" s="297"/>
      <c r="K48" s="48"/>
      <c r="L48" s="48"/>
    </row>
    <row r="49" spans="2:12" s="8" customFormat="1" ht="22.5" customHeight="1" x14ac:dyDescent="0.2">
      <c r="B49" s="192"/>
      <c r="C49" s="193" t="s">
        <v>434</v>
      </c>
      <c r="D49" s="427"/>
      <c r="E49" s="193"/>
      <c r="F49" s="193"/>
      <c r="G49" s="192"/>
      <c r="H49" s="17"/>
      <c r="I49" s="17"/>
      <c r="J49" s="297"/>
      <c r="K49" s="48"/>
      <c r="L49" s="48"/>
    </row>
    <row r="50" spans="2:12" ht="45" x14ac:dyDescent="0.2">
      <c r="B50" s="74"/>
      <c r="C50" s="209" t="s">
        <v>538</v>
      </c>
      <c r="D50" s="379"/>
      <c r="E50" s="209"/>
      <c r="F50" s="209"/>
      <c r="G50" s="290"/>
      <c r="H50" s="201"/>
      <c r="I50" s="201"/>
      <c r="J50" s="153"/>
    </row>
  </sheetData>
  <mergeCells count="32">
    <mergeCell ref="G1:J1"/>
    <mergeCell ref="G2:L2"/>
    <mergeCell ref="G3:L3"/>
    <mergeCell ref="G4:J4"/>
    <mergeCell ref="G5:J5"/>
    <mergeCell ref="C27:F27"/>
    <mergeCell ref="C30:F30"/>
    <mergeCell ref="K34:K35"/>
    <mergeCell ref="J8:M8"/>
    <mergeCell ref="M9:M10"/>
    <mergeCell ref="L34:L35"/>
    <mergeCell ref="M34:M35"/>
    <mergeCell ref="J9:J10"/>
    <mergeCell ref="L9:L10"/>
    <mergeCell ref="B11:L11"/>
    <mergeCell ref="C12:F12"/>
    <mergeCell ref="C17:F17"/>
    <mergeCell ref="H8:H10"/>
    <mergeCell ref="B38:G38"/>
    <mergeCell ref="B37:G37"/>
    <mergeCell ref="C34:C35"/>
    <mergeCell ref="B34:B35"/>
    <mergeCell ref="J34:J35"/>
    <mergeCell ref="J7:L7"/>
    <mergeCell ref="B8:B10"/>
    <mergeCell ref="C8:C10"/>
    <mergeCell ref="I8:I10"/>
    <mergeCell ref="D8:D10"/>
    <mergeCell ref="E8:E10"/>
    <mergeCell ref="F8:F10"/>
    <mergeCell ref="G8:G10"/>
    <mergeCell ref="K9:K10"/>
  </mergeCells>
  <phoneticPr fontId="13" type="noConversion"/>
  <pageMargins left="0.19685039370078741" right="0.19685039370078741" top="0.51181102362204722" bottom="0.19685039370078741" header="0" footer="0"/>
  <pageSetup paperSize="9" scale="56"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39997558519241921"/>
    <pageSetUpPr fitToPage="1"/>
  </sheetPr>
  <dimension ref="B1:M57"/>
  <sheetViews>
    <sheetView zoomScale="85" zoomScaleNormal="85" workbookViewId="0">
      <pane ySplit="10" topLeftCell="A11" activePane="bottomLeft" state="frozen"/>
      <selection activeCell="H12" sqref="H12:H18"/>
      <selection pane="bottomLeft" activeCell="F8" sqref="F8:F10"/>
    </sheetView>
  </sheetViews>
  <sheetFormatPr defaultColWidth="9.140625" defaultRowHeight="12.75" x14ac:dyDescent="0.2"/>
  <cols>
    <col min="1" max="1" width="3.85546875" style="1" customWidth="1"/>
    <col min="2" max="2" width="17.5703125" style="13" customWidth="1"/>
    <col min="3" max="3" width="37.28515625" style="13" customWidth="1"/>
    <col min="4" max="4" width="6.5703125" style="442" customWidth="1"/>
    <col min="5" max="5" width="35.7109375" style="13" customWidth="1"/>
    <col min="6" max="6" width="31.140625" style="13" customWidth="1"/>
    <col min="7" max="7" width="7.42578125" style="13" customWidth="1"/>
    <col min="8" max="9" width="12.28515625" style="213" customWidth="1"/>
    <col min="10" max="10" width="29.7109375" style="12" customWidth="1"/>
    <col min="11" max="12" width="6.85546875" style="37" customWidth="1"/>
    <col min="13" max="13" width="46.85546875" style="213" customWidth="1"/>
    <col min="14" max="16384" width="9.140625" style="1"/>
  </cols>
  <sheetData>
    <row r="1" spans="2:13" ht="15" hidden="1" x14ac:dyDescent="0.25">
      <c r="G1" s="905" t="s">
        <v>722</v>
      </c>
      <c r="H1" s="905"/>
      <c r="I1" s="905"/>
      <c r="J1" s="905"/>
      <c r="K1" s="511"/>
      <c r="L1" s="511"/>
    </row>
    <row r="2" spans="2:13" ht="15" hidden="1" x14ac:dyDescent="0.25">
      <c r="G2" s="819" t="s">
        <v>723</v>
      </c>
      <c r="H2" s="819"/>
      <c r="I2" s="819"/>
      <c r="J2" s="819"/>
      <c r="K2" s="819"/>
      <c r="L2" s="819"/>
    </row>
    <row r="3" spans="2:13" ht="15" hidden="1" x14ac:dyDescent="0.25">
      <c r="G3" s="819" t="s">
        <v>724</v>
      </c>
      <c r="H3" s="819"/>
      <c r="I3" s="819"/>
      <c r="J3" s="819"/>
      <c r="K3" s="819"/>
      <c r="L3" s="819"/>
    </row>
    <row r="4" spans="2:13" ht="15" hidden="1" x14ac:dyDescent="0.25">
      <c r="G4" s="819" t="s">
        <v>726</v>
      </c>
      <c r="H4" s="819"/>
      <c r="I4" s="819"/>
      <c r="J4" s="819"/>
      <c r="K4" s="512"/>
      <c r="L4" s="512"/>
    </row>
    <row r="5" spans="2:13" ht="15" hidden="1" x14ac:dyDescent="0.25">
      <c r="G5" s="819" t="s">
        <v>770</v>
      </c>
      <c r="H5" s="819"/>
      <c r="I5" s="819"/>
      <c r="J5" s="819"/>
      <c r="K5" s="512"/>
      <c r="L5" s="512"/>
    </row>
    <row r="7" spans="2:13" ht="18" customHeight="1" x14ac:dyDescent="0.2">
      <c r="B7" s="959"/>
      <c r="C7" s="959"/>
      <c r="D7" s="959"/>
      <c r="E7" s="959"/>
      <c r="F7" s="959"/>
      <c r="G7" s="959"/>
      <c r="H7" s="959"/>
      <c r="I7" s="959"/>
      <c r="J7" s="959"/>
      <c r="K7" s="959"/>
      <c r="L7" s="959"/>
    </row>
    <row r="8" spans="2:13" s="5" customFormat="1" ht="16.5" customHeight="1" x14ac:dyDescent="0.2">
      <c r="B8" s="820" t="s">
        <v>127</v>
      </c>
      <c r="C8" s="820" t="s">
        <v>547</v>
      </c>
      <c r="D8" s="908" t="s">
        <v>543</v>
      </c>
      <c r="E8" s="909" t="s">
        <v>544</v>
      </c>
      <c r="F8" s="909" t="s">
        <v>545</v>
      </c>
      <c r="G8" s="908" t="s">
        <v>546</v>
      </c>
      <c r="H8" s="842" t="s">
        <v>1188</v>
      </c>
      <c r="I8" s="841" t="s">
        <v>1189</v>
      </c>
      <c r="J8" s="842" t="s">
        <v>23</v>
      </c>
      <c r="K8" s="842"/>
      <c r="L8" s="842"/>
      <c r="M8" s="842"/>
    </row>
    <row r="9" spans="2:13" s="5" customFormat="1" ht="13.5" customHeight="1" x14ac:dyDescent="0.2">
      <c r="B9" s="820"/>
      <c r="C9" s="820"/>
      <c r="D9" s="908"/>
      <c r="E9" s="909"/>
      <c r="F9" s="909"/>
      <c r="G9" s="908"/>
      <c r="H9" s="842"/>
      <c r="I9" s="841"/>
      <c r="J9" s="842" t="s">
        <v>24</v>
      </c>
      <c r="K9" s="836" t="s">
        <v>1186</v>
      </c>
      <c r="L9" s="836" t="s">
        <v>1187</v>
      </c>
      <c r="M9" s="842" t="s">
        <v>1185</v>
      </c>
    </row>
    <row r="10" spans="2:13" s="5" customFormat="1" ht="76.5" customHeight="1" x14ac:dyDescent="0.2">
      <c r="B10" s="820"/>
      <c r="C10" s="820"/>
      <c r="D10" s="908"/>
      <c r="E10" s="909"/>
      <c r="F10" s="909"/>
      <c r="G10" s="908"/>
      <c r="H10" s="842"/>
      <c r="I10" s="841"/>
      <c r="J10" s="842"/>
      <c r="K10" s="836"/>
      <c r="L10" s="836"/>
      <c r="M10" s="842"/>
    </row>
    <row r="11" spans="2:13" s="5" customFormat="1" ht="29.25" customHeight="1" x14ac:dyDescent="0.2">
      <c r="B11" s="953" t="s">
        <v>595</v>
      </c>
      <c r="C11" s="954"/>
      <c r="D11" s="954"/>
      <c r="E11" s="954"/>
      <c r="F11" s="954"/>
      <c r="G11" s="954"/>
      <c r="H11" s="954"/>
      <c r="I11" s="954"/>
      <c r="J11" s="954"/>
      <c r="K11" s="954"/>
      <c r="L11" s="955"/>
      <c r="M11" s="790"/>
    </row>
    <row r="12" spans="2:13" ht="28.5" customHeight="1" x14ac:dyDescent="0.2">
      <c r="B12" s="346" t="s">
        <v>217</v>
      </c>
      <c r="C12" s="956" t="s">
        <v>218</v>
      </c>
      <c r="D12" s="957"/>
      <c r="E12" s="957"/>
      <c r="F12" s="958"/>
      <c r="G12" s="317"/>
      <c r="H12" s="316">
        <f>SUM(H13:H18)</f>
        <v>250.6</v>
      </c>
      <c r="I12" s="316">
        <f>SUM(I13:I18)</f>
        <v>236</v>
      </c>
      <c r="J12" s="323"/>
      <c r="K12" s="323"/>
      <c r="L12" s="323"/>
      <c r="M12" s="791"/>
    </row>
    <row r="13" spans="2:13" ht="96.75" customHeight="1" x14ac:dyDescent="0.2">
      <c r="B13" s="318" t="s">
        <v>275</v>
      </c>
      <c r="C13" s="318" t="s">
        <v>219</v>
      </c>
      <c r="D13" s="429">
        <v>1</v>
      </c>
      <c r="E13" s="392" t="s">
        <v>617</v>
      </c>
      <c r="F13" s="392" t="s">
        <v>753</v>
      </c>
      <c r="G13" s="319" t="s">
        <v>1</v>
      </c>
      <c r="H13" s="288">
        <v>182.6</v>
      </c>
      <c r="I13" s="288">
        <v>169.6</v>
      </c>
      <c r="J13" s="319" t="s">
        <v>504</v>
      </c>
      <c r="K13" s="325" t="s">
        <v>80</v>
      </c>
      <c r="L13" s="325">
        <v>46</v>
      </c>
      <c r="M13" s="120" t="s">
        <v>1324</v>
      </c>
    </row>
    <row r="14" spans="2:13" ht="71.25" customHeight="1" x14ac:dyDescent="0.2">
      <c r="B14" s="318" t="s">
        <v>274</v>
      </c>
      <c r="C14" s="326" t="s">
        <v>212</v>
      </c>
      <c r="D14" s="368">
        <v>1</v>
      </c>
      <c r="E14" s="399" t="s">
        <v>618</v>
      </c>
      <c r="F14" s="399" t="s">
        <v>753</v>
      </c>
      <c r="G14" s="321" t="s">
        <v>1</v>
      </c>
      <c r="H14" s="288">
        <v>35</v>
      </c>
      <c r="I14" s="288">
        <v>35</v>
      </c>
      <c r="J14" s="327" t="s">
        <v>21</v>
      </c>
      <c r="K14" s="328">
        <v>17</v>
      </c>
      <c r="L14" s="328">
        <v>17</v>
      </c>
      <c r="M14" s="120" t="s">
        <v>1325</v>
      </c>
    </row>
    <row r="15" spans="2:13" ht="55.5" customHeight="1" x14ac:dyDescent="0.2">
      <c r="B15" s="318" t="s">
        <v>273</v>
      </c>
      <c r="C15" s="326" t="s">
        <v>213</v>
      </c>
      <c r="D15" s="368">
        <v>1</v>
      </c>
      <c r="E15" s="393" t="s">
        <v>619</v>
      </c>
      <c r="F15" s="395" t="s">
        <v>753</v>
      </c>
      <c r="G15" s="321" t="s">
        <v>1</v>
      </c>
      <c r="H15" s="288">
        <v>3</v>
      </c>
      <c r="I15" s="288">
        <v>3</v>
      </c>
      <c r="J15" s="327" t="s">
        <v>22</v>
      </c>
      <c r="K15" s="329">
        <v>1</v>
      </c>
      <c r="L15" s="329">
        <v>1</v>
      </c>
      <c r="M15" s="747" t="s">
        <v>1326</v>
      </c>
    </row>
    <row r="16" spans="2:13" ht="73.5" customHeight="1" x14ac:dyDescent="0.2">
      <c r="B16" s="318" t="s">
        <v>272</v>
      </c>
      <c r="C16" s="326" t="s">
        <v>214</v>
      </c>
      <c r="D16" s="366">
        <v>1</v>
      </c>
      <c r="E16" s="393" t="s">
        <v>620</v>
      </c>
      <c r="F16" s="395" t="s">
        <v>753</v>
      </c>
      <c r="G16" s="321" t="s">
        <v>1</v>
      </c>
      <c r="H16" s="288">
        <v>5</v>
      </c>
      <c r="I16" s="288">
        <v>5</v>
      </c>
      <c r="J16" s="327" t="s">
        <v>22</v>
      </c>
      <c r="K16" s="329">
        <v>1</v>
      </c>
      <c r="L16" s="329">
        <v>1</v>
      </c>
      <c r="M16" s="747" t="s">
        <v>1327</v>
      </c>
    </row>
    <row r="17" spans="2:13" ht="51.75" customHeight="1" x14ac:dyDescent="0.2">
      <c r="B17" s="320" t="s">
        <v>276</v>
      </c>
      <c r="C17" s="320" t="s">
        <v>215</v>
      </c>
      <c r="D17" s="361" t="s">
        <v>32</v>
      </c>
      <c r="E17" s="393" t="s">
        <v>621</v>
      </c>
      <c r="F17" s="395" t="s">
        <v>753</v>
      </c>
      <c r="G17" s="321" t="s">
        <v>1</v>
      </c>
      <c r="H17" s="288">
        <v>15</v>
      </c>
      <c r="I17" s="288">
        <v>15</v>
      </c>
      <c r="J17" s="330" t="s">
        <v>42</v>
      </c>
      <c r="K17" s="354">
        <v>8</v>
      </c>
      <c r="L17" s="354">
        <v>8</v>
      </c>
      <c r="M17" s="120" t="s">
        <v>1328</v>
      </c>
    </row>
    <row r="18" spans="2:13" ht="182.25" customHeight="1" x14ac:dyDescent="0.2">
      <c r="B18" s="318" t="s">
        <v>271</v>
      </c>
      <c r="C18" s="320" t="s">
        <v>216</v>
      </c>
      <c r="D18" s="368">
        <v>1</v>
      </c>
      <c r="E18" s="393" t="s">
        <v>622</v>
      </c>
      <c r="F18" s="395" t="s">
        <v>753</v>
      </c>
      <c r="G18" s="321" t="s">
        <v>1</v>
      </c>
      <c r="H18" s="288">
        <v>10</v>
      </c>
      <c r="I18" s="288">
        <v>8.4</v>
      </c>
      <c r="J18" s="319" t="s">
        <v>26</v>
      </c>
      <c r="K18" s="328">
        <v>3</v>
      </c>
      <c r="L18" s="328">
        <v>3</v>
      </c>
      <c r="M18" s="120" t="s">
        <v>1329</v>
      </c>
    </row>
    <row r="19" spans="2:13" ht="30.75" customHeight="1" x14ac:dyDescent="0.2">
      <c r="B19" s="346" t="s">
        <v>1330</v>
      </c>
      <c r="C19" s="956" t="s">
        <v>234</v>
      </c>
      <c r="D19" s="957"/>
      <c r="E19" s="957"/>
      <c r="F19" s="957"/>
      <c r="G19" s="958"/>
      <c r="H19" s="331">
        <f t="shared" ref="H19:I19" si="0">SUM(H20:H25)</f>
        <v>69</v>
      </c>
      <c r="I19" s="331">
        <f t="shared" si="0"/>
        <v>67.8</v>
      </c>
      <c r="J19" s="317"/>
      <c r="K19" s="317"/>
      <c r="L19" s="317"/>
      <c r="M19" s="791"/>
    </row>
    <row r="20" spans="2:13" ht="45" customHeight="1" x14ac:dyDescent="0.2">
      <c r="B20" s="318" t="s">
        <v>270</v>
      </c>
      <c r="C20" s="324" t="s">
        <v>220</v>
      </c>
      <c r="D20" s="394" t="s">
        <v>32</v>
      </c>
      <c r="E20" s="399" t="s">
        <v>623</v>
      </c>
      <c r="F20" s="395" t="s">
        <v>624</v>
      </c>
      <c r="G20" s="327" t="s">
        <v>1</v>
      </c>
      <c r="H20" s="288">
        <v>15</v>
      </c>
      <c r="I20" s="288">
        <v>14.9</v>
      </c>
      <c r="J20" s="327" t="s">
        <v>21</v>
      </c>
      <c r="K20" s="332">
        <v>4</v>
      </c>
      <c r="L20" s="332">
        <v>6</v>
      </c>
      <c r="M20" s="71" t="s">
        <v>1332</v>
      </c>
    </row>
    <row r="21" spans="2:13" ht="81.75" customHeight="1" x14ac:dyDescent="0.2">
      <c r="B21" s="318" t="s">
        <v>269</v>
      </c>
      <c r="C21" s="318" t="s">
        <v>221</v>
      </c>
      <c r="D21" s="391" t="s">
        <v>32</v>
      </c>
      <c r="E21" s="392" t="s">
        <v>625</v>
      </c>
      <c r="F21" s="430" t="s">
        <v>624</v>
      </c>
      <c r="G21" s="322" t="s">
        <v>1</v>
      </c>
      <c r="H21" s="288">
        <v>6</v>
      </c>
      <c r="I21" s="288">
        <v>6</v>
      </c>
      <c r="J21" s="327" t="s">
        <v>62</v>
      </c>
      <c r="K21" s="332">
        <v>10</v>
      </c>
      <c r="L21" s="332">
        <v>10</v>
      </c>
      <c r="M21" s="73" t="s">
        <v>1331</v>
      </c>
    </row>
    <row r="22" spans="2:13" ht="65.25" customHeight="1" x14ac:dyDescent="0.2">
      <c r="B22" s="318" t="s">
        <v>268</v>
      </c>
      <c r="C22" s="324" t="s">
        <v>222</v>
      </c>
      <c r="D22" s="394" t="s">
        <v>32</v>
      </c>
      <c r="E22" s="399" t="s">
        <v>626</v>
      </c>
      <c r="F22" s="395" t="s">
        <v>624</v>
      </c>
      <c r="G22" s="322" t="s">
        <v>1</v>
      </c>
      <c r="H22" s="288">
        <v>17</v>
      </c>
      <c r="I22" s="288">
        <v>17</v>
      </c>
      <c r="J22" s="327" t="s">
        <v>6</v>
      </c>
      <c r="K22" s="332">
        <v>5</v>
      </c>
      <c r="L22" s="332">
        <v>6</v>
      </c>
      <c r="M22" s="71" t="s">
        <v>1333</v>
      </c>
    </row>
    <row r="23" spans="2:13" ht="48" customHeight="1" x14ac:dyDescent="0.2">
      <c r="B23" s="318" t="s">
        <v>267</v>
      </c>
      <c r="C23" s="324" t="s">
        <v>505</v>
      </c>
      <c r="D23" s="394" t="s">
        <v>32</v>
      </c>
      <c r="E23" s="362" t="s">
        <v>627</v>
      </c>
      <c r="F23" s="395" t="s">
        <v>624</v>
      </c>
      <c r="G23" s="322" t="s">
        <v>1</v>
      </c>
      <c r="H23" s="288">
        <v>4</v>
      </c>
      <c r="I23" s="288">
        <v>4</v>
      </c>
      <c r="J23" s="327" t="s">
        <v>6</v>
      </c>
      <c r="K23" s="332">
        <v>1</v>
      </c>
      <c r="L23" s="332">
        <v>1</v>
      </c>
      <c r="M23" s="73" t="s">
        <v>1334</v>
      </c>
    </row>
    <row r="24" spans="2:13" s="53" customFormat="1" ht="70.5" customHeight="1" x14ac:dyDescent="0.2">
      <c r="B24" s="318" t="s">
        <v>266</v>
      </c>
      <c r="C24" s="324" t="s">
        <v>223</v>
      </c>
      <c r="D24" s="394" t="s">
        <v>32</v>
      </c>
      <c r="E24" s="399" t="s">
        <v>628</v>
      </c>
      <c r="F24" s="395" t="s">
        <v>624</v>
      </c>
      <c r="G24" s="322" t="s">
        <v>1</v>
      </c>
      <c r="H24" s="288">
        <v>20</v>
      </c>
      <c r="I24" s="288">
        <v>20</v>
      </c>
      <c r="J24" s="327" t="s">
        <v>81</v>
      </c>
      <c r="K24" s="332">
        <v>1</v>
      </c>
      <c r="L24" s="332">
        <v>1</v>
      </c>
      <c r="M24" s="73" t="s">
        <v>1336</v>
      </c>
    </row>
    <row r="25" spans="2:13" s="53" customFormat="1" ht="57.75" customHeight="1" x14ac:dyDescent="0.2">
      <c r="B25" s="333" t="s">
        <v>265</v>
      </c>
      <c r="C25" s="333" t="s">
        <v>360</v>
      </c>
      <c r="D25" s="391" t="s">
        <v>32</v>
      </c>
      <c r="E25" s="392" t="s">
        <v>629</v>
      </c>
      <c r="F25" s="392" t="s">
        <v>624</v>
      </c>
      <c r="G25" s="322" t="s">
        <v>1</v>
      </c>
      <c r="H25" s="334">
        <v>7</v>
      </c>
      <c r="I25" s="288">
        <v>5.9</v>
      </c>
      <c r="J25" s="335" t="s">
        <v>76</v>
      </c>
      <c r="K25" s="336">
        <v>10</v>
      </c>
      <c r="L25" s="336">
        <v>10</v>
      </c>
      <c r="M25" s="71" t="s">
        <v>1335</v>
      </c>
    </row>
    <row r="26" spans="2:13" ht="37.5" customHeight="1" x14ac:dyDescent="0.2">
      <c r="B26" s="346" t="s">
        <v>224</v>
      </c>
      <c r="C26" s="956" t="s">
        <v>235</v>
      </c>
      <c r="D26" s="957"/>
      <c r="E26" s="957"/>
      <c r="F26" s="958"/>
      <c r="G26" s="317"/>
      <c r="H26" s="316">
        <f>SUM(H27:H33)</f>
        <v>183.1</v>
      </c>
      <c r="I26" s="316">
        <f>SUM(I27:I33)</f>
        <v>180.5</v>
      </c>
      <c r="J26" s="317"/>
      <c r="K26" s="317"/>
      <c r="L26" s="317"/>
      <c r="M26" s="791"/>
    </row>
    <row r="27" spans="2:13" ht="59.25" customHeight="1" x14ac:dyDescent="0.2">
      <c r="B27" s="318" t="s">
        <v>264</v>
      </c>
      <c r="C27" s="319" t="s">
        <v>225</v>
      </c>
      <c r="D27" s="429">
        <v>1</v>
      </c>
      <c r="E27" s="431" t="s">
        <v>630</v>
      </c>
      <c r="F27" s="421" t="s">
        <v>631</v>
      </c>
      <c r="G27" s="322" t="s">
        <v>1</v>
      </c>
      <c r="H27" s="310">
        <v>30</v>
      </c>
      <c r="I27" s="310">
        <v>29.4</v>
      </c>
      <c r="J27" s="337" t="s">
        <v>6</v>
      </c>
      <c r="K27" s="328">
        <v>11</v>
      </c>
      <c r="L27" s="328">
        <v>11</v>
      </c>
      <c r="M27" s="699" t="s">
        <v>1337</v>
      </c>
    </row>
    <row r="28" spans="2:13" ht="52.5" customHeight="1" x14ac:dyDescent="0.2">
      <c r="B28" s="333" t="s">
        <v>263</v>
      </c>
      <c r="C28" s="335" t="s">
        <v>226</v>
      </c>
      <c r="D28" s="432">
        <v>1</v>
      </c>
      <c r="E28" s="433" t="s">
        <v>632</v>
      </c>
      <c r="F28" s="421" t="s">
        <v>631</v>
      </c>
      <c r="G28" s="338" t="s">
        <v>1</v>
      </c>
      <c r="H28" s="313">
        <v>26</v>
      </c>
      <c r="I28" s="313">
        <v>26</v>
      </c>
      <c r="J28" s="335" t="s">
        <v>34</v>
      </c>
      <c r="K28" s="339">
        <v>25</v>
      </c>
      <c r="L28" s="339">
        <v>25</v>
      </c>
      <c r="M28" s="257" t="s">
        <v>1338</v>
      </c>
    </row>
    <row r="29" spans="2:13" ht="93" customHeight="1" x14ac:dyDescent="0.2">
      <c r="B29" s="320" t="s">
        <v>262</v>
      </c>
      <c r="C29" s="321" t="s">
        <v>227</v>
      </c>
      <c r="D29" s="434">
        <v>1</v>
      </c>
      <c r="E29" s="435" t="s">
        <v>633</v>
      </c>
      <c r="F29" s="421" t="s">
        <v>631</v>
      </c>
      <c r="G29" s="322" t="s">
        <v>1</v>
      </c>
      <c r="H29" s="310">
        <v>71.099999999999994</v>
      </c>
      <c r="I29" s="310">
        <v>71.099999999999994</v>
      </c>
      <c r="J29" s="322" t="s">
        <v>6</v>
      </c>
      <c r="K29" s="329">
        <v>16</v>
      </c>
      <c r="L29" s="329">
        <v>16</v>
      </c>
      <c r="M29" s="260" t="s">
        <v>1494</v>
      </c>
    </row>
    <row r="30" spans="2:13" ht="21.75" hidden="1" customHeight="1" x14ac:dyDescent="0.2">
      <c r="B30" s="355"/>
      <c r="C30" s="321"/>
      <c r="D30" s="368"/>
      <c r="E30" s="369"/>
      <c r="F30" s="369"/>
      <c r="G30" s="322"/>
      <c r="H30" s="310"/>
      <c r="I30" s="310"/>
      <c r="J30" s="330"/>
      <c r="K30" s="339"/>
      <c r="L30" s="339"/>
      <c r="M30" s="260"/>
    </row>
    <row r="31" spans="2:13" ht="120" customHeight="1" x14ac:dyDescent="0.2">
      <c r="B31" s="320" t="s">
        <v>261</v>
      </c>
      <c r="C31" s="321" t="s">
        <v>228</v>
      </c>
      <c r="D31" s="422">
        <v>1</v>
      </c>
      <c r="E31" s="415" t="s">
        <v>634</v>
      </c>
      <c r="F31" s="415" t="s">
        <v>635</v>
      </c>
      <c r="G31" s="340" t="s">
        <v>1</v>
      </c>
      <c r="H31" s="314">
        <v>19</v>
      </c>
      <c r="I31" s="314">
        <v>19</v>
      </c>
      <c r="J31" s="338" t="s">
        <v>231</v>
      </c>
      <c r="K31" s="329" t="s">
        <v>27</v>
      </c>
      <c r="L31" s="329" t="s">
        <v>27</v>
      </c>
      <c r="M31" s="260" t="s">
        <v>1339</v>
      </c>
    </row>
    <row r="32" spans="2:13" ht="65.25" customHeight="1" x14ac:dyDescent="0.2">
      <c r="B32" s="333" t="s">
        <v>260</v>
      </c>
      <c r="C32" s="330" t="s">
        <v>229</v>
      </c>
      <c r="D32" s="368">
        <v>1</v>
      </c>
      <c r="E32" s="421" t="s">
        <v>636</v>
      </c>
      <c r="F32" s="421" t="s">
        <v>631</v>
      </c>
      <c r="G32" s="320" t="s">
        <v>4</v>
      </c>
      <c r="H32" s="310">
        <v>31.6</v>
      </c>
      <c r="I32" s="310">
        <v>31.6</v>
      </c>
      <c r="J32" s="330" t="s">
        <v>71</v>
      </c>
      <c r="K32" s="339">
        <v>100</v>
      </c>
      <c r="L32" s="339">
        <v>100</v>
      </c>
      <c r="M32" s="262" t="s">
        <v>1341</v>
      </c>
    </row>
    <row r="33" spans="2:13" ht="100.5" customHeight="1" x14ac:dyDescent="0.2">
      <c r="B33" s="318" t="s">
        <v>259</v>
      </c>
      <c r="C33" s="321" t="s">
        <v>230</v>
      </c>
      <c r="D33" s="368">
        <v>1</v>
      </c>
      <c r="E33" s="421" t="s">
        <v>637</v>
      </c>
      <c r="F33" s="421" t="s">
        <v>631</v>
      </c>
      <c r="G33" s="320" t="s">
        <v>1</v>
      </c>
      <c r="H33" s="310">
        <v>5.4</v>
      </c>
      <c r="I33" s="310">
        <v>3.4</v>
      </c>
      <c r="J33" s="322" t="s">
        <v>77</v>
      </c>
      <c r="K33" s="329">
        <v>3</v>
      </c>
      <c r="L33" s="329">
        <v>4</v>
      </c>
      <c r="M33" s="71" t="s">
        <v>1342</v>
      </c>
    </row>
    <row r="34" spans="2:13" ht="35.25" customHeight="1" x14ac:dyDescent="0.2">
      <c r="B34" s="346" t="s">
        <v>232</v>
      </c>
      <c r="C34" s="950" t="s">
        <v>63</v>
      </c>
      <c r="D34" s="951"/>
      <c r="E34" s="951"/>
      <c r="F34" s="952"/>
      <c r="G34" s="341"/>
      <c r="H34" s="316">
        <f>SUM(H35:H39)</f>
        <v>1292</v>
      </c>
      <c r="I34" s="316">
        <f>SUM(I35:I39)</f>
        <v>1270.2</v>
      </c>
      <c r="J34" s="341"/>
      <c r="K34" s="341"/>
      <c r="L34" s="341"/>
      <c r="M34" s="791"/>
    </row>
    <row r="35" spans="2:13" ht="42.75" customHeight="1" x14ac:dyDescent="0.2">
      <c r="B35" s="318" t="s">
        <v>258</v>
      </c>
      <c r="C35" s="342" t="s">
        <v>233</v>
      </c>
      <c r="D35" s="440">
        <v>1</v>
      </c>
      <c r="E35" s="365" t="s">
        <v>615</v>
      </c>
      <c r="F35" s="437" t="s">
        <v>763</v>
      </c>
      <c r="G35" s="342" t="s">
        <v>1</v>
      </c>
      <c r="H35" s="310">
        <v>1164</v>
      </c>
      <c r="I35" s="310">
        <v>1163.5</v>
      </c>
      <c r="J35" s="342" t="s">
        <v>35</v>
      </c>
      <c r="K35" s="343">
        <v>100</v>
      </c>
      <c r="L35" s="343">
        <v>100</v>
      </c>
      <c r="M35" s="71" t="s">
        <v>1343</v>
      </c>
    </row>
    <row r="36" spans="2:13" ht="39.75" customHeight="1" x14ac:dyDescent="0.2">
      <c r="B36" s="333" t="s">
        <v>257</v>
      </c>
      <c r="C36" s="321" t="s">
        <v>236</v>
      </c>
      <c r="D36" s="440">
        <v>1</v>
      </c>
      <c r="E36" s="365" t="s">
        <v>638</v>
      </c>
      <c r="F36" s="437" t="s">
        <v>763</v>
      </c>
      <c r="G36" s="321" t="s">
        <v>1</v>
      </c>
      <c r="H36" s="310">
        <v>30</v>
      </c>
      <c r="I36" s="310">
        <v>30</v>
      </c>
      <c r="J36" s="335" t="s">
        <v>28</v>
      </c>
      <c r="K36" s="339">
        <v>100</v>
      </c>
      <c r="L36" s="339">
        <v>100</v>
      </c>
      <c r="M36" s="71" t="s">
        <v>1495</v>
      </c>
    </row>
    <row r="37" spans="2:13" ht="33" customHeight="1" x14ac:dyDescent="0.2">
      <c r="B37" s="318" t="s">
        <v>464</v>
      </c>
      <c r="C37" s="342" t="s">
        <v>453</v>
      </c>
      <c r="D37" s="440">
        <v>1</v>
      </c>
      <c r="E37" s="365" t="s">
        <v>557</v>
      </c>
      <c r="F37" s="437" t="s">
        <v>753</v>
      </c>
      <c r="G37" s="344" t="s">
        <v>1</v>
      </c>
      <c r="H37" s="310">
        <v>18</v>
      </c>
      <c r="I37" s="310">
        <v>18</v>
      </c>
      <c r="J37" s="319" t="s">
        <v>28</v>
      </c>
      <c r="K37" s="329">
        <v>100</v>
      </c>
      <c r="L37" s="329">
        <v>100</v>
      </c>
      <c r="M37" s="71" t="s">
        <v>1344</v>
      </c>
    </row>
    <row r="38" spans="2:13" ht="51.75" customHeight="1" x14ac:dyDescent="0.2">
      <c r="B38" s="318" t="s">
        <v>256</v>
      </c>
      <c r="C38" s="342" t="s">
        <v>277</v>
      </c>
      <c r="D38" s="440">
        <v>1</v>
      </c>
      <c r="E38" s="365" t="s">
        <v>638</v>
      </c>
      <c r="F38" s="437" t="s">
        <v>751</v>
      </c>
      <c r="G38" s="342" t="s">
        <v>1</v>
      </c>
      <c r="H38" s="310">
        <v>40</v>
      </c>
      <c r="I38" s="310">
        <v>34.700000000000003</v>
      </c>
      <c r="J38" s="342" t="s">
        <v>1345</v>
      </c>
      <c r="K38" s="343" t="s">
        <v>27</v>
      </c>
      <c r="L38" s="343" t="s">
        <v>27</v>
      </c>
      <c r="M38" s="71" t="s">
        <v>1496</v>
      </c>
    </row>
    <row r="39" spans="2:13" ht="59.25" customHeight="1" x14ac:dyDescent="0.2">
      <c r="B39" s="318" t="s">
        <v>255</v>
      </c>
      <c r="C39" s="321" t="s">
        <v>465</v>
      </c>
      <c r="D39" s="440">
        <v>1</v>
      </c>
      <c r="E39" s="365" t="s">
        <v>557</v>
      </c>
      <c r="F39" s="437" t="s">
        <v>751</v>
      </c>
      <c r="G39" s="321" t="s">
        <v>1</v>
      </c>
      <c r="H39" s="310">
        <v>40</v>
      </c>
      <c r="I39" s="310">
        <v>24</v>
      </c>
      <c r="J39" s="321" t="s">
        <v>1497</v>
      </c>
      <c r="K39" s="345" t="s">
        <v>1448</v>
      </c>
      <c r="L39" s="345" t="s">
        <v>1448</v>
      </c>
      <c r="M39" s="63" t="s">
        <v>1498</v>
      </c>
    </row>
    <row r="40" spans="2:13" ht="24" customHeight="1" x14ac:dyDescent="0.2">
      <c r="B40" s="921" t="s">
        <v>503</v>
      </c>
      <c r="C40" s="921"/>
      <c r="D40" s="921"/>
      <c r="E40" s="921"/>
      <c r="F40" s="921"/>
      <c r="G40" s="921"/>
      <c r="H40" s="268">
        <f>+H34+H26+H19+H12</f>
        <v>1794.6999999999998</v>
      </c>
      <c r="I40" s="268">
        <f>+I34+I26+I19+I12</f>
        <v>1754.5</v>
      </c>
      <c r="J40" s="94"/>
      <c r="K40" s="82"/>
      <c r="L40" s="82"/>
    </row>
    <row r="41" spans="2:13" ht="16.5" customHeight="1" x14ac:dyDescent="0.2">
      <c r="B41" s="949"/>
      <c r="C41" s="949"/>
      <c r="D41" s="949"/>
      <c r="E41" s="949"/>
      <c r="F41" s="949"/>
      <c r="G41" s="949"/>
      <c r="H41" s="286">
        <f>+H40-H42</f>
        <v>0</v>
      </c>
      <c r="I41" s="286">
        <f>+I40-I42</f>
        <v>0</v>
      </c>
      <c r="J41" s="94"/>
      <c r="K41" s="83"/>
      <c r="L41" s="83"/>
    </row>
    <row r="42" spans="2:13" s="8" customFormat="1" ht="30" customHeight="1" x14ac:dyDescent="0.2">
      <c r="B42" s="277"/>
      <c r="C42" s="214" t="s">
        <v>425</v>
      </c>
      <c r="D42" s="373"/>
      <c r="E42" s="214"/>
      <c r="F42" s="214"/>
      <c r="G42" s="214"/>
      <c r="H42" s="219">
        <f t="shared" ref="H42:I42" si="1">SUM(H44:H49)</f>
        <v>1794.6999999999998</v>
      </c>
      <c r="I42" s="219">
        <f t="shared" si="1"/>
        <v>1754.5000000000002</v>
      </c>
      <c r="J42" s="94"/>
      <c r="K42" s="48"/>
      <c r="L42" s="48"/>
      <c r="M42" s="150"/>
    </row>
    <row r="43" spans="2:13" s="8" customFormat="1" ht="17.25" customHeight="1" x14ac:dyDescent="0.2">
      <c r="B43" s="278"/>
      <c r="C43" s="207" t="s">
        <v>426</v>
      </c>
      <c r="D43" s="398"/>
      <c r="E43" s="207"/>
      <c r="F43" s="207"/>
      <c r="G43" s="192"/>
      <c r="H43" s="25"/>
      <c r="I43" s="25"/>
      <c r="J43" s="814"/>
      <c r="K43" s="48"/>
      <c r="L43" s="48"/>
      <c r="M43" s="150"/>
    </row>
    <row r="44" spans="2:13" s="8" customFormat="1" ht="27" customHeight="1" x14ac:dyDescent="0.2">
      <c r="B44" s="278"/>
      <c r="C44" s="207" t="s">
        <v>427</v>
      </c>
      <c r="D44" s="398"/>
      <c r="E44" s="207"/>
      <c r="F44" s="207"/>
      <c r="G44" s="242" t="s">
        <v>1</v>
      </c>
      <c r="H44" s="210">
        <f>+H39+H38+H37+H36+H35+H33+H31+H30+H29+H28+H27+H25+H24+H23+H22+H21+H20+H18+H17+H16+H15+H14+H13</f>
        <v>1763.1</v>
      </c>
      <c r="I44" s="210">
        <f>+I39+I38+I37+I36+I35+I33+I31+I30+I29+I28+I27+I25+I24+I23+I22+I21+I20+I18+I17+I16+I15+I14+I13</f>
        <v>1722.9000000000003</v>
      </c>
      <c r="J44" s="814"/>
      <c r="K44" s="148"/>
      <c r="L44" s="48"/>
      <c r="M44" s="150"/>
    </row>
    <row r="45" spans="2:13" s="8" customFormat="1" ht="22.5" customHeight="1" x14ac:dyDescent="0.2">
      <c r="B45" s="278"/>
      <c r="C45" s="207" t="s">
        <v>428</v>
      </c>
      <c r="D45" s="398"/>
      <c r="E45" s="207"/>
      <c r="F45" s="207"/>
      <c r="G45" s="242" t="s">
        <v>4</v>
      </c>
      <c r="H45" s="210">
        <f>+H32</f>
        <v>31.6</v>
      </c>
      <c r="I45" s="210">
        <f>+I32</f>
        <v>31.6</v>
      </c>
      <c r="J45" s="94"/>
      <c r="K45" s="48"/>
      <c r="L45" s="48"/>
      <c r="M45" s="150"/>
    </row>
    <row r="46" spans="2:13" s="8" customFormat="1" ht="22.5" customHeight="1" x14ac:dyDescent="0.2">
      <c r="B46" s="278"/>
      <c r="C46" s="207" t="s">
        <v>429</v>
      </c>
      <c r="D46" s="398"/>
      <c r="E46" s="207"/>
      <c r="F46" s="207"/>
      <c r="G46" s="242" t="s">
        <v>5</v>
      </c>
      <c r="H46" s="210"/>
      <c r="I46" s="210"/>
      <c r="J46" s="94"/>
      <c r="K46" s="48"/>
      <c r="L46" s="48"/>
      <c r="M46" s="150"/>
    </row>
    <row r="47" spans="2:13" s="8" customFormat="1" ht="29.25" customHeight="1" x14ac:dyDescent="0.2">
      <c r="B47" s="278"/>
      <c r="C47" s="207" t="s">
        <v>430</v>
      </c>
      <c r="D47" s="398"/>
      <c r="E47" s="207"/>
      <c r="F47" s="207"/>
      <c r="G47" s="242" t="s">
        <v>2</v>
      </c>
      <c r="H47" s="210"/>
      <c r="I47" s="210"/>
      <c r="J47" s="94"/>
      <c r="K47" s="48"/>
      <c r="L47" s="48"/>
      <c r="M47" s="150"/>
    </row>
    <row r="48" spans="2:13" s="8" customFormat="1" ht="22.5" customHeight="1" x14ac:dyDescent="0.2">
      <c r="B48" s="278"/>
      <c r="C48" s="207" t="s">
        <v>431</v>
      </c>
      <c r="D48" s="398"/>
      <c r="E48" s="207"/>
      <c r="F48" s="207"/>
      <c r="G48" s="242" t="s">
        <v>3</v>
      </c>
      <c r="H48" s="210"/>
      <c r="I48" s="210"/>
      <c r="J48" s="94"/>
      <c r="K48" s="48"/>
      <c r="L48" s="48"/>
      <c r="M48" s="150"/>
    </row>
    <row r="49" spans="2:13" s="8" customFormat="1" ht="22.5" customHeight="1" x14ac:dyDescent="0.2">
      <c r="B49" s="279"/>
      <c r="C49" s="208" t="s">
        <v>432</v>
      </c>
      <c r="D49" s="407"/>
      <c r="E49" s="208"/>
      <c r="F49" s="208"/>
      <c r="G49" s="243" t="s">
        <v>436</v>
      </c>
      <c r="H49" s="210"/>
      <c r="I49" s="210"/>
      <c r="J49" s="94"/>
      <c r="K49" s="48"/>
      <c r="L49" s="48"/>
      <c r="M49" s="150"/>
    </row>
    <row r="50" spans="2:13" s="8" customFormat="1" ht="46.5" customHeight="1" x14ac:dyDescent="0.2">
      <c r="B50" s="280"/>
      <c r="C50" s="196" t="s">
        <v>433</v>
      </c>
      <c r="D50" s="377"/>
      <c r="E50" s="196"/>
      <c r="F50" s="196"/>
      <c r="G50" s="204" t="s">
        <v>437</v>
      </c>
      <c r="H50" s="200"/>
      <c r="I50" s="200"/>
      <c r="J50" s="94"/>
      <c r="K50" s="48"/>
      <c r="L50" s="48"/>
      <c r="M50" s="150"/>
    </row>
    <row r="51" spans="2:13" s="8" customFormat="1" ht="34.5" customHeight="1" x14ac:dyDescent="0.2">
      <c r="B51" s="347"/>
      <c r="C51" s="202" t="s">
        <v>435</v>
      </c>
      <c r="D51" s="378"/>
      <c r="E51" s="202"/>
      <c r="F51" s="202"/>
      <c r="G51" s="212"/>
      <c r="H51" s="206">
        <f t="shared" ref="H51:I51" si="2">+H50+H42</f>
        <v>1794.6999999999998</v>
      </c>
      <c r="I51" s="206">
        <f t="shared" si="2"/>
        <v>1754.5000000000002</v>
      </c>
      <c r="J51" s="94"/>
      <c r="K51" s="48"/>
      <c r="L51" s="48"/>
      <c r="M51" s="150"/>
    </row>
    <row r="52" spans="2:13" s="8" customFormat="1" ht="24.75" customHeight="1" x14ac:dyDescent="0.2">
      <c r="B52" s="278"/>
      <c r="C52" s="192" t="s">
        <v>434</v>
      </c>
      <c r="D52" s="441"/>
      <c r="E52" s="192"/>
      <c r="F52" s="192"/>
      <c r="G52" s="192"/>
      <c r="H52" s="25"/>
      <c r="I52" s="25"/>
      <c r="J52" s="94"/>
      <c r="K52" s="48"/>
      <c r="L52" s="48"/>
      <c r="M52" s="150"/>
    </row>
    <row r="57" spans="2:13" x14ac:dyDescent="0.2">
      <c r="H57" s="110"/>
      <c r="I57" s="110"/>
    </row>
  </sheetData>
  <mergeCells count="26">
    <mergeCell ref="K9:K10"/>
    <mergeCell ref="J8:M8"/>
    <mergeCell ref="M9:M10"/>
    <mergeCell ref="L9:L10"/>
    <mergeCell ref="B7:L7"/>
    <mergeCell ref="G1:J1"/>
    <mergeCell ref="G2:L2"/>
    <mergeCell ref="G3:L3"/>
    <mergeCell ref="G4:J4"/>
    <mergeCell ref="G5:J5"/>
    <mergeCell ref="B41:G41"/>
    <mergeCell ref="B40:G40"/>
    <mergeCell ref="C34:F34"/>
    <mergeCell ref="B8:B10"/>
    <mergeCell ref="J9:J10"/>
    <mergeCell ref="D8:D10"/>
    <mergeCell ref="E8:E10"/>
    <mergeCell ref="F8:F10"/>
    <mergeCell ref="G8:G10"/>
    <mergeCell ref="B11:L11"/>
    <mergeCell ref="C12:F12"/>
    <mergeCell ref="C19:G19"/>
    <mergeCell ref="C26:F26"/>
    <mergeCell ref="C8:C10"/>
    <mergeCell ref="I8:I10"/>
    <mergeCell ref="H8:H10"/>
  </mergeCells>
  <phoneticPr fontId="13" type="noConversion"/>
  <pageMargins left="0.19685039370078741" right="0.19685039370078741" top="0.19685039370078741" bottom="0.19685039370078741" header="0" footer="0"/>
  <pageSetup paperSize="9" scale="57"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D9ECE-9C88-4F7A-AE2F-263B3A0F69E8}">
  <sheetPr>
    <tabColor theme="8" tint="0.59999389629810485"/>
    <pageSetUpPr fitToPage="1"/>
  </sheetPr>
  <dimension ref="B1:M43"/>
  <sheetViews>
    <sheetView topLeftCell="A3" zoomScale="85" zoomScaleNormal="85" workbookViewId="0">
      <selection activeCell="E8" sqref="E8"/>
    </sheetView>
  </sheetViews>
  <sheetFormatPr defaultColWidth="9.140625" defaultRowHeight="12.75" x14ac:dyDescent="0.2"/>
  <cols>
    <col min="1" max="1" width="1.7109375" style="18" customWidth="1"/>
    <col min="2" max="2" width="17.42578125" style="77" hidden="1" customWidth="1"/>
    <col min="3" max="3" width="42.85546875" style="75" customWidth="1"/>
    <col min="4" max="4" width="5.7109375" style="583" customWidth="1"/>
    <col min="5" max="5" width="42.85546875" style="584" customWidth="1"/>
    <col min="6" max="6" width="28" style="584" customWidth="1"/>
    <col min="7" max="7" width="7.7109375" style="753" customWidth="1"/>
    <col min="8" max="9" width="12.28515625" style="570" customWidth="1"/>
    <col min="10" max="10" width="32.140625" style="112" customWidth="1"/>
    <col min="11" max="12" width="6.5703125" style="123" customWidth="1"/>
    <col min="13" max="13" width="44.28515625" style="112" customWidth="1"/>
    <col min="14" max="16384" width="9.140625" style="18"/>
  </cols>
  <sheetData>
    <row r="1" spans="2:13" s="1" customFormat="1" ht="15.75" hidden="1" customHeight="1" x14ac:dyDescent="0.2">
      <c r="B1" s="963"/>
      <c r="C1" s="963"/>
      <c r="D1" s="963"/>
      <c r="E1" s="963"/>
      <c r="F1" s="963"/>
      <c r="G1" s="963"/>
      <c r="H1" s="963"/>
      <c r="I1" s="963"/>
      <c r="J1" s="963"/>
      <c r="K1" s="963"/>
      <c r="L1" s="963"/>
    </row>
    <row r="2" spans="2:13" ht="12.75" hidden="1" customHeight="1" x14ac:dyDescent="0.2">
      <c r="B2" s="552"/>
      <c r="C2" s="553"/>
      <c r="D2" s="571"/>
      <c r="E2" s="571"/>
      <c r="F2" s="571"/>
      <c r="G2" s="750"/>
      <c r="H2" s="554"/>
      <c r="I2" s="554"/>
      <c r="J2" s="964"/>
      <c r="K2" s="964"/>
      <c r="L2" s="964"/>
      <c r="M2" s="18"/>
    </row>
    <row r="3" spans="2:13" s="531" customFormat="1" ht="26.25" customHeight="1" x14ac:dyDescent="0.2">
      <c r="B3" s="820" t="s">
        <v>127</v>
      </c>
      <c r="C3" s="820" t="s">
        <v>547</v>
      </c>
      <c r="D3" s="908" t="s">
        <v>543</v>
      </c>
      <c r="E3" s="909" t="s">
        <v>544</v>
      </c>
      <c r="F3" s="909" t="s">
        <v>545</v>
      </c>
      <c r="G3" s="965" t="s">
        <v>546</v>
      </c>
      <c r="H3" s="842" t="s">
        <v>1188</v>
      </c>
      <c r="I3" s="841" t="s">
        <v>1189</v>
      </c>
      <c r="J3" s="842" t="s">
        <v>23</v>
      </c>
      <c r="K3" s="842"/>
      <c r="L3" s="842"/>
      <c r="M3" s="842"/>
    </row>
    <row r="4" spans="2:13" s="531" customFormat="1" ht="18.75" customHeight="1" x14ac:dyDescent="0.2">
      <c r="B4" s="820"/>
      <c r="C4" s="820"/>
      <c r="D4" s="908"/>
      <c r="E4" s="909"/>
      <c r="F4" s="909"/>
      <c r="G4" s="965"/>
      <c r="H4" s="842"/>
      <c r="I4" s="841"/>
      <c r="J4" s="842" t="s">
        <v>24</v>
      </c>
      <c r="K4" s="836" t="s">
        <v>1186</v>
      </c>
      <c r="L4" s="836" t="s">
        <v>1187</v>
      </c>
      <c r="M4" s="842" t="s">
        <v>24</v>
      </c>
    </row>
    <row r="5" spans="2:13" s="531" customFormat="1" ht="76.5" customHeight="1" x14ac:dyDescent="0.2">
      <c r="B5" s="820"/>
      <c r="C5" s="820"/>
      <c r="D5" s="908"/>
      <c r="E5" s="909"/>
      <c r="F5" s="909"/>
      <c r="G5" s="965"/>
      <c r="H5" s="842"/>
      <c r="I5" s="841"/>
      <c r="J5" s="842"/>
      <c r="K5" s="836"/>
      <c r="L5" s="836"/>
      <c r="M5" s="842"/>
    </row>
    <row r="6" spans="2:13" s="531" customFormat="1" ht="18.75" x14ac:dyDescent="0.2">
      <c r="B6" s="934" t="s">
        <v>891</v>
      </c>
      <c r="C6" s="934"/>
      <c r="D6" s="934"/>
      <c r="E6" s="934"/>
      <c r="F6" s="934"/>
      <c r="G6" s="934"/>
      <c r="H6" s="934"/>
      <c r="I6" s="934"/>
      <c r="J6" s="934"/>
      <c r="K6" s="934"/>
      <c r="L6" s="934"/>
      <c r="M6" s="749"/>
    </row>
    <row r="7" spans="2:13" s="531" customFormat="1" x14ac:dyDescent="0.2">
      <c r="B7" s="166" t="s">
        <v>892</v>
      </c>
      <c r="C7" s="944" t="s">
        <v>893</v>
      </c>
      <c r="D7" s="944"/>
      <c r="E7" s="944"/>
      <c r="F7" s="944"/>
      <c r="G7" s="944"/>
      <c r="H7" s="555">
        <f>+H8</f>
        <v>108</v>
      </c>
      <c r="I7" s="555">
        <f>+I8</f>
        <v>108</v>
      </c>
      <c r="J7" s="155"/>
      <c r="K7" s="556"/>
      <c r="L7" s="556"/>
      <c r="M7" s="155"/>
    </row>
    <row r="8" spans="2:13" ht="133.5" customHeight="1" x14ac:dyDescent="0.2">
      <c r="B8" s="38" t="s">
        <v>894</v>
      </c>
      <c r="C8" s="66" t="s">
        <v>895</v>
      </c>
      <c r="D8" s="748" t="s">
        <v>32</v>
      </c>
      <c r="E8" s="572" t="s">
        <v>562</v>
      </c>
      <c r="F8" s="572" t="s">
        <v>639</v>
      </c>
      <c r="G8" s="117" t="s">
        <v>1</v>
      </c>
      <c r="H8" s="97">
        <v>108</v>
      </c>
      <c r="I8" s="97">
        <v>108</v>
      </c>
      <c r="J8" s="116" t="s">
        <v>896</v>
      </c>
      <c r="K8" s="47">
        <v>9.5</v>
      </c>
      <c r="L8" s="47">
        <v>9.83</v>
      </c>
      <c r="M8" s="63" t="s">
        <v>1355</v>
      </c>
    </row>
    <row r="9" spans="2:13" ht="30" customHeight="1" x14ac:dyDescent="0.2">
      <c r="B9" s="166" t="s">
        <v>897</v>
      </c>
      <c r="C9" s="944" t="s">
        <v>898</v>
      </c>
      <c r="D9" s="944"/>
      <c r="E9" s="944"/>
      <c r="F9" s="944"/>
      <c r="G9" s="155"/>
      <c r="H9" s="555">
        <f>SUM(H10:H27)</f>
        <v>347.9</v>
      </c>
      <c r="I9" s="555">
        <f>SUM(I10:I27)</f>
        <v>222.6</v>
      </c>
      <c r="J9" s="155"/>
      <c r="K9" s="556"/>
      <c r="L9" s="556"/>
      <c r="M9" s="155"/>
    </row>
    <row r="10" spans="2:13" ht="47.25" customHeight="1" x14ac:dyDescent="0.2">
      <c r="B10" s="945" t="s">
        <v>899</v>
      </c>
      <c r="C10" s="929" t="s">
        <v>900</v>
      </c>
      <c r="D10" s="551" t="s">
        <v>32</v>
      </c>
      <c r="E10" s="572" t="s">
        <v>901</v>
      </c>
      <c r="F10" s="900" t="s">
        <v>640</v>
      </c>
      <c r="G10" s="895" t="s">
        <v>1</v>
      </c>
      <c r="H10" s="961">
        <v>3</v>
      </c>
      <c r="I10" s="961">
        <v>0</v>
      </c>
      <c r="J10" s="901" t="s">
        <v>902</v>
      </c>
      <c r="K10" s="960" t="s">
        <v>903</v>
      </c>
      <c r="L10" s="960">
        <v>28</v>
      </c>
      <c r="M10" s="901" t="s">
        <v>1354</v>
      </c>
    </row>
    <row r="11" spans="2:13" ht="37.5" customHeight="1" x14ac:dyDescent="0.2">
      <c r="B11" s="945"/>
      <c r="C11" s="929"/>
      <c r="D11" s="551" t="s">
        <v>16</v>
      </c>
      <c r="E11" s="572" t="s">
        <v>904</v>
      </c>
      <c r="F11" s="900"/>
      <c r="G11" s="895"/>
      <c r="H11" s="961"/>
      <c r="I11" s="961"/>
      <c r="J11" s="901"/>
      <c r="K11" s="960"/>
      <c r="L11" s="960"/>
      <c r="M11" s="901"/>
    </row>
    <row r="12" spans="2:13" ht="156" customHeight="1" x14ac:dyDescent="0.2">
      <c r="B12" s="38" t="s">
        <v>905</v>
      </c>
      <c r="C12" s="63" t="s">
        <v>906</v>
      </c>
      <c r="D12" s="551" t="s">
        <v>32</v>
      </c>
      <c r="E12" s="573" t="s">
        <v>907</v>
      </c>
      <c r="F12" s="573" t="s">
        <v>640</v>
      </c>
      <c r="G12" s="117" t="s">
        <v>1</v>
      </c>
      <c r="H12" s="97">
        <v>50</v>
      </c>
      <c r="I12" s="97">
        <v>49.8</v>
      </c>
      <c r="J12" s="116" t="s">
        <v>908</v>
      </c>
      <c r="K12" s="115">
        <v>4</v>
      </c>
      <c r="L12" s="115">
        <v>5</v>
      </c>
      <c r="M12" s="327" t="s">
        <v>1346</v>
      </c>
    </row>
    <row r="13" spans="2:13" ht="42" customHeight="1" x14ac:dyDescent="0.2">
      <c r="B13" s="945" t="s">
        <v>909</v>
      </c>
      <c r="C13" s="874" t="s">
        <v>910</v>
      </c>
      <c r="D13" s="574">
        <v>1</v>
      </c>
      <c r="E13" s="573" t="s">
        <v>911</v>
      </c>
      <c r="F13" s="573" t="s">
        <v>640</v>
      </c>
      <c r="G13" s="895" t="s">
        <v>1</v>
      </c>
      <c r="H13" s="961">
        <v>223.9</v>
      </c>
      <c r="I13" s="961">
        <v>119.6</v>
      </c>
      <c r="J13" s="901" t="s">
        <v>912</v>
      </c>
      <c r="K13" s="962">
        <v>8</v>
      </c>
      <c r="L13" s="962">
        <v>8</v>
      </c>
      <c r="M13" s="901" t="s">
        <v>1353</v>
      </c>
    </row>
    <row r="14" spans="2:13" ht="42" customHeight="1" x14ac:dyDescent="0.2">
      <c r="B14" s="945"/>
      <c r="C14" s="874"/>
      <c r="D14" s="574">
        <v>2</v>
      </c>
      <c r="E14" s="573" t="s">
        <v>913</v>
      </c>
      <c r="F14" s="573" t="s">
        <v>640</v>
      </c>
      <c r="G14" s="895"/>
      <c r="H14" s="961"/>
      <c r="I14" s="961"/>
      <c r="J14" s="901"/>
      <c r="K14" s="962"/>
      <c r="L14" s="962"/>
      <c r="M14" s="901"/>
    </row>
    <row r="15" spans="2:13" ht="42" customHeight="1" x14ac:dyDescent="0.2">
      <c r="B15" s="945"/>
      <c r="C15" s="874"/>
      <c r="D15" s="574">
        <v>3</v>
      </c>
      <c r="E15" s="573" t="s">
        <v>914</v>
      </c>
      <c r="F15" s="573" t="s">
        <v>640</v>
      </c>
      <c r="G15" s="895"/>
      <c r="H15" s="961"/>
      <c r="I15" s="961"/>
      <c r="J15" s="901"/>
      <c r="K15" s="962"/>
      <c r="L15" s="962"/>
      <c r="M15" s="901"/>
    </row>
    <row r="16" spans="2:13" ht="42" customHeight="1" x14ac:dyDescent="0.2">
      <c r="B16" s="945"/>
      <c r="C16" s="874"/>
      <c r="D16" s="574">
        <v>4</v>
      </c>
      <c r="E16" s="573" t="s">
        <v>915</v>
      </c>
      <c r="F16" s="573" t="s">
        <v>640</v>
      </c>
      <c r="G16" s="895"/>
      <c r="H16" s="961"/>
      <c r="I16" s="961"/>
      <c r="J16" s="901"/>
      <c r="K16" s="962"/>
      <c r="L16" s="962"/>
      <c r="M16" s="901"/>
    </row>
    <row r="17" spans="2:13" ht="42" customHeight="1" x14ac:dyDescent="0.2">
      <c r="B17" s="945"/>
      <c r="C17" s="874"/>
      <c r="D17" s="574">
        <v>5</v>
      </c>
      <c r="E17" s="573" t="s">
        <v>916</v>
      </c>
      <c r="F17" s="573" t="s">
        <v>640</v>
      </c>
      <c r="G17" s="895"/>
      <c r="H17" s="961"/>
      <c r="I17" s="961"/>
      <c r="J17" s="901"/>
      <c r="K17" s="962"/>
      <c r="L17" s="962"/>
      <c r="M17" s="901"/>
    </row>
    <row r="18" spans="2:13" ht="42" customHeight="1" x14ac:dyDescent="0.2">
      <c r="B18" s="945"/>
      <c r="C18" s="874"/>
      <c r="D18" s="574">
        <v>6</v>
      </c>
      <c r="E18" s="573" t="s">
        <v>917</v>
      </c>
      <c r="F18" s="573" t="s">
        <v>640</v>
      </c>
      <c r="G18" s="895"/>
      <c r="H18" s="961"/>
      <c r="I18" s="961"/>
      <c r="J18" s="901"/>
      <c r="K18" s="962"/>
      <c r="L18" s="962"/>
      <c r="M18" s="901"/>
    </row>
    <row r="19" spans="2:13" ht="42" customHeight="1" x14ac:dyDescent="0.2">
      <c r="B19" s="945"/>
      <c r="C19" s="874"/>
      <c r="D19" s="574">
        <v>7</v>
      </c>
      <c r="E19" s="573" t="s">
        <v>918</v>
      </c>
      <c r="F19" s="573" t="s">
        <v>640</v>
      </c>
      <c r="G19" s="895"/>
      <c r="H19" s="961"/>
      <c r="I19" s="961"/>
      <c r="J19" s="901"/>
      <c r="K19" s="962"/>
      <c r="L19" s="962"/>
      <c r="M19" s="901"/>
    </row>
    <row r="20" spans="2:13" ht="42" customHeight="1" x14ac:dyDescent="0.2">
      <c r="B20" s="945"/>
      <c r="C20" s="874"/>
      <c r="D20" s="574">
        <v>8</v>
      </c>
      <c r="E20" s="573" t="s">
        <v>919</v>
      </c>
      <c r="F20" s="573" t="s">
        <v>640</v>
      </c>
      <c r="G20" s="895"/>
      <c r="H20" s="961"/>
      <c r="I20" s="961"/>
      <c r="J20" s="901"/>
      <c r="K20" s="962"/>
      <c r="L20" s="962"/>
      <c r="M20" s="901"/>
    </row>
    <row r="21" spans="2:13" ht="66.75" customHeight="1" x14ac:dyDescent="0.2">
      <c r="B21" s="38" t="s">
        <v>920</v>
      </c>
      <c r="C21" s="63" t="s">
        <v>921</v>
      </c>
      <c r="D21" s="574">
        <v>1</v>
      </c>
      <c r="E21" s="573" t="s">
        <v>922</v>
      </c>
      <c r="F21" s="573" t="s">
        <v>640</v>
      </c>
      <c r="G21" s="751" t="s">
        <v>1</v>
      </c>
      <c r="H21" s="19">
        <v>20</v>
      </c>
      <c r="I21" s="19">
        <v>8.9</v>
      </c>
      <c r="J21" s="116" t="s">
        <v>37</v>
      </c>
      <c r="K21" s="115">
        <v>1</v>
      </c>
      <c r="L21" s="115">
        <v>1</v>
      </c>
      <c r="M21" s="116" t="s">
        <v>1347</v>
      </c>
    </row>
    <row r="22" spans="2:13" ht="78.75" hidden="1" customHeight="1" x14ac:dyDescent="0.2">
      <c r="B22" s="38" t="s">
        <v>923</v>
      </c>
      <c r="C22" s="63" t="s">
        <v>924</v>
      </c>
      <c r="D22" s="574">
        <v>1</v>
      </c>
      <c r="E22" s="573" t="s">
        <v>925</v>
      </c>
      <c r="F22" s="573" t="s">
        <v>640</v>
      </c>
      <c r="G22" s="751" t="s">
        <v>1</v>
      </c>
      <c r="H22" s="97">
        <v>0</v>
      </c>
      <c r="I22" s="97">
        <v>0</v>
      </c>
      <c r="J22" s="116" t="s">
        <v>926</v>
      </c>
      <c r="K22" s="115">
        <v>1</v>
      </c>
      <c r="L22" s="115">
        <v>1</v>
      </c>
      <c r="M22" s="116"/>
    </row>
    <row r="23" spans="2:13" ht="45" customHeight="1" x14ac:dyDescent="0.2">
      <c r="B23" s="38" t="s">
        <v>927</v>
      </c>
      <c r="C23" s="63" t="s">
        <v>928</v>
      </c>
      <c r="D23" s="574">
        <v>1</v>
      </c>
      <c r="E23" s="573" t="s">
        <v>929</v>
      </c>
      <c r="F23" s="573" t="s">
        <v>640</v>
      </c>
      <c r="G23" s="751" t="s">
        <v>1</v>
      </c>
      <c r="H23" s="97">
        <v>3</v>
      </c>
      <c r="I23" s="97">
        <v>2.1</v>
      </c>
      <c r="J23" s="116" t="s">
        <v>930</v>
      </c>
      <c r="K23" s="487" t="s">
        <v>525</v>
      </c>
      <c r="L23" s="62" t="s">
        <v>32</v>
      </c>
      <c r="M23" s="116" t="s">
        <v>1349</v>
      </c>
    </row>
    <row r="24" spans="2:13" s="557" customFormat="1" ht="99.75" customHeight="1" x14ac:dyDescent="0.2">
      <c r="B24" s="66" t="s">
        <v>931</v>
      </c>
      <c r="C24" s="66" t="s">
        <v>932</v>
      </c>
      <c r="D24" s="551" t="s">
        <v>32</v>
      </c>
      <c r="E24" s="573" t="s">
        <v>907</v>
      </c>
      <c r="F24" s="573" t="s">
        <v>640</v>
      </c>
      <c r="G24" s="108" t="s">
        <v>1</v>
      </c>
      <c r="H24" s="97">
        <v>25</v>
      </c>
      <c r="I24" s="97">
        <v>22.8</v>
      </c>
      <c r="J24" s="46" t="s">
        <v>933</v>
      </c>
      <c r="K24" s="47">
        <v>3</v>
      </c>
      <c r="L24" s="47">
        <v>3</v>
      </c>
      <c r="M24" s="114" t="s">
        <v>1350</v>
      </c>
    </row>
    <row r="25" spans="2:13" ht="52.5" customHeight="1" x14ac:dyDescent="0.2">
      <c r="B25" s="66" t="s">
        <v>934</v>
      </c>
      <c r="C25" s="63" t="s">
        <v>935</v>
      </c>
      <c r="D25" s="574">
        <v>1</v>
      </c>
      <c r="E25" s="573" t="s">
        <v>936</v>
      </c>
      <c r="F25" s="573" t="s">
        <v>640</v>
      </c>
      <c r="G25" s="117" t="s">
        <v>1</v>
      </c>
      <c r="H25" s="97">
        <v>3</v>
      </c>
      <c r="I25" s="97">
        <v>2.4</v>
      </c>
      <c r="J25" s="114" t="s">
        <v>1348</v>
      </c>
      <c r="K25" s="107" t="s">
        <v>29</v>
      </c>
      <c r="L25" s="107" t="s">
        <v>29</v>
      </c>
      <c r="M25" s="114" t="s">
        <v>1352</v>
      </c>
    </row>
    <row r="26" spans="2:13" s="557" customFormat="1" ht="67.5" customHeight="1" x14ac:dyDescent="0.2">
      <c r="B26" s="66" t="s">
        <v>937</v>
      </c>
      <c r="C26" s="66" t="s">
        <v>938</v>
      </c>
      <c r="D26" s="748" t="s">
        <v>32</v>
      </c>
      <c r="E26" s="572" t="s">
        <v>939</v>
      </c>
      <c r="F26" s="573" t="s">
        <v>640</v>
      </c>
      <c r="G26" s="114" t="s">
        <v>1</v>
      </c>
      <c r="H26" s="97">
        <v>20</v>
      </c>
      <c r="I26" s="97">
        <v>17</v>
      </c>
      <c r="J26" s="121" t="s">
        <v>940</v>
      </c>
      <c r="K26" s="107" t="s">
        <v>29</v>
      </c>
      <c r="L26" s="107" t="s">
        <v>29</v>
      </c>
      <c r="M26" s="121" t="s">
        <v>1351</v>
      </c>
    </row>
    <row r="27" spans="2:13" ht="38.25" hidden="1" customHeight="1" x14ac:dyDescent="0.2">
      <c r="B27" s="66" t="s">
        <v>941</v>
      </c>
      <c r="C27" s="63" t="s">
        <v>942</v>
      </c>
      <c r="D27" s="748" t="s">
        <v>32</v>
      </c>
      <c r="E27" s="573" t="s">
        <v>925</v>
      </c>
      <c r="F27" s="573" t="s">
        <v>640</v>
      </c>
      <c r="G27" s="752" t="s">
        <v>1</v>
      </c>
      <c r="H27" s="97">
        <v>0</v>
      </c>
      <c r="I27" s="97">
        <v>0</v>
      </c>
      <c r="J27" s="116" t="s">
        <v>943</v>
      </c>
      <c r="K27" s="115">
        <v>1</v>
      </c>
      <c r="L27" s="115">
        <v>1</v>
      </c>
      <c r="M27" s="116"/>
    </row>
    <row r="28" spans="2:13" ht="24" customHeight="1" x14ac:dyDescent="0.2">
      <c r="B28" s="166" t="s">
        <v>944</v>
      </c>
      <c r="C28" s="920" t="s">
        <v>945</v>
      </c>
      <c r="D28" s="920"/>
      <c r="E28" s="920"/>
      <c r="F28" s="920"/>
      <c r="G28" s="154"/>
      <c r="H28" s="555">
        <f>SUM(H29:H30)</f>
        <v>350</v>
      </c>
      <c r="I28" s="555">
        <f>SUM(I29:I30)</f>
        <v>300</v>
      </c>
      <c r="J28" s="154"/>
      <c r="K28" s="558"/>
      <c r="L28" s="558"/>
      <c r="M28" s="154"/>
    </row>
    <row r="29" spans="2:13" ht="62.25" customHeight="1" x14ac:dyDescent="0.2">
      <c r="B29" s="66" t="s">
        <v>946</v>
      </c>
      <c r="C29" s="63" t="s">
        <v>947</v>
      </c>
      <c r="D29" s="574">
        <v>1</v>
      </c>
      <c r="E29" s="573" t="s">
        <v>948</v>
      </c>
      <c r="F29" s="573" t="s">
        <v>949</v>
      </c>
      <c r="G29" s="114" t="s">
        <v>1</v>
      </c>
      <c r="H29" s="97">
        <v>300</v>
      </c>
      <c r="I29" s="97">
        <v>300</v>
      </c>
      <c r="J29" s="108" t="s">
        <v>28</v>
      </c>
      <c r="K29" s="107" t="s">
        <v>29</v>
      </c>
      <c r="L29" s="107" t="s">
        <v>29</v>
      </c>
      <c r="M29" s="108" t="s">
        <v>1499</v>
      </c>
    </row>
    <row r="30" spans="2:13" ht="53.25" customHeight="1" x14ac:dyDescent="0.2">
      <c r="B30" s="66" t="s">
        <v>950</v>
      </c>
      <c r="C30" s="63" t="s">
        <v>951</v>
      </c>
      <c r="D30" s="574">
        <v>1</v>
      </c>
      <c r="E30" s="573" t="s">
        <v>952</v>
      </c>
      <c r="F30" s="573" t="s">
        <v>953</v>
      </c>
      <c r="G30" s="114" t="s">
        <v>1</v>
      </c>
      <c r="H30" s="97">
        <v>50</v>
      </c>
      <c r="I30" s="97">
        <v>0</v>
      </c>
      <c r="J30" s="117" t="s">
        <v>954</v>
      </c>
      <c r="K30" s="118">
        <v>1</v>
      </c>
      <c r="L30" s="118">
        <v>0</v>
      </c>
      <c r="M30" s="73" t="s">
        <v>1509</v>
      </c>
    </row>
    <row r="31" spans="2:13" ht="15.75" x14ac:dyDescent="0.2">
      <c r="B31" s="921" t="s">
        <v>503</v>
      </c>
      <c r="C31" s="921"/>
      <c r="D31" s="921"/>
      <c r="E31" s="921"/>
      <c r="F31" s="921"/>
      <c r="G31" s="921"/>
      <c r="H31" s="559">
        <f>+H28+H9+H7</f>
        <v>805.9</v>
      </c>
      <c r="I31" s="559">
        <f>+I28+I9+I7</f>
        <v>630.6</v>
      </c>
      <c r="J31" s="560"/>
      <c r="K31" s="558"/>
      <c r="L31" s="558"/>
      <c r="M31" s="560"/>
    </row>
    <row r="32" spans="2:13" ht="17.25" customHeight="1" x14ac:dyDescent="0.2">
      <c r="B32" s="942"/>
      <c r="C32" s="942"/>
      <c r="D32" s="942"/>
      <c r="E32" s="942"/>
      <c r="F32" s="942"/>
      <c r="G32" s="943"/>
      <c r="H32" s="561"/>
      <c r="I32" s="561"/>
      <c r="J32" s="562"/>
      <c r="M32" s="562"/>
    </row>
    <row r="33" spans="2:13" s="8" customFormat="1" ht="14.25" x14ac:dyDescent="0.2">
      <c r="B33" s="203"/>
      <c r="C33" s="227" t="s">
        <v>425</v>
      </c>
      <c r="D33" s="575"/>
      <c r="E33" s="576"/>
      <c r="F33" s="576"/>
      <c r="G33" s="227"/>
      <c r="H33" s="444">
        <f t="shared" ref="H33:I33" si="0">SUM(H35:H40)</f>
        <v>805.9</v>
      </c>
      <c r="I33" s="444">
        <f t="shared" si="0"/>
        <v>630.59999999999991</v>
      </c>
      <c r="J33" s="48"/>
      <c r="K33" s="83"/>
      <c r="L33" s="83"/>
      <c r="M33" s="48"/>
    </row>
    <row r="34" spans="2:13" s="8" customFormat="1" ht="17.25" customHeight="1" x14ac:dyDescent="0.2">
      <c r="B34" s="192"/>
      <c r="C34" s="207" t="s">
        <v>426</v>
      </c>
      <c r="D34" s="577"/>
      <c r="E34" s="546"/>
      <c r="F34" s="546"/>
      <c r="G34" s="74"/>
      <c r="H34" s="24"/>
      <c r="I34" s="24"/>
      <c r="J34" s="148"/>
      <c r="K34" s="83"/>
      <c r="L34" s="83"/>
      <c r="M34" s="148"/>
    </row>
    <row r="35" spans="2:13" s="8" customFormat="1" ht="25.5" x14ac:dyDescent="0.2">
      <c r="B35" s="192"/>
      <c r="C35" s="207" t="s">
        <v>427</v>
      </c>
      <c r="D35" s="577"/>
      <c r="E35" s="546"/>
      <c r="F35" s="546"/>
      <c r="G35" s="242" t="s">
        <v>1</v>
      </c>
      <c r="H35" s="445">
        <f>+H30+H29+H27+H26+H25+H24+H23+H22+H21+H13+H12+H10+H8</f>
        <v>805.9</v>
      </c>
      <c r="I35" s="445">
        <f>+I30+I29+I27+I26+I25+I24+I23+I22+I21+I13+I12+I10+I8</f>
        <v>630.59999999999991</v>
      </c>
      <c r="J35" s="287"/>
      <c r="K35" s="486"/>
      <c r="L35" s="486"/>
      <c r="M35" s="287"/>
    </row>
    <row r="36" spans="2:13" s="8" customFormat="1" ht="25.5" x14ac:dyDescent="0.2">
      <c r="B36" s="192"/>
      <c r="C36" s="207" t="s">
        <v>428</v>
      </c>
      <c r="D36" s="577"/>
      <c r="E36" s="546"/>
      <c r="F36" s="546"/>
      <c r="G36" s="242" t="s">
        <v>4</v>
      </c>
      <c r="H36" s="445"/>
      <c r="I36" s="445"/>
      <c r="J36" s="148"/>
      <c r="K36" s="83"/>
      <c r="L36" s="83"/>
      <c r="M36" s="148"/>
    </row>
    <row r="37" spans="2:13" s="8" customFormat="1" ht="15" x14ac:dyDescent="0.2">
      <c r="B37" s="192"/>
      <c r="C37" s="207" t="s">
        <v>429</v>
      </c>
      <c r="D37" s="577"/>
      <c r="E37" s="546"/>
      <c r="F37" s="546"/>
      <c r="G37" s="242" t="s">
        <v>5</v>
      </c>
      <c r="H37" s="445"/>
      <c r="I37" s="445"/>
      <c r="J37" s="148"/>
      <c r="K37" s="83"/>
      <c r="L37" s="83"/>
      <c r="M37" s="148"/>
    </row>
    <row r="38" spans="2:13" s="8" customFormat="1" ht="25.5" x14ac:dyDescent="0.2">
      <c r="B38" s="192"/>
      <c r="C38" s="207" t="s">
        <v>430</v>
      </c>
      <c r="D38" s="577"/>
      <c r="E38" s="546"/>
      <c r="F38" s="546"/>
      <c r="G38" s="242" t="s">
        <v>2</v>
      </c>
      <c r="H38" s="445"/>
      <c r="I38" s="445"/>
      <c r="J38" s="148"/>
      <c r="K38" s="83"/>
      <c r="L38" s="83"/>
      <c r="M38" s="148"/>
    </row>
    <row r="39" spans="2:13" s="8" customFormat="1" ht="15" x14ac:dyDescent="0.2">
      <c r="B39" s="192"/>
      <c r="C39" s="207" t="s">
        <v>431</v>
      </c>
      <c r="D39" s="577"/>
      <c r="E39" s="546"/>
      <c r="F39" s="546"/>
      <c r="G39" s="242" t="s">
        <v>3</v>
      </c>
      <c r="H39" s="445"/>
      <c r="I39" s="445"/>
      <c r="J39" s="148"/>
      <c r="K39" s="83"/>
      <c r="L39" s="83"/>
      <c r="M39" s="148"/>
    </row>
    <row r="40" spans="2:13" s="8" customFormat="1" ht="15" x14ac:dyDescent="0.2">
      <c r="B40" s="194"/>
      <c r="C40" s="208" t="s">
        <v>432</v>
      </c>
      <c r="D40" s="578"/>
      <c r="E40" s="547"/>
      <c r="F40" s="547"/>
      <c r="G40" s="243" t="s">
        <v>436</v>
      </c>
      <c r="H40" s="445"/>
      <c r="I40" s="445"/>
      <c r="J40" s="148"/>
      <c r="K40" s="83"/>
      <c r="L40" s="83"/>
      <c r="M40" s="148"/>
    </row>
    <row r="41" spans="2:13" s="8" customFormat="1" ht="38.25" x14ac:dyDescent="0.2">
      <c r="B41" s="195"/>
      <c r="C41" s="195" t="s">
        <v>433</v>
      </c>
      <c r="D41" s="579"/>
      <c r="E41" s="580"/>
      <c r="F41" s="580"/>
      <c r="G41" s="195" t="s">
        <v>437</v>
      </c>
      <c r="H41" s="444"/>
      <c r="I41" s="444"/>
      <c r="J41" s="148"/>
      <c r="K41" s="83"/>
      <c r="L41" s="83"/>
      <c r="M41" s="148"/>
    </row>
    <row r="42" spans="2:13" s="8" customFormat="1" ht="25.5" x14ac:dyDescent="0.2">
      <c r="B42" s="197"/>
      <c r="C42" s="197" t="s">
        <v>435</v>
      </c>
      <c r="D42" s="581"/>
      <c r="E42" s="582"/>
      <c r="F42" s="582"/>
      <c r="G42" s="197"/>
      <c r="H42" s="446">
        <f t="shared" ref="H42:I42" si="1">+H41+H33</f>
        <v>805.9</v>
      </c>
      <c r="I42" s="446">
        <f t="shared" si="1"/>
        <v>630.59999999999991</v>
      </c>
      <c r="J42" s="148"/>
      <c r="K42" s="83"/>
      <c r="L42" s="83"/>
      <c r="M42" s="148"/>
    </row>
    <row r="43" spans="2:13" s="8" customFormat="1" x14ac:dyDescent="0.2">
      <c r="B43" s="192"/>
      <c r="C43" s="74" t="s">
        <v>434</v>
      </c>
      <c r="D43" s="577"/>
      <c r="E43" s="546"/>
      <c r="F43" s="546"/>
      <c r="G43" s="74"/>
      <c r="H43" s="569"/>
      <c r="I43" s="569"/>
      <c r="J43" s="148"/>
      <c r="K43" s="83"/>
      <c r="L43" s="83"/>
      <c r="M43" s="148"/>
    </row>
  </sheetData>
  <mergeCells count="40">
    <mergeCell ref="J3:M3"/>
    <mergeCell ref="C28:F28"/>
    <mergeCell ref="M10:M11"/>
    <mergeCell ref="M13:M20"/>
    <mergeCell ref="B1:L1"/>
    <mergeCell ref="J2:L2"/>
    <mergeCell ref="B3:B5"/>
    <mergeCell ref="C3:C5"/>
    <mergeCell ref="D3:D5"/>
    <mergeCell ref="E3:E5"/>
    <mergeCell ref="F3:F5"/>
    <mergeCell ref="G3:G5"/>
    <mergeCell ref="I3:I5"/>
    <mergeCell ref="J4:J5"/>
    <mergeCell ref="L4:L5"/>
    <mergeCell ref="H3:H5"/>
    <mergeCell ref="K4:K5"/>
    <mergeCell ref="H13:H20"/>
    <mergeCell ref="K10:K11"/>
    <mergeCell ref="K13:K20"/>
    <mergeCell ref="M4:M5"/>
    <mergeCell ref="B6:L6"/>
    <mergeCell ref="C7:G7"/>
    <mergeCell ref="C9:F9"/>
    <mergeCell ref="B32:G32"/>
    <mergeCell ref="J10:J11"/>
    <mergeCell ref="L10:L11"/>
    <mergeCell ref="B13:B20"/>
    <mergeCell ref="C13:C20"/>
    <mergeCell ref="G13:G20"/>
    <mergeCell ref="I13:I20"/>
    <mergeCell ref="J13:J20"/>
    <mergeCell ref="L13:L20"/>
    <mergeCell ref="B10:B11"/>
    <mergeCell ref="C10:C11"/>
    <mergeCell ref="F10:F11"/>
    <mergeCell ref="G10:G11"/>
    <mergeCell ref="I10:I11"/>
    <mergeCell ref="B31:G31"/>
    <mergeCell ref="H10:H11"/>
  </mergeCells>
  <pageMargins left="0.70866141732283472" right="0.70866141732283472" top="0.74803149606299213" bottom="0.74803149606299213" header="0.31496062992125984" footer="0.31496062992125984"/>
  <pageSetup scale="51"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tint="0.59999389629810485"/>
    <pageSetUpPr fitToPage="1"/>
  </sheetPr>
  <dimension ref="A1:O58"/>
  <sheetViews>
    <sheetView zoomScale="85" zoomScaleNormal="85" workbookViewId="0">
      <pane ySplit="10" topLeftCell="A11" activePane="bottomLeft" state="frozen"/>
      <selection activeCell="F27" sqref="F27"/>
      <selection pane="bottomLeft" activeCell="A6" sqref="A6:M59"/>
    </sheetView>
  </sheetViews>
  <sheetFormatPr defaultColWidth="9.140625" defaultRowHeight="12.75" x14ac:dyDescent="0.2"/>
  <cols>
    <col min="1" max="1" width="3.28515625" style="8" customWidth="1"/>
    <col min="2" max="2" width="17.28515625" style="191" customWidth="1"/>
    <col min="3" max="3" width="44.85546875" style="150" customWidth="1"/>
    <col min="4" max="4" width="5.42578125" style="150" customWidth="1"/>
    <col min="5" max="5" width="41.140625" style="150" customWidth="1"/>
    <col min="6" max="6" width="23.140625" style="150" customWidth="1"/>
    <col min="7" max="7" width="9.7109375" style="8" customWidth="1"/>
    <col min="8" max="9" width="12.7109375" style="453" customWidth="1"/>
    <col min="10" max="10" width="30.85546875" style="9" customWidth="1"/>
    <col min="11" max="12" width="7.5703125" style="784" customWidth="1"/>
    <col min="13" max="13" width="42.85546875" style="759" customWidth="1"/>
    <col min="14" max="16384" width="9.140625" style="8"/>
  </cols>
  <sheetData>
    <row r="1" spans="2:13" ht="15" hidden="1" x14ac:dyDescent="0.25">
      <c r="G1" s="905" t="s">
        <v>722</v>
      </c>
      <c r="H1" s="905"/>
      <c r="I1" s="905"/>
      <c r="J1" s="905"/>
      <c r="K1" s="782"/>
      <c r="L1" s="782"/>
    </row>
    <row r="2" spans="2:13" ht="15" hidden="1" x14ac:dyDescent="0.25">
      <c r="G2" s="819" t="s">
        <v>723</v>
      </c>
      <c r="H2" s="819"/>
      <c r="I2" s="819"/>
      <c r="J2" s="819"/>
      <c r="K2" s="819"/>
      <c r="L2" s="819"/>
    </row>
    <row r="3" spans="2:13" ht="15" hidden="1" x14ac:dyDescent="0.25">
      <c r="G3" s="819" t="s">
        <v>724</v>
      </c>
      <c r="H3" s="819"/>
      <c r="I3" s="819"/>
      <c r="J3" s="819"/>
      <c r="K3" s="819"/>
      <c r="L3" s="819"/>
    </row>
    <row r="4" spans="2:13" ht="15" hidden="1" x14ac:dyDescent="0.25">
      <c r="G4" s="819" t="s">
        <v>726</v>
      </c>
      <c r="H4" s="819"/>
      <c r="I4" s="819"/>
      <c r="J4" s="819"/>
      <c r="K4" s="783"/>
      <c r="L4" s="783"/>
    </row>
    <row r="5" spans="2:13" ht="15" hidden="1" x14ac:dyDescent="0.25">
      <c r="G5" s="819" t="s">
        <v>770</v>
      </c>
      <c r="H5" s="819"/>
      <c r="I5" s="819"/>
      <c r="J5" s="819"/>
      <c r="K5" s="783"/>
      <c r="L5" s="783"/>
    </row>
    <row r="6" spans="2:13" ht="12" customHeight="1" x14ac:dyDescent="0.2">
      <c r="B6" s="992"/>
      <c r="C6" s="992"/>
      <c r="D6" s="992"/>
      <c r="E6" s="992"/>
      <c r="F6" s="992"/>
      <c r="G6" s="992"/>
      <c r="H6" s="992"/>
      <c r="I6" s="992"/>
      <c r="J6" s="992"/>
      <c r="K6" s="992"/>
      <c r="L6" s="992"/>
    </row>
    <row r="7" spans="2:13" x14ac:dyDescent="0.2">
      <c r="B7" s="189"/>
      <c r="C7" s="228"/>
      <c r="D7" s="228"/>
      <c r="E7" s="228"/>
      <c r="F7" s="228"/>
      <c r="G7" s="16"/>
      <c r="H7" s="449"/>
      <c r="I7" s="449"/>
      <c r="J7" s="993"/>
      <c r="K7" s="993"/>
      <c r="L7" s="993"/>
    </row>
    <row r="8" spans="2:13" ht="28.5" customHeight="1" x14ac:dyDescent="0.2">
      <c r="B8" s="820" t="s">
        <v>127</v>
      </c>
      <c r="C8" s="820" t="s">
        <v>547</v>
      </c>
      <c r="D8" s="908" t="s">
        <v>543</v>
      </c>
      <c r="E8" s="909" t="s">
        <v>544</v>
      </c>
      <c r="F8" s="909" t="s">
        <v>545</v>
      </c>
      <c r="G8" s="908" t="s">
        <v>546</v>
      </c>
      <c r="H8" s="842" t="s">
        <v>1188</v>
      </c>
      <c r="I8" s="841" t="s">
        <v>1189</v>
      </c>
      <c r="J8" s="842" t="s">
        <v>23</v>
      </c>
      <c r="K8" s="842"/>
      <c r="L8" s="842"/>
      <c r="M8" s="842"/>
    </row>
    <row r="9" spans="2:13" ht="13.5" customHeight="1" x14ac:dyDescent="0.2">
      <c r="B9" s="820"/>
      <c r="C9" s="820"/>
      <c r="D9" s="908"/>
      <c r="E9" s="909"/>
      <c r="F9" s="909"/>
      <c r="G9" s="908"/>
      <c r="H9" s="842"/>
      <c r="I9" s="841"/>
      <c r="J9" s="842" t="s">
        <v>24</v>
      </c>
      <c r="K9" s="994" t="s">
        <v>1186</v>
      </c>
      <c r="L9" s="994" t="s">
        <v>1187</v>
      </c>
      <c r="M9" s="971" t="s">
        <v>1185</v>
      </c>
    </row>
    <row r="10" spans="2:13" ht="69.75" customHeight="1" x14ac:dyDescent="0.2">
      <c r="B10" s="820"/>
      <c r="C10" s="820"/>
      <c r="D10" s="908"/>
      <c r="E10" s="909"/>
      <c r="F10" s="909"/>
      <c r="G10" s="908"/>
      <c r="H10" s="842"/>
      <c r="I10" s="841"/>
      <c r="J10" s="842"/>
      <c r="K10" s="994"/>
      <c r="L10" s="994"/>
      <c r="M10" s="971"/>
    </row>
    <row r="11" spans="2:13" ht="26.25" customHeight="1" x14ac:dyDescent="0.2">
      <c r="B11" s="953" t="s">
        <v>596</v>
      </c>
      <c r="C11" s="954"/>
      <c r="D11" s="954"/>
      <c r="E11" s="954"/>
      <c r="F11" s="954"/>
      <c r="G11" s="954"/>
      <c r="H11" s="954"/>
      <c r="I11" s="954"/>
      <c r="J11" s="954"/>
      <c r="K11" s="954"/>
      <c r="L11" s="955"/>
      <c r="M11" s="760"/>
    </row>
    <row r="12" spans="2:13" ht="21.75" customHeight="1" x14ac:dyDescent="0.2">
      <c r="B12" s="190" t="s">
        <v>388</v>
      </c>
      <c r="C12" s="974" t="s">
        <v>392</v>
      </c>
      <c r="D12" s="974"/>
      <c r="E12" s="974"/>
      <c r="F12" s="974"/>
      <c r="G12" s="974"/>
      <c r="H12" s="450">
        <f>SUM(H13:H18)</f>
        <v>209</v>
      </c>
      <c r="I12" s="450">
        <f>SUM(I13:I18)</f>
        <v>157.60000000000002</v>
      </c>
      <c r="J12" s="188"/>
      <c r="K12" s="488"/>
      <c r="L12" s="488"/>
      <c r="M12" s="181"/>
    </row>
    <row r="13" spans="2:13" ht="178.5" customHeight="1" x14ac:dyDescent="0.2">
      <c r="B13" s="14" t="s">
        <v>398</v>
      </c>
      <c r="C13" s="229" t="s">
        <v>394</v>
      </c>
      <c r="D13" s="447">
        <v>1</v>
      </c>
      <c r="E13" s="448" t="s">
        <v>642</v>
      </c>
      <c r="F13" s="448" t="s">
        <v>640</v>
      </c>
      <c r="G13" s="43" t="s">
        <v>1</v>
      </c>
      <c r="H13" s="56">
        <v>75</v>
      </c>
      <c r="I13" s="56">
        <v>48.7</v>
      </c>
      <c r="J13" s="33" t="s">
        <v>1377</v>
      </c>
      <c r="K13" s="68">
        <v>100</v>
      </c>
      <c r="L13" s="68">
        <v>100</v>
      </c>
      <c r="M13" s="761" t="s">
        <v>1470</v>
      </c>
    </row>
    <row r="14" spans="2:13" ht="48.75" customHeight="1" x14ac:dyDescent="0.2">
      <c r="B14" s="14" t="s">
        <v>399</v>
      </c>
      <c r="C14" s="230" t="s">
        <v>389</v>
      </c>
      <c r="D14" s="447">
        <v>1</v>
      </c>
      <c r="E14" s="448" t="s">
        <v>646</v>
      </c>
      <c r="F14" s="448" t="s">
        <v>640</v>
      </c>
      <c r="G14" s="55" t="s">
        <v>1</v>
      </c>
      <c r="H14" s="56">
        <v>24</v>
      </c>
      <c r="I14" s="56">
        <v>23.7</v>
      </c>
      <c r="J14" s="33" t="s">
        <v>641</v>
      </c>
      <c r="K14" s="68">
        <v>1</v>
      </c>
      <c r="L14" s="68">
        <v>1</v>
      </c>
      <c r="M14" s="761" t="s">
        <v>1378</v>
      </c>
    </row>
    <row r="15" spans="2:13" ht="57.75" customHeight="1" x14ac:dyDescent="0.2">
      <c r="B15" s="978" t="s">
        <v>400</v>
      </c>
      <c r="C15" s="995" t="s">
        <v>390</v>
      </c>
      <c r="D15" s="440">
        <v>1</v>
      </c>
      <c r="E15" s="402" t="s">
        <v>643</v>
      </c>
      <c r="F15" s="975" t="s">
        <v>1179</v>
      </c>
      <c r="G15" s="981" t="s">
        <v>1</v>
      </c>
      <c r="H15" s="984">
        <v>50</v>
      </c>
      <c r="I15" s="984">
        <v>25.2</v>
      </c>
      <c r="J15" s="888" t="s">
        <v>720</v>
      </c>
      <c r="K15" s="966" t="s">
        <v>525</v>
      </c>
      <c r="L15" s="966">
        <v>128</v>
      </c>
      <c r="M15" s="874" t="s">
        <v>1439</v>
      </c>
    </row>
    <row r="16" spans="2:13" ht="39.75" customHeight="1" x14ac:dyDescent="0.2">
      <c r="B16" s="979"/>
      <c r="C16" s="996"/>
      <c r="D16" s="440">
        <v>2</v>
      </c>
      <c r="E16" s="402" t="s">
        <v>644</v>
      </c>
      <c r="F16" s="976"/>
      <c r="G16" s="982"/>
      <c r="H16" s="985"/>
      <c r="I16" s="985"/>
      <c r="J16" s="991"/>
      <c r="K16" s="967"/>
      <c r="L16" s="967"/>
      <c r="M16" s="874"/>
    </row>
    <row r="17" spans="1:15" ht="30.75" customHeight="1" x14ac:dyDescent="0.2">
      <c r="B17" s="980"/>
      <c r="C17" s="997"/>
      <c r="D17" s="440">
        <v>3</v>
      </c>
      <c r="E17" s="402" t="s">
        <v>645</v>
      </c>
      <c r="F17" s="977"/>
      <c r="G17" s="983"/>
      <c r="H17" s="986"/>
      <c r="I17" s="986"/>
      <c r="J17" s="889"/>
      <c r="K17" s="968"/>
      <c r="L17" s="968"/>
      <c r="M17" s="874"/>
    </row>
    <row r="18" spans="1:15" ht="106.5" customHeight="1" x14ac:dyDescent="0.2">
      <c r="A18" s="56"/>
      <c r="B18" s="14" t="s">
        <v>401</v>
      </c>
      <c r="C18" s="231" t="s">
        <v>447</v>
      </c>
      <c r="D18" s="454">
        <v>1</v>
      </c>
      <c r="E18" s="401" t="s">
        <v>647</v>
      </c>
      <c r="F18" s="401" t="s">
        <v>560</v>
      </c>
      <c r="G18" s="11" t="s">
        <v>1</v>
      </c>
      <c r="H18" s="56">
        <v>60</v>
      </c>
      <c r="I18" s="56">
        <v>60</v>
      </c>
      <c r="J18" s="45" t="s">
        <v>118</v>
      </c>
      <c r="K18" s="68">
        <v>15</v>
      </c>
      <c r="L18" s="68">
        <v>19</v>
      </c>
      <c r="M18" s="761" t="s">
        <v>1376</v>
      </c>
    </row>
    <row r="19" spans="1:15" ht="21.75" customHeight="1" x14ac:dyDescent="0.2">
      <c r="B19" s="190" t="s">
        <v>393</v>
      </c>
      <c r="C19" s="974" t="s">
        <v>391</v>
      </c>
      <c r="D19" s="974"/>
      <c r="E19" s="974"/>
      <c r="F19" s="974"/>
      <c r="G19" s="974"/>
      <c r="H19" s="450">
        <f>SUM(H20:H26)</f>
        <v>727.7</v>
      </c>
      <c r="I19" s="450">
        <f>SUM(I20:I26)</f>
        <v>689.4</v>
      </c>
      <c r="J19" s="188"/>
      <c r="K19" s="488"/>
      <c r="L19" s="488"/>
      <c r="M19" s="181"/>
    </row>
    <row r="20" spans="1:15" ht="56.25" customHeight="1" x14ac:dyDescent="0.2">
      <c r="B20" s="54" t="s">
        <v>526</v>
      </c>
      <c r="C20" s="63" t="s">
        <v>517</v>
      </c>
      <c r="D20" s="365">
        <v>1</v>
      </c>
      <c r="E20" s="365" t="s">
        <v>648</v>
      </c>
      <c r="F20" s="365" t="s">
        <v>649</v>
      </c>
      <c r="G20" s="55" t="s">
        <v>3</v>
      </c>
      <c r="H20" s="56">
        <v>138.69999999999999</v>
      </c>
      <c r="I20" s="56">
        <v>137.4</v>
      </c>
      <c r="J20" s="55" t="s">
        <v>125</v>
      </c>
      <c r="K20" s="396" t="s">
        <v>67</v>
      </c>
      <c r="L20" s="396" t="s">
        <v>67</v>
      </c>
      <c r="M20" s="761" t="s">
        <v>1375</v>
      </c>
    </row>
    <row r="21" spans="1:15" ht="57" customHeight="1" x14ac:dyDescent="0.2">
      <c r="B21" s="14" t="s">
        <v>527</v>
      </c>
      <c r="C21" s="63" t="s">
        <v>407</v>
      </c>
      <c r="D21" s="368">
        <v>1</v>
      </c>
      <c r="E21" s="421" t="s">
        <v>650</v>
      </c>
      <c r="F21" s="421" t="s">
        <v>751</v>
      </c>
      <c r="G21" s="55" t="s">
        <v>1</v>
      </c>
      <c r="H21" s="56">
        <v>30</v>
      </c>
      <c r="I21" s="56">
        <v>14.9</v>
      </c>
      <c r="J21" s="40" t="s">
        <v>7</v>
      </c>
      <c r="K21" s="489" t="s">
        <v>69</v>
      </c>
      <c r="L21" s="489">
        <v>150</v>
      </c>
      <c r="M21" s="761" t="s">
        <v>1374</v>
      </c>
    </row>
    <row r="22" spans="1:15" ht="30" customHeight="1" x14ac:dyDescent="0.2">
      <c r="B22" s="14" t="s">
        <v>528</v>
      </c>
      <c r="C22" s="63" t="s">
        <v>459</v>
      </c>
      <c r="D22" s="455">
        <v>1</v>
      </c>
      <c r="E22" s="369" t="s">
        <v>562</v>
      </c>
      <c r="F22" s="421" t="s">
        <v>751</v>
      </c>
      <c r="G22" s="55" t="s">
        <v>1</v>
      </c>
      <c r="H22" s="56">
        <v>15</v>
      </c>
      <c r="I22" s="56">
        <v>15</v>
      </c>
      <c r="J22" s="33" t="s">
        <v>58</v>
      </c>
      <c r="K22" s="68">
        <v>1</v>
      </c>
      <c r="L22" s="68">
        <v>1</v>
      </c>
      <c r="M22" s="761" t="s">
        <v>1373</v>
      </c>
    </row>
    <row r="23" spans="1:15" ht="69" customHeight="1" x14ac:dyDescent="0.2">
      <c r="B23" s="54" t="s">
        <v>529</v>
      </c>
      <c r="C23" s="63" t="s">
        <v>408</v>
      </c>
      <c r="D23" s="365">
        <v>1</v>
      </c>
      <c r="E23" s="365" t="s">
        <v>615</v>
      </c>
      <c r="F23" s="365" t="s">
        <v>751</v>
      </c>
      <c r="G23" s="55" t="s">
        <v>1</v>
      </c>
      <c r="H23" s="56">
        <v>360</v>
      </c>
      <c r="I23" s="56">
        <v>360</v>
      </c>
      <c r="J23" s="40" t="s">
        <v>1500</v>
      </c>
      <c r="K23" s="396">
        <v>100</v>
      </c>
      <c r="L23" s="396">
        <v>100</v>
      </c>
      <c r="M23" s="761" t="s">
        <v>1371</v>
      </c>
    </row>
    <row r="24" spans="1:15" ht="39.75" customHeight="1" x14ac:dyDescent="0.2">
      <c r="B24" s="241" t="s">
        <v>530</v>
      </c>
      <c r="C24" s="240" t="s">
        <v>409</v>
      </c>
      <c r="D24" s="368">
        <v>1</v>
      </c>
      <c r="E24" s="421" t="s">
        <v>651</v>
      </c>
      <c r="F24" s="421" t="s">
        <v>751</v>
      </c>
      <c r="G24" s="55" t="s">
        <v>1</v>
      </c>
      <c r="H24" s="56">
        <v>71</v>
      </c>
      <c r="I24" s="56">
        <v>71</v>
      </c>
      <c r="J24" s="43" t="s">
        <v>10</v>
      </c>
      <c r="K24" s="490">
        <v>100</v>
      </c>
      <c r="L24" s="490">
        <v>100</v>
      </c>
      <c r="M24" s="761" t="s">
        <v>1372</v>
      </c>
    </row>
    <row r="25" spans="1:15" ht="40.5" customHeight="1" x14ac:dyDescent="0.2">
      <c r="B25" s="14" t="s">
        <v>531</v>
      </c>
      <c r="C25" s="63" t="s">
        <v>17</v>
      </c>
      <c r="D25" s="368">
        <v>1</v>
      </c>
      <c r="E25" s="369" t="s">
        <v>562</v>
      </c>
      <c r="F25" s="421" t="s">
        <v>652</v>
      </c>
      <c r="G25" s="55" t="s">
        <v>1</v>
      </c>
      <c r="H25" s="56">
        <v>83</v>
      </c>
      <c r="I25" s="56">
        <v>70.7</v>
      </c>
      <c r="J25" s="55" t="s">
        <v>8</v>
      </c>
      <c r="K25" s="487" t="s">
        <v>525</v>
      </c>
      <c r="L25" s="62" t="s">
        <v>1442</v>
      </c>
      <c r="M25" s="55" t="s">
        <v>1441</v>
      </c>
    </row>
    <row r="26" spans="1:15" ht="34.5" customHeight="1" x14ac:dyDescent="0.2">
      <c r="B26" s="14" t="s">
        <v>532</v>
      </c>
      <c r="C26" s="63" t="s">
        <v>0</v>
      </c>
      <c r="D26" s="368">
        <v>1</v>
      </c>
      <c r="E26" s="369" t="s">
        <v>562</v>
      </c>
      <c r="F26" s="421" t="s">
        <v>652</v>
      </c>
      <c r="G26" s="55" t="s">
        <v>1</v>
      </c>
      <c r="H26" s="56">
        <v>30</v>
      </c>
      <c r="I26" s="56">
        <v>20.399999999999999</v>
      </c>
      <c r="J26" s="55" t="s">
        <v>30</v>
      </c>
      <c r="K26" s="487" t="s">
        <v>525</v>
      </c>
      <c r="L26" s="62" t="s">
        <v>666</v>
      </c>
      <c r="M26" s="321" t="s">
        <v>1370</v>
      </c>
    </row>
    <row r="27" spans="1:15" ht="33" customHeight="1" x14ac:dyDescent="0.2">
      <c r="B27" s="190" t="s">
        <v>402</v>
      </c>
      <c r="C27" s="974" t="s">
        <v>403</v>
      </c>
      <c r="D27" s="974"/>
      <c r="E27" s="974"/>
      <c r="F27" s="974"/>
      <c r="G27" s="974"/>
      <c r="H27" s="450">
        <f>SUM(H28:H29)</f>
        <v>156.19999999999999</v>
      </c>
      <c r="I27" s="450">
        <f>SUM(I28:I29)</f>
        <v>152</v>
      </c>
      <c r="J27" s="188"/>
      <c r="K27" s="488"/>
      <c r="L27" s="488"/>
      <c r="M27" s="181"/>
    </row>
    <row r="28" spans="1:15" ht="70.5" customHeight="1" x14ac:dyDescent="0.2">
      <c r="B28" s="58" t="s">
        <v>414</v>
      </c>
      <c r="C28" s="63" t="s">
        <v>395</v>
      </c>
      <c r="D28" s="368">
        <v>1</v>
      </c>
      <c r="E28" s="421" t="s">
        <v>653</v>
      </c>
      <c r="F28" s="393" t="s">
        <v>751</v>
      </c>
      <c r="G28" s="55" t="s">
        <v>1</v>
      </c>
      <c r="H28" s="56">
        <v>105</v>
      </c>
      <c r="I28" s="56">
        <v>100.8</v>
      </c>
      <c r="J28" s="58" t="s">
        <v>83</v>
      </c>
      <c r="K28" s="491" t="s">
        <v>84</v>
      </c>
      <c r="L28" s="491" t="s">
        <v>1443</v>
      </c>
      <c r="M28" s="46" t="s">
        <v>1501</v>
      </c>
    </row>
    <row r="29" spans="1:15" ht="56.25" customHeight="1" x14ac:dyDescent="0.2">
      <c r="B29" s="58" t="s">
        <v>415</v>
      </c>
      <c r="C29" s="65" t="s">
        <v>410</v>
      </c>
      <c r="D29" s="368">
        <v>1</v>
      </c>
      <c r="E29" s="421" t="s">
        <v>654</v>
      </c>
      <c r="F29" s="393" t="s">
        <v>751</v>
      </c>
      <c r="G29" s="55" t="s">
        <v>1</v>
      </c>
      <c r="H29" s="56">
        <v>51.2</v>
      </c>
      <c r="I29" s="56">
        <v>51.2</v>
      </c>
      <c r="J29" s="58" t="s">
        <v>542</v>
      </c>
      <c r="K29" s="419" t="s">
        <v>32</v>
      </c>
      <c r="L29" s="419" t="s">
        <v>32</v>
      </c>
      <c r="M29" s="761" t="s">
        <v>1369</v>
      </c>
    </row>
    <row r="30" spans="1:15" ht="21" customHeight="1" x14ac:dyDescent="0.2">
      <c r="B30" s="190" t="s">
        <v>396</v>
      </c>
      <c r="C30" s="974" t="s">
        <v>397</v>
      </c>
      <c r="D30" s="974"/>
      <c r="E30" s="974"/>
      <c r="F30" s="974"/>
      <c r="G30" s="974"/>
      <c r="H30" s="450">
        <f>SUM(H31:H39)</f>
        <v>3599.5</v>
      </c>
      <c r="I30" s="450">
        <f>SUM(I31:I39)</f>
        <v>3509.3</v>
      </c>
      <c r="J30" s="188"/>
      <c r="K30" s="488"/>
      <c r="L30" s="488"/>
      <c r="M30" s="181"/>
    </row>
    <row r="31" spans="1:15" ht="217.5" customHeight="1" x14ac:dyDescent="0.2">
      <c r="B31" s="44" t="s">
        <v>416</v>
      </c>
      <c r="C31" s="225" t="s">
        <v>662</v>
      </c>
      <c r="D31" s="429">
        <v>1</v>
      </c>
      <c r="E31" s="431" t="s">
        <v>655</v>
      </c>
      <c r="F31" s="438" t="s">
        <v>751</v>
      </c>
      <c r="G31" s="43" t="s">
        <v>4</v>
      </c>
      <c r="H31" s="56">
        <v>2695.7</v>
      </c>
      <c r="I31" s="56">
        <v>2724.3</v>
      </c>
      <c r="J31" s="58" t="s">
        <v>31</v>
      </c>
      <c r="K31" s="68" t="s">
        <v>79</v>
      </c>
      <c r="L31" s="68">
        <v>58</v>
      </c>
      <c r="M31" s="761" t="s">
        <v>1368</v>
      </c>
      <c r="N31" s="762">
        <f>+H31+H43</f>
        <v>2845.7</v>
      </c>
      <c r="O31" s="762">
        <f>+I31+I43</f>
        <v>2844.6000000000004</v>
      </c>
    </row>
    <row r="32" spans="1:15" ht="41.25" customHeight="1" x14ac:dyDescent="0.2">
      <c r="B32" s="44" t="s">
        <v>417</v>
      </c>
      <c r="C32" s="96" t="s">
        <v>413</v>
      </c>
      <c r="D32" s="404" t="s">
        <v>32</v>
      </c>
      <c r="E32" s="456" t="s">
        <v>656</v>
      </c>
      <c r="F32" s="423" t="s">
        <v>769</v>
      </c>
      <c r="G32" s="15" t="s">
        <v>1</v>
      </c>
      <c r="H32" s="97">
        <v>230</v>
      </c>
      <c r="I32" s="97">
        <v>229.9</v>
      </c>
      <c r="J32" s="120" t="s">
        <v>57</v>
      </c>
      <c r="K32" s="118" t="s">
        <v>80</v>
      </c>
      <c r="L32" s="118">
        <v>34.200000000000003</v>
      </c>
      <c r="M32" s="46" t="s">
        <v>1367</v>
      </c>
    </row>
    <row r="33" spans="2:13" s="18" customFormat="1" ht="37.5" customHeight="1" x14ac:dyDescent="0.2">
      <c r="B33" s="1003" t="s">
        <v>418</v>
      </c>
      <c r="C33" s="830" t="s">
        <v>765</v>
      </c>
      <c r="D33" s="875">
        <v>1</v>
      </c>
      <c r="E33" s="883" t="s">
        <v>657</v>
      </c>
      <c r="F33" s="989" t="s">
        <v>751</v>
      </c>
      <c r="G33" s="63" t="s">
        <v>1</v>
      </c>
      <c r="H33" s="451">
        <v>150</v>
      </c>
      <c r="I33" s="451">
        <v>150</v>
      </c>
      <c r="J33" s="972" t="s">
        <v>516</v>
      </c>
      <c r="K33" s="969" t="s">
        <v>514</v>
      </c>
      <c r="L33" s="969" t="s">
        <v>1366</v>
      </c>
      <c r="M33" s="886" t="s">
        <v>1365</v>
      </c>
    </row>
    <row r="34" spans="2:13" s="18" customFormat="1" ht="27" customHeight="1" x14ac:dyDescent="0.2">
      <c r="B34" s="1004"/>
      <c r="C34" s="832"/>
      <c r="D34" s="876"/>
      <c r="E34" s="884"/>
      <c r="F34" s="990"/>
      <c r="G34" s="63" t="s">
        <v>1</v>
      </c>
      <c r="H34" s="451">
        <v>42.3</v>
      </c>
      <c r="I34" s="451">
        <v>42.3</v>
      </c>
      <c r="J34" s="973"/>
      <c r="K34" s="970"/>
      <c r="L34" s="970"/>
      <c r="M34" s="887"/>
    </row>
    <row r="35" spans="2:13" s="18" customFormat="1" ht="39" customHeight="1" x14ac:dyDescent="0.2">
      <c r="B35" s="987" t="s">
        <v>789</v>
      </c>
      <c r="C35" s="830" t="s">
        <v>790</v>
      </c>
      <c r="D35" s="403">
        <v>1</v>
      </c>
      <c r="E35" s="436" t="s">
        <v>660</v>
      </c>
      <c r="F35" s="989" t="s">
        <v>752</v>
      </c>
      <c r="G35" s="63" t="s">
        <v>1</v>
      </c>
      <c r="H35" s="451">
        <v>11.9</v>
      </c>
      <c r="I35" s="451">
        <v>11.7</v>
      </c>
      <c r="J35" s="972" t="s">
        <v>1363</v>
      </c>
      <c r="K35" s="969" t="s">
        <v>1364</v>
      </c>
      <c r="L35" s="969" t="s">
        <v>1364</v>
      </c>
      <c r="M35" s="888" t="s">
        <v>1449</v>
      </c>
    </row>
    <row r="36" spans="2:13" s="18" customFormat="1" ht="30.75" customHeight="1" x14ac:dyDescent="0.2">
      <c r="B36" s="988"/>
      <c r="C36" s="832"/>
      <c r="D36" s="403">
        <v>2</v>
      </c>
      <c r="E36" s="436" t="s">
        <v>581</v>
      </c>
      <c r="F36" s="990"/>
      <c r="G36" s="63" t="s">
        <v>2</v>
      </c>
      <c r="H36" s="451">
        <v>66.900000000000006</v>
      </c>
      <c r="I36" s="451">
        <v>60.5</v>
      </c>
      <c r="J36" s="973"/>
      <c r="K36" s="970"/>
      <c r="L36" s="970"/>
      <c r="M36" s="889"/>
    </row>
    <row r="37" spans="2:13" ht="48.75" customHeight="1" x14ac:dyDescent="0.2">
      <c r="B37" s="44" t="s">
        <v>419</v>
      </c>
      <c r="C37" s="63" t="s">
        <v>412</v>
      </c>
      <c r="D37" s="368">
        <v>1</v>
      </c>
      <c r="E37" s="365" t="s">
        <v>658</v>
      </c>
      <c r="F37" s="395" t="s">
        <v>751</v>
      </c>
      <c r="G37" s="321" t="s">
        <v>1</v>
      </c>
      <c r="H37" s="310">
        <v>85</v>
      </c>
      <c r="I37" s="310">
        <v>84.9</v>
      </c>
      <c r="J37" s="320" t="s">
        <v>9</v>
      </c>
      <c r="K37" s="68">
        <v>2</v>
      </c>
      <c r="L37" s="68">
        <v>2</v>
      </c>
      <c r="M37" s="761" t="s">
        <v>1362</v>
      </c>
    </row>
    <row r="38" spans="2:13" ht="47.25" customHeight="1" x14ac:dyDescent="0.2">
      <c r="B38" s="44" t="s">
        <v>420</v>
      </c>
      <c r="C38" s="63" t="s">
        <v>411</v>
      </c>
      <c r="D38" s="368">
        <v>1</v>
      </c>
      <c r="E38" s="457" t="s">
        <v>659</v>
      </c>
      <c r="F38" s="433" t="s">
        <v>751</v>
      </c>
      <c r="G38" s="321" t="s">
        <v>1</v>
      </c>
      <c r="H38" s="310">
        <v>207.7</v>
      </c>
      <c r="I38" s="310">
        <v>191.2</v>
      </c>
      <c r="J38" s="350" t="s">
        <v>10</v>
      </c>
      <c r="K38" s="68">
        <v>100</v>
      </c>
      <c r="L38" s="68">
        <v>100</v>
      </c>
      <c r="M38" s="58" t="s">
        <v>1361</v>
      </c>
    </row>
    <row r="39" spans="2:13" ht="54" customHeight="1" x14ac:dyDescent="0.2">
      <c r="B39" s="44" t="s">
        <v>421</v>
      </c>
      <c r="C39" s="63" t="s">
        <v>449</v>
      </c>
      <c r="D39" s="403">
        <v>1</v>
      </c>
      <c r="E39" s="436" t="s">
        <v>557</v>
      </c>
      <c r="F39" s="436" t="s">
        <v>640</v>
      </c>
      <c r="G39" s="55" t="s">
        <v>1</v>
      </c>
      <c r="H39" s="56">
        <v>110</v>
      </c>
      <c r="I39" s="56">
        <v>14.5</v>
      </c>
      <c r="J39" s="57" t="s">
        <v>518</v>
      </c>
      <c r="K39" s="419" t="s">
        <v>525</v>
      </c>
      <c r="L39" s="419" t="s">
        <v>32</v>
      </c>
      <c r="M39" s="761" t="s">
        <v>1359</v>
      </c>
    </row>
    <row r="40" spans="2:13" ht="35.25" customHeight="1" x14ac:dyDescent="0.2">
      <c r="B40" s="190" t="s">
        <v>405</v>
      </c>
      <c r="C40" s="974" t="s">
        <v>406</v>
      </c>
      <c r="D40" s="974"/>
      <c r="E40" s="974"/>
      <c r="F40" s="974"/>
      <c r="G40" s="974"/>
      <c r="H40" s="450">
        <f>SUM(H41:H45)</f>
        <v>664.8</v>
      </c>
      <c r="I40" s="450">
        <f>SUM(I41:I45)</f>
        <v>298.89999999999998</v>
      </c>
      <c r="J40" s="188"/>
      <c r="K40" s="488"/>
      <c r="L40" s="488"/>
      <c r="M40" s="181"/>
    </row>
    <row r="41" spans="2:13" ht="120.75" customHeight="1" x14ac:dyDescent="0.2">
      <c r="B41" s="44" t="s">
        <v>422</v>
      </c>
      <c r="C41" s="63" t="s">
        <v>404</v>
      </c>
      <c r="D41" s="368">
        <v>1</v>
      </c>
      <c r="E41" s="365" t="s">
        <v>660</v>
      </c>
      <c r="F41" s="393" t="s">
        <v>751</v>
      </c>
      <c r="G41" s="63" t="s">
        <v>1</v>
      </c>
      <c r="H41" s="19">
        <v>85</v>
      </c>
      <c r="I41" s="19">
        <v>78.8</v>
      </c>
      <c r="J41" s="33" t="s">
        <v>11</v>
      </c>
      <c r="K41" s="68">
        <v>5</v>
      </c>
      <c r="L41" s="68">
        <v>9</v>
      </c>
      <c r="M41" s="761" t="s">
        <v>1440</v>
      </c>
    </row>
    <row r="42" spans="2:13" ht="62.25" customHeight="1" x14ac:dyDescent="0.2">
      <c r="B42" s="972" t="s">
        <v>423</v>
      </c>
      <c r="C42" s="830" t="s">
        <v>467</v>
      </c>
      <c r="D42" s="875">
        <v>1</v>
      </c>
      <c r="E42" s="883" t="s">
        <v>660</v>
      </c>
      <c r="F42" s="1001" t="s">
        <v>751</v>
      </c>
      <c r="G42" s="63" t="s">
        <v>1</v>
      </c>
      <c r="H42" s="19">
        <v>50</v>
      </c>
      <c r="I42" s="19">
        <v>50</v>
      </c>
      <c r="J42" s="888" t="s">
        <v>59</v>
      </c>
      <c r="K42" s="966" t="s">
        <v>1471</v>
      </c>
      <c r="L42" s="966" t="s">
        <v>1358</v>
      </c>
      <c r="M42" s="46" t="s">
        <v>1502</v>
      </c>
    </row>
    <row r="43" spans="2:13" ht="48.75" customHeight="1" x14ac:dyDescent="0.2">
      <c r="B43" s="973"/>
      <c r="C43" s="832"/>
      <c r="D43" s="876"/>
      <c r="E43" s="884"/>
      <c r="F43" s="1002"/>
      <c r="G43" s="63" t="s">
        <v>4</v>
      </c>
      <c r="H43" s="19">
        <v>150</v>
      </c>
      <c r="I43" s="19">
        <v>120.3</v>
      </c>
      <c r="J43" s="889"/>
      <c r="K43" s="968"/>
      <c r="L43" s="968"/>
      <c r="M43" s="46" t="s">
        <v>1356</v>
      </c>
    </row>
    <row r="44" spans="2:13" ht="90.75" customHeight="1" x14ac:dyDescent="0.2">
      <c r="B44" s="44" t="s">
        <v>424</v>
      </c>
      <c r="C44" s="231" t="s">
        <v>448</v>
      </c>
      <c r="D44" s="454">
        <v>1</v>
      </c>
      <c r="E44" s="402" t="s">
        <v>567</v>
      </c>
      <c r="F44" s="448" t="s">
        <v>640</v>
      </c>
      <c r="G44" s="11" t="s">
        <v>1</v>
      </c>
      <c r="H44" s="56">
        <v>124</v>
      </c>
      <c r="I44" s="56">
        <v>19.399999999999999</v>
      </c>
      <c r="J44" s="45" t="s">
        <v>122</v>
      </c>
      <c r="K44" s="68">
        <v>2</v>
      </c>
      <c r="L44" s="68">
        <v>2</v>
      </c>
      <c r="M44" s="761" t="s">
        <v>1360</v>
      </c>
    </row>
    <row r="45" spans="2:13" ht="65.25" customHeight="1" x14ac:dyDescent="0.2">
      <c r="B45" s="44" t="s">
        <v>451</v>
      </c>
      <c r="C45" s="63" t="s">
        <v>450</v>
      </c>
      <c r="D45" s="368">
        <v>1</v>
      </c>
      <c r="E45" s="369" t="s">
        <v>661</v>
      </c>
      <c r="F45" s="393" t="s">
        <v>649</v>
      </c>
      <c r="G45" s="55" t="s">
        <v>1</v>
      </c>
      <c r="H45" s="56">
        <v>255.8</v>
      </c>
      <c r="I45" s="56">
        <v>30.4</v>
      </c>
      <c r="J45" s="33" t="s">
        <v>95</v>
      </c>
      <c r="K45" s="68">
        <v>3</v>
      </c>
      <c r="L45" s="68">
        <v>4</v>
      </c>
      <c r="M45" s="33" t="s">
        <v>1357</v>
      </c>
    </row>
    <row r="46" spans="2:13" ht="21.75" customHeight="1" x14ac:dyDescent="0.2">
      <c r="B46" s="891" t="s">
        <v>503</v>
      </c>
      <c r="C46" s="891"/>
      <c r="D46" s="891"/>
      <c r="E46" s="891"/>
      <c r="F46" s="891"/>
      <c r="G46" s="892"/>
      <c r="H46" s="452">
        <f>+H40+H30+H27+H19+H12</f>
        <v>5357.2</v>
      </c>
      <c r="I46" s="452">
        <f>+I40+I30+I27+I19+I12</f>
        <v>4807.2000000000007</v>
      </c>
      <c r="J46" s="87"/>
      <c r="K46" s="82"/>
      <c r="L46" s="82"/>
    </row>
    <row r="47" spans="2:13" ht="17.25" customHeight="1" x14ac:dyDescent="0.2">
      <c r="B47" s="998"/>
      <c r="C47" s="999"/>
      <c r="D47" s="999"/>
      <c r="E47" s="999"/>
      <c r="F47" s="999"/>
      <c r="G47" s="1000"/>
      <c r="H47" s="521">
        <f>+H46-H48</f>
        <v>0</v>
      </c>
      <c r="I47" s="521">
        <f>+I46-I48</f>
        <v>0</v>
      </c>
      <c r="J47" s="87"/>
      <c r="K47" s="82"/>
      <c r="L47" s="82"/>
    </row>
    <row r="48" spans="2:13" ht="30" customHeight="1" x14ac:dyDescent="0.2">
      <c r="B48" s="203"/>
      <c r="C48" s="227" t="s">
        <v>425</v>
      </c>
      <c r="D48" s="227"/>
      <c r="E48" s="227"/>
      <c r="F48" s="227"/>
      <c r="G48" s="211"/>
      <c r="H48" s="444">
        <f t="shared" ref="H48:I48" si="0">SUM(H50:H55)</f>
        <v>5357.2</v>
      </c>
      <c r="I48" s="444">
        <f t="shared" si="0"/>
        <v>4807.2</v>
      </c>
      <c r="J48" s="48"/>
      <c r="K48" s="83"/>
      <c r="L48" s="83"/>
    </row>
    <row r="49" spans="2:12" ht="17.25" customHeight="1" x14ac:dyDescent="0.2">
      <c r="B49" s="192"/>
      <c r="C49" s="207" t="s">
        <v>426</v>
      </c>
      <c r="D49" s="207"/>
      <c r="E49" s="207"/>
      <c r="F49" s="207"/>
      <c r="G49" s="192"/>
      <c r="H49" s="24"/>
      <c r="I49" s="24"/>
      <c r="J49" s="148"/>
      <c r="K49" s="83"/>
      <c r="L49" s="83"/>
    </row>
    <row r="50" spans="2:12" ht="28.5" customHeight="1" x14ac:dyDescent="0.2">
      <c r="B50" s="192"/>
      <c r="C50" s="207" t="s">
        <v>427</v>
      </c>
      <c r="D50" s="207"/>
      <c r="E50" s="207"/>
      <c r="F50" s="207"/>
      <c r="G50" s="242" t="s">
        <v>1</v>
      </c>
      <c r="H50" s="445">
        <f>+H45+H44+H42+H41+H39+H38+H37+H33+H32+H29+H28+H26+H25+H24+H23+H22+H21+H18+H15+H14+H13+H34+H35</f>
        <v>2305.9</v>
      </c>
      <c r="I50" s="445">
        <f>+I45+I44+I42+I41+I39+I38+I37+I33+I32+I29+I28+I26+I25+I24+I23+I22+I21+I18+I15+I14+I13+I34+I35</f>
        <v>1764.7</v>
      </c>
      <c r="J50" s="287"/>
      <c r="K50" s="486"/>
      <c r="L50" s="486"/>
    </row>
    <row r="51" spans="2:12" ht="16.5" customHeight="1" x14ac:dyDescent="0.2">
      <c r="B51" s="192"/>
      <c r="C51" s="207" t="s">
        <v>428</v>
      </c>
      <c r="D51" s="207"/>
      <c r="E51" s="207"/>
      <c r="F51" s="207"/>
      <c r="G51" s="242" t="s">
        <v>4</v>
      </c>
      <c r="H51" s="445">
        <f>+H43+H31</f>
        <v>2845.7</v>
      </c>
      <c r="I51" s="445">
        <f>+I43+I31</f>
        <v>2844.6000000000004</v>
      </c>
      <c r="J51" s="148"/>
      <c r="K51" s="83"/>
      <c r="L51" s="83"/>
    </row>
    <row r="52" spans="2:12" ht="22.5" customHeight="1" x14ac:dyDescent="0.2">
      <c r="B52" s="192"/>
      <c r="C52" s="207" t="s">
        <v>429</v>
      </c>
      <c r="D52" s="207"/>
      <c r="E52" s="207"/>
      <c r="F52" s="207"/>
      <c r="G52" s="242" t="s">
        <v>5</v>
      </c>
      <c r="H52" s="445"/>
      <c r="I52" s="445"/>
      <c r="J52" s="148"/>
      <c r="K52" s="83"/>
      <c r="L52" s="83"/>
    </row>
    <row r="53" spans="2:12" ht="37.5" customHeight="1" x14ac:dyDescent="0.2">
      <c r="B53" s="192"/>
      <c r="C53" s="207" t="s">
        <v>430</v>
      </c>
      <c r="D53" s="207"/>
      <c r="E53" s="207"/>
      <c r="F53" s="207"/>
      <c r="G53" s="242" t="s">
        <v>2</v>
      </c>
      <c r="H53" s="445">
        <f>+H36</f>
        <v>66.900000000000006</v>
      </c>
      <c r="I53" s="445">
        <f>+I36</f>
        <v>60.5</v>
      </c>
      <c r="J53" s="148"/>
      <c r="K53" s="83"/>
      <c r="L53" s="83"/>
    </row>
    <row r="54" spans="2:12" ht="22.5" customHeight="1" x14ac:dyDescent="0.2">
      <c r="B54" s="192"/>
      <c r="C54" s="207" t="s">
        <v>431</v>
      </c>
      <c r="D54" s="207"/>
      <c r="E54" s="207"/>
      <c r="F54" s="207"/>
      <c r="G54" s="242" t="s">
        <v>3</v>
      </c>
      <c r="H54" s="445">
        <f>+H20</f>
        <v>138.69999999999999</v>
      </c>
      <c r="I54" s="445">
        <f>+I20</f>
        <v>137.4</v>
      </c>
      <c r="J54" s="148"/>
      <c r="K54" s="83"/>
      <c r="L54" s="83"/>
    </row>
    <row r="55" spans="2:12" ht="22.5" customHeight="1" x14ac:dyDescent="0.2">
      <c r="B55" s="194"/>
      <c r="C55" s="208" t="s">
        <v>432</v>
      </c>
      <c r="D55" s="208"/>
      <c r="E55" s="208"/>
      <c r="F55" s="208"/>
      <c r="G55" s="243" t="s">
        <v>436</v>
      </c>
      <c r="H55" s="445"/>
      <c r="I55" s="445"/>
      <c r="J55" s="148"/>
      <c r="K55" s="83"/>
      <c r="L55" s="83"/>
    </row>
    <row r="56" spans="2:12" ht="48" customHeight="1" x14ac:dyDescent="0.2">
      <c r="B56" s="195"/>
      <c r="C56" s="195" t="s">
        <v>433</v>
      </c>
      <c r="D56" s="195"/>
      <c r="E56" s="195"/>
      <c r="F56" s="195"/>
      <c r="G56" s="204" t="s">
        <v>437</v>
      </c>
      <c r="H56" s="444"/>
      <c r="I56" s="444"/>
      <c r="J56" s="148"/>
      <c r="K56" s="83"/>
      <c r="L56" s="83"/>
    </row>
    <row r="57" spans="2:12" ht="34.5" customHeight="1" x14ac:dyDescent="0.2">
      <c r="B57" s="197"/>
      <c r="C57" s="197" t="s">
        <v>435</v>
      </c>
      <c r="D57" s="197"/>
      <c r="E57" s="197"/>
      <c r="F57" s="197"/>
      <c r="G57" s="212"/>
      <c r="H57" s="446">
        <f t="shared" ref="H57:I57" si="1">+H56+H48</f>
        <v>5357.2</v>
      </c>
      <c r="I57" s="446">
        <f t="shared" si="1"/>
        <v>4807.2</v>
      </c>
      <c r="J57" s="148"/>
      <c r="K57" s="83"/>
      <c r="L57" s="83"/>
    </row>
    <row r="58" spans="2:12" ht="19.5" customHeight="1" x14ac:dyDescent="0.2">
      <c r="B58" s="192"/>
      <c r="C58" s="74" t="s">
        <v>434</v>
      </c>
      <c r="D58" s="74"/>
      <c r="E58" s="74"/>
      <c r="F58" s="74"/>
      <c r="G58" s="192"/>
      <c r="H58" s="24">
        <f>+H36</f>
        <v>66.900000000000006</v>
      </c>
      <c r="I58" s="24">
        <f>+I36</f>
        <v>60.5</v>
      </c>
      <c r="J58" s="148"/>
      <c r="K58" s="83"/>
      <c r="L58" s="83"/>
    </row>
  </sheetData>
  <mergeCells count="62">
    <mergeCell ref="J33:J34"/>
    <mergeCell ref="L33:L34"/>
    <mergeCell ref="C33:C34"/>
    <mergeCell ref="B33:B34"/>
    <mergeCell ref="E33:E34"/>
    <mergeCell ref="D33:D34"/>
    <mergeCell ref="F33:F34"/>
    <mergeCell ref="B47:G47"/>
    <mergeCell ref="L42:L43"/>
    <mergeCell ref="C40:G40"/>
    <mergeCell ref="B42:B43"/>
    <mergeCell ref="J42:J43"/>
    <mergeCell ref="B46:G46"/>
    <mergeCell ref="C42:C43"/>
    <mergeCell ref="D42:D43"/>
    <mergeCell ref="E42:E43"/>
    <mergeCell ref="F42:F43"/>
    <mergeCell ref="J15:J17"/>
    <mergeCell ref="L15:L17"/>
    <mergeCell ref="B6:L6"/>
    <mergeCell ref="J7:L7"/>
    <mergeCell ref="I8:I10"/>
    <mergeCell ref="B8:B10"/>
    <mergeCell ref="J9:J10"/>
    <mergeCell ref="D8:D10"/>
    <mergeCell ref="E8:E10"/>
    <mergeCell ref="F8:F10"/>
    <mergeCell ref="G8:G10"/>
    <mergeCell ref="L9:L10"/>
    <mergeCell ref="H8:H10"/>
    <mergeCell ref="H15:H17"/>
    <mergeCell ref="K9:K10"/>
    <mergeCell ref="C15:C17"/>
    <mergeCell ref="B15:B17"/>
    <mergeCell ref="G15:G17"/>
    <mergeCell ref="I15:I17"/>
    <mergeCell ref="B35:B36"/>
    <mergeCell ref="C35:C36"/>
    <mergeCell ref="F35:F36"/>
    <mergeCell ref="C30:G30"/>
    <mergeCell ref="C27:G27"/>
    <mergeCell ref="G1:J1"/>
    <mergeCell ref="G2:L2"/>
    <mergeCell ref="G3:L3"/>
    <mergeCell ref="G4:J4"/>
    <mergeCell ref="G5:J5"/>
    <mergeCell ref="K15:K17"/>
    <mergeCell ref="K33:K34"/>
    <mergeCell ref="K35:K36"/>
    <mergeCell ref="K42:K43"/>
    <mergeCell ref="J8:M8"/>
    <mergeCell ref="M9:M10"/>
    <mergeCell ref="M35:M36"/>
    <mergeCell ref="M33:M34"/>
    <mergeCell ref="M15:M17"/>
    <mergeCell ref="J35:J36"/>
    <mergeCell ref="L35:L36"/>
    <mergeCell ref="B11:L11"/>
    <mergeCell ref="C8:C10"/>
    <mergeCell ref="C12:G12"/>
    <mergeCell ref="C19:G19"/>
    <mergeCell ref="F15:F17"/>
  </mergeCells>
  <phoneticPr fontId="13" type="noConversion"/>
  <pageMargins left="0.19685039370078741" right="0.19685039370078741" top="0.51181102362204722" bottom="0.19685039370078741" header="0" footer="0"/>
  <pageSetup paperSize="9" scale="56"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tint="0.59999389629810485"/>
    <pageSetUpPr fitToPage="1"/>
  </sheetPr>
  <dimension ref="B1:N57"/>
  <sheetViews>
    <sheetView zoomScale="85" zoomScaleNormal="85" workbookViewId="0">
      <pane ySplit="9" topLeftCell="A10" activePane="bottomLeft" state="frozen"/>
      <selection activeCell="F27" sqref="F27"/>
      <selection pane="bottomLeft" activeCell="J12" sqref="J12:J18"/>
    </sheetView>
  </sheetViews>
  <sheetFormatPr defaultColWidth="9.140625" defaultRowHeight="12.75" x14ac:dyDescent="0.2"/>
  <cols>
    <col min="1" max="1" width="3.140625" style="22" customWidth="1"/>
    <col min="2" max="2" width="17.140625" style="185" customWidth="1"/>
    <col min="3" max="3" width="40.28515625" style="124" customWidth="1"/>
    <col min="4" max="4" width="6.5703125" style="462" customWidth="1"/>
    <col min="5" max="5" width="46.85546875" style="124" customWidth="1"/>
    <col min="6" max="6" width="25.5703125" style="124" customWidth="1"/>
    <col min="7" max="7" width="7" style="124" customWidth="1"/>
    <col min="8" max="8" width="12.28515625" style="124" customWidth="1"/>
    <col min="9" max="9" width="12.28515625" style="557" customWidth="1"/>
    <col min="10" max="10" width="29.28515625" style="112" customWidth="1"/>
    <col min="11" max="12" width="5.7109375" style="123" customWidth="1"/>
    <col min="13" max="13" width="44" style="18" customWidth="1"/>
    <col min="14" max="16384" width="9.140625" style="22"/>
  </cols>
  <sheetData>
    <row r="1" spans="2:14" ht="15" hidden="1" x14ac:dyDescent="0.25">
      <c r="G1" s="905" t="s">
        <v>722</v>
      </c>
      <c r="H1" s="905"/>
      <c r="I1" s="905"/>
      <c r="J1" s="905"/>
      <c r="K1" s="511"/>
      <c r="L1" s="511"/>
    </row>
    <row r="2" spans="2:14" ht="15" hidden="1" x14ac:dyDescent="0.25">
      <c r="G2" s="819" t="s">
        <v>723</v>
      </c>
      <c r="H2" s="819"/>
      <c r="I2" s="819"/>
      <c r="J2" s="819"/>
      <c r="K2" s="819"/>
      <c r="L2" s="819"/>
    </row>
    <row r="3" spans="2:14" ht="15" hidden="1" x14ac:dyDescent="0.25">
      <c r="G3" s="819" t="s">
        <v>724</v>
      </c>
      <c r="H3" s="819"/>
      <c r="I3" s="819"/>
      <c r="J3" s="819"/>
      <c r="K3" s="819"/>
      <c r="L3" s="819"/>
    </row>
    <row r="4" spans="2:14" ht="15" hidden="1" x14ac:dyDescent="0.25">
      <c r="G4" s="819" t="s">
        <v>726</v>
      </c>
      <c r="H4" s="819"/>
      <c r="I4" s="819"/>
      <c r="J4" s="819"/>
      <c r="K4" s="512"/>
      <c r="L4" s="512"/>
    </row>
    <row r="5" spans="2:14" ht="15" hidden="1" x14ac:dyDescent="0.25">
      <c r="G5" s="819" t="s">
        <v>770</v>
      </c>
      <c r="H5" s="819"/>
      <c r="I5" s="819"/>
      <c r="J5" s="819"/>
      <c r="K5" s="512"/>
      <c r="L5" s="512"/>
    </row>
    <row r="6" spans="2:14" ht="15" customHeight="1" x14ac:dyDescent="0.2">
      <c r="B6" s="186"/>
      <c r="C6" s="125"/>
      <c r="D6" s="125"/>
      <c r="E6" s="125"/>
      <c r="F6" s="125"/>
      <c r="G6" s="126"/>
      <c r="H6" s="126"/>
      <c r="I6" s="763"/>
      <c r="J6" s="964"/>
      <c r="K6" s="964"/>
      <c r="L6" s="964"/>
    </row>
    <row r="7" spans="2:14" ht="15" customHeight="1" x14ac:dyDescent="0.2">
      <c r="B7" s="820" t="s">
        <v>127</v>
      </c>
      <c r="C7" s="820" t="s">
        <v>547</v>
      </c>
      <c r="D7" s="1036" t="s">
        <v>543</v>
      </c>
      <c r="E7" s="820" t="s">
        <v>544</v>
      </c>
      <c r="F7" s="820" t="s">
        <v>545</v>
      </c>
      <c r="G7" s="1036" t="s">
        <v>546</v>
      </c>
      <c r="H7" s="842" t="s">
        <v>1188</v>
      </c>
      <c r="I7" s="842" t="s">
        <v>1189</v>
      </c>
      <c r="J7" s="842" t="s">
        <v>23</v>
      </c>
      <c r="K7" s="842"/>
      <c r="L7" s="842"/>
      <c r="M7" s="842"/>
    </row>
    <row r="8" spans="2:14" ht="15" customHeight="1" x14ac:dyDescent="0.2">
      <c r="B8" s="820"/>
      <c r="C8" s="820"/>
      <c r="D8" s="1036"/>
      <c r="E8" s="820"/>
      <c r="F8" s="820"/>
      <c r="G8" s="1036"/>
      <c r="H8" s="842"/>
      <c r="I8" s="842"/>
      <c r="J8" s="842" t="s">
        <v>24</v>
      </c>
      <c r="K8" s="836" t="s">
        <v>1186</v>
      </c>
      <c r="L8" s="836" t="s">
        <v>1187</v>
      </c>
      <c r="M8" s="971" t="s">
        <v>1185</v>
      </c>
    </row>
    <row r="9" spans="2:14" ht="79.5" customHeight="1" x14ac:dyDescent="0.2">
      <c r="B9" s="820"/>
      <c r="C9" s="820"/>
      <c r="D9" s="1036"/>
      <c r="E9" s="820"/>
      <c r="F9" s="820"/>
      <c r="G9" s="1036"/>
      <c r="H9" s="842"/>
      <c r="I9" s="842"/>
      <c r="J9" s="842"/>
      <c r="K9" s="836"/>
      <c r="L9" s="836"/>
      <c r="M9" s="971"/>
    </row>
    <row r="10" spans="2:14" ht="24.75" customHeight="1" x14ac:dyDescent="0.2">
      <c r="B10" s="953" t="s">
        <v>597</v>
      </c>
      <c r="C10" s="954"/>
      <c r="D10" s="954"/>
      <c r="E10" s="954"/>
      <c r="F10" s="954"/>
      <c r="G10" s="954"/>
      <c r="H10" s="954"/>
      <c r="I10" s="954"/>
      <c r="J10" s="954"/>
      <c r="K10" s="954"/>
      <c r="L10" s="955"/>
      <c r="M10" s="786"/>
    </row>
    <row r="11" spans="2:14" ht="24.75" customHeight="1" x14ac:dyDescent="0.2">
      <c r="B11" s="303" t="s">
        <v>362</v>
      </c>
      <c r="C11" s="1024" t="s">
        <v>13</v>
      </c>
      <c r="D11" s="1025"/>
      <c r="E11" s="1025"/>
      <c r="F11" s="1025"/>
      <c r="G11" s="1026"/>
      <c r="H11" s="184">
        <f>SUM(H12:H26)</f>
        <v>494.4</v>
      </c>
      <c r="I11" s="184">
        <f>SUM(I12:I26)</f>
        <v>452.80000000000007</v>
      </c>
      <c r="J11" s="272"/>
      <c r="K11" s="273"/>
      <c r="L11" s="273"/>
      <c r="M11" s="787"/>
      <c r="N11" s="239"/>
    </row>
    <row r="12" spans="2:14" ht="30.75" customHeight="1" x14ac:dyDescent="0.2">
      <c r="B12" s="1033" t="s">
        <v>366</v>
      </c>
      <c r="C12" s="1033" t="s">
        <v>438</v>
      </c>
      <c r="D12" s="788" t="s">
        <v>32</v>
      </c>
      <c r="E12" s="789" t="s">
        <v>663</v>
      </c>
      <c r="F12" s="1037" t="s">
        <v>768</v>
      </c>
      <c r="G12" s="1013" t="s">
        <v>1</v>
      </c>
      <c r="H12" s="1009">
        <v>105.8</v>
      </c>
      <c r="I12" s="1009">
        <v>96.5</v>
      </c>
      <c r="J12" s="1016" t="s">
        <v>43</v>
      </c>
      <c r="K12" s="833">
        <v>7</v>
      </c>
      <c r="L12" s="833">
        <v>7</v>
      </c>
      <c r="M12" s="1013" t="s">
        <v>1385</v>
      </c>
    </row>
    <row r="13" spans="2:14" ht="30.75" customHeight="1" x14ac:dyDescent="0.2">
      <c r="B13" s="1034"/>
      <c r="C13" s="1034"/>
      <c r="D13" s="788" t="s">
        <v>16</v>
      </c>
      <c r="E13" s="789" t="s">
        <v>664</v>
      </c>
      <c r="F13" s="1038"/>
      <c r="G13" s="1014"/>
      <c r="H13" s="1010"/>
      <c r="I13" s="1010"/>
      <c r="J13" s="1017"/>
      <c r="K13" s="834"/>
      <c r="L13" s="834"/>
      <c r="M13" s="1014"/>
    </row>
    <row r="14" spans="2:14" ht="30.75" customHeight="1" x14ac:dyDescent="0.2">
      <c r="B14" s="1034"/>
      <c r="C14" s="1034"/>
      <c r="D14" s="788" t="s">
        <v>60</v>
      </c>
      <c r="E14" s="383" t="s">
        <v>667</v>
      </c>
      <c r="F14" s="1038"/>
      <c r="G14" s="1014"/>
      <c r="H14" s="1010"/>
      <c r="I14" s="1010"/>
      <c r="J14" s="1017"/>
      <c r="K14" s="834"/>
      <c r="L14" s="834"/>
      <c r="M14" s="1014"/>
      <c r="N14" s="239"/>
    </row>
    <row r="15" spans="2:14" ht="30.75" customHeight="1" x14ac:dyDescent="0.2">
      <c r="B15" s="1034"/>
      <c r="C15" s="1034"/>
      <c r="D15" s="788" t="s">
        <v>126</v>
      </c>
      <c r="E15" s="789" t="s">
        <v>668</v>
      </c>
      <c r="F15" s="1038"/>
      <c r="G15" s="1014"/>
      <c r="H15" s="1010"/>
      <c r="I15" s="1010"/>
      <c r="J15" s="1017"/>
      <c r="K15" s="834"/>
      <c r="L15" s="834"/>
      <c r="M15" s="1014"/>
    </row>
    <row r="16" spans="2:14" ht="30.75" customHeight="1" x14ac:dyDescent="0.2">
      <c r="B16" s="1034"/>
      <c r="C16" s="1034"/>
      <c r="D16" s="788" t="s">
        <v>666</v>
      </c>
      <c r="E16" s="789" t="s">
        <v>665</v>
      </c>
      <c r="F16" s="1038"/>
      <c r="G16" s="1014"/>
      <c r="H16" s="1010"/>
      <c r="I16" s="1010"/>
      <c r="J16" s="1017"/>
      <c r="K16" s="834"/>
      <c r="L16" s="834"/>
      <c r="M16" s="1014"/>
    </row>
    <row r="17" spans="2:14" ht="48" customHeight="1" x14ac:dyDescent="0.2">
      <c r="B17" s="1034"/>
      <c r="C17" s="1034"/>
      <c r="D17" s="788" t="s">
        <v>78</v>
      </c>
      <c r="E17" s="789" t="s">
        <v>670</v>
      </c>
      <c r="F17" s="1038"/>
      <c r="G17" s="1015"/>
      <c r="H17" s="1011"/>
      <c r="I17" s="1011"/>
      <c r="J17" s="1017"/>
      <c r="K17" s="834"/>
      <c r="L17" s="834"/>
      <c r="M17" s="1014"/>
    </row>
    <row r="18" spans="2:14" ht="33.75" customHeight="1" x14ac:dyDescent="0.2">
      <c r="B18" s="1035"/>
      <c r="C18" s="1035"/>
      <c r="D18" s="788" t="s">
        <v>669</v>
      </c>
      <c r="E18" s="789" t="s">
        <v>671</v>
      </c>
      <c r="F18" s="1039"/>
      <c r="G18" s="117" t="s">
        <v>4</v>
      </c>
      <c r="H18" s="97">
        <v>0</v>
      </c>
      <c r="I18" s="97">
        <v>13.4</v>
      </c>
      <c r="J18" s="1040"/>
      <c r="K18" s="835"/>
      <c r="L18" s="835"/>
      <c r="M18" s="1015"/>
    </row>
    <row r="19" spans="2:14" ht="37.5" customHeight="1" x14ac:dyDescent="0.2">
      <c r="B19" s="1033" t="s">
        <v>367</v>
      </c>
      <c r="C19" s="1033" t="s">
        <v>439</v>
      </c>
      <c r="D19" s="404" t="s">
        <v>32</v>
      </c>
      <c r="E19" s="371" t="s">
        <v>672</v>
      </c>
      <c r="F19" s="1043" t="s">
        <v>768</v>
      </c>
      <c r="G19" s="1013" t="s">
        <v>1</v>
      </c>
      <c r="H19" s="1009">
        <v>29.5</v>
      </c>
      <c r="I19" s="1009">
        <v>28.1</v>
      </c>
      <c r="J19" s="1013" t="s">
        <v>68</v>
      </c>
      <c r="K19" s="833">
        <v>5</v>
      </c>
      <c r="L19" s="833">
        <v>5</v>
      </c>
      <c r="M19" s="886" t="s">
        <v>1478</v>
      </c>
    </row>
    <row r="20" spans="2:14" ht="36.75" customHeight="1" x14ac:dyDescent="0.2">
      <c r="B20" s="1034"/>
      <c r="C20" s="1034"/>
      <c r="D20" s="404" t="s">
        <v>16</v>
      </c>
      <c r="E20" s="371" t="s">
        <v>673</v>
      </c>
      <c r="F20" s="1043"/>
      <c r="G20" s="1014"/>
      <c r="H20" s="1010"/>
      <c r="I20" s="1010"/>
      <c r="J20" s="1014"/>
      <c r="K20" s="834"/>
      <c r="L20" s="834"/>
      <c r="M20" s="1012"/>
    </row>
    <row r="21" spans="2:14" ht="36.75" customHeight="1" x14ac:dyDescent="0.2">
      <c r="B21" s="1035"/>
      <c r="C21" s="1035"/>
      <c r="D21" s="404" t="s">
        <v>60</v>
      </c>
      <c r="E21" s="371" t="s">
        <v>684</v>
      </c>
      <c r="F21" s="1043"/>
      <c r="G21" s="1015"/>
      <c r="H21" s="1011"/>
      <c r="I21" s="1011"/>
      <c r="J21" s="1015"/>
      <c r="K21" s="835"/>
      <c r="L21" s="835"/>
      <c r="M21" s="887"/>
    </row>
    <row r="22" spans="2:14" ht="82.5" customHeight="1" x14ac:dyDescent="0.2">
      <c r="B22" s="96" t="s">
        <v>368</v>
      </c>
      <c r="C22" s="95" t="s">
        <v>522</v>
      </c>
      <c r="D22" s="404" t="s">
        <v>32</v>
      </c>
      <c r="E22" s="456" t="s">
        <v>674</v>
      </c>
      <c r="F22" s="32" t="s">
        <v>768</v>
      </c>
      <c r="G22" s="117" t="s">
        <v>1</v>
      </c>
      <c r="H22" s="97">
        <v>91.1</v>
      </c>
      <c r="I22" s="97">
        <v>81.5</v>
      </c>
      <c r="J22" s="117" t="s">
        <v>96</v>
      </c>
      <c r="K22" s="115">
        <v>11</v>
      </c>
      <c r="L22" s="115">
        <v>11</v>
      </c>
      <c r="M22" s="766" t="s">
        <v>1382</v>
      </c>
    </row>
    <row r="23" spans="2:14" ht="96.75" customHeight="1" x14ac:dyDescent="0.2">
      <c r="B23" s="96" t="s">
        <v>373</v>
      </c>
      <c r="C23" s="122" t="s">
        <v>440</v>
      </c>
      <c r="D23" s="406" t="s">
        <v>32</v>
      </c>
      <c r="E23" s="371" t="s">
        <v>676</v>
      </c>
      <c r="F23" s="32" t="s">
        <v>768</v>
      </c>
      <c r="G23" s="117" t="s">
        <v>1</v>
      </c>
      <c r="H23" s="119">
        <v>14.2</v>
      </c>
      <c r="I23" s="119">
        <v>14</v>
      </c>
      <c r="J23" s="113" t="s">
        <v>66</v>
      </c>
      <c r="K23" s="127">
        <v>7</v>
      </c>
      <c r="L23" s="127">
        <v>7</v>
      </c>
      <c r="M23" s="73" t="s">
        <v>1383</v>
      </c>
    </row>
    <row r="24" spans="2:14" ht="58.5" customHeight="1" x14ac:dyDescent="0.2">
      <c r="B24" s="96" t="s">
        <v>372</v>
      </c>
      <c r="C24" s="95" t="s">
        <v>441</v>
      </c>
      <c r="D24" s="404" t="s">
        <v>32</v>
      </c>
      <c r="E24" s="456" t="s">
        <v>675</v>
      </c>
      <c r="F24" s="32" t="s">
        <v>768</v>
      </c>
      <c r="G24" s="117" t="s">
        <v>1</v>
      </c>
      <c r="H24" s="119">
        <v>62.3</v>
      </c>
      <c r="I24" s="119">
        <v>61.3</v>
      </c>
      <c r="J24" s="117" t="s">
        <v>14</v>
      </c>
      <c r="K24" s="118">
        <v>4</v>
      </c>
      <c r="L24" s="118">
        <v>9</v>
      </c>
      <c r="M24" s="260" t="s">
        <v>1379</v>
      </c>
    </row>
    <row r="25" spans="2:14" ht="66" customHeight="1" x14ac:dyDescent="0.2">
      <c r="B25" s="96" t="s">
        <v>371</v>
      </c>
      <c r="C25" s="122" t="s">
        <v>442</v>
      </c>
      <c r="D25" s="165" t="s">
        <v>32</v>
      </c>
      <c r="E25" s="431" t="s">
        <v>677</v>
      </c>
      <c r="F25" s="32" t="s">
        <v>768</v>
      </c>
      <c r="G25" s="114" t="s">
        <v>1</v>
      </c>
      <c r="H25" s="119">
        <v>142</v>
      </c>
      <c r="I25" s="119">
        <v>108.9</v>
      </c>
      <c r="J25" s="121" t="s">
        <v>75</v>
      </c>
      <c r="K25" s="107" t="s">
        <v>29</v>
      </c>
      <c r="L25" s="107" t="s">
        <v>29</v>
      </c>
      <c r="M25" s="73" t="s">
        <v>1380</v>
      </c>
    </row>
    <row r="26" spans="2:14" ht="60.75" customHeight="1" x14ac:dyDescent="0.2">
      <c r="B26" s="96" t="s">
        <v>370</v>
      </c>
      <c r="C26" s="81" t="s">
        <v>443</v>
      </c>
      <c r="D26" s="404" t="s">
        <v>32</v>
      </c>
      <c r="E26" s="456" t="s">
        <v>629</v>
      </c>
      <c r="F26" s="32" t="s">
        <v>768</v>
      </c>
      <c r="G26" s="117" t="s">
        <v>1</v>
      </c>
      <c r="H26" s="119">
        <v>49.5</v>
      </c>
      <c r="I26" s="119">
        <v>49.1</v>
      </c>
      <c r="J26" s="113" t="s">
        <v>363</v>
      </c>
      <c r="K26" s="127">
        <v>100</v>
      </c>
      <c r="L26" s="127">
        <v>100</v>
      </c>
      <c r="M26" s="73" t="s">
        <v>1381</v>
      </c>
    </row>
    <row r="27" spans="2:14" ht="24.75" customHeight="1" x14ac:dyDescent="0.2">
      <c r="B27" s="166" t="s">
        <v>364</v>
      </c>
      <c r="C27" s="1024" t="s">
        <v>446</v>
      </c>
      <c r="D27" s="1025"/>
      <c r="E27" s="1025"/>
      <c r="F27" s="1025"/>
      <c r="G27" s="1026"/>
      <c r="H27" s="184">
        <f>SUM(H28:H37)</f>
        <v>2650.7999999999997</v>
      </c>
      <c r="I27" s="158">
        <f>SUM(I28:I37)</f>
        <v>2317.4</v>
      </c>
      <c r="J27" s="272"/>
      <c r="K27" s="273"/>
      <c r="L27" s="273"/>
      <c r="M27" s="181"/>
    </row>
    <row r="28" spans="2:14" ht="201.75" customHeight="1" x14ac:dyDescent="0.2">
      <c r="B28" s="96" t="s">
        <v>369</v>
      </c>
      <c r="C28" s="95" t="s">
        <v>365</v>
      </c>
      <c r="D28" s="404" t="s">
        <v>32</v>
      </c>
      <c r="E28" s="456" t="s">
        <v>562</v>
      </c>
      <c r="F28" s="463" t="s">
        <v>678</v>
      </c>
      <c r="G28" s="117" t="s">
        <v>1</v>
      </c>
      <c r="H28" s="119">
        <v>1794</v>
      </c>
      <c r="I28" s="119">
        <v>1793.9</v>
      </c>
      <c r="J28" s="128" t="s">
        <v>124</v>
      </c>
      <c r="K28" s="127" t="s">
        <v>1407</v>
      </c>
      <c r="L28" s="127">
        <v>15</v>
      </c>
      <c r="M28" s="39" t="s">
        <v>1390</v>
      </c>
    </row>
    <row r="29" spans="2:14" ht="33.75" customHeight="1" x14ac:dyDescent="0.2">
      <c r="B29" s="90" t="s">
        <v>374</v>
      </c>
      <c r="C29" s="38" t="s">
        <v>519</v>
      </c>
      <c r="D29" s="404" t="s">
        <v>32</v>
      </c>
      <c r="E29" s="456" t="s">
        <v>562</v>
      </c>
      <c r="F29" s="463" t="s">
        <v>678</v>
      </c>
      <c r="G29" s="73" t="s">
        <v>1</v>
      </c>
      <c r="H29" s="15">
        <f>192+141</f>
        <v>333</v>
      </c>
      <c r="I29" s="119">
        <f>192+141</f>
        <v>333</v>
      </c>
      <c r="J29" s="117" t="s">
        <v>523</v>
      </c>
      <c r="K29" s="117">
        <v>100</v>
      </c>
      <c r="L29" s="117">
        <v>100</v>
      </c>
      <c r="M29" s="39" t="s">
        <v>1386</v>
      </c>
      <c r="N29" s="239"/>
    </row>
    <row r="30" spans="2:14" ht="40.5" customHeight="1" x14ac:dyDescent="0.2">
      <c r="B30" s="90" t="s">
        <v>376</v>
      </c>
      <c r="C30" s="90" t="s">
        <v>471</v>
      </c>
      <c r="D30" s="404" t="s">
        <v>32</v>
      </c>
      <c r="E30" s="456" t="s">
        <v>562</v>
      </c>
      <c r="F30" s="463" t="s">
        <v>583</v>
      </c>
      <c r="G30" s="73" t="s">
        <v>1</v>
      </c>
      <c r="H30" s="15">
        <v>150</v>
      </c>
      <c r="I30" s="119">
        <v>150</v>
      </c>
      <c r="J30" s="117" t="s">
        <v>520</v>
      </c>
      <c r="K30" s="117">
        <v>100</v>
      </c>
      <c r="L30" s="117">
        <v>100</v>
      </c>
      <c r="M30" s="39" t="s">
        <v>1483</v>
      </c>
      <c r="N30" s="239"/>
    </row>
    <row r="31" spans="2:14" ht="45" customHeight="1" x14ac:dyDescent="0.2">
      <c r="B31" s="1041" t="s">
        <v>377</v>
      </c>
      <c r="C31" s="1041" t="s">
        <v>460</v>
      </c>
      <c r="D31" s="1027" t="s">
        <v>32</v>
      </c>
      <c r="E31" s="1020" t="s">
        <v>679</v>
      </c>
      <c r="F31" s="1018" t="s">
        <v>678</v>
      </c>
      <c r="G31" s="73" t="s">
        <v>1</v>
      </c>
      <c r="H31" s="119">
        <v>242</v>
      </c>
      <c r="I31" s="119">
        <v>1.9</v>
      </c>
      <c r="J31" s="1013" t="s">
        <v>521</v>
      </c>
      <c r="K31" s="1016">
        <v>2000</v>
      </c>
      <c r="L31" s="833">
        <v>57</v>
      </c>
      <c r="M31" s="1005" t="s">
        <v>1482</v>
      </c>
    </row>
    <row r="32" spans="2:14" ht="39" customHeight="1" x14ac:dyDescent="0.2">
      <c r="B32" s="1042"/>
      <c r="C32" s="1042"/>
      <c r="D32" s="1028"/>
      <c r="E32" s="1021"/>
      <c r="F32" s="1019"/>
      <c r="G32" s="73" t="s">
        <v>1</v>
      </c>
      <c r="H32" s="97" t="s">
        <v>1485</v>
      </c>
      <c r="I32" s="97" t="s">
        <v>1484</v>
      </c>
      <c r="J32" s="1014"/>
      <c r="K32" s="1017"/>
      <c r="L32" s="834"/>
      <c r="M32" s="1006"/>
    </row>
    <row r="33" spans="2:13" ht="44.25" customHeight="1" x14ac:dyDescent="0.2">
      <c r="B33" s="1027" t="s">
        <v>383</v>
      </c>
      <c r="C33" s="1005" t="s">
        <v>524</v>
      </c>
      <c r="D33" s="1029" t="s">
        <v>32</v>
      </c>
      <c r="E33" s="1020" t="s">
        <v>679</v>
      </c>
      <c r="F33" s="1018" t="s">
        <v>678</v>
      </c>
      <c r="G33" s="117" t="s">
        <v>1</v>
      </c>
      <c r="H33" s="119">
        <v>37.200000000000003</v>
      </c>
      <c r="I33" s="119">
        <v>19.100000000000001</v>
      </c>
      <c r="J33" s="1031" t="s">
        <v>739</v>
      </c>
      <c r="K33" s="833" t="s">
        <v>45</v>
      </c>
      <c r="L33" s="833">
        <v>70</v>
      </c>
      <c r="M33" s="1007" t="s">
        <v>1503</v>
      </c>
    </row>
    <row r="34" spans="2:13" ht="48" customHeight="1" x14ac:dyDescent="0.2">
      <c r="B34" s="1028"/>
      <c r="C34" s="1006"/>
      <c r="D34" s="1030"/>
      <c r="E34" s="1021"/>
      <c r="F34" s="1019"/>
      <c r="G34" s="117" t="s">
        <v>4</v>
      </c>
      <c r="H34" s="119">
        <v>2.1</v>
      </c>
      <c r="I34" s="119">
        <v>2.1</v>
      </c>
      <c r="J34" s="1032"/>
      <c r="K34" s="835"/>
      <c r="L34" s="835"/>
      <c r="M34" s="1008"/>
    </row>
    <row r="35" spans="2:13" ht="94.5" customHeight="1" x14ac:dyDescent="0.2">
      <c r="B35" s="90" t="s">
        <v>384</v>
      </c>
      <c r="C35" s="356" t="s">
        <v>375</v>
      </c>
      <c r="D35" s="404" t="s">
        <v>32</v>
      </c>
      <c r="E35" s="467" t="s">
        <v>679</v>
      </c>
      <c r="F35" s="463" t="s">
        <v>678</v>
      </c>
      <c r="G35" s="117" t="s">
        <v>1</v>
      </c>
      <c r="H35" s="119">
        <v>70</v>
      </c>
      <c r="I35" s="119">
        <v>0</v>
      </c>
      <c r="J35" s="357" t="s">
        <v>86</v>
      </c>
      <c r="K35" s="109" t="s">
        <v>514</v>
      </c>
      <c r="L35" s="109">
        <v>0</v>
      </c>
      <c r="M35" s="356" t="s">
        <v>1391</v>
      </c>
    </row>
    <row r="36" spans="2:13" ht="97.5" customHeight="1" x14ac:dyDescent="0.2">
      <c r="B36" s="96" t="s">
        <v>385</v>
      </c>
      <c r="C36" s="121" t="s">
        <v>386</v>
      </c>
      <c r="D36" s="432">
        <v>1</v>
      </c>
      <c r="E36" s="423" t="s">
        <v>680</v>
      </c>
      <c r="F36" s="443" t="s">
        <v>768</v>
      </c>
      <c r="G36" s="108" t="s">
        <v>1</v>
      </c>
      <c r="H36" s="619">
        <v>17.5</v>
      </c>
      <c r="I36" s="619">
        <v>8.5</v>
      </c>
      <c r="J36" s="120" t="s">
        <v>1389</v>
      </c>
      <c r="K36" s="115">
        <v>80</v>
      </c>
      <c r="L36" s="47">
        <v>94</v>
      </c>
      <c r="M36" s="63" t="s">
        <v>1388</v>
      </c>
    </row>
    <row r="37" spans="2:13" ht="69.75" customHeight="1" x14ac:dyDescent="0.2">
      <c r="B37" s="96" t="s">
        <v>470</v>
      </c>
      <c r="C37" s="108" t="s">
        <v>387</v>
      </c>
      <c r="D37" s="432">
        <v>1</v>
      </c>
      <c r="E37" s="423" t="s">
        <v>680</v>
      </c>
      <c r="F37" s="443" t="s">
        <v>768</v>
      </c>
      <c r="G37" s="96" t="s">
        <v>1</v>
      </c>
      <c r="H37" s="619">
        <v>5</v>
      </c>
      <c r="I37" s="619">
        <v>8.9</v>
      </c>
      <c r="J37" s="120" t="s">
        <v>12</v>
      </c>
      <c r="K37" s="115">
        <v>150</v>
      </c>
      <c r="L37" s="47">
        <v>266</v>
      </c>
      <c r="M37" s="63" t="s">
        <v>1387</v>
      </c>
    </row>
    <row r="38" spans="2:13" ht="24" customHeight="1" x14ac:dyDescent="0.2">
      <c r="B38" s="166" t="s">
        <v>540</v>
      </c>
      <c r="C38" s="1024" t="s">
        <v>382</v>
      </c>
      <c r="D38" s="1025"/>
      <c r="E38" s="1025"/>
      <c r="F38" s="1025"/>
      <c r="G38" s="1026"/>
      <c r="H38" s="184">
        <f>SUM(H39:H43)</f>
        <v>203.4</v>
      </c>
      <c r="I38" s="158">
        <f>SUM(I39:I43)</f>
        <v>211</v>
      </c>
      <c r="J38" s="272"/>
      <c r="K38" s="273"/>
      <c r="L38" s="273"/>
      <c r="M38" s="181"/>
    </row>
    <row r="39" spans="2:13" ht="62.25" customHeight="1" x14ac:dyDescent="0.2">
      <c r="B39" s="96" t="s">
        <v>379</v>
      </c>
      <c r="C39" s="120" t="s">
        <v>380</v>
      </c>
      <c r="D39" s="465">
        <v>1</v>
      </c>
      <c r="E39" s="466" t="s">
        <v>683</v>
      </c>
      <c r="F39" s="466" t="s">
        <v>1184</v>
      </c>
      <c r="G39" s="117" t="s">
        <v>1</v>
      </c>
      <c r="H39" s="119">
        <v>50</v>
      </c>
      <c r="I39" s="119">
        <v>49.9</v>
      </c>
      <c r="J39" s="96" t="s">
        <v>378</v>
      </c>
      <c r="K39" s="232" t="s">
        <v>60</v>
      </c>
      <c r="L39" s="232" t="s">
        <v>666</v>
      </c>
      <c r="M39" s="73" t="s">
        <v>1479</v>
      </c>
    </row>
    <row r="40" spans="2:13" ht="68.25" customHeight="1" x14ac:dyDescent="0.2">
      <c r="B40" s="96" t="s">
        <v>541</v>
      </c>
      <c r="C40" s="120" t="s">
        <v>461</v>
      </c>
      <c r="D40" s="404" t="s">
        <v>32</v>
      </c>
      <c r="E40" s="456" t="s">
        <v>681</v>
      </c>
      <c r="F40" s="32" t="s">
        <v>768</v>
      </c>
      <c r="G40" s="120" t="s">
        <v>1</v>
      </c>
      <c r="H40" s="119">
        <v>133.4</v>
      </c>
      <c r="I40" s="119">
        <v>141.1</v>
      </c>
      <c r="J40" s="96" t="s">
        <v>682</v>
      </c>
      <c r="K40" s="232" t="s">
        <v>32</v>
      </c>
      <c r="L40" s="107" t="s">
        <v>32</v>
      </c>
      <c r="M40" s="114" t="s">
        <v>1487</v>
      </c>
    </row>
    <row r="41" spans="2:13" ht="38.25" customHeight="1" x14ac:dyDescent="0.2">
      <c r="B41" s="96" t="s">
        <v>462</v>
      </c>
      <c r="C41" s="120" t="s">
        <v>381</v>
      </c>
      <c r="D41" s="404" t="s">
        <v>32</v>
      </c>
      <c r="E41" s="456" t="s">
        <v>681</v>
      </c>
      <c r="F41" s="32" t="s">
        <v>768</v>
      </c>
      <c r="G41" s="117" t="s">
        <v>1</v>
      </c>
      <c r="H41" s="119">
        <v>20</v>
      </c>
      <c r="I41" s="119">
        <v>20</v>
      </c>
      <c r="J41" s="96" t="s">
        <v>37</v>
      </c>
      <c r="K41" s="232" t="s">
        <v>32</v>
      </c>
      <c r="L41" s="107" t="s">
        <v>32</v>
      </c>
      <c r="M41" s="46" t="s">
        <v>1486</v>
      </c>
    </row>
    <row r="42" spans="2:13" ht="26.25" hidden="1" customHeight="1" x14ac:dyDescent="0.2">
      <c r="B42" s="170"/>
      <c r="C42" s="358"/>
      <c r="D42" s="459"/>
      <c r="E42" s="167"/>
      <c r="F42" s="167"/>
      <c r="G42" s="120"/>
      <c r="H42" s="119"/>
      <c r="I42" s="764"/>
      <c r="J42" s="111"/>
      <c r="K42" s="187"/>
      <c r="L42" s="187"/>
    </row>
    <row r="43" spans="2:13" ht="39" hidden="1" customHeight="1" x14ac:dyDescent="0.2">
      <c r="B43" s="170"/>
      <c r="C43" s="167"/>
      <c r="D43" s="459"/>
      <c r="E43" s="167"/>
      <c r="F43" s="167"/>
      <c r="G43" s="120"/>
      <c r="H43" s="119"/>
      <c r="I43" s="764"/>
      <c r="J43" s="111"/>
      <c r="K43" s="187"/>
      <c r="L43" s="187"/>
    </row>
    <row r="44" spans="2:13" ht="22.5" customHeight="1" x14ac:dyDescent="0.2">
      <c r="B44" s="1023" t="s">
        <v>503</v>
      </c>
      <c r="C44" s="1023"/>
      <c r="D44" s="1023"/>
      <c r="E44" s="1023"/>
      <c r="F44" s="1023"/>
      <c r="G44" s="1023"/>
      <c r="H44" s="274">
        <f>+H38+H27+H11</f>
        <v>3348.6</v>
      </c>
      <c r="I44" s="274">
        <f>+I38+I27+I11</f>
        <v>2981.2000000000003</v>
      </c>
      <c r="J44" s="129"/>
      <c r="K44" s="130"/>
      <c r="L44" s="130"/>
    </row>
    <row r="45" spans="2:13" ht="15.75" customHeight="1" x14ac:dyDescent="0.2">
      <c r="B45" s="1022" t="s">
        <v>25</v>
      </c>
      <c r="C45" s="1022"/>
      <c r="D45" s="1022"/>
      <c r="E45" s="1022"/>
      <c r="F45" s="1022"/>
      <c r="G45" s="1022"/>
      <c r="H45" s="97"/>
      <c r="I45" s="97"/>
      <c r="J45" s="129"/>
      <c r="K45" s="130"/>
      <c r="L45" s="130"/>
    </row>
    <row r="46" spans="2:13" s="218" customFormat="1" ht="30" customHeight="1" x14ac:dyDescent="0.25">
      <c r="B46" s="214"/>
      <c r="C46" s="214" t="s">
        <v>425</v>
      </c>
      <c r="D46" s="373"/>
      <c r="E46" s="214"/>
      <c r="F46" s="214"/>
      <c r="G46" s="214"/>
      <c r="H46" s="772">
        <f t="shared" ref="H46:I46" si="0">SUM(H48:H53)</f>
        <v>3348.6</v>
      </c>
      <c r="I46" s="772">
        <f t="shared" si="0"/>
        <v>2981.2000000000003</v>
      </c>
      <c r="J46" s="217"/>
      <c r="K46" s="217"/>
      <c r="L46" s="217"/>
      <c r="M46" s="765"/>
    </row>
    <row r="47" spans="2:13" s="218" customFormat="1" ht="17.25" customHeight="1" x14ac:dyDescent="0.25">
      <c r="B47" s="209"/>
      <c r="C47" s="199" t="s">
        <v>426</v>
      </c>
      <c r="D47" s="374"/>
      <c r="E47" s="199"/>
      <c r="F47" s="199"/>
      <c r="G47" s="209"/>
      <c r="H47" s="351"/>
      <c r="I47" s="351"/>
      <c r="J47" s="216"/>
      <c r="K47" s="217"/>
      <c r="L47" s="217"/>
      <c r="M47" s="765"/>
    </row>
    <row r="48" spans="2:13" s="218" customFormat="1" ht="33" customHeight="1" x14ac:dyDescent="0.25">
      <c r="B48" s="209"/>
      <c r="C48" s="207" t="s">
        <v>427</v>
      </c>
      <c r="D48" s="398"/>
      <c r="E48" s="207"/>
      <c r="F48" s="207"/>
      <c r="G48" s="209" t="s">
        <v>1</v>
      </c>
      <c r="H48" s="351">
        <f>+H41+H40+H39+H37+H36+H35+H33+H31+H30+H29+H28+H26+H25+H24+H23+H22+H19+H12</f>
        <v>3346.5</v>
      </c>
      <c r="I48" s="351">
        <f>+I41+I40+I39+I37+I36+I35+I33+I31+I30+I29+I28+I26+I25+I24+I23+I22+I19+I12</f>
        <v>2965.7000000000003</v>
      </c>
      <c r="J48" s="216"/>
      <c r="K48" s="217"/>
      <c r="L48" s="217"/>
      <c r="M48" s="765"/>
    </row>
    <row r="49" spans="2:13" s="218" customFormat="1" ht="17.25" customHeight="1" x14ac:dyDescent="0.25">
      <c r="B49" s="209"/>
      <c r="C49" s="207" t="s">
        <v>428</v>
      </c>
      <c r="D49" s="398"/>
      <c r="E49" s="207"/>
      <c r="F49" s="207"/>
      <c r="G49" s="209" t="s">
        <v>4</v>
      </c>
      <c r="H49" s="351">
        <f>+H18+H34</f>
        <v>2.1</v>
      </c>
      <c r="I49" s="351">
        <f>+I18+I34</f>
        <v>15.5</v>
      </c>
      <c r="J49" s="216"/>
      <c r="K49" s="217"/>
      <c r="L49" s="217"/>
      <c r="M49" s="765"/>
    </row>
    <row r="50" spans="2:13" s="218" customFormat="1" ht="17.25" customHeight="1" x14ac:dyDescent="0.25">
      <c r="B50" s="209"/>
      <c r="C50" s="207" t="s">
        <v>429</v>
      </c>
      <c r="D50" s="398"/>
      <c r="E50" s="207"/>
      <c r="F50" s="207"/>
      <c r="G50" s="209" t="s">
        <v>5</v>
      </c>
      <c r="H50" s="351"/>
      <c r="I50" s="351"/>
      <c r="J50" s="216"/>
      <c r="K50" s="217"/>
      <c r="L50" s="217"/>
      <c r="M50" s="765"/>
    </row>
    <row r="51" spans="2:13" s="218" customFormat="1" ht="17.25" customHeight="1" x14ac:dyDescent="0.25">
      <c r="B51" s="209"/>
      <c r="C51" s="207" t="s">
        <v>430</v>
      </c>
      <c r="D51" s="398"/>
      <c r="E51" s="207"/>
      <c r="F51" s="207"/>
      <c r="G51" s="209" t="s">
        <v>2</v>
      </c>
      <c r="H51" s="351"/>
      <c r="I51" s="351"/>
      <c r="J51" s="216"/>
      <c r="K51" s="217"/>
      <c r="L51" s="217"/>
      <c r="M51" s="765"/>
    </row>
    <row r="52" spans="2:13" s="218" customFormat="1" ht="17.25" customHeight="1" x14ac:dyDescent="0.25">
      <c r="B52" s="209"/>
      <c r="C52" s="207" t="s">
        <v>431</v>
      </c>
      <c r="D52" s="398"/>
      <c r="E52" s="207"/>
      <c r="F52" s="207"/>
      <c r="G52" s="209" t="s">
        <v>3</v>
      </c>
      <c r="H52" s="351"/>
      <c r="I52" s="351"/>
      <c r="J52" s="216"/>
      <c r="K52" s="217"/>
      <c r="L52" s="217"/>
      <c r="M52" s="765"/>
    </row>
    <row r="53" spans="2:13" s="218" customFormat="1" ht="19.5" customHeight="1" x14ac:dyDescent="0.25">
      <c r="B53" s="194"/>
      <c r="C53" s="208" t="s">
        <v>432</v>
      </c>
      <c r="D53" s="407"/>
      <c r="E53" s="208"/>
      <c r="F53" s="208"/>
      <c r="G53" s="194" t="s">
        <v>436</v>
      </c>
      <c r="H53" s="351"/>
      <c r="I53" s="351"/>
      <c r="J53" s="216"/>
      <c r="K53" s="217"/>
      <c r="L53" s="217"/>
      <c r="M53" s="765"/>
    </row>
    <row r="54" spans="2:13" s="218" customFormat="1" ht="48.75" customHeight="1" x14ac:dyDescent="0.25">
      <c r="B54" s="196"/>
      <c r="C54" s="220" t="s">
        <v>433</v>
      </c>
      <c r="D54" s="460"/>
      <c r="E54" s="220"/>
      <c r="F54" s="220"/>
      <c r="G54" s="196" t="s">
        <v>437</v>
      </c>
      <c r="H54" s="772"/>
      <c r="I54" s="772"/>
      <c r="J54" s="216"/>
      <c r="K54" s="217"/>
      <c r="L54" s="217"/>
      <c r="M54" s="765"/>
    </row>
    <row r="55" spans="2:13" s="218" customFormat="1" ht="34.5" customHeight="1" x14ac:dyDescent="0.25">
      <c r="B55" s="198"/>
      <c r="C55" s="198" t="s">
        <v>435</v>
      </c>
      <c r="D55" s="461"/>
      <c r="E55" s="198"/>
      <c r="F55" s="198"/>
      <c r="G55" s="198"/>
      <c r="H55" s="773">
        <f t="shared" ref="H55:I55" si="1">+H54+H46</f>
        <v>3348.6</v>
      </c>
      <c r="I55" s="773">
        <f t="shared" si="1"/>
        <v>2981.2000000000003</v>
      </c>
      <c r="J55" s="216"/>
      <c r="K55" s="217"/>
      <c r="L55" s="217"/>
      <c r="M55" s="765"/>
    </row>
    <row r="56" spans="2:13" s="218" customFormat="1" ht="18" customHeight="1" x14ac:dyDescent="0.25">
      <c r="B56" s="209"/>
      <c r="C56" s="209" t="s">
        <v>434</v>
      </c>
      <c r="D56" s="379"/>
      <c r="E56" s="209"/>
      <c r="F56" s="209"/>
      <c r="G56" s="209"/>
      <c r="H56" s="351"/>
      <c r="I56" s="673"/>
      <c r="J56" s="216"/>
      <c r="K56" s="217"/>
      <c r="L56" s="217"/>
      <c r="M56" s="765"/>
    </row>
    <row r="57" spans="2:13" x14ac:dyDescent="0.2">
      <c r="J57" s="302"/>
    </row>
  </sheetData>
  <mergeCells count="63">
    <mergeCell ref="B7:B9"/>
    <mergeCell ref="F19:F21"/>
    <mergeCell ref="G19:G21"/>
    <mergeCell ref="L8:L9"/>
    <mergeCell ref="B19:B21"/>
    <mergeCell ref="J19:J21"/>
    <mergeCell ref="L19:L21"/>
    <mergeCell ref="I19:I21"/>
    <mergeCell ref="B12:B18"/>
    <mergeCell ref="G1:J1"/>
    <mergeCell ref="G2:L2"/>
    <mergeCell ref="G3:L3"/>
    <mergeCell ref="G4:J4"/>
    <mergeCell ref="G5:J5"/>
    <mergeCell ref="J12:J18"/>
    <mergeCell ref="L12:L18"/>
    <mergeCell ref="B10:L10"/>
    <mergeCell ref="C11:G11"/>
    <mergeCell ref="B31:B32"/>
    <mergeCell ref="C31:C32"/>
    <mergeCell ref="J33:J34"/>
    <mergeCell ref="C19:C21"/>
    <mergeCell ref="J6:L6"/>
    <mergeCell ref="C12:C18"/>
    <mergeCell ref="C7:C9"/>
    <mergeCell ref="I7:I9"/>
    <mergeCell ref="J8:J9"/>
    <mergeCell ref="G7:G9"/>
    <mergeCell ref="D7:D9"/>
    <mergeCell ref="E7:E9"/>
    <mergeCell ref="F7:F9"/>
    <mergeCell ref="C27:G27"/>
    <mergeCell ref="L31:L32"/>
    <mergeCell ref="J31:J32"/>
    <mergeCell ref="G12:G17"/>
    <mergeCell ref="F12:F18"/>
    <mergeCell ref="F31:F32"/>
    <mergeCell ref="E31:E32"/>
    <mergeCell ref="B45:G45"/>
    <mergeCell ref="B44:G44"/>
    <mergeCell ref="C38:G38"/>
    <mergeCell ref="B33:B34"/>
    <mergeCell ref="C33:C34"/>
    <mergeCell ref="D33:D34"/>
    <mergeCell ref="E33:E34"/>
    <mergeCell ref="F33:F34"/>
    <mergeCell ref="D31:D32"/>
    <mergeCell ref="M31:M32"/>
    <mergeCell ref="M33:M34"/>
    <mergeCell ref="H7:H9"/>
    <mergeCell ref="H12:H17"/>
    <mergeCell ref="H19:H21"/>
    <mergeCell ref="K8:K9"/>
    <mergeCell ref="K12:K18"/>
    <mergeCell ref="K19:K21"/>
    <mergeCell ref="J7:M7"/>
    <mergeCell ref="M8:M9"/>
    <mergeCell ref="M19:M21"/>
    <mergeCell ref="M12:M18"/>
    <mergeCell ref="I12:I17"/>
    <mergeCell ref="L33:L34"/>
    <mergeCell ref="K31:K32"/>
    <mergeCell ref="K33:K34"/>
  </mergeCells>
  <phoneticPr fontId="13" type="noConversion"/>
  <pageMargins left="0.19685039370078741" right="0.19685039370078741" top="0.19685039370078741" bottom="0.19685039370078741" header="0" footer="0"/>
  <pageSetup paperSize="9" scale="57"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8" tint="0.59999389629810485"/>
    <pageSetUpPr fitToPage="1"/>
  </sheetPr>
  <dimension ref="A1:M60"/>
  <sheetViews>
    <sheetView zoomScale="85" zoomScaleNormal="85" workbookViewId="0">
      <pane ySplit="10" topLeftCell="A11" activePane="bottomLeft" state="frozen"/>
      <selection activeCell="F27" sqref="F27"/>
      <selection pane="bottomLeft" activeCell="J13" sqref="J13"/>
    </sheetView>
  </sheetViews>
  <sheetFormatPr defaultColWidth="9.140625" defaultRowHeight="12.75" x14ac:dyDescent="0.2"/>
  <cols>
    <col min="1" max="1" width="1.85546875" style="26" customWidth="1"/>
    <col min="2" max="2" width="17.140625" style="499" customWidth="1"/>
    <col min="3" max="3" width="42" style="26" customWidth="1"/>
    <col min="4" max="4" width="7.7109375" style="475" customWidth="1"/>
    <col min="5" max="5" width="39.5703125" style="26" customWidth="1"/>
    <col min="6" max="6" width="23.5703125" style="666" customWidth="1"/>
    <col min="7" max="7" width="7.85546875" style="144" customWidth="1"/>
    <col min="8" max="8" width="11.85546875" style="6" customWidth="1"/>
    <col min="9" max="9" width="11.85546875" style="776" customWidth="1"/>
    <col min="10" max="10" width="34.7109375" style="6" customWidth="1"/>
    <col min="11" max="12" width="7.5703125" style="142" customWidth="1"/>
    <col min="13" max="13" width="43.85546875" style="18" customWidth="1"/>
    <col min="14" max="16384" width="9.140625" style="6"/>
  </cols>
  <sheetData>
    <row r="1" spans="1:13" ht="15" hidden="1" customHeight="1" x14ac:dyDescent="0.25">
      <c r="G1" s="905" t="s">
        <v>722</v>
      </c>
      <c r="H1" s="905"/>
      <c r="I1" s="905"/>
      <c r="J1" s="905"/>
      <c r="K1" s="511"/>
      <c r="L1" s="511"/>
    </row>
    <row r="2" spans="1:13" ht="15" hidden="1" customHeight="1" x14ac:dyDescent="0.25">
      <c r="G2" s="819" t="s">
        <v>723</v>
      </c>
      <c r="H2" s="819"/>
      <c r="I2" s="819"/>
      <c r="J2" s="819"/>
      <c r="K2" s="819"/>
      <c r="L2" s="819"/>
    </row>
    <row r="3" spans="1:13" ht="15" hidden="1" customHeight="1" x14ac:dyDescent="0.25">
      <c r="G3" s="819" t="s">
        <v>724</v>
      </c>
      <c r="H3" s="819"/>
      <c r="I3" s="819"/>
      <c r="J3" s="819"/>
      <c r="K3" s="819"/>
      <c r="L3" s="819"/>
    </row>
    <row r="4" spans="1:13" ht="15" hidden="1" customHeight="1" x14ac:dyDescent="0.25">
      <c r="G4" s="819" t="s">
        <v>726</v>
      </c>
      <c r="H4" s="819"/>
      <c r="I4" s="819"/>
      <c r="J4" s="819"/>
      <c r="K4" s="512"/>
      <c r="L4" s="512"/>
    </row>
    <row r="5" spans="1:13" ht="15" hidden="1" customHeight="1" x14ac:dyDescent="0.25">
      <c r="G5" s="819" t="s">
        <v>770</v>
      </c>
      <c r="H5" s="819"/>
      <c r="I5" s="819"/>
      <c r="J5" s="819"/>
      <c r="K5" s="512"/>
      <c r="L5" s="512"/>
    </row>
    <row r="6" spans="1:13" ht="12" hidden="1" customHeight="1" x14ac:dyDescent="0.25">
      <c r="A6" s="179"/>
      <c r="B6" s="492"/>
      <c r="C6" s="418"/>
      <c r="D6" s="469"/>
      <c r="E6" s="418"/>
      <c r="F6" s="667"/>
      <c r="G6" s="418"/>
      <c r="H6" s="418"/>
      <c r="I6" s="418"/>
      <c r="J6" s="418"/>
      <c r="K6" s="295"/>
      <c r="L6" s="295"/>
    </row>
    <row r="7" spans="1:13" ht="16.5" customHeight="1" x14ac:dyDescent="0.2">
      <c r="A7" s="27"/>
      <c r="B7" s="493"/>
      <c r="C7" s="27"/>
      <c r="D7" s="470"/>
      <c r="E7" s="27"/>
      <c r="F7" s="668"/>
      <c r="G7" s="145"/>
      <c r="H7" s="27"/>
      <c r="I7" s="767"/>
      <c r="J7" s="519"/>
      <c r="K7" s="519"/>
      <c r="L7" s="519"/>
    </row>
    <row r="8" spans="1:13" s="7" customFormat="1" ht="19.5" customHeight="1" x14ac:dyDescent="0.2">
      <c r="A8" s="221"/>
      <c r="B8" s="820" t="s">
        <v>127</v>
      </c>
      <c r="C8" s="820" t="s">
        <v>547</v>
      </c>
      <c r="D8" s="821" t="s">
        <v>543</v>
      </c>
      <c r="E8" s="823" t="s">
        <v>544</v>
      </c>
      <c r="F8" s="823" t="s">
        <v>545</v>
      </c>
      <c r="G8" s="821" t="s">
        <v>546</v>
      </c>
      <c r="H8" s="842" t="s">
        <v>1188</v>
      </c>
      <c r="I8" s="841" t="s">
        <v>1189</v>
      </c>
      <c r="J8" s="842" t="s">
        <v>23</v>
      </c>
      <c r="K8" s="842"/>
      <c r="L8" s="842"/>
      <c r="M8" s="842"/>
    </row>
    <row r="9" spans="1:13" s="7" customFormat="1" ht="13.5" customHeight="1" x14ac:dyDescent="0.2">
      <c r="A9" s="222"/>
      <c r="B9" s="820"/>
      <c r="C9" s="820"/>
      <c r="D9" s="822"/>
      <c r="E9" s="824"/>
      <c r="F9" s="824"/>
      <c r="G9" s="822"/>
      <c r="H9" s="842"/>
      <c r="I9" s="841"/>
      <c r="J9" s="842" t="s">
        <v>24</v>
      </c>
      <c r="K9" s="836" t="s">
        <v>1186</v>
      </c>
      <c r="L9" s="836" t="s">
        <v>1187</v>
      </c>
      <c r="M9" s="971" t="s">
        <v>1185</v>
      </c>
    </row>
    <row r="10" spans="1:13" s="7" customFormat="1" ht="79.5" customHeight="1" x14ac:dyDescent="0.2">
      <c r="A10" s="223"/>
      <c r="B10" s="820"/>
      <c r="C10" s="820"/>
      <c r="D10" s="822"/>
      <c r="E10" s="824"/>
      <c r="F10" s="825"/>
      <c r="G10" s="826"/>
      <c r="H10" s="842"/>
      <c r="I10" s="841"/>
      <c r="J10" s="842"/>
      <c r="K10" s="836"/>
      <c r="L10" s="836"/>
      <c r="M10" s="971"/>
    </row>
    <row r="11" spans="1:13" s="7" customFormat="1" ht="28.5" customHeight="1" x14ac:dyDescent="0.2">
      <c r="A11" s="417"/>
      <c r="B11" s="953" t="s">
        <v>599</v>
      </c>
      <c r="C11" s="954"/>
      <c r="D11" s="954"/>
      <c r="E11" s="954"/>
      <c r="F11" s="954"/>
      <c r="G11" s="954"/>
      <c r="H11" s="954"/>
      <c r="I11" s="954"/>
      <c r="J11" s="954"/>
      <c r="K11" s="954"/>
      <c r="L11" s="955"/>
      <c r="M11" s="749"/>
    </row>
    <row r="12" spans="1:13" s="7" customFormat="1" ht="23.25" customHeight="1" x14ac:dyDescent="0.2">
      <c r="A12" s="171"/>
      <c r="B12" s="166" t="s">
        <v>321</v>
      </c>
      <c r="C12" s="1085" t="s">
        <v>339</v>
      </c>
      <c r="D12" s="1086"/>
      <c r="E12" s="1086"/>
      <c r="F12" s="1086"/>
      <c r="G12" s="1087"/>
      <c r="H12" s="183">
        <f>+H13+H17+H22</f>
        <v>148.1</v>
      </c>
      <c r="I12" s="768">
        <f>+I13+I17+I22</f>
        <v>152.9</v>
      </c>
      <c r="J12" s="173"/>
      <c r="K12" s="296"/>
      <c r="L12" s="296"/>
      <c r="M12" s="155"/>
    </row>
    <row r="13" spans="1:13" ht="44.25" customHeight="1" x14ac:dyDescent="0.2">
      <c r="A13" s="74"/>
      <c r="B13" s="1076" t="s">
        <v>322</v>
      </c>
      <c r="C13" s="1088" t="s">
        <v>323</v>
      </c>
      <c r="D13" s="464">
        <v>1</v>
      </c>
      <c r="E13" s="439" t="s">
        <v>685</v>
      </c>
      <c r="F13" s="1089" t="s">
        <v>766</v>
      </c>
      <c r="G13" s="1071" t="s">
        <v>4</v>
      </c>
      <c r="H13" s="1047">
        <v>145.1</v>
      </c>
      <c r="I13" s="1059">
        <v>149.9</v>
      </c>
      <c r="J13" s="73" t="s">
        <v>49</v>
      </c>
      <c r="K13" s="132">
        <v>2660</v>
      </c>
      <c r="L13" s="132">
        <v>2594</v>
      </c>
      <c r="M13" s="1044" t="s">
        <v>1394</v>
      </c>
    </row>
    <row r="14" spans="1:13" ht="45.75" customHeight="1" x14ac:dyDescent="0.2">
      <c r="A14" s="74"/>
      <c r="B14" s="1077"/>
      <c r="C14" s="1088"/>
      <c r="D14" s="464">
        <v>2</v>
      </c>
      <c r="E14" s="439" t="s">
        <v>686</v>
      </c>
      <c r="F14" s="1090"/>
      <c r="G14" s="1072"/>
      <c r="H14" s="1048"/>
      <c r="I14" s="1060"/>
      <c r="J14" s="73" t="s">
        <v>56</v>
      </c>
      <c r="K14" s="132">
        <v>1700</v>
      </c>
      <c r="L14" s="132">
        <v>1665</v>
      </c>
      <c r="M14" s="1045"/>
    </row>
    <row r="15" spans="1:13" ht="67.5" customHeight="1" x14ac:dyDescent="0.2">
      <c r="A15" s="74"/>
      <c r="B15" s="1077"/>
      <c r="C15" s="1088"/>
      <c r="D15" s="464">
        <v>3</v>
      </c>
      <c r="E15" s="439" t="s">
        <v>687</v>
      </c>
      <c r="F15" s="1090"/>
      <c r="G15" s="1072"/>
      <c r="H15" s="1048"/>
      <c r="I15" s="1060"/>
      <c r="J15" s="73" t="s">
        <v>50</v>
      </c>
      <c r="K15" s="132" t="s">
        <v>818</v>
      </c>
      <c r="L15" s="132">
        <v>1876</v>
      </c>
      <c r="M15" s="73" t="s">
        <v>1480</v>
      </c>
    </row>
    <row r="16" spans="1:13" ht="66.75" customHeight="1" x14ac:dyDescent="0.2">
      <c r="A16" s="74"/>
      <c r="B16" s="1077"/>
      <c r="C16" s="1088"/>
      <c r="D16" s="464">
        <v>4</v>
      </c>
      <c r="E16" s="439" t="s">
        <v>688</v>
      </c>
      <c r="F16" s="1090"/>
      <c r="G16" s="1072"/>
      <c r="H16" s="1048"/>
      <c r="I16" s="1060"/>
      <c r="J16" s="73" t="s">
        <v>51</v>
      </c>
      <c r="K16" s="132">
        <v>30</v>
      </c>
      <c r="L16" s="132">
        <v>33</v>
      </c>
      <c r="M16" s="73" t="s">
        <v>1395</v>
      </c>
    </row>
    <row r="17" spans="1:13" ht="85.5" customHeight="1" x14ac:dyDescent="0.2">
      <c r="A17" s="74"/>
      <c r="B17" s="1077"/>
      <c r="C17" s="1088"/>
      <c r="D17" s="464">
        <v>5</v>
      </c>
      <c r="E17" s="439" t="s">
        <v>689</v>
      </c>
      <c r="F17" s="1090"/>
      <c r="G17" s="1072"/>
      <c r="H17" s="1048"/>
      <c r="I17" s="1060"/>
      <c r="J17" s="46" t="s">
        <v>52</v>
      </c>
      <c r="K17" s="132">
        <v>100</v>
      </c>
      <c r="L17" s="132">
        <v>129</v>
      </c>
      <c r="M17" s="73" t="s">
        <v>1396</v>
      </c>
    </row>
    <row r="18" spans="1:13" ht="58.5" customHeight="1" x14ac:dyDescent="0.2">
      <c r="A18" s="74"/>
      <c r="B18" s="1077"/>
      <c r="C18" s="1088"/>
      <c r="D18" s="464">
        <v>6</v>
      </c>
      <c r="E18" s="439" t="s">
        <v>691</v>
      </c>
      <c r="F18" s="1090"/>
      <c r="G18" s="1072"/>
      <c r="H18" s="1048"/>
      <c r="I18" s="1060"/>
      <c r="J18" s="73" t="s">
        <v>15</v>
      </c>
      <c r="K18" s="132" t="s">
        <v>1393</v>
      </c>
      <c r="L18" s="132">
        <v>104</v>
      </c>
      <c r="M18" s="73" t="s">
        <v>1397</v>
      </c>
    </row>
    <row r="19" spans="1:13" ht="38.25" customHeight="1" x14ac:dyDescent="0.2">
      <c r="A19" s="74"/>
      <c r="B19" s="1077"/>
      <c r="C19" s="1088"/>
      <c r="D19" s="398">
        <v>7</v>
      </c>
      <c r="E19" s="439" t="s">
        <v>692</v>
      </c>
      <c r="F19" s="1090"/>
      <c r="G19" s="1072"/>
      <c r="H19" s="1048"/>
      <c r="I19" s="1060"/>
      <c r="J19" s="73" t="s">
        <v>53</v>
      </c>
      <c r="K19" s="132">
        <v>27</v>
      </c>
      <c r="L19" s="132">
        <v>26</v>
      </c>
      <c r="M19" s="73" t="s">
        <v>1398</v>
      </c>
    </row>
    <row r="20" spans="1:13" ht="71.25" customHeight="1" x14ac:dyDescent="0.2">
      <c r="A20" s="74"/>
      <c r="B20" s="1077"/>
      <c r="C20" s="1088"/>
      <c r="D20" s="398">
        <v>8</v>
      </c>
      <c r="E20" s="468" t="s">
        <v>693</v>
      </c>
      <c r="F20" s="1090"/>
      <c r="G20" s="1072"/>
      <c r="H20" s="1048"/>
      <c r="I20" s="1060"/>
      <c r="J20" s="74" t="s">
        <v>54</v>
      </c>
      <c r="K20" s="133" t="s">
        <v>695</v>
      </c>
      <c r="L20" s="133">
        <v>7386</v>
      </c>
      <c r="M20" s="73" t="s">
        <v>1400</v>
      </c>
    </row>
    <row r="21" spans="1:13" ht="70.5" customHeight="1" x14ac:dyDescent="0.2">
      <c r="A21" s="74"/>
      <c r="B21" s="1078"/>
      <c r="C21" s="1088"/>
      <c r="D21" s="398">
        <v>9</v>
      </c>
      <c r="E21" s="468" t="s">
        <v>694</v>
      </c>
      <c r="F21" s="1091"/>
      <c r="G21" s="1073"/>
      <c r="H21" s="1049"/>
      <c r="I21" s="1061"/>
      <c r="J21" s="74" t="s">
        <v>55</v>
      </c>
      <c r="K21" s="133" t="s">
        <v>696</v>
      </c>
      <c r="L21" s="133">
        <v>1215</v>
      </c>
      <c r="M21" s="73" t="s">
        <v>1399</v>
      </c>
    </row>
    <row r="22" spans="1:13" ht="85.5" customHeight="1" x14ac:dyDescent="0.2">
      <c r="A22" s="28"/>
      <c r="B22" s="348" t="s">
        <v>337</v>
      </c>
      <c r="C22" s="74" t="s">
        <v>338</v>
      </c>
      <c r="D22" s="410">
        <v>1</v>
      </c>
      <c r="E22" s="393" t="s">
        <v>690</v>
      </c>
      <c r="F22" s="32" t="s">
        <v>766</v>
      </c>
      <c r="G22" s="86" t="s">
        <v>1</v>
      </c>
      <c r="H22" s="226">
        <v>3</v>
      </c>
      <c r="I22" s="769">
        <v>3</v>
      </c>
      <c r="J22" s="63" t="s">
        <v>1401</v>
      </c>
      <c r="K22" s="134">
        <v>2</v>
      </c>
      <c r="L22" s="134">
        <v>2</v>
      </c>
      <c r="M22" s="46" t="s">
        <v>1481</v>
      </c>
    </row>
    <row r="23" spans="1:13" ht="24.75" customHeight="1" x14ac:dyDescent="0.2">
      <c r="A23" s="172"/>
      <c r="B23" s="166" t="s">
        <v>325</v>
      </c>
      <c r="C23" s="1085" t="s">
        <v>598</v>
      </c>
      <c r="D23" s="1086"/>
      <c r="E23" s="1086"/>
      <c r="F23" s="1087"/>
      <c r="G23" s="173"/>
      <c r="H23" s="183">
        <f>SUM(H24:H39)</f>
        <v>1454.6</v>
      </c>
      <c r="I23" s="768">
        <f>SUM(I24:I39)</f>
        <v>1324.1999999999998</v>
      </c>
      <c r="J23" s="173"/>
      <c r="K23" s="296"/>
      <c r="L23" s="296"/>
      <c r="M23" s="181"/>
    </row>
    <row r="24" spans="1:13" ht="60" customHeight="1" x14ac:dyDescent="0.2">
      <c r="A24" s="74"/>
      <c r="B24" s="1076" t="s">
        <v>326</v>
      </c>
      <c r="C24" s="1093" t="s">
        <v>324</v>
      </c>
      <c r="D24" s="406" t="s">
        <v>32</v>
      </c>
      <c r="E24" s="393" t="s">
        <v>697</v>
      </c>
      <c r="F24" s="1092" t="s">
        <v>766</v>
      </c>
      <c r="G24" s="1071" t="s">
        <v>4</v>
      </c>
      <c r="H24" s="1047">
        <v>360</v>
      </c>
      <c r="I24" s="1059">
        <v>360</v>
      </c>
      <c r="J24" s="1076" t="s">
        <v>33</v>
      </c>
      <c r="K24" s="1068" t="s">
        <v>80</v>
      </c>
      <c r="L24" s="1068">
        <v>32.700000000000003</v>
      </c>
      <c r="M24" s="903" t="s">
        <v>1402</v>
      </c>
    </row>
    <row r="25" spans="1:13" ht="70.5" customHeight="1" x14ac:dyDescent="0.2">
      <c r="A25" s="74"/>
      <c r="B25" s="1077"/>
      <c r="C25" s="1094"/>
      <c r="D25" s="406" t="s">
        <v>16</v>
      </c>
      <c r="E25" s="393" t="s">
        <v>698</v>
      </c>
      <c r="F25" s="1092"/>
      <c r="G25" s="1072"/>
      <c r="H25" s="1050"/>
      <c r="I25" s="1074"/>
      <c r="J25" s="1077"/>
      <c r="K25" s="1069"/>
      <c r="L25" s="1069"/>
      <c r="M25" s="903"/>
    </row>
    <row r="26" spans="1:13" ht="42.75" customHeight="1" x14ac:dyDescent="0.2">
      <c r="A26" s="74"/>
      <c r="B26" s="1078"/>
      <c r="C26" s="1095"/>
      <c r="D26" s="406" t="s">
        <v>60</v>
      </c>
      <c r="E26" s="393" t="s">
        <v>699</v>
      </c>
      <c r="F26" s="1092"/>
      <c r="G26" s="1073"/>
      <c r="H26" s="1051"/>
      <c r="I26" s="1075"/>
      <c r="J26" s="1078"/>
      <c r="K26" s="1070"/>
      <c r="L26" s="1070"/>
      <c r="M26" s="903"/>
    </row>
    <row r="27" spans="1:13" ht="98.25" customHeight="1" x14ac:dyDescent="0.2">
      <c r="A27" s="30"/>
      <c r="B27" s="348" t="s">
        <v>327</v>
      </c>
      <c r="C27" s="41" t="s">
        <v>469</v>
      </c>
      <c r="D27" s="398">
        <v>1</v>
      </c>
      <c r="E27" s="393" t="s">
        <v>700</v>
      </c>
      <c r="F27" s="424" t="s">
        <v>766</v>
      </c>
      <c r="G27" s="86" t="s">
        <v>1</v>
      </c>
      <c r="H27" s="24">
        <v>40</v>
      </c>
      <c r="I27" s="569">
        <v>40</v>
      </c>
      <c r="J27" s="74" t="s">
        <v>97</v>
      </c>
      <c r="K27" s="29">
        <v>10</v>
      </c>
      <c r="L27" s="29">
        <v>12</v>
      </c>
      <c r="M27" s="74" t="s">
        <v>1444</v>
      </c>
    </row>
    <row r="28" spans="1:13" ht="66.75" customHeight="1" x14ac:dyDescent="0.2">
      <c r="A28" s="93"/>
      <c r="B28" s="348" t="s">
        <v>328</v>
      </c>
      <c r="C28" s="91" t="s">
        <v>340</v>
      </c>
      <c r="D28" s="407">
        <v>1</v>
      </c>
      <c r="E28" s="393" t="s">
        <v>700</v>
      </c>
      <c r="F28" s="424" t="s">
        <v>766</v>
      </c>
      <c r="G28" s="86" t="s">
        <v>1</v>
      </c>
      <c r="H28" s="24">
        <v>44</v>
      </c>
      <c r="I28" s="569">
        <v>44</v>
      </c>
      <c r="J28" s="91" t="s">
        <v>1445</v>
      </c>
      <c r="K28" s="131" t="s">
        <v>60</v>
      </c>
      <c r="L28" s="131" t="s">
        <v>60</v>
      </c>
      <c r="M28" s="73" t="s">
        <v>1446</v>
      </c>
    </row>
    <row r="29" spans="1:13" ht="18" customHeight="1" x14ac:dyDescent="0.2">
      <c r="A29" s="93"/>
      <c r="B29" s="1082" t="s">
        <v>329</v>
      </c>
      <c r="C29" s="1079" t="s">
        <v>341</v>
      </c>
      <c r="D29" s="1052">
        <v>1</v>
      </c>
      <c r="E29" s="1055" t="s">
        <v>702</v>
      </c>
      <c r="F29" s="925" t="s">
        <v>766</v>
      </c>
      <c r="G29" s="91" t="s">
        <v>3</v>
      </c>
      <c r="H29" s="294">
        <v>255</v>
      </c>
      <c r="I29" s="770">
        <v>218</v>
      </c>
      <c r="J29" s="1065" t="s">
        <v>105</v>
      </c>
      <c r="K29" s="1062">
        <v>1</v>
      </c>
      <c r="L29" s="1062">
        <v>1</v>
      </c>
      <c r="M29" s="1046" t="s">
        <v>1409</v>
      </c>
    </row>
    <row r="30" spans="1:13" ht="16.5" customHeight="1" x14ac:dyDescent="0.2">
      <c r="A30" s="168"/>
      <c r="B30" s="1083"/>
      <c r="C30" s="1080"/>
      <c r="D30" s="1053"/>
      <c r="E30" s="1056"/>
      <c r="F30" s="1058"/>
      <c r="G30" s="86" t="s">
        <v>2</v>
      </c>
      <c r="H30" s="24">
        <v>93.3</v>
      </c>
      <c r="I30" s="569">
        <v>93.3</v>
      </c>
      <c r="J30" s="1066"/>
      <c r="K30" s="1063"/>
      <c r="L30" s="1063"/>
      <c r="M30" s="1046"/>
    </row>
    <row r="31" spans="1:13" ht="21.75" customHeight="1" x14ac:dyDescent="0.2">
      <c r="A31" s="169"/>
      <c r="B31" s="1084"/>
      <c r="C31" s="1081"/>
      <c r="D31" s="1054"/>
      <c r="E31" s="1057"/>
      <c r="F31" s="926"/>
      <c r="G31" s="86" t="s">
        <v>4</v>
      </c>
      <c r="H31" s="25">
        <v>16.5</v>
      </c>
      <c r="I31" s="349">
        <v>16.5</v>
      </c>
      <c r="J31" s="1067"/>
      <c r="K31" s="1064"/>
      <c r="L31" s="1064"/>
      <c r="M31" s="1046"/>
    </row>
    <row r="32" spans="1:13" ht="87.75" customHeight="1" x14ac:dyDescent="0.2">
      <c r="A32" s="93"/>
      <c r="B32" s="348" t="s">
        <v>330</v>
      </c>
      <c r="C32" s="98" t="s">
        <v>342</v>
      </c>
      <c r="D32" s="398">
        <v>1</v>
      </c>
      <c r="E32" s="393" t="s">
        <v>702</v>
      </c>
      <c r="F32" s="424" t="s">
        <v>766</v>
      </c>
      <c r="G32" s="86" t="s">
        <v>4</v>
      </c>
      <c r="H32" s="25">
        <v>164.6</v>
      </c>
      <c r="I32" s="349">
        <v>164.5</v>
      </c>
      <c r="J32" s="92" t="s">
        <v>106</v>
      </c>
      <c r="K32" s="136">
        <v>1</v>
      </c>
      <c r="L32" s="136">
        <v>1</v>
      </c>
      <c r="M32" s="73" t="s">
        <v>1408</v>
      </c>
    </row>
    <row r="33" spans="1:13" ht="60" customHeight="1" x14ac:dyDescent="0.2">
      <c r="A33" s="93"/>
      <c r="B33" s="348" t="s">
        <v>331</v>
      </c>
      <c r="C33" s="41" t="s">
        <v>343</v>
      </c>
      <c r="D33" s="386" t="s">
        <v>32</v>
      </c>
      <c r="E33" s="431" t="s">
        <v>703</v>
      </c>
      <c r="F33" s="32" t="s">
        <v>766</v>
      </c>
      <c r="G33" s="86" t="s">
        <v>1</v>
      </c>
      <c r="H33" s="24">
        <v>169.8</v>
      </c>
      <c r="I33" s="569">
        <v>169.8</v>
      </c>
      <c r="J33" s="92" t="s">
        <v>105</v>
      </c>
      <c r="K33" s="136">
        <v>1</v>
      </c>
      <c r="L33" s="136">
        <v>1</v>
      </c>
      <c r="M33" s="73" t="s">
        <v>1406</v>
      </c>
    </row>
    <row r="34" spans="1:13" ht="48" customHeight="1" x14ac:dyDescent="0.2">
      <c r="A34" s="169"/>
      <c r="B34" s="348" t="s">
        <v>332</v>
      </c>
      <c r="C34" s="41" t="s">
        <v>344</v>
      </c>
      <c r="D34" s="398">
        <v>1</v>
      </c>
      <c r="E34" s="393" t="s">
        <v>700</v>
      </c>
      <c r="F34" s="424" t="s">
        <v>766</v>
      </c>
      <c r="G34" s="86" t="s">
        <v>4</v>
      </c>
      <c r="H34" s="25">
        <v>300</v>
      </c>
      <c r="I34" s="349">
        <v>210.6</v>
      </c>
      <c r="J34" s="41" t="s">
        <v>704</v>
      </c>
      <c r="K34" s="135" t="s">
        <v>705</v>
      </c>
      <c r="L34" s="135" t="s">
        <v>705</v>
      </c>
      <c r="M34" s="73" t="s">
        <v>1403</v>
      </c>
    </row>
    <row r="35" spans="1:13" ht="49.5" customHeight="1" x14ac:dyDescent="0.2">
      <c r="A35" s="93"/>
      <c r="B35" s="348" t="s">
        <v>333</v>
      </c>
      <c r="C35" s="73" t="s">
        <v>345</v>
      </c>
      <c r="D35" s="407">
        <v>1</v>
      </c>
      <c r="E35" s="208" t="s">
        <v>701</v>
      </c>
      <c r="F35" s="424" t="s">
        <v>767</v>
      </c>
      <c r="G35" s="86" t="s">
        <v>1</v>
      </c>
      <c r="H35" s="24">
        <v>3.8</v>
      </c>
      <c r="I35" s="569">
        <v>3.8</v>
      </c>
      <c r="J35" s="86" t="s">
        <v>107</v>
      </c>
      <c r="K35" s="135" t="s">
        <v>706</v>
      </c>
      <c r="L35" s="135" t="s">
        <v>706</v>
      </c>
      <c r="M35" s="86" t="s">
        <v>1404</v>
      </c>
    </row>
    <row r="36" spans="1:13" ht="51.75" hidden="1" customHeight="1" x14ac:dyDescent="0.2">
      <c r="A36" s="93"/>
      <c r="B36" s="348" t="s">
        <v>334</v>
      </c>
      <c r="C36" s="73" t="s">
        <v>346</v>
      </c>
      <c r="D36" s="407">
        <v>1</v>
      </c>
      <c r="E36" s="208" t="s">
        <v>701</v>
      </c>
      <c r="F36" s="424" t="s">
        <v>767</v>
      </c>
      <c r="G36" s="86" t="s">
        <v>1</v>
      </c>
      <c r="H36" s="24">
        <v>0</v>
      </c>
      <c r="I36" s="569">
        <v>0</v>
      </c>
      <c r="J36" s="86" t="s">
        <v>107</v>
      </c>
      <c r="K36" s="135" t="s">
        <v>706</v>
      </c>
      <c r="L36" s="135" t="s">
        <v>706</v>
      </c>
      <c r="M36" s="73"/>
    </row>
    <row r="37" spans="1:13" ht="50.25" customHeight="1" x14ac:dyDescent="0.2">
      <c r="A37" s="93"/>
      <c r="B37" s="348" t="s">
        <v>335</v>
      </c>
      <c r="C37" s="41" t="s">
        <v>347</v>
      </c>
      <c r="D37" s="407">
        <v>1</v>
      </c>
      <c r="E37" s="208" t="s">
        <v>701</v>
      </c>
      <c r="F37" s="424" t="s">
        <v>767</v>
      </c>
      <c r="G37" s="86" t="s">
        <v>1</v>
      </c>
      <c r="H37" s="24">
        <v>3.8</v>
      </c>
      <c r="I37" s="569">
        <v>3.7</v>
      </c>
      <c r="J37" s="86" t="s">
        <v>107</v>
      </c>
      <c r="K37" s="135" t="s">
        <v>707</v>
      </c>
      <c r="L37" s="135" t="s">
        <v>707</v>
      </c>
      <c r="M37" s="86" t="s">
        <v>1404</v>
      </c>
    </row>
    <row r="38" spans="1:13" ht="47.25" customHeight="1" x14ac:dyDescent="0.2">
      <c r="A38" s="93"/>
      <c r="B38" s="348" t="s">
        <v>336</v>
      </c>
      <c r="C38" s="41" t="s">
        <v>348</v>
      </c>
      <c r="D38" s="407">
        <v>1</v>
      </c>
      <c r="E38" s="208" t="s">
        <v>701</v>
      </c>
      <c r="F38" s="424" t="s">
        <v>767</v>
      </c>
      <c r="G38" s="86" t="s">
        <v>1</v>
      </c>
      <c r="H38" s="24">
        <v>3.8</v>
      </c>
      <c r="I38" s="569">
        <v>0</v>
      </c>
      <c r="J38" s="86" t="s">
        <v>108</v>
      </c>
      <c r="K38" s="137" t="s">
        <v>109</v>
      </c>
      <c r="L38" s="137" t="s">
        <v>109</v>
      </c>
      <c r="M38" s="86" t="s">
        <v>1405</v>
      </c>
    </row>
    <row r="39" spans="1:13" s="147" customFormat="1" ht="55.5" hidden="1" customHeight="1" x14ac:dyDescent="0.2">
      <c r="A39" s="174"/>
      <c r="B39" s="494"/>
      <c r="C39" s="175"/>
      <c r="D39" s="471"/>
      <c r="E39" s="175"/>
      <c r="F39" s="669"/>
      <c r="G39" s="176"/>
      <c r="H39" s="177"/>
      <c r="I39" s="569"/>
      <c r="J39" s="176"/>
      <c r="K39" s="178"/>
      <c r="L39" s="178"/>
      <c r="M39" s="529"/>
    </row>
    <row r="40" spans="1:13" ht="27.75" customHeight="1" x14ac:dyDescent="0.2">
      <c r="A40" s="921" t="s">
        <v>503</v>
      </c>
      <c r="B40" s="921"/>
      <c r="C40" s="921"/>
      <c r="D40" s="921"/>
      <c r="E40" s="921"/>
      <c r="F40" s="921"/>
      <c r="G40" s="921"/>
      <c r="H40" s="275">
        <f>+H23+H12</f>
        <v>1602.6999999999998</v>
      </c>
      <c r="I40" s="771">
        <f>+I23+I12</f>
        <v>1477.1</v>
      </c>
      <c r="J40" s="88"/>
      <c r="K40" s="138"/>
      <c r="L40" s="138"/>
    </row>
    <row r="41" spans="1:13" ht="19.5" customHeight="1" x14ac:dyDescent="0.2">
      <c r="A41" s="864"/>
      <c r="B41" s="864"/>
      <c r="C41" s="864"/>
      <c r="D41" s="864"/>
      <c r="E41" s="864"/>
      <c r="F41" s="864"/>
      <c r="G41" s="864"/>
      <c r="H41" s="226"/>
      <c r="I41" s="769"/>
      <c r="J41" s="88"/>
      <c r="K41" s="139"/>
      <c r="L41" s="139"/>
    </row>
    <row r="42" spans="1:13" s="218" customFormat="1" ht="30" customHeight="1" x14ac:dyDescent="0.25">
      <c r="B42" s="495"/>
      <c r="C42" s="214" t="s">
        <v>425</v>
      </c>
      <c r="D42" s="411"/>
      <c r="E42" s="214"/>
      <c r="F42" s="662"/>
      <c r="G42" s="214"/>
      <c r="H42" s="219">
        <f t="shared" ref="H42:I42" si="0">SUM(H44:H49)</f>
        <v>1602.7</v>
      </c>
      <c r="I42" s="772">
        <f t="shared" si="0"/>
        <v>1477.1</v>
      </c>
      <c r="J42" s="217"/>
      <c r="K42" s="217"/>
      <c r="L42" s="217"/>
      <c r="M42" s="759"/>
    </row>
    <row r="43" spans="1:13" s="218" customFormat="1" ht="17.25" customHeight="1" x14ac:dyDescent="0.25">
      <c r="B43" s="496"/>
      <c r="C43" s="199" t="s">
        <v>426</v>
      </c>
      <c r="D43" s="374"/>
      <c r="E43" s="199"/>
      <c r="F43" s="199"/>
      <c r="G43" s="209"/>
      <c r="H43" s="210"/>
      <c r="I43" s="351"/>
      <c r="J43" s="216"/>
      <c r="K43" s="217"/>
      <c r="L43" s="217"/>
      <c r="M43" s="759"/>
    </row>
    <row r="44" spans="1:13" s="218" customFormat="1" ht="33" customHeight="1" x14ac:dyDescent="0.25">
      <c r="B44" s="496"/>
      <c r="C44" s="207" t="s">
        <v>427</v>
      </c>
      <c r="D44" s="398"/>
      <c r="E44" s="207"/>
      <c r="F44" s="207"/>
      <c r="G44" s="244" t="s">
        <v>1</v>
      </c>
      <c r="H44" s="210">
        <f>+H39+H38+H37+H36+H35+H28+H27+H22+H17+H33</f>
        <v>268.20000000000005</v>
      </c>
      <c r="I44" s="351">
        <f>+I39+I38+I37+I36+I35+I28+I27+I22+I17+I33</f>
        <v>264.3</v>
      </c>
      <c r="J44" s="216"/>
      <c r="K44" s="217"/>
      <c r="L44" s="217"/>
      <c r="M44" s="759"/>
    </row>
    <row r="45" spans="1:13" s="218" customFormat="1" ht="32.25" customHeight="1" x14ac:dyDescent="0.25">
      <c r="B45" s="496"/>
      <c r="C45" s="207" t="s">
        <v>428</v>
      </c>
      <c r="D45" s="398"/>
      <c r="E45" s="207"/>
      <c r="F45" s="207"/>
      <c r="G45" s="244" t="s">
        <v>4</v>
      </c>
      <c r="H45" s="210">
        <f>+H34+H32+H31+H24+H13</f>
        <v>986.2</v>
      </c>
      <c r="I45" s="351">
        <f>+I34+I32+I31+I24+I13</f>
        <v>901.5</v>
      </c>
      <c r="J45" s="216"/>
      <c r="K45" s="217"/>
      <c r="L45" s="217"/>
      <c r="M45" s="759"/>
    </row>
    <row r="46" spans="1:13" s="218" customFormat="1" ht="21" customHeight="1" x14ac:dyDescent="0.25">
      <c r="B46" s="496"/>
      <c r="C46" s="207" t="s">
        <v>429</v>
      </c>
      <c r="D46" s="398"/>
      <c r="E46" s="207"/>
      <c r="F46" s="207"/>
      <c r="G46" s="244" t="s">
        <v>5</v>
      </c>
      <c r="H46" s="210"/>
      <c r="I46" s="351"/>
      <c r="J46" s="216"/>
      <c r="K46" s="217"/>
      <c r="L46" s="217"/>
      <c r="M46" s="759"/>
    </row>
    <row r="47" spans="1:13" s="218" customFormat="1" ht="29.25" customHeight="1" x14ac:dyDescent="0.25">
      <c r="B47" s="496"/>
      <c r="C47" s="207" t="s">
        <v>430</v>
      </c>
      <c r="D47" s="398"/>
      <c r="E47" s="207"/>
      <c r="F47" s="207"/>
      <c r="G47" s="244" t="s">
        <v>2</v>
      </c>
      <c r="H47" s="210">
        <f>+H30</f>
        <v>93.3</v>
      </c>
      <c r="I47" s="351">
        <f>+I30</f>
        <v>93.3</v>
      </c>
      <c r="J47" s="216"/>
      <c r="K47" s="217"/>
      <c r="L47" s="217"/>
      <c r="M47" s="759"/>
    </row>
    <row r="48" spans="1:13" s="218" customFormat="1" ht="21" customHeight="1" x14ac:dyDescent="0.25">
      <c r="B48" s="496"/>
      <c r="C48" s="207" t="s">
        <v>431</v>
      </c>
      <c r="D48" s="398"/>
      <c r="E48" s="207"/>
      <c r="F48" s="207"/>
      <c r="G48" s="244" t="s">
        <v>3</v>
      </c>
      <c r="H48" s="210">
        <f>+H29</f>
        <v>255</v>
      </c>
      <c r="I48" s="351">
        <f>+I29</f>
        <v>218</v>
      </c>
      <c r="J48" s="216"/>
      <c r="K48" s="217"/>
      <c r="L48" s="217"/>
      <c r="M48" s="759"/>
    </row>
    <row r="49" spans="1:13" s="218" customFormat="1" ht="21" customHeight="1" x14ac:dyDescent="0.25">
      <c r="B49" s="279"/>
      <c r="C49" s="208" t="s">
        <v>432</v>
      </c>
      <c r="D49" s="407"/>
      <c r="E49" s="208"/>
      <c r="F49" s="208"/>
      <c r="G49" s="245" t="s">
        <v>436</v>
      </c>
      <c r="H49" s="210"/>
      <c r="I49" s="351"/>
      <c r="J49" s="216"/>
      <c r="K49" s="217"/>
      <c r="L49" s="217"/>
      <c r="M49" s="759"/>
    </row>
    <row r="50" spans="1:13" s="218" customFormat="1" ht="57" customHeight="1" x14ac:dyDescent="0.25">
      <c r="B50" s="497"/>
      <c r="C50" s="220" t="s">
        <v>433</v>
      </c>
      <c r="D50" s="472"/>
      <c r="E50" s="220"/>
      <c r="F50" s="660"/>
      <c r="G50" s="196" t="s">
        <v>437</v>
      </c>
      <c r="H50" s="219"/>
      <c r="I50" s="772"/>
      <c r="J50" s="216"/>
      <c r="K50" s="217"/>
      <c r="L50" s="217"/>
      <c r="M50" s="759"/>
    </row>
    <row r="51" spans="1:13" s="218" customFormat="1" ht="34.5" customHeight="1" x14ac:dyDescent="0.25">
      <c r="B51" s="498"/>
      <c r="C51" s="198" t="s">
        <v>435</v>
      </c>
      <c r="D51" s="473"/>
      <c r="E51" s="198"/>
      <c r="F51" s="661"/>
      <c r="G51" s="198"/>
      <c r="H51" s="215">
        <f t="shared" ref="H51:I51" si="1">+H50+H42</f>
        <v>1602.7</v>
      </c>
      <c r="I51" s="773">
        <f t="shared" si="1"/>
        <v>1477.1</v>
      </c>
      <c r="J51" s="216"/>
      <c r="K51" s="217"/>
      <c r="L51" s="217"/>
      <c r="M51" s="759"/>
    </row>
    <row r="52" spans="1:13" s="500" customFormat="1" ht="21" customHeight="1" x14ac:dyDescent="0.25">
      <c r="B52" s="501"/>
      <c r="C52" s="209" t="s">
        <v>434</v>
      </c>
      <c r="D52" s="374"/>
      <c r="E52" s="209"/>
      <c r="F52" s="199"/>
      <c r="G52" s="199"/>
      <c r="H52" s="502"/>
      <c r="I52" s="774"/>
      <c r="J52" s="503"/>
      <c r="K52" s="504"/>
      <c r="L52" s="504"/>
      <c r="M52" s="778"/>
    </row>
    <row r="53" spans="1:13" s="22" customFormat="1" x14ac:dyDescent="0.2">
      <c r="A53" s="21"/>
      <c r="B53" s="213"/>
      <c r="D53" s="474"/>
      <c r="F53" s="586"/>
      <c r="G53" s="146"/>
      <c r="I53" s="124"/>
      <c r="J53" s="18"/>
      <c r="K53" s="141"/>
      <c r="L53" s="141"/>
      <c r="M53" s="18"/>
    </row>
    <row r="54" spans="1:13" s="22" customFormat="1" x14ac:dyDescent="0.2">
      <c r="A54" s="21"/>
      <c r="B54" s="213"/>
      <c r="D54" s="474"/>
      <c r="F54" s="586"/>
      <c r="G54" s="146"/>
      <c r="I54" s="124"/>
      <c r="J54" s="18"/>
      <c r="K54" s="141"/>
      <c r="L54" s="141"/>
      <c r="M54" s="18"/>
    </row>
    <row r="55" spans="1:13" s="22" customFormat="1" x14ac:dyDescent="0.2">
      <c r="A55" s="21"/>
      <c r="B55" s="213"/>
      <c r="D55" s="474"/>
      <c r="F55" s="586"/>
      <c r="G55" s="146"/>
      <c r="I55" s="124"/>
      <c r="J55" s="18"/>
      <c r="K55" s="141"/>
      <c r="L55" s="141"/>
      <c r="M55" s="18"/>
    </row>
    <row r="56" spans="1:13" s="22" customFormat="1" x14ac:dyDescent="0.2">
      <c r="A56" s="21"/>
      <c r="B56" s="213"/>
      <c r="D56" s="474"/>
      <c r="F56" s="586"/>
      <c r="G56" s="146"/>
      <c r="I56" s="124"/>
      <c r="J56" s="18"/>
      <c r="K56" s="141"/>
      <c r="L56" s="141"/>
      <c r="M56" s="18"/>
    </row>
    <row r="57" spans="1:13" s="22" customFormat="1" x14ac:dyDescent="0.2">
      <c r="A57" s="21"/>
      <c r="B57" s="213"/>
      <c r="D57" s="474"/>
      <c r="F57" s="586"/>
      <c r="G57" s="146"/>
      <c r="I57" s="124"/>
      <c r="J57" s="18"/>
      <c r="K57" s="141"/>
      <c r="L57" s="141"/>
      <c r="M57" s="18"/>
    </row>
    <row r="58" spans="1:13" s="22" customFormat="1" x14ac:dyDescent="0.2">
      <c r="A58" s="21"/>
      <c r="B58" s="213"/>
      <c r="D58" s="474"/>
      <c r="F58" s="586"/>
      <c r="G58" s="146"/>
      <c r="H58" s="239"/>
      <c r="I58" s="775"/>
      <c r="J58" s="18"/>
      <c r="K58" s="141"/>
      <c r="L58" s="141"/>
      <c r="M58" s="18"/>
    </row>
    <row r="59" spans="1:13" s="22" customFormat="1" x14ac:dyDescent="0.2">
      <c r="A59" s="21"/>
      <c r="B59" s="213"/>
      <c r="D59" s="474"/>
      <c r="F59" s="586"/>
      <c r="G59" s="146"/>
      <c r="I59" s="124"/>
      <c r="J59" s="18"/>
      <c r="K59" s="141"/>
      <c r="L59" s="141"/>
      <c r="M59" s="18"/>
    </row>
    <row r="60" spans="1:13" s="22" customFormat="1" x14ac:dyDescent="0.2">
      <c r="A60" s="21"/>
      <c r="B60" s="213"/>
      <c r="D60" s="474"/>
      <c r="F60" s="586"/>
      <c r="G60" s="146"/>
      <c r="I60" s="124"/>
      <c r="J60" s="18"/>
      <c r="K60" s="141"/>
      <c r="L60" s="141"/>
      <c r="M60" s="18"/>
    </row>
  </sheetData>
  <mergeCells count="49">
    <mergeCell ref="D8:D10"/>
    <mergeCell ref="E8:E10"/>
    <mergeCell ref="F8:F10"/>
    <mergeCell ref="G8:G10"/>
    <mergeCell ref="J9:J10"/>
    <mergeCell ref="I8:I10"/>
    <mergeCell ref="H8:H10"/>
    <mergeCell ref="J8:M8"/>
    <mergeCell ref="M9:M10"/>
    <mergeCell ref="K9:K10"/>
    <mergeCell ref="L9:L10"/>
    <mergeCell ref="C29:C31"/>
    <mergeCell ref="A40:G40"/>
    <mergeCell ref="A41:G41"/>
    <mergeCell ref="B29:B31"/>
    <mergeCell ref="B8:B10"/>
    <mergeCell ref="C12:G12"/>
    <mergeCell ref="G13:G21"/>
    <mergeCell ref="C13:C21"/>
    <mergeCell ref="F13:F21"/>
    <mergeCell ref="B13:B21"/>
    <mergeCell ref="F24:F26"/>
    <mergeCell ref="C24:C26"/>
    <mergeCell ref="B24:B26"/>
    <mergeCell ref="C23:F23"/>
    <mergeCell ref="B11:L11"/>
    <mergeCell ref="C8:C10"/>
    <mergeCell ref="D29:D31"/>
    <mergeCell ref="E29:E31"/>
    <mergeCell ref="F29:F31"/>
    <mergeCell ref="I13:I21"/>
    <mergeCell ref="L29:L31"/>
    <mergeCell ref="J29:J31"/>
    <mergeCell ref="L24:L26"/>
    <mergeCell ref="K29:K31"/>
    <mergeCell ref="K24:K26"/>
    <mergeCell ref="G24:G26"/>
    <mergeCell ref="I24:I26"/>
    <mergeCell ref="J24:J26"/>
    <mergeCell ref="G1:J1"/>
    <mergeCell ref="G2:L2"/>
    <mergeCell ref="G3:L3"/>
    <mergeCell ref="G4:J4"/>
    <mergeCell ref="G5:J5"/>
    <mergeCell ref="M13:M14"/>
    <mergeCell ref="M29:M31"/>
    <mergeCell ref="M24:M26"/>
    <mergeCell ref="H13:H21"/>
    <mergeCell ref="H24:H26"/>
  </mergeCells>
  <phoneticPr fontId="13" type="noConversion"/>
  <pageMargins left="0.19685039370078741" right="0.19685039370078741" top="0.59055118110236227" bottom="0.19685039370078741" header="0" footer="0"/>
  <pageSetup paperSize="9" scale="57"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59999389629810485"/>
    <pageSetUpPr fitToPage="1"/>
  </sheetPr>
  <dimension ref="A1:M38"/>
  <sheetViews>
    <sheetView topLeftCell="B1" zoomScale="85" zoomScaleNormal="85" workbookViewId="0">
      <pane ySplit="10" topLeftCell="A11" activePane="bottomLeft" state="frozen"/>
      <selection activeCell="F27" sqref="F27"/>
      <selection pane="bottomLeft" activeCell="B6" sqref="A6:M33"/>
    </sheetView>
  </sheetViews>
  <sheetFormatPr defaultColWidth="9.140625" defaultRowHeight="12.75" x14ac:dyDescent="0.2"/>
  <cols>
    <col min="1" max="1" width="2.28515625" style="34" customWidth="1"/>
    <col min="2" max="2" width="18" style="36" customWidth="1"/>
    <col min="3" max="3" width="52.7109375" style="36" customWidth="1"/>
    <col min="4" max="4" width="6.7109375" style="478" customWidth="1"/>
    <col min="5" max="5" width="38.28515625" style="36" customWidth="1"/>
    <col min="6" max="6" width="28" style="658" customWidth="1"/>
    <col min="7" max="7" width="7.140625" style="36" customWidth="1"/>
    <col min="8" max="9" width="11.42578125" style="31" customWidth="1"/>
    <col min="10" max="10" width="30.140625" style="31" customWidth="1"/>
    <col min="11" max="12" width="6.7109375" style="140" customWidth="1"/>
    <col min="13" max="13" width="46.28515625" style="18" customWidth="1"/>
    <col min="14" max="14" width="9.140625" style="34" customWidth="1"/>
    <col min="15" max="16384" width="9.140625" style="34"/>
  </cols>
  <sheetData>
    <row r="1" spans="1:13" ht="15" hidden="1" customHeight="1" x14ac:dyDescent="0.25">
      <c r="G1" s="905" t="s">
        <v>722</v>
      </c>
      <c r="H1" s="905"/>
      <c r="I1" s="905"/>
      <c r="J1" s="905"/>
      <c r="K1" s="511"/>
      <c r="L1" s="511"/>
    </row>
    <row r="2" spans="1:13" ht="15" hidden="1" customHeight="1" x14ac:dyDescent="0.25">
      <c r="G2" s="819" t="s">
        <v>723</v>
      </c>
      <c r="H2" s="819"/>
      <c r="I2" s="819"/>
      <c r="J2" s="819"/>
      <c r="K2" s="819"/>
      <c r="L2" s="819"/>
    </row>
    <row r="3" spans="1:13" ht="15" hidden="1" customHeight="1" x14ac:dyDescent="0.25">
      <c r="G3" s="819" t="s">
        <v>724</v>
      </c>
      <c r="H3" s="819"/>
      <c r="I3" s="819"/>
      <c r="J3" s="819"/>
      <c r="K3" s="819"/>
      <c r="L3" s="819"/>
    </row>
    <row r="4" spans="1:13" ht="15" hidden="1" customHeight="1" x14ac:dyDescent="0.25">
      <c r="G4" s="819" t="s">
        <v>726</v>
      </c>
      <c r="H4" s="819"/>
      <c r="I4" s="819"/>
      <c r="J4" s="819"/>
      <c r="K4" s="512"/>
      <c r="L4" s="512"/>
    </row>
    <row r="5" spans="1:13" ht="15" hidden="1" customHeight="1" x14ac:dyDescent="0.25">
      <c r="G5" s="819" t="s">
        <v>770</v>
      </c>
      <c r="H5" s="819"/>
      <c r="I5" s="819"/>
      <c r="J5" s="819"/>
      <c r="K5" s="512"/>
      <c r="L5" s="512"/>
    </row>
    <row r="7" spans="1:13" ht="13.5" customHeight="1" x14ac:dyDescent="0.2">
      <c r="A7" s="1097"/>
      <c r="B7" s="1097"/>
      <c r="C7" s="1097"/>
      <c r="D7" s="1097"/>
      <c r="E7" s="1097"/>
      <c r="F7" s="1097"/>
      <c r="G7" s="1097"/>
      <c r="H7" s="1097"/>
      <c r="I7" s="1097"/>
      <c r="J7" s="1097"/>
      <c r="K7" s="1097"/>
      <c r="L7" s="1097"/>
    </row>
    <row r="8" spans="1:13" s="35" customFormat="1" ht="27" customHeight="1" x14ac:dyDescent="0.2">
      <c r="B8" s="820" t="s">
        <v>127</v>
      </c>
      <c r="C8" s="820" t="s">
        <v>547</v>
      </c>
      <c r="D8" s="821" t="s">
        <v>543</v>
      </c>
      <c r="E8" s="823" t="s">
        <v>544</v>
      </c>
      <c r="F8" s="823" t="s">
        <v>545</v>
      </c>
      <c r="G8" s="821" t="s">
        <v>546</v>
      </c>
      <c r="H8" s="842" t="s">
        <v>1188</v>
      </c>
      <c r="I8" s="841" t="s">
        <v>1189</v>
      </c>
      <c r="J8" s="842" t="s">
        <v>23</v>
      </c>
      <c r="K8" s="842"/>
      <c r="L8" s="842"/>
      <c r="M8" s="842"/>
    </row>
    <row r="9" spans="1:13" s="35" customFormat="1" ht="15" customHeight="1" x14ac:dyDescent="0.2">
      <c r="B9" s="820"/>
      <c r="C9" s="820"/>
      <c r="D9" s="822"/>
      <c r="E9" s="824"/>
      <c r="F9" s="824"/>
      <c r="G9" s="822"/>
      <c r="H9" s="842"/>
      <c r="I9" s="841"/>
      <c r="J9" s="842" t="s">
        <v>24</v>
      </c>
      <c r="K9" s="836" t="s">
        <v>1186</v>
      </c>
      <c r="L9" s="836" t="s">
        <v>1187</v>
      </c>
      <c r="M9" s="971" t="s">
        <v>1185</v>
      </c>
    </row>
    <row r="10" spans="1:13" s="35" customFormat="1" ht="75" customHeight="1" x14ac:dyDescent="0.2">
      <c r="B10" s="820"/>
      <c r="C10" s="820"/>
      <c r="D10" s="822"/>
      <c r="E10" s="824"/>
      <c r="F10" s="825"/>
      <c r="G10" s="826"/>
      <c r="H10" s="842"/>
      <c r="I10" s="841"/>
      <c r="J10" s="842"/>
      <c r="K10" s="836"/>
      <c r="L10" s="836"/>
      <c r="M10" s="971"/>
    </row>
    <row r="11" spans="1:13" s="35" customFormat="1" ht="27" customHeight="1" x14ac:dyDescent="0.2">
      <c r="B11" s="953" t="s">
        <v>601</v>
      </c>
      <c r="C11" s="954"/>
      <c r="D11" s="954"/>
      <c r="E11" s="954"/>
      <c r="F11" s="954"/>
      <c r="G11" s="954"/>
      <c r="H11" s="954"/>
      <c r="I11" s="954"/>
      <c r="J11" s="954"/>
      <c r="K11" s="954"/>
      <c r="L11" s="955"/>
      <c r="M11" s="749"/>
    </row>
    <row r="12" spans="1:13" ht="32.25" customHeight="1" x14ac:dyDescent="0.2">
      <c r="B12" s="152" t="s">
        <v>356</v>
      </c>
      <c r="C12" s="1098" t="s">
        <v>445</v>
      </c>
      <c r="D12" s="1099"/>
      <c r="E12" s="1099"/>
      <c r="F12" s="1099"/>
      <c r="G12" s="1100"/>
      <c r="H12" s="163">
        <f>+H13+H14+H15+H16</f>
        <v>87</v>
      </c>
      <c r="I12" s="163">
        <f>+I13+I14+I15+I16</f>
        <v>65.899999999999991</v>
      </c>
      <c r="J12" s="180"/>
      <c r="K12" s="416"/>
      <c r="L12" s="416"/>
      <c r="M12" s="181"/>
    </row>
    <row r="13" spans="1:13" s="18" customFormat="1" ht="153.75" customHeight="1" x14ac:dyDescent="0.2">
      <c r="B13" s="397" t="s">
        <v>349</v>
      </c>
      <c r="C13" s="38" t="s">
        <v>600</v>
      </c>
      <c r="D13" s="406" t="s">
        <v>32</v>
      </c>
      <c r="E13" s="32" t="s">
        <v>562</v>
      </c>
      <c r="F13" s="479" t="s">
        <v>639</v>
      </c>
      <c r="G13" s="73" t="s">
        <v>1</v>
      </c>
      <c r="H13" s="15">
        <v>44</v>
      </c>
      <c r="I13" s="15">
        <v>44</v>
      </c>
      <c r="J13" s="116" t="s">
        <v>98</v>
      </c>
      <c r="K13" s="306" t="s">
        <v>696</v>
      </c>
      <c r="L13" s="306">
        <v>1350</v>
      </c>
      <c r="M13" s="117" t="s">
        <v>1447</v>
      </c>
    </row>
    <row r="14" spans="1:13" s="18" customFormat="1" ht="108.75" customHeight="1" x14ac:dyDescent="0.2">
      <c r="B14" s="38" t="s">
        <v>350</v>
      </c>
      <c r="C14" s="66" t="s">
        <v>444</v>
      </c>
      <c r="D14" s="406" t="s">
        <v>32</v>
      </c>
      <c r="E14" s="32" t="s">
        <v>562</v>
      </c>
      <c r="F14" s="479" t="s">
        <v>639</v>
      </c>
      <c r="G14" s="73" t="s">
        <v>1</v>
      </c>
      <c r="H14" s="97">
        <v>36</v>
      </c>
      <c r="I14" s="97">
        <v>18.399999999999999</v>
      </c>
      <c r="J14" s="63" t="s">
        <v>99</v>
      </c>
      <c r="K14" s="306">
        <v>20</v>
      </c>
      <c r="L14" s="306">
        <v>11</v>
      </c>
      <c r="M14" s="73" t="s">
        <v>1411</v>
      </c>
    </row>
    <row r="15" spans="1:13" s="18" customFormat="1" ht="119.25" customHeight="1" x14ac:dyDescent="0.2">
      <c r="B15" s="38" t="s">
        <v>355</v>
      </c>
      <c r="C15" s="66" t="s">
        <v>353</v>
      </c>
      <c r="D15" s="406" t="s">
        <v>32</v>
      </c>
      <c r="E15" s="443" t="s">
        <v>708</v>
      </c>
      <c r="F15" s="443" t="s">
        <v>560</v>
      </c>
      <c r="G15" s="73" t="s">
        <v>1</v>
      </c>
      <c r="H15" s="97">
        <v>4</v>
      </c>
      <c r="I15" s="97">
        <v>3.2</v>
      </c>
      <c r="J15" s="63" t="s">
        <v>1413</v>
      </c>
      <c r="K15" s="306">
        <v>10</v>
      </c>
      <c r="L15" s="306">
        <v>12</v>
      </c>
      <c r="M15" s="46" t="s">
        <v>1414</v>
      </c>
    </row>
    <row r="16" spans="1:13" s="18" customFormat="1" ht="158.25" customHeight="1" x14ac:dyDescent="0.2">
      <c r="B16" s="38" t="s">
        <v>354</v>
      </c>
      <c r="C16" s="66" t="s">
        <v>351</v>
      </c>
      <c r="D16" s="406" t="s">
        <v>32</v>
      </c>
      <c r="E16" s="32" t="s">
        <v>562</v>
      </c>
      <c r="F16" s="479" t="s">
        <v>639</v>
      </c>
      <c r="G16" s="73" t="s">
        <v>1</v>
      </c>
      <c r="H16" s="15">
        <v>3</v>
      </c>
      <c r="I16" s="15">
        <v>0.3</v>
      </c>
      <c r="J16" s="46" t="s">
        <v>100</v>
      </c>
      <c r="K16" s="60">
        <v>1</v>
      </c>
      <c r="L16" s="60">
        <v>1</v>
      </c>
      <c r="M16" s="73" t="s">
        <v>1504</v>
      </c>
    </row>
    <row r="17" spans="2:13" s="18" customFormat="1" ht="24" customHeight="1" x14ac:dyDescent="0.2">
      <c r="B17" s="152" t="s">
        <v>352</v>
      </c>
      <c r="C17" s="1098" t="s">
        <v>64</v>
      </c>
      <c r="D17" s="1099"/>
      <c r="E17" s="1099"/>
      <c r="F17" s="1100"/>
      <c r="G17" s="155"/>
      <c r="H17" s="163">
        <f t="shared" ref="H17:I17" si="0">+H18</f>
        <v>189.2</v>
      </c>
      <c r="I17" s="163">
        <f t="shared" si="0"/>
        <v>189.2</v>
      </c>
      <c r="J17" s="155"/>
      <c r="K17" s="267"/>
      <c r="L17" s="267"/>
      <c r="M17" s="181"/>
    </row>
    <row r="18" spans="2:13" ht="96.75" customHeight="1" x14ac:dyDescent="0.2">
      <c r="B18" s="38" t="s">
        <v>361</v>
      </c>
      <c r="C18" s="38" t="s">
        <v>721</v>
      </c>
      <c r="D18" s="70" t="s">
        <v>32</v>
      </c>
      <c r="E18" s="38" t="s">
        <v>764</v>
      </c>
      <c r="F18" s="32" t="s">
        <v>752</v>
      </c>
      <c r="G18" s="39" t="s">
        <v>4</v>
      </c>
      <c r="H18" s="15">
        <v>189.2</v>
      </c>
      <c r="I18" s="15">
        <v>189.2</v>
      </c>
      <c r="J18" s="63" t="s">
        <v>1410</v>
      </c>
      <c r="K18" s="61" t="s">
        <v>16</v>
      </c>
      <c r="L18" s="61" t="s">
        <v>16</v>
      </c>
      <c r="M18" s="73" t="s">
        <v>1412</v>
      </c>
    </row>
    <row r="19" spans="2:13" s="18" customFormat="1" ht="24" customHeight="1" x14ac:dyDescent="0.2">
      <c r="B19" s="38"/>
      <c r="C19" s="182"/>
      <c r="D19" s="405"/>
      <c r="E19" s="458"/>
      <c r="F19" s="458"/>
      <c r="G19" s="39"/>
      <c r="H19" s="20"/>
      <c r="I19" s="20"/>
      <c r="J19" s="63"/>
      <c r="K19" s="61"/>
      <c r="L19" s="61"/>
      <c r="M19" s="73"/>
    </row>
    <row r="20" spans="2:13" ht="27" customHeight="1" x14ac:dyDescent="0.2">
      <c r="B20" s="921" t="s">
        <v>503</v>
      </c>
      <c r="C20" s="921"/>
      <c r="D20" s="921"/>
      <c r="E20" s="921"/>
      <c r="F20" s="921"/>
      <c r="G20" s="921"/>
      <c r="H20" s="266">
        <f>+H17+H12</f>
        <v>276.2</v>
      </c>
      <c r="I20" s="266">
        <f>+I17+I12</f>
        <v>255.09999999999997</v>
      </c>
      <c r="J20" s="291"/>
    </row>
    <row r="21" spans="2:13" ht="17.25" customHeight="1" x14ac:dyDescent="0.2">
      <c r="B21" s="1096"/>
      <c r="C21" s="1096"/>
      <c r="D21" s="1096"/>
      <c r="E21" s="1096"/>
      <c r="F21" s="1096"/>
      <c r="G21" s="1096"/>
      <c r="H21" s="522">
        <f>+H20-H22</f>
        <v>0</v>
      </c>
      <c r="I21" s="522">
        <f>+I20-I22</f>
        <v>0</v>
      </c>
      <c r="J21" s="291"/>
    </row>
    <row r="22" spans="2:13" s="218" customFormat="1" ht="28.5" customHeight="1" x14ac:dyDescent="0.25">
      <c r="B22" s="292"/>
      <c r="C22" s="292" t="s">
        <v>425</v>
      </c>
      <c r="D22" s="476"/>
      <c r="E22" s="292"/>
      <c r="F22" s="659"/>
      <c r="G22" s="292"/>
      <c r="H22" s="293">
        <f t="shared" ref="H22" si="1">SUM(H24:H29)</f>
        <v>276.2</v>
      </c>
      <c r="I22" s="293">
        <f t="shared" ref="I22" si="2">SUM(I24:I29)</f>
        <v>255.1</v>
      </c>
      <c r="J22" s="217"/>
      <c r="K22" s="217"/>
      <c r="L22" s="217"/>
      <c r="M22" s="777"/>
    </row>
    <row r="23" spans="2:13" s="218" customFormat="1" ht="17.25" customHeight="1" x14ac:dyDescent="0.25">
      <c r="B23" s="209"/>
      <c r="C23" s="199" t="s">
        <v>426</v>
      </c>
      <c r="D23" s="374"/>
      <c r="E23" s="199"/>
      <c r="F23" s="199"/>
      <c r="G23" s="209"/>
      <c r="H23" s="210"/>
      <c r="I23" s="210"/>
      <c r="J23" s="216"/>
      <c r="K23" s="217"/>
      <c r="L23" s="217"/>
      <c r="M23" s="777"/>
    </row>
    <row r="24" spans="2:13" s="218" customFormat="1" ht="31.5" customHeight="1" x14ac:dyDescent="0.25">
      <c r="B24" s="209"/>
      <c r="C24" s="207" t="s">
        <v>427</v>
      </c>
      <c r="D24" s="398"/>
      <c r="E24" s="207"/>
      <c r="F24" s="207"/>
      <c r="G24" s="244" t="s">
        <v>1</v>
      </c>
      <c r="H24" s="210">
        <f>+H16+H15+H13+H14</f>
        <v>87</v>
      </c>
      <c r="I24" s="210">
        <f>+I16+I15+I13+I14</f>
        <v>65.900000000000006</v>
      </c>
      <c r="J24" s="216"/>
      <c r="K24" s="217"/>
      <c r="L24" s="217"/>
      <c r="M24" s="777"/>
    </row>
    <row r="25" spans="2:13" s="218" customFormat="1" ht="21" customHeight="1" x14ac:dyDescent="0.25">
      <c r="B25" s="209"/>
      <c r="C25" s="207" t="s">
        <v>428</v>
      </c>
      <c r="D25" s="398"/>
      <c r="E25" s="207"/>
      <c r="F25" s="207"/>
      <c r="G25" s="244" t="s">
        <v>4</v>
      </c>
      <c r="H25" s="210">
        <f>+H18</f>
        <v>189.2</v>
      </c>
      <c r="I25" s="210">
        <f>+I18</f>
        <v>189.2</v>
      </c>
      <c r="J25" s="216"/>
      <c r="K25" s="217"/>
      <c r="L25" s="217"/>
      <c r="M25" s="777"/>
    </row>
    <row r="26" spans="2:13" s="218" customFormat="1" ht="21" customHeight="1" x14ac:dyDescent="0.25">
      <c r="B26" s="209"/>
      <c r="C26" s="207" t="s">
        <v>429</v>
      </c>
      <c r="D26" s="398"/>
      <c r="E26" s="207"/>
      <c r="F26" s="207"/>
      <c r="G26" s="244" t="s">
        <v>5</v>
      </c>
      <c r="H26" s="210"/>
      <c r="I26" s="210"/>
      <c r="J26" s="216"/>
      <c r="K26" s="217"/>
      <c r="L26" s="217"/>
      <c r="M26" s="777"/>
    </row>
    <row r="27" spans="2:13" s="218" customFormat="1" ht="27.75" customHeight="1" x14ac:dyDescent="0.25">
      <c r="B27" s="209"/>
      <c r="C27" s="207" t="s">
        <v>430</v>
      </c>
      <c r="D27" s="398"/>
      <c r="E27" s="207"/>
      <c r="F27" s="207"/>
      <c r="G27" s="244" t="s">
        <v>2</v>
      </c>
      <c r="H27" s="210"/>
      <c r="I27" s="210"/>
      <c r="J27" s="216"/>
      <c r="K27" s="217"/>
      <c r="L27" s="217"/>
      <c r="M27" s="777"/>
    </row>
    <row r="28" spans="2:13" s="218" customFormat="1" ht="21" customHeight="1" x14ac:dyDescent="0.25">
      <c r="B28" s="209"/>
      <c r="C28" s="207" t="s">
        <v>431</v>
      </c>
      <c r="D28" s="398"/>
      <c r="E28" s="207"/>
      <c r="F28" s="207"/>
      <c r="G28" s="244" t="s">
        <v>3</v>
      </c>
      <c r="H28" s="210"/>
      <c r="I28" s="210"/>
      <c r="J28" s="216"/>
      <c r="K28" s="217"/>
      <c r="L28" s="217"/>
      <c r="M28" s="777"/>
    </row>
    <row r="29" spans="2:13" s="218" customFormat="1" ht="19.5" customHeight="1" x14ac:dyDescent="0.25">
      <c r="B29" s="194"/>
      <c r="C29" s="208" t="s">
        <v>432</v>
      </c>
      <c r="D29" s="407"/>
      <c r="E29" s="208"/>
      <c r="F29" s="208"/>
      <c r="G29" s="245" t="s">
        <v>436</v>
      </c>
      <c r="H29" s="210"/>
      <c r="I29" s="210"/>
      <c r="J29" s="216"/>
      <c r="K29" s="217"/>
      <c r="L29" s="217"/>
      <c r="M29" s="777"/>
    </row>
    <row r="30" spans="2:13" s="218" customFormat="1" ht="48.75" customHeight="1" x14ac:dyDescent="0.25">
      <c r="B30" s="196"/>
      <c r="C30" s="220" t="s">
        <v>433</v>
      </c>
      <c r="D30" s="460"/>
      <c r="E30" s="220"/>
      <c r="F30" s="660"/>
      <c r="G30" s="196" t="s">
        <v>437</v>
      </c>
      <c r="H30" s="219"/>
      <c r="I30" s="219"/>
      <c r="J30" s="216"/>
      <c r="K30" s="217"/>
      <c r="L30" s="217"/>
      <c r="M30" s="777"/>
    </row>
    <row r="31" spans="2:13" s="218" customFormat="1" ht="34.5" customHeight="1" x14ac:dyDescent="0.25">
      <c r="B31" s="198"/>
      <c r="C31" s="198" t="s">
        <v>435</v>
      </c>
      <c r="D31" s="461"/>
      <c r="E31" s="198"/>
      <c r="F31" s="661"/>
      <c r="G31" s="198"/>
      <c r="H31" s="215">
        <f t="shared" ref="H31" si="3">+H30+H22</f>
        <v>276.2</v>
      </c>
      <c r="I31" s="215">
        <f t="shared" ref="I31" si="4">+I30+I22</f>
        <v>255.1</v>
      </c>
      <c r="J31" s="216"/>
      <c r="K31" s="217"/>
      <c r="L31" s="217"/>
      <c r="M31" s="777"/>
    </row>
    <row r="32" spans="2:13" s="218" customFormat="1" ht="24" customHeight="1" x14ac:dyDescent="0.25">
      <c r="B32" s="209"/>
      <c r="C32" s="224" t="s">
        <v>434</v>
      </c>
      <c r="D32" s="477"/>
      <c r="E32" s="224"/>
      <c r="F32" s="259"/>
      <c r="G32" s="209"/>
      <c r="H32" s="210"/>
      <c r="I32" s="210"/>
      <c r="J32" s="216"/>
      <c r="K32" s="217"/>
      <c r="L32" s="217"/>
      <c r="M32" s="777"/>
    </row>
    <row r="38" spans="8:9" x14ac:dyDescent="0.2">
      <c r="H38" s="246"/>
      <c r="I38" s="246"/>
    </row>
  </sheetData>
  <mergeCells count="24">
    <mergeCell ref="B21:G21"/>
    <mergeCell ref="B20:G20"/>
    <mergeCell ref="A7:L7"/>
    <mergeCell ref="J9:J10"/>
    <mergeCell ref="I8:I10"/>
    <mergeCell ref="F8:F10"/>
    <mergeCell ref="G8:G10"/>
    <mergeCell ref="C12:G12"/>
    <mergeCell ref="B8:B10"/>
    <mergeCell ref="C8:C10"/>
    <mergeCell ref="D8:D10"/>
    <mergeCell ref="E8:E10"/>
    <mergeCell ref="L9:L10"/>
    <mergeCell ref="C17:F17"/>
    <mergeCell ref="B11:L11"/>
    <mergeCell ref="H8:H10"/>
    <mergeCell ref="J8:M8"/>
    <mergeCell ref="M9:M10"/>
    <mergeCell ref="K9:K10"/>
    <mergeCell ref="G1:J1"/>
    <mergeCell ref="G2:L2"/>
    <mergeCell ref="G3:L3"/>
    <mergeCell ref="G4:J4"/>
    <mergeCell ref="G5:J5"/>
  </mergeCells>
  <phoneticPr fontId="13" type="noConversion"/>
  <pageMargins left="0.19685039370078741" right="0.19685039370078741" top="0.59055118110236227" bottom="0.19685039370078741" header="0" footer="0"/>
  <pageSetup paperSize="9" scale="55"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F0FAC-2168-4FBA-B093-0F69E7BC91A2}">
  <sheetPr>
    <tabColor theme="8" tint="0.59999389629810485"/>
  </sheetPr>
  <dimension ref="B1:T81"/>
  <sheetViews>
    <sheetView topLeftCell="A6" zoomScale="85" zoomScaleNormal="85" workbookViewId="0">
      <selection activeCell="E40" sqref="E40:E42"/>
    </sheetView>
  </sheetViews>
  <sheetFormatPr defaultColWidth="9.140625" defaultRowHeight="12.75" x14ac:dyDescent="0.2"/>
  <cols>
    <col min="1" max="1" width="4" style="587" customWidth="1"/>
    <col min="2" max="2" width="18.42578125" style="585" customWidth="1"/>
    <col min="3" max="3" width="43.140625" style="22" customWidth="1"/>
    <col min="4" max="4" width="6.28515625" style="474" hidden="1" customWidth="1"/>
    <col min="5" max="5" width="41.7109375" style="586" customWidth="1"/>
    <col min="6" max="6" width="32.85546875" style="586" hidden="1" customWidth="1"/>
    <col min="7" max="7" width="8.28515625" style="585" customWidth="1"/>
    <col min="8" max="9" width="12.5703125" style="646" customWidth="1"/>
    <col min="10" max="10" width="31.5703125" style="585" customWidth="1"/>
    <col min="11" max="12" width="7.7109375" style="645" customWidth="1"/>
    <col min="13" max="13" width="47.28515625" style="18" customWidth="1"/>
    <col min="14" max="14" width="10.140625" style="587" customWidth="1"/>
    <col min="15" max="16384" width="9.140625" style="587"/>
  </cols>
  <sheetData>
    <row r="1" spans="2:20" ht="15" hidden="1" x14ac:dyDescent="0.25">
      <c r="G1" s="905" t="s">
        <v>722</v>
      </c>
      <c r="H1" s="905"/>
      <c r="I1" s="905"/>
      <c r="J1" s="905"/>
      <c r="K1" s="511"/>
      <c r="L1" s="511"/>
    </row>
    <row r="2" spans="2:20" ht="15" hidden="1" x14ac:dyDescent="0.25">
      <c r="G2" s="819" t="s">
        <v>723</v>
      </c>
      <c r="H2" s="819"/>
      <c r="I2" s="819"/>
      <c r="J2" s="819"/>
      <c r="K2" s="819"/>
      <c r="L2" s="819"/>
    </row>
    <row r="3" spans="2:20" ht="15" hidden="1" x14ac:dyDescent="0.25">
      <c r="G3" s="819" t="s">
        <v>724</v>
      </c>
      <c r="H3" s="819"/>
      <c r="I3" s="819"/>
      <c r="J3" s="819"/>
      <c r="K3" s="819"/>
      <c r="L3" s="819"/>
    </row>
    <row r="4" spans="2:20" ht="15" hidden="1" x14ac:dyDescent="0.25">
      <c r="G4" s="819" t="s">
        <v>726</v>
      </c>
      <c r="H4" s="819"/>
      <c r="I4" s="819"/>
      <c r="J4" s="819"/>
      <c r="K4" s="512"/>
      <c r="L4" s="512"/>
    </row>
    <row r="5" spans="2:20" ht="15" hidden="1" x14ac:dyDescent="0.25">
      <c r="G5" s="819" t="s">
        <v>770</v>
      </c>
      <c r="H5" s="819"/>
      <c r="I5" s="819"/>
      <c r="J5" s="819"/>
      <c r="K5" s="512"/>
      <c r="L5" s="512"/>
    </row>
    <row r="6" spans="2:20" ht="13.5" x14ac:dyDescent="0.25">
      <c r="B6" s="588"/>
      <c r="C6" s="589"/>
      <c r="D6" s="590"/>
      <c r="E6" s="590"/>
      <c r="F6" s="590"/>
      <c r="G6" s="591"/>
      <c r="H6" s="592"/>
      <c r="I6" s="754"/>
      <c r="J6" s="993"/>
      <c r="K6" s="993"/>
      <c r="L6" s="993"/>
    </row>
    <row r="7" spans="2:20" ht="17.25" customHeight="1" x14ac:dyDescent="0.2">
      <c r="B7" s="820" t="s">
        <v>127</v>
      </c>
      <c r="C7" s="820" t="s">
        <v>547</v>
      </c>
      <c r="D7" s="908" t="s">
        <v>543</v>
      </c>
      <c r="E7" s="909" t="s">
        <v>544</v>
      </c>
      <c r="F7" s="909" t="s">
        <v>545</v>
      </c>
      <c r="G7" s="908" t="s">
        <v>546</v>
      </c>
      <c r="H7" s="842" t="s">
        <v>1188</v>
      </c>
      <c r="I7" s="841" t="s">
        <v>1189</v>
      </c>
      <c r="J7" s="842" t="s">
        <v>23</v>
      </c>
      <c r="K7" s="842"/>
      <c r="L7" s="842"/>
      <c r="M7" s="842"/>
    </row>
    <row r="8" spans="2:20" ht="7.5" customHeight="1" x14ac:dyDescent="0.2">
      <c r="B8" s="820"/>
      <c r="C8" s="820"/>
      <c r="D8" s="908"/>
      <c r="E8" s="909"/>
      <c r="F8" s="909"/>
      <c r="G8" s="908"/>
      <c r="H8" s="842"/>
      <c r="I8" s="841"/>
      <c r="J8" s="842" t="s">
        <v>24</v>
      </c>
      <c r="K8" s="906" t="s">
        <v>1186</v>
      </c>
      <c r="L8" s="906" t="s">
        <v>1187</v>
      </c>
      <c r="M8" s="971" t="s">
        <v>1185</v>
      </c>
    </row>
    <row r="9" spans="2:20" ht="84.75" customHeight="1" x14ac:dyDescent="0.2">
      <c r="B9" s="820"/>
      <c r="C9" s="820"/>
      <c r="D9" s="908"/>
      <c r="E9" s="909"/>
      <c r="F9" s="909"/>
      <c r="G9" s="908"/>
      <c r="H9" s="842"/>
      <c r="I9" s="841"/>
      <c r="J9" s="842"/>
      <c r="K9" s="906"/>
      <c r="L9" s="906"/>
      <c r="M9" s="971"/>
    </row>
    <row r="10" spans="2:20" ht="27.75" customHeight="1" x14ac:dyDescent="0.2">
      <c r="B10" s="953" t="s">
        <v>955</v>
      </c>
      <c r="C10" s="954"/>
      <c r="D10" s="954"/>
      <c r="E10" s="954"/>
      <c r="F10" s="954"/>
      <c r="G10" s="954"/>
      <c r="H10" s="954"/>
      <c r="I10" s="954"/>
      <c r="J10" s="954"/>
      <c r="K10" s="954"/>
      <c r="L10" s="955"/>
      <c r="M10" s="760"/>
    </row>
    <row r="11" spans="2:20" ht="48.75" customHeight="1" x14ac:dyDescent="0.2">
      <c r="B11" s="166" t="s">
        <v>956</v>
      </c>
      <c r="C11" s="1157" t="s">
        <v>957</v>
      </c>
      <c r="D11" s="1157"/>
      <c r="E11" s="1157"/>
      <c r="F11" s="1157"/>
      <c r="G11" s="1157"/>
      <c r="H11" s="593">
        <f>SUM(H12:H22)</f>
        <v>5855.8</v>
      </c>
      <c r="I11" s="593">
        <f>SUM(I12:I22)</f>
        <v>5107.5999999999995</v>
      </c>
      <c r="J11" s="594"/>
      <c r="K11" s="595"/>
      <c r="L11" s="595"/>
      <c r="M11" s="181"/>
    </row>
    <row r="12" spans="2:20" ht="147" customHeight="1" x14ac:dyDescent="0.2">
      <c r="B12" s="596" t="s">
        <v>958</v>
      </c>
      <c r="C12" s="597" t="s">
        <v>959</v>
      </c>
      <c r="D12" s="598" t="s">
        <v>32</v>
      </c>
      <c r="E12" s="599" t="s">
        <v>960</v>
      </c>
      <c r="F12" s="599" t="s">
        <v>961</v>
      </c>
      <c r="G12" s="600" t="s">
        <v>1</v>
      </c>
      <c r="H12" s="601">
        <v>640.79999999999995</v>
      </c>
      <c r="I12" s="792">
        <v>686.5</v>
      </c>
      <c r="J12" s="602" t="s">
        <v>962</v>
      </c>
      <c r="K12" s="603" t="s">
        <v>963</v>
      </c>
      <c r="L12" s="603">
        <v>93.2</v>
      </c>
      <c r="M12" s="1101" t="s">
        <v>1467</v>
      </c>
    </row>
    <row r="13" spans="2:20" ht="81.75" customHeight="1" x14ac:dyDescent="0.2">
      <c r="B13" s="1148" t="s">
        <v>964</v>
      </c>
      <c r="C13" s="903" t="s">
        <v>965</v>
      </c>
      <c r="D13" s="1150" t="s">
        <v>32</v>
      </c>
      <c r="E13" s="1151" t="s">
        <v>966</v>
      </c>
      <c r="F13" s="1151" t="s">
        <v>967</v>
      </c>
      <c r="G13" s="600" t="s">
        <v>5</v>
      </c>
      <c r="H13" s="604">
        <v>11.5</v>
      </c>
      <c r="I13" s="604">
        <v>13.1</v>
      </c>
      <c r="J13" s="143" t="s">
        <v>968</v>
      </c>
      <c r="K13" s="420">
        <v>174.05</v>
      </c>
      <c r="L13" s="420">
        <v>176.05</v>
      </c>
      <c r="M13" s="1102"/>
    </row>
    <row r="14" spans="2:20" ht="28.5" customHeight="1" x14ac:dyDescent="0.2">
      <c r="B14" s="1149"/>
      <c r="C14" s="903"/>
      <c r="D14" s="1150"/>
      <c r="E14" s="1151"/>
      <c r="F14" s="1151"/>
      <c r="G14" s="1156" t="s">
        <v>1</v>
      </c>
      <c r="H14" s="1158">
        <v>5157.8999999999996</v>
      </c>
      <c r="I14" s="1112">
        <v>4384.3999999999996</v>
      </c>
      <c r="J14" s="1152" t="s">
        <v>969</v>
      </c>
      <c r="K14" s="1154" t="s">
        <v>525</v>
      </c>
      <c r="L14" s="1154" t="s">
        <v>525</v>
      </c>
      <c r="M14" s="1105" t="s">
        <v>1438</v>
      </c>
      <c r="O14" s="793"/>
      <c r="P14" s="793"/>
      <c r="Q14" s="793"/>
      <c r="T14" s="793"/>
    </row>
    <row r="15" spans="2:20" ht="67.5" customHeight="1" x14ac:dyDescent="0.2">
      <c r="B15" s="605" t="s">
        <v>970</v>
      </c>
      <c r="C15" s="599" t="s">
        <v>971</v>
      </c>
      <c r="D15" s="598" t="s">
        <v>32</v>
      </c>
      <c r="E15" s="599" t="s">
        <v>565</v>
      </c>
      <c r="F15" s="599" t="s">
        <v>624</v>
      </c>
      <c r="G15" s="1156"/>
      <c r="H15" s="1159"/>
      <c r="I15" s="1123"/>
      <c r="J15" s="1153"/>
      <c r="K15" s="1155"/>
      <c r="L15" s="1155"/>
      <c r="M15" s="1107"/>
      <c r="N15" s="793"/>
    </row>
    <row r="16" spans="2:20" ht="180" customHeight="1" x14ac:dyDescent="0.2">
      <c r="B16" s="605" t="s">
        <v>972</v>
      </c>
      <c r="C16" s="599" t="s">
        <v>973</v>
      </c>
      <c r="D16" s="598" t="s">
        <v>32</v>
      </c>
      <c r="E16" s="599" t="s">
        <v>565</v>
      </c>
      <c r="F16" s="599" t="s">
        <v>974</v>
      </c>
      <c r="G16" s="1156"/>
      <c r="H16" s="1159"/>
      <c r="I16" s="1123"/>
      <c r="J16" s="606" t="s">
        <v>975</v>
      </c>
      <c r="K16" s="607">
        <v>100</v>
      </c>
      <c r="L16" s="607">
        <v>100</v>
      </c>
      <c r="M16" s="600" t="s">
        <v>1437</v>
      </c>
    </row>
    <row r="17" spans="2:13" ht="135" customHeight="1" x14ac:dyDescent="0.2">
      <c r="B17" s="605" t="s">
        <v>976</v>
      </c>
      <c r="C17" s="599" t="s">
        <v>977</v>
      </c>
      <c r="D17" s="598" t="s">
        <v>32</v>
      </c>
      <c r="E17" s="599" t="s">
        <v>565</v>
      </c>
      <c r="F17" s="599" t="s">
        <v>978</v>
      </c>
      <c r="G17" s="1156"/>
      <c r="H17" s="1159"/>
      <c r="I17" s="1123"/>
      <c r="J17" s="606" t="s">
        <v>1435</v>
      </c>
      <c r="K17" s="607" t="s">
        <v>979</v>
      </c>
      <c r="L17" s="607" t="s">
        <v>979</v>
      </c>
      <c r="M17" s="73" t="s">
        <v>1436</v>
      </c>
    </row>
    <row r="18" spans="2:13" ht="122.25" customHeight="1" x14ac:dyDescent="0.2">
      <c r="B18" s="608" t="s">
        <v>980</v>
      </c>
      <c r="C18" s="599" t="s">
        <v>981</v>
      </c>
      <c r="D18" s="598" t="s">
        <v>32</v>
      </c>
      <c r="E18" s="599" t="s">
        <v>982</v>
      </c>
      <c r="F18" s="599" t="s">
        <v>624</v>
      </c>
      <c r="G18" s="1156"/>
      <c r="H18" s="1159"/>
      <c r="I18" s="1123"/>
      <c r="J18" s="606" t="s">
        <v>983</v>
      </c>
      <c r="K18" s="607">
        <v>1</v>
      </c>
      <c r="L18" s="607">
        <v>1</v>
      </c>
      <c r="M18" s="73" t="s">
        <v>1431</v>
      </c>
    </row>
    <row r="19" spans="2:13" ht="81" customHeight="1" x14ac:dyDescent="0.2">
      <c r="B19" s="608" t="s">
        <v>984</v>
      </c>
      <c r="C19" s="599" t="s">
        <v>985</v>
      </c>
      <c r="D19" s="598" t="s">
        <v>32</v>
      </c>
      <c r="E19" s="609" t="s">
        <v>986</v>
      </c>
      <c r="F19" s="599" t="s">
        <v>987</v>
      </c>
      <c r="G19" s="1156"/>
      <c r="H19" s="1159"/>
      <c r="I19" s="1123"/>
      <c r="J19" s="606" t="s">
        <v>1432</v>
      </c>
      <c r="K19" s="607">
        <v>1</v>
      </c>
      <c r="L19" s="607">
        <v>1</v>
      </c>
      <c r="M19" s="73" t="s">
        <v>1433</v>
      </c>
    </row>
    <row r="20" spans="2:13" ht="124.5" customHeight="1" x14ac:dyDescent="0.2">
      <c r="B20" s="608" t="s">
        <v>988</v>
      </c>
      <c r="C20" s="609" t="s">
        <v>989</v>
      </c>
      <c r="D20" s="610" t="s">
        <v>32</v>
      </c>
      <c r="E20" s="609" t="s">
        <v>990</v>
      </c>
      <c r="F20" s="609" t="s">
        <v>991</v>
      </c>
      <c r="G20" s="1156"/>
      <c r="H20" s="1160"/>
      <c r="I20" s="1113"/>
      <c r="J20" s="606" t="s">
        <v>992</v>
      </c>
      <c r="K20" s="607">
        <v>100</v>
      </c>
      <c r="L20" s="607">
        <v>100</v>
      </c>
      <c r="M20" s="73" t="s">
        <v>1434</v>
      </c>
    </row>
    <row r="21" spans="2:13" ht="69" customHeight="1" x14ac:dyDescent="0.2">
      <c r="B21" s="608" t="s">
        <v>993</v>
      </c>
      <c r="C21" s="611" t="s">
        <v>994</v>
      </c>
      <c r="D21" s="610" t="s">
        <v>32</v>
      </c>
      <c r="E21" s="609" t="s">
        <v>995</v>
      </c>
      <c r="F21" s="609" t="s">
        <v>996</v>
      </c>
      <c r="G21" s="89" t="s">
        <v>1</v>
      </c>
      <c r="H21" s="288">
        <v>12</v>
      </c>
      <c r="I21" s="794">
        <v>7.7</v>
      </c>
      <c r="J21" s="606" t="s">
        <v>997</v>
      </c>
      <c r="K21" s="607">
        <v>70</v>
      </c>
      <c r="L21" s="607">
        <v>96</v>
      </c>
      <c r="M21" s="73" t="s">
        <v>1462</v>
      </c>
    </row>
    <row r="22" spans="2:13" ht="47.25" customHeight="1" x14ac:dyDescent="0.2">
      <c r="B22" s="608" t="s">
        <v>998</v>
      </c>
      <c r="C22" s="612" t="s">
        <v>999</v>
      </c>
      <c r="D22" s="598" t="s">
        <v>32</v>
      </c>
      <c r="E22" s="599" t="s">
        <v>1000</v>
      </c>
      <c r="F22" s="599" t="s">
        <v>583</v>
      </c>
      <c r="G22" s="89" t="s">
        <v>1</v>
      </c>
      <c r="H22" s="288">
        <v>33.6</v>
      </c>
      <c r="I22" s="794">
        <v>15.9</v>
      </c>
      <c r="J22" s="613" t="s">
        <v>1001</v>
      </c>
      <c r="K22" s="614">
        <v>70</v>
      </c>
      <c r="L22" s="614">
        <v>70</v>
      </c>
      <c r="M22" s="73" t="s">
        <v>1450</v>
      </c>
    </row>
    <row r="23" spans="2:13" ht="30" customHeight="1" x14ac:dyDescent="0.2">
      <c r="B23" s="166" t="s">
        <v>1002</v>
      </c>
      <c r="C23" s="1133" t="s">
        <v>1003</v>
      </c>
      <c r="D23" s="1134"/>
      <c r="E23" s="1134"/>
      <c r="F23" s="1135"/>
      <c r="G23" s="594"/>
      <c r="H23" s="593">
        <f t="shared" ref="H23:I23" si="0">SUM(H24:H36)</f>
        <v>237.4</v>
      </c>
      <c r="I23" s="593">
        <f t="shared" si="0"/>
        <v>236.6</v>
      </c>
      <c r="J23" s="594"/>
      <c r="K23" s="615"/>
      <c r="L23" s="615"/>
      <c r="M23" s="181"/>
    </row>
    <row r="24" spans="2:13" ht="44.25" customHeight="1" x14ac:dyDescent="0.2">
      <c r="B24" s="608" t="s">
        <v>1004</v>
      </c>
      <c r="C24" s="612" t="s">
        <v>1005</v>
      </c>
      <c r="D24" s="598" t="s">
        <v>32</v>
      </c>
      <c r="E24" s="423" t="s">
        <v>1006</v>
      </c>
      <c r="F24" s="616" t="s">
        <v>1007</v>
      </c>
      <c r="G24" s="608" t="s">
        <v>4</v>
      </c>
      <c r="H24" s="617">
        <v>0.8</v>
      </c>
      <c r="I24" s="617">
        <v>0.8</v>
      </c>
      <c r="J24" s="600" t="s">
        <v>1008</v>
      </c>
      <c r="K24" s="621">
        <v>1000</v>
      </c>
      <c r="L24" s="621">
        <v>1895</v>
      </c>
      <c r="M24" s="602" t="s">
        <v>1453</v>
      </c>
    </row>
    <row r="25" spans="2:13" ht="51.75" customHeight="1" x14ac:dyDescent="0.2">
      <c r="B25" s="608" t="s">
        <v>1009</v>
      </c>
      <c r="C25" s="612" t="s">
        <v>1010</v>
      </c>
      <c r="D25" s="598" t="s">
        <v>32</v>
      </c>
      <c r="E25" s="423" t="s">
        <v>1011</v>
      </c>
      <c r="F25" s="616" t="s">
        <v>1007</v>
      </c>
      <c r="G25" s="608" t="s">
        <v>4</v>
      </c>
      <c r="H25" s="619">
        <v>47.9</v>
      </c>
      <c r="I25" s="617">
        <v>47.9</v>
      </c>
      <c r="J25" s="600" t="s">
        <v>1012</v>
      </c>
      <c r="K25" s="618">
        <v>700</v>
      </c>
      <c r="L25" s="618">
        <v>1050</v>
      </c>
      <c r="M25" s="602" t="s">
        <v>1455</v>
      </c>
    </row>
    <row r="26" spans="2:13" ht="59.25" customHeight="1" x14ac:dyDescent="0.2">
      <c r="B26" s="608" t="s">
        <v>1013</v>
      </c>
      <c r="C26" s="612" t="s">
        <v>1014</v>
      </c>
      <c r="D26" s="598" t="s">
        <v>32</v>
      </c>
      <c r="E26" s="423" t="s">
        <v>1015</v>
      </c>
      <c r="F26" s="616" t="s">
        <v>1007</v>
      </c>
      <c r="G26" s="608" t="s">
        <v>4</v>
      </c>
      <c r="H26" s="619">
        <v>35.299999999999997</v>
      </c>
      <c r="I26" s="617">
        <v>35.299999999999997</v>
      </c>
      <c r="J26" s="600" t="s">
        <v>1016</v>
      </c>
      <c r="K26" s="618">
        <v>1600</v>
      </c>
      <c r="L26" s="618">
        <v>1515</v>
      </c>
      <c r="M26" s="602" t="s">
        <v>1454</v>
      </c>
    </row>
    <row r="27" spans="2:13" ht="78" customHeight="1" x14ac:dyDescent="0.2">
      <c r="B27" s="608" t="s">
        <v>1017</v>
      </c>
      <c r="C27" s="612" t="s">
        <v>1018</v>
      </c>
      <c r="D27" s="598" t="s">
        <v>32</v>
      </c>
      <c r="E27" s="599" t="s">
        <v>1019</v>
      </c>
      <c r="F27" s="456" t="s">
        <v>1020</v>
      </c>
      <c r="G27" s="608" t="s">
        <v>4</v>
      </c>
      <c r="H27" s="619">
        <v>9</v>
      </c>
      <c r="I27" s="617">
        <v>9</v>
      </c>
      <c r="J27" s="600" t="s">
        <v>1021</v>
      </c>
      <c r="K27" s="618">
        <v>20</v>
      </c>
      <c r="L27" s="618">
        <v>37</v>
      </c>
      <c r="M27" s="630" t="s">
        <v>1456</v>
      </c>
    </row>
    <row r="28" spans="2:13" ht="197.25" customHeight="1" x14ac:dyDescent="0.2">
      <c r="B28" s="608" t="s">
        <v>1022</v>
      </c>
      <c r="C28" s="67" t="s">
        <v>1023</v>
      </c>
      <c r="D28" s="404" t="s">
        <v>32</v>
      </c>
      <c r="E28" s="479" t="s">
        <v>1024</v>
      </c>
      <c r="F28" s="456" t="s">
        <v>1025</v>
      </c>
      <c r="G28" s="608" t="s">
        <v>4</v>
      </c>
      <c r="H28" s="619">
        <v>22.8</v>
      </c>
      <c r="I28" s="617">
        <v>22.8</v>
      </c>
      <c r="J28" s="600" t="s">
        <v>1026</v>
      </c>
      <c r="K28" s="618">
        <v>5</v>
      </c>
      <c r="L28" s="618">
        <v>9</v>
      </c>
      <c r="M28" s="630" t="s">
        <v>1457</v>
      </c>
    </row>
    <row r="29" spans="2:13" ht="96" customHeight="1" x14ac:dyDescent="0.2">
      <c r="B29" s="608" t="s">
        <v>1027</v>
      </c>
      <c r="C29" s="612" t="s">
        <v>1028</v>
      </c>
      <c r="D29" s="598" t="s">
        <v>32</v>
      </c>
      <c r="E29" s="599" t="s">
        <v>1029</v>
      </c>
      <c r="F29" s="599" t="s">
        <v>624</v>
      </c>
      <c r="G29" s="608" t="s">
        <v>4</v>
      </c>
      <c r="H29" s="620">
        <v>23.2</v>
      </c>
      <c r="I29" s="640">
        <v>23.2</v>
      </c>
      <c r="J29" s="602" t="s">
        <v>1030</v>
      </c>
      <c r="K29" s="621" t="s">
        <v>1031</v>
      </c>
      <c r="L29" s="621">
        <v>10</v>
      </c>
      <c r="M29" s="602" t="s">
        <v>1458</v>
      </c>
    </row>
    <row r="30" spans="2:13" ht="84.75" customHeight="1" x14ac:dyDescent="0.2">
      <c r="B30" s="1114" t="s">
        <v>1032</v>
      </c>
      <c r="C30" s="1117" t="s">
        <v>1033</v>
      </c>
      <c r="D30" s="622" t="s">
        <v>32</v>
      </c>
      <c r="E30" s="400" t="s">
        <v>1034</v>
      </c>
      <c r="F30" s="1147" t="s">
        <v>996</v>
      </c>
      <c r="G30" s="1114" t="s">
        <v>4</v>
      </c>
      <c r="H30" s="1130">
        <v>12.7</v>
      </c>
      <c r="I30" s="1112">
        <v>12.7</v>
      </c>
      <c r="J30" s="1103" t="s">
        <v>1035</v>
      </c>
      <c r="K30" s="1124" t="s">
        <v>1452</v>
      </c>
      <c r="L30" s="1124">
        <v>783</v>
      </c>
      <c r="M30" s="1103" t="s">
        <v>1451</v>
      </c>
    </row>
    <row r="31" spans="2:13" ht="51" customHeight="1" x14ac:dyDescent="0.2">
      <c r="B31" s="1116"/>
      <c r="C31" s="1119"/>
      <c r="D31" s="622" t="s">
        <v>16</v>
      </c>
      <c r="E31" s="400" t="s">
        <v>1036</v>
      </c>
      <c r="F31" s="1147"/>
      <c r="G31" s="1116"/>
      <c r="H31" s="1132"/>
      <c r="I31" s="1113"/>
      <c r="J31" s="1104"/>
      <c r="K31" s="1128"/>
      <c r="L31" s="1128"/>
      <c r="M31" s="1104"/>
    </row>
    <row r="32" spans="2:13" ht="33.75" customHeight="1" x14ac:dyDescent="0.2">
      <c r="B32" s="608" t="s">
        <v>1037</v>
      </c>
      <c r="C32" s="612" t="s">
        <v>1038</v>
      </c>
      <c r="D32" s="622" t="s">
        <v>32</v>
      </c>
      <c r="E32" s="400" t="s">
        <v>1039</v>
      </c>
      <c r="F32" s="624" t="s">
        <v>1040</v>
      </c>
      <c r="G32" s="608" t="s">
        <v>4</v>
      </c>
      <c r="H32" s="617">
        <v>1.3</v>
      </c>
      <c r="I32" s="617">
        <v>1.3</v>
      </c>
      <c r="J32" s="600" t="s">
        <v>1008</v>
      </c>
      <c r="K32" s="618">
        <v>12</v>
      </c>
      <c r="L32" s="618">
        <v>12</v>
      </c>
      <c r="M32" s="630" t="s">
        <v>1459</v>
      </c>
    </row>
    <row r="33" spans="2:13" ht="113.25" customHeight="1" x14ac:dyDescent="0.2">
      <c r="B33" s="608" t="s">
        <v>1041</v>
      </c>
      <c r="C33" s="612" t="s">
        <v>1042</v>
      </c>
      <c r="D33" s="598" t="s">
        <v>32</v>
      </c>
      <c r="E33" s="599" t="s">
        <v>1043</v>
      </c>
      <c r="F33" s="599" t="s">
        <v>1179</v>
      </c>
      <c r="G33" s="45" t="s">
        <v>4</v>
      </c>
      <c r="H33" s="617">
        <v>65.8</v>
      </c>
      <c r="I33" s="617">
        <v>65</v>
      </c>
      <c r="J33" s="600" t="s">
        <v>1047</v>
      </c>
      <c r="K33" s="621">
        <v>100</v>
      </c>
      <c r="L33" s="621">
        <v>100</v>
      </c>
      <c r="M33" s="73" t="s">
        <v>1461</v>
      </c>
    </row>
    <row r="34" spans="2:13" ht="2.25" hidden="1" customHeight="1" x14ac:dyDescent="0.2">
      <c r="B34" s="608"/>
      <c r="C34" s="612"/>
      <c r="D34" s="622"/>
      <c r="E34" s="400"/>
      <c r="F34" s="624"/>
      <c r="G34" s="608"/>
      <c r="H34" s="617"/>
      <c r="I34" s="755"/>
      <c r="J34" s="600"/>
      <c r="K34" s="621"/>
      <c r="L34" s="621"/>
      <c r="M34" s="73"/>
    </row>
    <row r="35" spans="2:13" ht="27.75" customHeight="1" x14ac:dyDescent="0.2">
      <c r="B35" s="608" t="s">
        <v>1044</v>
      </c>
      <c r="C35" s="74" t="s">
        <v>1045</v>
      </c>
      <c r="D35" s="398">
        <v>1</v>
      </c>
      <c r="E35" s="207" t="s">
        <v>1046</v>
      </c>
      <c r="F35" s="207" t="s">
        <v>640</v>
      </c>
      <c r="G35" s="608" t="s">
        <v>4</v>
      </c>
      <c r="H35" s="24">
        <v>18.600000000000001</v>
      </c>
      <c r="I35" s="801">
        <v>18.600000000000001</v>
      </c>
      <c r="J35" s="600" t="s">
        <v>1047</v>
      </c>
      <c r="K35" s="621">
        <v>100</v>
      </c>
      <c r="L35" s="621">
        <v>100</v>
      </c>
      <c r="M35" s="73" t="s">
        <v>1460</v>
      </c>
    </row>
    <row r="36" spans="2:13" ht="32.25" hidden="1" customHeight="1" x14ac:dyDescent="0.2">
      <c r="B36" s="608"/>
      <c r="C36" s="612"/>
      <c r="D36" s="598"/>
      <c r="E36" s="599"/>
      <c r="F36" s="599"/>
      <c r="G36" s="608"/>
      <c r="H36" s="617"/>
      <c r="I36" s="755"/>
      <c r="J36" s="600"/>
      <c r="K36" s="621"/>
      <c r="L36" s="621"/>
      <c r="M36" s="73"/>
    </row>
    <row r="37" spans="2:13" ht="25.5" customHeight="1" x14ac:dyDescent="0.2">
      <c r="B37" s="166" t="s">
        <v>1048</v>
      </c>
      <c r="C37" s="1133" t="s">
        <v>1049</v>
      </c>
      <c r="D37" s="1134"/>
      <c r="E37" s="1134"/>
      <c r="F37" s="1135"/>
      <c r="G37" s="594"/>
      <c r="H37" s="593">
        <f>SUM(H38:H45)</f>
        <v>3110.4</v>
      </c>
      <c r="I37" s="593">
        <f>SUM(I38:I45)</f>
        <v>2891.5000000000005</v>
      </c>
      <c r="J37" s="594"/>
      <c r="K37" s="595"/>
      <c r="L37" s="595"/>
      <c r="M37" s="181"/>
    </row>
    <row r="38" spans="2:13" ht="141" customHeight="1" x14ac:dyDescent="0.2">
      <c r="B38" s="608" t="s">
        <v>1050</v>
      </c>
      <c r="C38" s="611" t="s">
        <v>1051</v>
      </c>
      <c r="D38" s="625" t="s">
        <v>32</v>
      </c>
      <c r="E38" s="609" t="s">
        <v>1052</v>
      </c>
      <c r="F38" s="626" t="s">
        <v>583</v>
      </c>
      <c r="G38" s="89" t="s">
        <v>1</v>
      </c>
      <c r="H38" s="23">
        <v>123</v>
      </c>
      <c r="I38" s="617">
        <v>0</v>
      </c>
      <c r="J38" s="602" t="s">
        <v>1053</v>
      </c>
      <c r="K38" s="618">
        <v>100</v>
      </c>
      <c r="L38" s="618">
        <v>100</v>
      </c>
      <c r="M38" s="73" t="s">
        <v>1415</v>
      </c>
    </row>
    <row r="39" spans="2:13" ht="33.75" customHeight="1" x14ac:dyDescent="0.2">
      <c r="B39" s="608" t="s">
        <v>1054</v>
      </c>
      <c r="C39" s="611" t="s">
        <v>1055</v>
      </c>
      <c r="D39" s="391" t="s">
        <v>32</v>
      </c>
      <c r="E39" s="609" t="s">
        <v>1416</v>
      </c>
      <c r="F39" s="626" t="s">
        <v>583</v>
      </c>
      <c r="G39" s="89" t="s">
        <v>1</v>
      </c>
      <c r="H39" s="796">
        <v>23.9</v>
      </c>
      <c r="I39" s="802">
        <v>23.5</v>
      </c>
      <c r="J39" s="602" t="s">
        <v>1056</v>
      </c>
      <c r="K39" s="618">
        <v>100</v>
      </c>
      <c r="L39" s="618">
        <v>100</v>
      </c>
      <c r="M39" s="602" t="s">
        <v>1417</v>
      </c>
    </row>
    <row r="40" spans="2:13" ht="18.75" customHeight="1" x14ac:dyDescent="0.2">
      <c r="B40" s="1140" t="s">
        <v>1057</v>
      </c>
      <c r="C40" s="840" t="s">
        <v>1058</v>
      </c>
      <c r="D40" s="927" t="s">
        <v>32</v>
      </c>
      <c r="E40" s="1142" t="s">
        <v>1059</v>
      </c>
      <c r="F40" s="1142" t="s">
        <v>1040</v>
      </c>
      <c r="G40" s="89" t="s">
        <v>1</v>
      </c>
      <c r="H40" s="23">
        <v>400</v>
      </c>
      <c r="I40" s="799">
        <v>304.60000000000002</v>
      </c>
      <c r="J40" s="1145" t="s">
        <v>1060</v>
      </c>
      <c r="K40" s="1146">
        <v>100</v>
      </c>
      <c r="L40" s="1146">
        <v>100</v>
      </c>
      <c r="M40" s="1105" t="s">
        <v>1418</v>
      </c>
    </row>
    <row r="41" spans="2:13" ht="19.5" customHeight="1" x14ac:dyDescent="0.2">
      <c r="B41" s="1140"/>
      <c r="C41" s="840"/>
      <c r="D41" s="1141"/>
      <c r="E41" s="1143"/>
      <c r="F41" s="1143"/>
      <c r="G41" s="89" t="s">
        <v>1</v>
      </c>
      <c r="H41" s="23">
        <v>84.8</v>
      </c>
      <c r="I41" s="799">
        <v>84.8</v>
      </c>
      <c r="J41" s="1145"/>
      <c r="K41" s="1146"/>
      <c r="L41" s="1146"/>
      <c r="M41" s="1106"/>
    </row>
    <row r="42" spans="2:13" ht="21.75" customHeight="1" x14ac:dyDescent="0.2">
      <c r="B42" s="1140"/>
      <c r="C42" s="840"/>
      <c r="D42" s="928"/>
      <c r="E42" s="1144"/>
      <c r="F42" s="1144"/>
      <c r="G42" s="89" t="s">
        <v>3</v>
      </c>
      <c r="H42" s="23">
        <v>1575</v>
      </c>
      <c r="I42" s="800">
        <v>1574.9</v>
      </c>
      <c r="J42" s="1145"/>
      <c r="K42" s="1146"/>
      <c r="L42" s="1146"/>
      <c r="M42" s="1107"/>
    </row>
    <row r="43" spans="2:13" ht="48" customHeight="1" x14ac:dyDescent="0.2">
      <c r="B43" s="608" t="s">
        <v>1061</v>
      </c>
      <c r="C43" s="627" t="s">
        <v>1062</v>
      </c>
      <c r="D43" s="628" t="s">
        <v>32</v>
      </c>
      <c r="E43" s="629" t="s">
        <v>1063</v>
      </c>
      <c r="F43" s="629" t="s">
        <v>1180</v>
      </c>
      <c r="G43" s="89" t="s">
        <v>1</v>
      </c>
      <c r="H43" s="797">
        <v>793.3</v>
      </c>
      <c r="I43" s="798">
        <v>793.3</v>
      </c>
      <c r="J43" s="143" t="s">
        <v>1064</v>
      </c>
      <c r="K43" s="623">
        <v>100</v>
      </c>
      <c r="L43" s="623">
        <v>100</v>
      </c>
      <c r="M43" s="143" t="s">
        <v>1419</v>
      </c>
    </row>
    <row r="44" spans="2:13" ht="54" customHeight="1" x14ac:dyDescent="0.2">
      <c r="B44" s="608" t="s">
        <v>1065</v>
      </c>
      <c r="C44" s="611" t="s">
        <v>1066</v>
      </c>
      <c r="D44" s="610" t="s">
        <v>32</v>
      </c>
      <c r="E44" s="609" t="s">
        <v>557</v>
      </c>
      <c r="F44" s="626" t="s">
        <v>583</v>
      </c>
      <c r="G44" s="89" t="s">
        <v>4</v>
      </c>
      <c r="H44" s="23">
        <v>17.399999999999999</v>
      </c>
      <c r="I44" s="617">
        <v>17.399999999999999</v>
      </c>
      <c r="J44" s="630" t="s">
        <v>1067</v>
      </c>
      <c r="K44" s="631" t="s">
        <v>1068</v>
      </c>
      <c r="L44" s="631" t="s">
        <v>1068</v>
      </c>
      <c r="M44" s="630" t="s">
        <v>1420</v>
      </c>
    </row>
    <row r="45" spans="2:13" ht="54" customHeight="1" x14ac:dyDescent="0.2">
      <c r="B45" s="608" t="s">
        <v>1069</v>
      </c>
      <c r="C45" s="611" t="s">
        <v>1070</v>
      </c>
      <c r="D45" s="610" t="s">
        <v>32</v>
      </c>
      <c r="E45" s="609" t="s">
        <v>557</v>
      </c>
      <c r="F45" s="626" t="s">
        <v>583</v>
      </c>
      <c r="G45" s="89" t="s">
        <v>1</v>
      </c>
      <c r="H45" s="23">
        <v>93</v>
      </c>
      <c r="I45" s="604">
        <v>93</v>
      </c>
      <c r="J45" s="630" t="s">
        <v>1071</v>
      </c>
      <c r="K45" s="631" t="s">
        <v>29</v>
      </c>
      <c r="L45" s="631" t="s">
        <v>29</v>
      </c>
      <c r="M45" s="73" t="s">
        <v>1427</v>
      </c>
    </row>
    <row r="46" spans="2:13" ht="33.75" customHeight="1" x14ac:dyDescent="0.2">
      <c r="B46" s="166" t="s">
        <v>1072</v>
      </c>
      <c r="C46" s="1133" t="s">
        <v>1073</v>
      </c>
      <c r="D46" s="1134"/>
      <c r="E46" s="1134"/>
      <c r="F46" s="1135"/>
      <c r="G46" s="594"/>
      <c r="H46" s="593">
        <f>SUM(H47:H51)</f>
        <v>110.8</v>
      </c>
      <c r="I46" s="781">
        <f>SUM(I47:I51)</f>
        <v>102.6</v>
      </c>
      <c r="J46" s="594"/>
      <c r="K46" s="595"/>
      <c r="L46" s="595"/>
      <c r="M46" s="181"/>
    </row>
    <row r="47" spans="2:13" ht="30.75" customHeight="1" x14ac:dyDescent="0.2">
      <c r="B47" s="608" t="s">
        <v>1074</v>
      </c>
      <c r="C47" s="612" t="s">
        <v>1075</v>
      </c>
      <c r="D47" s="622" t="s">
        <v>32</v>
      </c>
      <c r="E47" s="400" t="s">
        <v>1076</v>
      </c>
      <c r="F47" s="626" t="s">
        <v>583</v>
      </c>
      <c r="G47" s="608" t="s">
        <v>1</v>
      </c>
      <c r="H47" s="619">
        <v>22.5</v>
      </c>
      <c r="I47" s="617">
        <v>26.9</v>
      </c>
      <c r="J47" s="600" t="s">
        <v>1077</v>
      </c>
      <c r="K47" s="621">
        <v>59</v>
      </c>
      <c r="L47" s="621">
        <v>59</v>
      </c>
      <c r="M47" s="886" t="s">
        <v>1421</v>
      </c>
    </row>
    <row r="48" spans="2:13" ht="44.25" customHeight="1" x14ac:dyDescent="0.2">
      <c r="B48" s="608" t="s">
        <v>1078</v>
      </c>
      <c r="C48" s="597" t="s">
        <v>1079</v>
      </c>
      <c r="D48" s="622" t="s">
        <v>32</v>
      </c>
      <c r="E48" s="624" t="s">
        <v>1080</v>
      </c>
      <c r="F48" s="626" t="s">
        <v>639</v>
      </c>
      <c r="G48" s="608" t="s">
        <v>1</v>
      </c>
      <c r="H48" s="619">
        <v>15</v>
      </c>
      <c r="I48" s="604">
        <v>15</v>
      </c>
      <c r="J48" s="602" t="s">
        <v>1081</v>
      </c>
      <c r="K48" s="621">
        <v>4</v>
      </c>
      <c r="L48" s="621">
        <v>4</v>
      </c>
      <c r="M48" s="1012"/>
    </row>
    <row r="49" spans="2:13" ht="39" customHeight="1" x14ac:dyDescent="0.2">
      <c r="B49" s="608" t="s">
        <v>1082</v>
      </c>
      <c r="C49" s="597" t="s">
        <v>1083</v>
      </c>
      <c r="D49" s="598" t="s">
        <v>32</v>
      </c>
      <c r="E49" s="400" t="s">
        <v>1084</v>
      </c>
      <c r="F49" s="626" t="s">
        <v>583</v>
      </c>
      <c r="G49" s="608" t="s">
        <v>1</v>
      </c>
      <c r="H49" s="619">
        <v>4.8</v>
      </c>
      <c r="I49" s="617">
        <v>4.8</v>
      </c>
      <c r="J49" s="600" t="s">
        <v>1085</v>
      </c>
      <c r="K49" s="621">
        <v>8</v>
      </c>
      <c r="L49" s="621">
        <v>8</v>
      </c>
      <c r="M49" s="887"/>
    </row>
    <row r="50" spans="2:13" ht="169.5" customHeight="1" x14ac:dyDescent="0.2">
      <c r="B50" s="704" t="s">
        <v>1086</v>
      </c>
      <c r="C50" s="627" t="s">
        <v>1087</v>
      </c>
      <c r="D50" s="625" t="s">
        <v>32</v>
      </c>
      <c r="E50" s="400" t="s">
        <v>1088</v>
      </c>
      <c r="F50" s="363" t="s">
        <v>1181</v>
      </c>
      <c r="G50" s="705" t="s">
        <v>1</v>
      </c>
      <c r="H50" s="301">
        <v>40</v>
      </c>
      <c r="I50" s="313">
        <v>39.9</v>
      </c>
      <c r="J50" s="779" t="s">
        <v>1423</v>
      </c>
      <c r="K50" s="623">
        <v>3</v>
      </c>
      <c r="L50" s="623">
        <v>3</v>
      </c>
      <c r="M50" s="73" t="s">
        <v>1422</v>
      </c>
    </row>
    <row r="51" spans="2:13" ht="134.25" customHeight="1" x14ac:dyDescent="0.2">
      <c r="B51" s="608" t="s">
        <v>1089</v>
      </c>
      <c r="C51" s="611" t="s">
        <v>1090</v>
      </c>
      <c r="D51" s="622" t="s">
        <v>32</v>
      </c>
      <c r="E51" s="400" t="s">
        <v>1091</v>
      </c>
      <c r="F51" s="626" t="s">
        <v>639</v>
      </c>
      <c r="G51" s="89" t="s">
        <v>1</v>
      </c>
      <c r="H51" s="619">
        <v>28.5</v>
      </c>
      <c r="I51" s="617">
        <v>16</v>
      </c>
      <c r="J51" s="630" t="s">
        <v>1092</v>
      </c>
      <c r="K51" s="631" t="s">
        <v>1093</v>
      </c>
      <c r="L51" s="631" t="s">
        <v>1093</v>
      </c>
      <c r="M51" s="602" t="s">
        <v>1428</v>
      </c>
    </row>
    <row r="52" spans="2:13" ht="36" customHeight="1" x14ac:dyDescent="0.2">
      <c r="B52" s="166" t="s">
        <v>1094</v>
      </c>
      <c r="C52" s="1136" t="s">
        <v>1095</v>
      </c>
      <c r="D52" s="1137"/>
      <c r="E52" s="1137"/>
      <c r="F52" s="1137"/>
      <c r="G52" s="1138"/>
      <c r="H52" s="593">
        <f t="shared" ref="H52:I52" si="1">SUM(H53:H58)</f>
        <v>407.2</v>
      </c>
      <c r="I52" s="593">
        <f t="shared" si="1"/>
        <v>396.6</v>
      </c>
      <c r="J52" s="594"/>
      <c r="K52" s="595"/>
      <c r="L52" s="595"/>
      <c r="M52" s="181"/>
    </row>
    <row r="53" spans="2:13" ht="48" customHeight="1" x14ac:dyDescent="0.2">
      <c r="B53" s="608" t="s">
        <v>1096</v>
      </c>
      <c r="C53" s="611" t="s">
        <v>1097</v>
      </c>
      <c r="D53" s="361" t="s">
        <v>32</v>
      </c>
      <c r="E53" s="609" t="s">
        <v>1098</v>
      </c>
      <c r="F53" s="609" t="s">
        <v>991</v>
      </c>
      <c r="G53" s="608" t="s">
        <v>1</v>
      </c>
      <c r="H53" s="632">
        <v>359</v>
      </c>
      <c r="I53" s="795">
        <v>359</v>
      </c>
      <c r="J53" s="602" t="s">
        <v>1426</v>
      </c>
      <c r="K53" s="621">
        <v>11</v>
      </c>
      <c r="L53" s="621">
        <v>11</v>
      </c>
      <c r="M53" s="602" t="s">
        <v>1424</v>
      </c>
    </row>
    <row r="54" spans="2:13" ht="30.75" customHeight="1" x14ac:dyDescent="0.2">
      <c r="B54" s="608" t="s">
        <v>1099</v>
      </c>
      <c r="C54" s="611" t="s">
        <v>1100</v>
      </c>
      <c r="D54" s="361" t="s">
        <v>32</v>
      </c>
      <c r="E54" s="609" t="s">
        <v>1101</v>
      </c>
      <c r="F54" s="609" t="s">
        <v>991</v>
      </c>
      <c r="G54" s="608" t="s">
        <v>1</v>
      </c>
      <c r="H54" s="632">
        <v>15</v>
      </c>
      <c r="I54" s="780">
        <v>12</v>
      </c>
      <c r="J54" s="602" t="s">
        <v>1102</v>
      </c>
      <c r="K54" s="621">
        <v>100</v>
      </c>
      <c r="L54" s="621">
        <v>100</v>
      </c>
      <c r="M54" s="46" t="s">
        <v>1429</v>
      </c>
    </row>
    <row r="55" spans="2:13" ht="93" customHeight="1" x14ac:dyDescent="0.2">
      <c r="B55" s="608" t="s">
        <v>1103</v>
      </c>
      <c r="C55" s="627" t="s">
        <v>1104</v>
      </c>
      <c r="D55" s="361" t="s">
        <v>32</v>
      </c>
      <c r="E55" s="609" t="s">
        <v>1105</v>
      </c>
      <c r="F55" s="609" t="s">
        <v>991</v>
      </c>
      <c r="G55" s="608" t="s">
        <v>1</v>
      </c>
      <c r="H55" s="632">
        <v>15</v>
      </c>
      <c r="I55" s="795">
        <v>15</v>
      </c>
      <c r="J55" s="602" t="s">
        <v>1106</v>
      </c>
      <c r="K55" s="621">
        <v>3</v>
      </c>
      <c r="L55" s="621">
        <v>3</v>
      </c>
      <c r="M55" s="46" t="s">
        <v>1468</v>
      </c>
    </row>
    <row r="56" spans="2:13" ht="154.5" customHeight="1" x14ac:dyDescent="0.2">
      <c r="B56" s="608" t="s">
        <v>1107</v>
      </c>
      <c r="C56" s="627" t="s">
        <v>1108</v>
      </c>
      <c r="D56" s="361" t="s">
        <v>32</v>
      </c>
      <c r="E56" s="609" t="s">
        <v>1101</v>
      </c>
      <c r="F56" s="609" t="s">
        <v>991</v>
      </c>
      <c r="G56" s="608" t="s">
        <v>1</v>
      </c>
      <c r="H56" s="632">
        <v>18.2</v>
      </c>
      <c r="I56" s="795">
        <v>10.6</v>
      </c>
      <c r="J56" s="602" t="s">
        <v>1109</v>
      </c>
      <c r="K56" s="621">
        <v>1</v>
      </c>
      <c r="L56" s="621">
        <v>1</v>
      </c>
      <c r="M56" s="73" t="s">
        <v>1425</v>
      </c>
    </row>
    <row r="57" spans="2:13" ht="42" customHeight="1" x14ac:dyDescent="0.2">
      <c r="B57" s="608" t="s">
        <v>1110</v>
      </c>
      <c r="C57" s="611" t="s">
        <v>1111</v>
      </c>
      <c r="D57" s="361" t="s">
        <v>32</v>
      </c>
      <c r="E57" s="609" t="s">
        <v>1112</v>
      </c>
      <c r="F57" s="609" t="s">
        <v>991</v>
      </c>
      <c r="G57" s="608" t="s">
        <v>1</v>
      </c>
      <c r="H57" s="632">
        <v>0</v>
      </c>
      <c r="I57" s="780">
        <v>0</v>
      </c>
      <c r="J57" s="602" t="s">
        <v>1113</v>
      </c>
      <c r="K57" s="621">
        <v>10</v>
      </c>
      <c r="L57" s="621">
        <v>9</v>
      </c>
      <c r="M57" s="73" t="s">
        <v>1430</v>
      </c>
    </row>
    <row r="58" spans="2:13" ht="42" hidden="1" customHeight="1" x14ac:dyDescent="0.2">
      <c r="B58" s="608" t="s">
        <v>1114</v>
      </c>
      <c r="C58" s="627" t="s">
        <v>1115</v>
      </c>
      <c r="D58" s="361" t="s">
        <v>32</v>
      </c>
      <c r="E58" s="609" t="s">
        <v>1116</v>
      </c>
      <c r="F58" s="609" t="s">
        <v>1117</v>
      </c>
      <c r="G58" s="608" t="s">
        <v>2</v>
      </c>
      <c r="H58" s="632">
        <v>0</v>
      </c>
      <c r="I58" s="756">
        <v>0</v>
      </c>
      <c r="J58" s="602" t="s">
        <v>1118</v>
      </c>
      <c r="K58" s="621"/>
      <c r="L58" s="621"/>
      <c r="M58" s="73"/>
    </row>
    <row r="59" spans="2:13" ht="24.75" customHeight="1" x14ac:dyDescent="0.2">
      <c r="B59" s="166" t="s">
        <v>1119</v>
      </c>
      <c r="C59" s="1133" t="s">
        <v>1120</v>
      </c>
      <c r="D59" s="1134"/>
      <c r="E59" s="1134"/>
      <c r="F59" s="1135"/>
      <c r="G59" s="594"/>
      <c r="H59" s="593">
        <f>SUM(H60:H67)</f>
        <v>272.89999999999998</v>
      </c>
      <c r="I59" s="781">
        <f>SUM(I60:I67)</f>
        <v>256.10000000000002</v>
      </c>
      <c r="J59" s="594"/>
      <c r="K59" s="595"/>
      <c r="L59" s="595"/>
      <c r="M59" s="181"/>
    </row>
    <row r="60" spans="2:13" ht="165" customHeight="1" x14ac:dyDescent="0.2">
      <c r="B60" s="608" t="s">
        <v>1121</v>
      </c>
      <c r="C60" s="67" t="s">
        <v>1122</v>
      </c>
      <c r="D60" s="361" t="s">
        <v>32</v>
      </c>
      <c r="E60" s="362" t="s">
        <v>1123</v>
      </c>
      <c r="F60" s="626" t="s">
        <v>1124</v>
      </c>
      <c r="G60" s="633" t="s">
        <v>1</v>
      </c>
      <c r="H60" s="632">
        <v>19.2</v>
      </c>
      <c r="I60" s="795">
        <v>12</v>
      </c>
      <c r="J60" s="600" t="s">
        <v>1125</v>
      </c>
      <c r="K60" s="618">
        <v>8</v>
      </c>
      <c r="L60" s="618">
        <v>7</v>
      </c>
      <c r="M60" s="602" t="s">
        <v>1464</v>
      </c>
    </row>
    <row r="61" spans="2:13" ht="48" customHeight="1" x14ac:dyDescent="0.2">
      <c r="B61" s="1114" t="s">
        <v>1126</v>
      </c>
      <c r="C61" s="1117" t="s">
        <v>1127</v>
      </c>
      <c r="D61" s="622" t="s">
        <v>32</v>
      </c>
      <c r="E61" s="400" t="s">
        <v>1128</v>
      </c>
      <c r="F61" s="1139" t="s">
        <v>1129</v>
      </c>
      <c r="G61" s="633" t="s">
        <v>4</v>
      </c>
      <c r="H61" s="634">
        <v>45.9</v>
      </c>
      <c r="I61" s="99">
        <v>44.5</v>
      </c>
      <c r="J61" s="1103" t="s">
        <v>1130</v>
      </c>
      <c r="K61" s="1124">
        <v>100</v>
      </c>
      <c r="L61" s="1124">
        <v>100</v>
      </c>
      <c r="M61" s="1108" t="s">
        <v>1463</v>
      </c>
    </row>
    <row r="62" spans="2:13" ht="69.75" customHeight="1" x14ac:dyDescent="0.2">
      <c r="B62" s="1115"/>
      <c r="C62" s="1118"/>
      <c r="D62" s="622" t="s">
        <v>16</v>
      </c>
      <c r="E62" s="400" t="s">
        <v>1131</v>
      </c>
      <c r="F62" s="1139"/>
      <c r="G62" s="1126" t="s">
        <v>1</v>
      </c>
      <c r="H62" s="1130">
        <v>55.5</v>
      </c>
      <c r="I62" s="1112">
        <v>53.5</v>
      </c>
      <c r="J62" s="1161"/>
      <c r="K62" s="1125"/>
      <c r="L62" s="1125"/>
      <c r="M62" s="1109"/>
    </row>
    <row r="63" spans="2:13" ht="87.75" customHeight="1" x14ac:dyDescent="0.2">
      <c r="B63" s="1116"/>
      <c r="C63" s="1119"/>
      <c r="D63" s="622" t="s">
        <v>60</v>
      </c>
      <c r="E63" s="400" t="s">
        <v>1132</v>
      </c>
      <c r="F63" s="1139"/>
      <c r="G63" s="1127"/>
      <c r="H63" s="1132"/>
      <c r="I63" s="1113"/>
      <c r="J63" s="600" t="s">
        <v>1133</v>
      </c>
      <c r="K63" s="618">
        <v>2</v>
      </c>
      <c r="L63" s="618">
        <v>2</v>
      </c>
      <c r="M63" s="1110"/>
    </row>
    <row r="64" spans="2:13" ht="36.75" customHeight="1" x14ac:dyDescent="0.2">
      <c r="B64" s="1114" t="s">
        <v>1134</v>
      </c>
      <c r="C64" s="1117" t="s">
        <v>1135</v>
      </c>
      <c r="D64" s="622" t="s">
        <v>32</v>
      </c>
      <c r="E64" s="635" t="s">
        <v>1136</v>
      </c>
      <c r="F64" s="1120" t="s">
        <v>1137</v>
      </c>
      <c r="G64" s="1114" t="s">
        <v>4</v>
      </c>
      <c r="H64" s="1130">
        <v>34.299999999999997</v>
      </c>
      <c r="I64" s="1112">
        <v>34.299999999999997</v>
      </c>
      <c r="J64" s="1124" t="s">
        <v>1138</v>
      </c>
      <c r="K64" s="1124">
        <v>1</v>
      </c>
      <c r="L64" s="1124">
        <v>1</v>
      </c>
      <c r="M64" s="1108" t="s">
        <v>1465</v>
      </c>
    </row>
    <row r="65" spans="2:13" ht="37.5" customHeight="1" x14ac:dyDescent="0.2">
      <c r="B65" s="1115"/>
      <c r="C65" s="1118"/>
      <c r="D65" s="636" t="s">
        <v>16</v>
      </c>
      <c r="E65" s="635" t="s">
        <v>1139</v>
      </c>
      <c r="F65" s="1121"/>
      <c r="G65" s="1115"/>
      <c r="H65" s="1131"/>
      <c r="I65" s="1123"/>
      <c r="J65" s="1125"/>
      <c r="K65" s="1125"/>
      <c r="L65" s="1125"/>
      <c r="M65" s="1109"/>
    </row>
    <row r="66" spans="2:13" ht="35.25" customHeight="1" x14ac:dyDescent="0.2">
      <c r="B66" s="1116"/>
      <c r="C66" s="1119"/>
      <c r="D66" s="636" t="s">
        <v>60</v>
      </c>
      <c r="E66" s="635" t="s">
        <v>1140</v>
      </c>
      <c r="F66" s="1122"/>
      <c r="G66" s="1116"/>
      <c r="H66" s="1132"/>
      <c r="I66" s="1113"/>
      <c r="J66" s="1128"/>
      <c r="K66" s="1128"/>
      <c r="L66" s="1128"/>
      <c r="M66" s="1110"/>
    </row>
    <row r="67" spans="2:13" ht="84.75" customHeight="1" x14ac:dyDescent="0.2">
      <c r="B67" s="608" t="s">
        <v>1141</v>
      </c>
      <c r="C67" s="611" t="s">
        <v>1142</v>
      </c>
      <c r="D67" s="625" t="s">
        <v>32</v>
      </c>
      <c r="E67" s="400" t="s">
        <v>1143</v>
      </c>
      <c r="F67" s="624" t="s">
        <v>991</v>
      </c>
      <c r="G67" s="608" t="s">
        <v>1</v>
      </c>
      <c r="H67" s="620">
        <v>118</v>
      </c>
      <c r="I67" s="640">
        <v>111.8</v>
      </c>
      <c r="J67" s="600" t="s">
        <v>1144</v>
      </c>
      <c r="K67" s="621">
        <v>67</v>
      </c>
      <c r="L67" s="621">
        <v>67</v>
      </c>
      <c r="M67" s="73" t="s">
        <v>1466</v>
      </c>
    </row>
    <row r="68" spans="2:13" ht="21.75" customHeight="1" x14ac:dyDescent="0.2">
      <c r="B68" s="1129"/>
      <c r="C68" s="1129"/>
      <c r="D68" s="1129"/>
      <c r="E68" s="1129"/>
      <c r="F68" s="1129"/>
      <c r="G68" s="1129"/>
      <c r="H68" s="637">
        <f>+H59+H52+H46+H37+H23+H11</f>
        <v>9994.5</v>
      </c>
      <c r="I68" s="637">
        <f>+I59+I52+I46+I37+I23+I11</f>
        <v>8991</v>
      </c>
      <c r="J68" s="638"/>
      <c r="K68" s="639"/>
      <c r="L68" s="639"/>
    </row>
    <row r="69" spans="2:13" ht="18" customHeight="1" x14ac:dyDescent="0.2">
      <c r="B69" s="1111"/>
      <c r="C69" s="1111"/>
      <c r="D69" s="1111"/>
      <c r="E69" s="1111"/>
      <c r="F69" s="1111"/>
      <c r="G69" s="1111"/>
      <c r="H69" s="640">
        <f>+H68-H70-H78</f>
        <v>0</v>
      </c>
      <c r="I69" s="640">
        <f>+I68-I70-I78</f>
        <v>0</v>
      </c>
      <c r="J69" s="638"/>
      <c r="K69" s="639"/>
      <c r="L69" s="639"/>
    </row>
    <row r="70" spans="2:13" s="218" customFormat="1" ht="30" customHeight="1" x14ac:dyDescent="0.25">
      <c r="B70" s="214"/>
      <c r="C70" s="227" t="s">
        <v>425</v>
      </c>
      <c r="D70" s="563"/>
      <c r="E70" s="564"/>
      <c r="F70" s="564"/>
      <c r="G70" s="214"/>
      <c r="H70" s="219">
        <f t="shared" ref="H70:I70" si="2">SUM(H72:H77)</f>
        <v>9994.5</v>
      </c>
      <c r="I70" s="809">
        <f t="shared" si="2"/>
        <v>8991</v>
      </c>
      <c r="J70" s="217"/>
      <c r="K70" s="641"/>
      <c r="L70" s="641"/>
      <c r="M70" s="765"/>
    </row>
    <row r="71" spans="2:13" s="218" customFormat="1" ht="17.25" customHeight="1" x14ac:dyDescent="0.25">
      <c r="B71" s="209"/>
      <c r="C71" s="207" t="s">
        <v>426</v>
      </c>
      <c r="D71" s="398"/>
      <c r="E71" s="207"/>
      <c r="F71" s="207"/>
      <c r="G71" s="209"/>
      <c r="H71" s="210"/>
      <c r="I71" s="810"/>
      <c r="J71" s="216"/>
      <c r="K71" s="641"/>
      <c r="L71" s="641"/>
      <c r="M71" s="765"/>
    </row>
    <row r="72" spans="2:13" s="218" customFormat="1" ht="30" customHeight="1" x14ac:dyDescent="0.25">
      <c r="B72" s="209"/>
      <c r="C72" s="207" t="s">
        <v>427</v>
      </c>
      <c r="D72" s="398"/>
      <c r="E72" s="207"/>
      <c r="F72" s="207"/>
      <c r="G72" s="244" t="s">
        <v>1</v>
      </c>
      <c r="H72" s="210">
        <f>+H67+H60+H55+H54+H53+H51+H50+H49+H48+H47+H43+H41+H40+H39+H38+H22+H21+H14+H12+H57+H56+H62+H45</f>
        <v>8073</v>
      </c>
      <c r="I72" s="810">
        <f>+I67+I60+I55+I54+I53+I51+I50+I49+I48+I47+I43+I41+I40+I39+I38+I22+I21+I14+I12+I57+I56+I62+I45</f>
        <v>7070.2</v>
      </c>
      <c r="J72" s="216"/>
      <c r="K72" s="803"/>
      <c r="L72" s="641"/>
      <c r="M72" s="765"/>
    </row>
    <row r="73" spans="2:13" s="218" customFormat="1" ht="21" customHeight="1" x14ac:dyDescent="0.25">
      <c r="B73" s="209"/>
      <c r="C73" s="207" t="s">
        <v>428</v>
      </c>
      <c r="D73" s="398"/>
      <c r="E73" s="207"/>
      <c r="F73" s="207"/>
      <c r="G73" s="244" t="s">
        <v>4</v>
      </c>
      <c r="H73" s="210">
        <f>+H64+H61+H44+H36+H35+H34+H33+H32+H30+H29+H28+H27+H26+H25+H24</f>
        <v>335</v>
      </c>
      <c r="I73" s="810">
        <f>+I64+I61+I44+I36+I35+I34+I33+I32+I30+I29+I28+I27+I26+I25+I24</f>
        <v>332.79999999999995</v>
      </c>
      <c r="J73" s="216"/>
      <c r="K73" s="641"/>
      <c r="L73" s="641"/>
      <c r="M73" s="765"/>
    </row>
    <row r="74" spans="2:13" s="218" customFormat="1" ht="18" customHeight="1" x14ac:dyDescent="0.25">
      <c r="B74" s="209"/>
      <c r="C74" s="207" t="s">
        <v>429</v>
      </c>
      <c r="D74" s="398"/>
      <c r="E74" s="207"/>
      <c r="F74" s="207"/>
      <c r="G74" s="244" t="s">
        <v>5</v>
      </c>
      <c r="H74" s="210">
        <f>+H13</f>
        <v>11.5</v>
      </c>
      <c r="I74" s="810">
        <f>+I13</f>
        <v>13.1</v>
      </c>
      <c r="J74" s="216"/>
      <c r="K74" s="641"/>
      <c r="L74" s="641"/>
      <c r="M74" s="765"/>
    </row>
    <row r="75" spans="2:13" s="218" customFormat="1" ht="27" customHeight="1" x14ac:dyDescent="0.25">
      <c r="B75" s="209"/>
      <c r="C75" s="207" t="s">
        <v>430</v>
      </c>
      <c r="D75" s="398"/>
      <c r="E75" s="207"/>
      <c r="F75" s="207"/>
      <c r="G75" s="244" t="s">
        <v>2</v>
      </c>
      <c r="H75" s="210">
        <f>+H58</f>
        <v>0</v>
      </c>
      <c r="I75" s="810">
        <f>+I58</f>
        <v>0</v>
      </c>
      <c r="J75" s="216"/>
      <c r="K75" s="641"/>
      <c r="L75" s="641"/>
      <c r="M75" s="765"/>
    </row>
    <row r="76" spans="2:13" s="218" customFormat="1" ht="16.5" customHeight="1" x14ac:dyDescent="0.25">
      <c r="B76" s="209"/>
      <c r="C76" s="207" t="s">
        <v>431</v>
      </c>
      <c r="D76" s="398"/>
      <c r="E76" s="207"/>
      <c r="F76" s="207"/>
      <c r="G76" s="244" t="s">
        <v>3</v>
      </c>
      <c r="H76" s="210">
        <f>+H42</f>
        <v>1575</v>
      </c>
      <c r="I76" s="810">
        <f>+I42</f>
        <v>1574.9</v>
      </c>
      <c r="J76" s="216"/>
      <c r="K76" s="641"/>
      <c r="L76" s="641"/>
      <c r="M76" s="765"/>
    </row>
    <row r="77" spans="2:13" s="218" customFormat="1" ht="19.5" customHeight="1" x14ac:dyDescent="0.25">
      <c r="B77" s="194"/>
      <c r="C77" s="208" t="s">
        <v>432</v>
      </c>
      <c r="D77" s="407"/>
      <c r="E77" s="208"/>
      <c r="F77" s="208"/>
      <c r="G77" s="245" t="s">
        <v>436</v>
      </c>
      <c r="H77" s="210"/>
      <c r="I77" s="810"/>
      <c r="J77" s="216"/>
      <c r="K77" s="641"/>
      <c r="L77" s="641"/>
      <c r="M77" s="765"/>
    </row>
    <row r="78" spans="2:13" s="218" customFormat="1" ht="42.75" customHeight="1" x14ac:dyDescent="0.25">
      <c r="B78" s="196"/>
      <c r="C78" s="195" t="s">
        <v>433</v>
      </c>
      <c r="D78" s="565"/>
      <c r="E78" s="566"/>
      <c r="F78" s="566"/>
      <c r="G78" s="196" t="s">
        <v>437</v>
      </c>
      <c r="H78" s="219"/>
      <c r="I78" s="809"/>
      <c r="J78" s="216"/>
      <c r="K78" s="641"/>
      <c r="L78" s="641"/>
      <c r="M78" s="765"/>
    </row>
    <row r="79" spans="2:13" s="218" customFormat="1" ht="34.5" customHeight="1" x14ac:dyDescent="0.25">
      <c r="B79" s="198"/>
      <c r="C79" s="197" t="s">
        <v>435</v>
      </c>
      <c r="D79" s="567"/>
      <c r="E79" s="568"/>
      <c r="F79" s="568"/>
      <c r="G79" s="198"/>
      <c r="H79" s="215">
        <f t="shared" ref="H79:I79" si="3">+H78+H70</f>
        <v>9994.5</v>
      </c>
      <c r="I79" s="811">
        <f t="shared" si="3"/>
        <v>8991</v>
      </c>
      <c r="J79" s="216"/>
      <c r="K79" s="641"/>
      <c r="L79" s="641"/>
      <c r="M79" s="765"/>
    </row>
    <row r="80" spans="2:13" s="218" customFormat="1" ht="18" customHeight="1" x14ac:dyDescent="0.25">
      <c r="B80" s="209"/>
      <c r="C80" s="74" t="s">
        <v>434</v>
      </c>
      <c r="D80" s="398"/>
      <c r="E80" s="207"/>
      <c r="F80" s="207"/>
      <c r="G80" s="209"/>
      <c r="H80" s="210"/>
      <c r="I80" s="757"/>
      <c r="J80" s="216"/>
      <c r="K80" s="641"/>
      <c r="L80" s="641"/>
      <c r="M80" s="765"/>
    </row>
    <row r="81" spans="2:10" ht="45" x14ac:dyDescent="0.2">
      <c r="B81" s="642"/>
      <c r="C81" s="209" t="s">
        <v>538</v>
      </c>
      <c r="D81" s="374"/>
      <c r="E81" s="199"/>
      <c r="F81" s="199"/>
      <c r="G81" s="642"/>
      <c r="H81" s="643"/>
      <c r="I81" s="758"/>
      <c r="J81" s="644"/>
    </row>
  </sheetData>
  <mergeCells count="81">
    <mergeCell ref="K14:K15"/>
    <mergeCell ref="K30:K31"/>
    <mergeCell ref="K40:K42"/>
    <mergeCell ref="K61:K62"/>
    <mergeCell ref="H14:H20"/>
    <mergeCell ref="H30:H31"/>
    <mergeCell ref="H62:H63"/>
    <mergeCell ref="J30:J31"/>
    <mergeCell ref="J61:J62"/>
    <mergeCell ref="J6:L6"/>
    <mergeCell ref="G1:J1"/>
    <mergeCell ref="G2:L2"/>
    <mergeCell ref="G3:L3"/>
    <mergeCell ref="G4:J4"/>
    <mergeCell ref="G5:J5"/>
    <mergeCell ref="B7:B9"/>
    <mergeCell ref="C7:C9"/>
    <mergeCell ref="D7:D9"/>
    <mergeCell ref="E7:E9"/>
    <mergeCell ref="F7:F9"/>
    <mergeCell ref="M8:M9"/>
    <mergeCell ref="I14:I20"/>
    <mergeCell ref="J14:J15"/>
    <mergeCell ref="L14:L15"/>
    <mergeCell ref="C23:F23"/>
    <mergeCell ref="G14:G20"/>
    <mergeCell ref="M14:M15"/>
    <mergeCell ref="C11:G11"/>
    <mergeCell ref="G7:G9"/>
    <mergeCell ref="I7:I9"/>
    <mergeCell ref="J8:J9"/>
    <mergeCell ref="L8:L9"/>
    <mergeCell ref="B10:L10"/>
    <mergeCell ref="H7:H9"/>
    <mergeCell ref="K8:K9"/>
    <mergeCell ref="J7:M7"/>
    <mergeCell ref="B13:B14"/>
    <mergeCell ref="C13:C14"/>
    <mergeCell ref="D13:D14"/>
    <mergeCell ref="E13:E14"/>
    <mergeCell ref="F13:F14"/>
    <mergeCell ref="L30:L31"/>
    <mergeCell ref="C37:F37"/>
    <mergeCell ref="B40:B42"/>
    <mergeCell ref="C40:C42"/>
    <mergeCell ref="D40:D42"/>
    <mergeCell ref="E40:E42"/>
    <mergeCell ref="F40:F42"/>
    <mergeCell ref="J40:J42"/>
    <mergeCell ref="L40:L42"/>
    <mergeCell ref="B30:B31"/>
    <mergeCell ref="C30:C31"/>
    <mergeCell ref="F30:F31"/>
    <mergeCell ref="G30:G31"/>
    <mergeCell ref="I30:I31"/>
    <mergeCell ref="C46:F46"/>
    <mergeCell ref="C52:G52"/>
    <mergeCell ref="C59:F59"/>
    <mergeCell ref="B61:B63"/>
    <mergeCell ref="C61:C63"/>
    <mergeCell ref="F61:F63"/>
    <mergeCell ref="M64:M66"/>
    <mergeCell ref="B69:G69"/>
    <mergeCell ref="I62:I63"/>
    <mergeCell ref="B64:B66"/>
    <mergeCell ref="C64:C66"/>
    <mergeCell ref="F64:F66"/>
    <mergeCell ref="G64:G66"/>
    <mergeCell ref="I64:I66"/>
    <mergeCell ref="L61:L62"/>
    <mergeCell ref="G62:G63"/>
    <mergeCell ref="J64:J66"/>
    <mergeCell ref="L64:L66"/>
    <mergeCell ref="B68:G68"/>
    <mergeCell ref="K64:K66"/>
    <mergeCell ref="H64:H66"/>
    <mergeCell ref="M12:M13"/>
    <mergeCell ref="M30:M31"/>
    <mergeCell ref="M40:M42"/>
    <mergeCell ref="M47:M49"/>
    <mergeCell ref="M61:M63"/>
  </mergeCells>
  <pageMargins left="0.70866141732283472" right="0.70866141732283472" top="0.74803149606299213" bottom="0.74803149606299213" header="0.31496062992125984" footer="0.31496062992125984"/>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7115A-F825-4785-966A-3F3BFA7CE8ED}">
  <dimension ref="B2:L28"/>
  <sheetViews>
    <sheetView topLeftCell="B1" zoomScale="85" zoomScaleNormal="85" workbookViewId="0">
      <selection activeCell="J27" sqref="J27"/>
    </sheetView>
  </sheetViews>
  <sheetFormatPr defaultColWidth="9.140625" defaultRowHeight="15.75" x14ac:dyDescent="0.2"/>
  <cols>
    <col min="1" max="1" width="3.42578125" style="12" customWidth="1"/>
    <col min="2" max="2" width="8.85546875" style="12" customWidth="1"/>
    <col min="3" max="3" width="77.7109375" style="647" customWidth="1"/>
    <col min="4" max="5" width="26.5703125" style="647" customWidth="1"/>
    <col min="6" max="6" width="21.42578125" style="12" customWidth="1"/>
    <col min="7" max="16384" width="9.140625" style="12"/>
  </cols>
  <sheetData>
    <row r="2" spans="2:5" ht="18.75" customHeight="1" x14ac:dyDescent="0.2">
      <c r="B2" s="1162" t="s">
        <v>1472</v>
      </c>
      <c r="C2" s="1162"/>
      <c r="D2" s="1162"/>
      <c r="E2" s="1162"/>
    </row>
    <row r="3" spans="2:5" ht="56.25" x14ac:dyDescent="0.2">
      <c r="B3" s="648" t="s">
        <v>1145</v>
      </c>
      <c r="C3" s="648" t="s">
        <v>1146</v>
      </c>
      <c r="D3" s="648" t="s">
        <v>1473</v>
      </c>
      <c r="E3" s="648" t="s">
        <v>1189</v>
      </c>
    </row>
    <row r="4" spans="2:5" ht="18.75" x14ac:dyDescent="0.2">
      <c r="B4" s="649" t="s">
        <v>1147</v>
      </c>
      <c r="C4" s="650" t="s">
        <v>1148</v>
      </c>
      <c r="D4" s="651">
        <f>+'01šviet.'!G54</f>
        <v>5139.6000000000004</v>
      </c>
      <c r="E4" s="651">
        <f>+'01šviet.'!H54</f>
        <v>4137.7</v>
      </c>
    </row>
    <row r="5" spans="2:5" ht="18.75" x14ac:dyDescent="0.2">
      <c r="B5" s="649" t="s">
        <v>1149</v>
      </c>
      <c r="C5" s="650" t="s">
        <v>1150</v>
      </c>
      <c r="D5" s="651">
        <f>+'02 sveikata'!H45</f>
        <v>1280.0999999999999</v>
      </c>
      <c r="E5" s="651">
        <f>+'02 sveikata'!I45</f>
        <v>1044.7</v>
      </c>
    </row>
    <row r="6" spans="2:5" ht="18.75" x14ac:dyDescent="0.2">
      <c r="B6" s="649" t="s">
        <v>1151</v>
      </c>
      <c r="C6" s="650" t="s">
        <v>1152</v>
      </c>
      <c r="D6" s="651">
        <f>+'03social.'!H66</f>
        <v>7094.8000000000011</v>
      </c>
      <c r="E6" s="651">
        <f>+'03social.'!I66</f>
        <v>6424.6</v>
      </c>
    </row>
    <row r="7" spans="2:5" ht="18.75" x14ac:dyDescent="0.2">
      <c r="B7" s="649" t="s">
        <v>1153</v>
      </c>
      <c r="C7" s="650" t="s">
        <v>1154</v>
      </c>
      <c r="D7" s="651">
        <f>+'04sport.'!H37</f>
        <v>1543.1000000000001</v>
      </c>
      <c r="E7" s="651">
        <f>+'04sport.'!I37</f>
        <v>1525.2000000000003</v>
      </c>
    </row>
    <row r="8" spans="2:5" ht="18.75" x14ac:dyDescent="0.2">
      <c r="B8" s="649" t="s">
        <v>1155</v>
      </c>
      <c r="C8" s="650" t="s">
        <v>1156</v>
      </c>
      <c r="D8" s="651">
        <f>+'05kultura'!H40</f>
        <v>1794.6999999999998</v>
      </c>
      <c r="E8" s="651">
        <f>+'05kultura'!I40</f>
        <v>1754.5</v>
      </c>
    </row>
    <row r="9" spans="2:5" ht="18.75" x14ac:dyDescent="0.2">
      <c r="B9" s="649" t="s">
        <v>1157</v>
      </c>
      <c r="C9" s="650" t="s">
        <v>1158</v>
      </c>
      <c r="D9" s="651">
        <f>+'06 turizm'!H31</f>
        <v>805.9</v>
      </c>
      <c r="E9" s="651">
        <f>+'06 turizm'!I31</f>
        <v>630.6</v>
      </c>
    </row>
    <row r="10" spans="2:5" ht="18.75" x14ac:dyDescent="0.2">
      <c r="B10" s="649" t="s">
        <v>1159</v>
      </c>
      <c r="C10" s="650" t="s">
        <v>1160</v>
      </c>
      <c r="D10" s="651">
        <f>+'07Infrastr.'!H46</f>
        <v>5357.2</v>
      </c>
      <c r="E10" s="651">
        <f>+'07Infrastr.'!I46</f>
        <v>4807.2000000000007</v>
      </c>
    </row>
    <row r="11" spans="2:5" ht="18.75" x14ac:dyDescent="0.2">
      <c r="B11" s="649" t="s">
        <v>1161</v>
      </c>
      <c r="C11" s="650" t="s">
        <v>1162</v>
      </c>
      <c r="D11" s="651">
        <f>+'08aplinkosauga'!H44</f>
        <v>3348.6</v>
      </c>
      <c r="E11" s="651">
        <f>+'08aplinkosauga'!I44</f>
        <v>2981.2000000000003</v>
      </c>
    </row>
    <row r="12" spans="2:5" ht="18.75" x14ac:dyDescent="0.2">
      <c r="B12" s="649" t="s">
        <v>1163</v>
      </c>
      <c r="C12" s="650" t="s">
        <v>1164</v>
      </c>
      <c r="D12" s="651">
        <f>+'09ž.ū.'!H40</f>
        <v>1602.6999999999998</v>
      </c>
      <c r="E12" s="651">
        <f>+'09ž.ū.'!I40</f>
        <v>1477.1</v>
      </c>
    </row>
    <row r="13" spans="2:5" ht="18.75" x14ac:dyDescent="0.2">
      <c r="B13" s="649" t="s">
        <v>1165</v>
      </c>
      <c r="C13" s="650" t="s">
        <v>1166</v>
      </c>
      <c r="D13" s="651">
        <f>+'10verslas'!H20</f>
        <v>276.2</v>
      </c>
      <c r="E13" s="651">
        <f>+'10verslas'!I20</f>
        <v>255.09999999999997</v>
      </c>
    </row>
    <row r="14" spans="2:5" ht="18.75" x14ac:dyDescent="0.2">
      <c r="B14" s="649" t="s">
        <v>1167</v>
      </c>
      <c r="C14" s="650" t="s">
        <v>1168</v>
      </c>
      <c r="D14" s="651">
        <f>+'11 valdymas'!H68</f>
        <v>9994.5</v>
      </c>
      <c r="E14" s="651">
        <f>+'11 valdymas'!I68</f>
        <v>8991</v>
      </c>
    </row>
    <row r="15" spans="2:5" ht="18.75" x14ac:dyDescent="0.2">
      <c r="B15" s="652"/>
      <c r="C15" s="653" t="s">
        <v>1169</v>
      </c>
      <c r="D15" s="654">
        <f>SUM(D4:D14)</f>
        <v>38237.400000000009</v>
      </c>
      <c r="E15" s="654">
        <f>SUM(E4:E14)</f>
        <v>34028.899999999994</v>
      </c>
    </row>
    <row r="16" spans="2:5" ht="18.75" x14ac:dyDescent="0.2">
      <c r="B16" s="1165" t="s">
        <v>425</v>
      </c>
      <c r="C16" s="1165"/>
      <c r="D16" s="655">
        <f>+'01šviet.'!G56+'02 sveikata'!H47+'03social.'!H68+'04sport.'!H39+'05kultura'!H42+'06 turizm'!H33+'07Infrastr.'!H48+'08aplinkosauga'!H46+'09ž.ū.'!H42+'10verslas'!H22+'11 valdymas'!H70</f>
        <v>38237.400000000009</v>
      </c>
      <c r="E16" s="655">
        <f>+'01šviet.'!H56+'02 sveikata'!I47+'03social.'!I68+'04sport.'!I39+'05kultura'!I42+'06 turizm'!I33+'07Infrastr.'!I48+'08aplinkosauga'!I46+'09ž.ū.'!I42+'10verslas'!I22+'11 valdymas'!I70</f>
        <v>34028.899999999994</v>
      </c>
    </row>
    <row r="17" spans="2:12" ht="19.5" x14ac:dyDescent="0.2">
      <c r="B17" s="1166" t="s">
        <v>426</v>
      </c>
      <c r="C17" s="1166"/>
      <c r="D17" s="812"/>
      <c r="E17" s="812"/>
    </row>
    <row r="18" spans="2:12" ht="18.75" x14ac:dyDescent="0.2">
      <c r="B18" s="1167" t="s">
        <v>1170</v>
      </c>
      <c r="C18" s="1168"/>
      <c r="D18" s="813">
        <f>+'01šviet.'!G58+'02 sveikata'!H49+'03social.'!H70+'04sport.'!H41+'05kultura'!H44+'06 turizm'!H35+'07Infrastr.'!H50+'08aplinkosauga'!H48+'09ž.ū.'!H44+'10verslas'!H24+'11 valdymas'!H72</f>
        <v>25141.5</v>
      </c>
      <c r="E18" s="813">
        <f>+'01šviet.'!H58+'02 sveikata'!I49+'03social.'!I70+'04sport.'!I41+'05kultura'!I44+'06 turizm'!I35+'07Infrastr.'!I50+'08aplinkosauga'!I48+'09ž.ū.'!I44+'10verslas'!I24+'11 valdymas'!I72</f>
        <v>22254.2</v>
      </c>
      <c r="G18" s="541"/>
      <c r="J18" s="656"/>
      <c r="L18" s="541"/>
    </row>
    <row r="19" spans="2:12" ht="18.75" x14ac:dyDescent="0.2">
      <c r="B19" s="1167" t="s">
        <v>1171</v>
      </c>
      <c r="C19" s="1168"/>
      <c r="D19" s="813">
        <f>+'01šviet.'!G59+'02 sveikata'!H50+'03social.'!H71+'04sport.'!H42+'05kultura'!H45+'06 turizm'!H36+'07Infrastr.'!H51+'08aplinkosauga'!H49+'09ž.ū.'!H45+'10verslas'!H25+'11 valdymas'!H73</f>
        <v>7724.5</v>
      </c>
      <c r="E19" s="813">
        <f>+'01šviet.'!H59+'02 sveikata'!I50+'03social.'!I71+'04sport.'!I42+'05kultura'!I45+'06 turizm'!I36+'07Infrastr.'!I51+'08aplinkosauga'!I49+'09ž.ū.'!I45+'10verslas'!I25+'11 valdymas'!I73</f>
        <v>7129.1</v>
      </c>
      <c r="F19" s="541"/>
      <c r="I19" s="541"/>
    </row>
    <row r="20" spans="2:12" ht="18.75" x14ac:dyDescent="0.2">
      <c r="B20" s="1167" t="s">
        <v>1172</v>
      </c>
      <c r="C20" s="1168"/>
      <c r="D20" s="813">
        <f>+'01šviet.'!G60+'02 sveikata'!H51+'03social.'!H72+'04sport.'!H43+'05kultura'!H46+'06 turizm'!H37+'07Infrastr.'!H52+'08aplinkosauga'!H50+'09ž.ū.'!H46+'10verslas'!H26+'11 valdymas'!H74</f>
        <v>11.5</v>
      </c>
      <c r="E20" s="813">
        <f>+'01šviet.'!H60+'02 sveikata'!I51+'03social.'!I72+'04sport.'!I43+'05kultura'!I46+'06 turizm'!I37+'07Infrastr.'!I52+'08aplinkosauga'!I50+'09ž.ū.'!I46+'10verslas'!I26+'11 valdymas'!I74</f>
        <v>13.1</v>
      </c>
      <c r="F20" s="541"/>
    </row>
    <row r="21" spans="2:12" ht="18.75" x14ac:dyDescent="0.2">
      <c r="B21" s="1167" t="s">
        <v>1173</v>
      </c>
      <c r="C21" s="1168"/>
      <c r="D21" s="813">
        <f>+'01šviet.'!G61+'02 sveikata'!H52+'03social.'!H73+'04sport.'!H44+'05kultura'!H47+'06 turizm'!H38+'07Infrastr.'!H53+'08aplinkosauga'!H51+'09ž.ū.'!H47+'10verslas'!H27+'11 valdymas'!H75</f>
        <v>3221.2000000000007</v>
      </c>
      <c r="E21" s="813">
        <f>+'01šviet.'!H61+'02 sveikata'!I52+'03social.'!I73+'04sport.'!I44+'05kultura'!I47+'06 turizm'!I38+'07Infrastr.'!I53+'08aplinkosauga'!I51+'09ž.ū.'!I47+'10verslas'!I27+'11 valdymas'!I75</f>
        <v>2535.5</v>
      </c>
      <c r="F21" s="541"/>
    </row>
    <row r="22" spans="2:12" ht="18.75" x14ac:dyDescent="0.2">
      <c r="B22" s="1167" t="s">
        <v>1174</v>
      </c>
      <c r="C22" s="1168"/>
      <c r="D22" s="813">
        <f>+'01šviet.'!G62+'02 sveikata'!H53+'03social.'!H74+'04sport.'!H45+'05kultura'!H48+'06 turizm'!H39+'07Infrastr.'!H54+'08aplinkosauga'!H52+'09ž.ū.'!H48+'10verslas'!H28+'11 valdymas'!H76</f>
        <v>2138.6999999999998</v>
      </c>
      <c r="E22" s="813">
        <f>+'01šviet.'!H62+'02 sveikata'!I53+'03social.'!I74+'04sport.'!I45+'05kultura'!I48+'06 turizm'!I39+'07Infrastr.'!I54+'08aplinkosauga'!I52+'09ž.ū.'!I48+'10verslas'!I28+'11 valdymas'!I76</f>
        <v>2097</v>
      </c>
      <c r="F22" s="541"/>
    </row>
    <row r="23" spans="2:12" ht="22.5" customHeight="1" x14ac:dyDescent="0.2">
      <c r="B23" s="1167" t="s">
        <v>1175</v>
      </c>
      <c r="C23" s="1168"/>
      <c r="D23" s="813">
        <f>+'01šviet.'!G63+'02 sveikata'!H54+'03social.'!H75+'04sport.'!H46+'05kultura'!H49+'06 turizm'!H40+'07Infrastr.'!H55+'08aplinkosauga'!H53+'09ž.ū.'!H49+'10verslas'!H29+'11 valdymas'!H77</f>
        <v>0</v>
      </c>
      <c r="E23" s="813">
        <f>+'01šviet.'!H63+'02 sveikata'!I54+'03social.'!I75+'04sport.'!I46+'05kultura'!I49+'06 turizm'!I40+'07Infrastr.'!I55+'08aplinkosauga'!I53+'09ž.ū.'!I49+'10verslas'!I29+'11 valdymas'!I77</f>
        <v>0</v>
      </c>
    </row>
    <row r="24" spans="2:12" ht="34.5" customHeight="1" x14ac:dyDescent="0.2">
      <c r="B24" s="1169" t="s">
        <v>1176</v>
      </c>
      <c r="C24" s="1170"/>
      <c r="D24" s="655">
        <f>+'01šviet.'!G64+'02 sveikata'!H55+'03social.'!H76+'04sport.'!H47+'05kultura'!H50+'06 turizm'!H41+'07Infrastr.'!H56+'08aplinkosauga'!H54+'09ž.ū.'!H50+'10verslas'!H30+'11 valdymas'!H78</f>
        <v>0</v>
      </c>
      <c r="E24" s="655">
        <f>+'01šviet.'!H64+'02 sveikata'!I55+'03social.'!I76+'04sport.'!I47+'05kultura'!I50+'06 turizm'!I41+'07Infrastr.'!I56+'08aplinkosauga'!I54+'09ž.ū.'!I50+'10verslas'!I30+'11 valdymas'!I78</f>
        <v>0</v>
      </c>
      <c r="F24" s="541"/>
      <c r="I24" s="541"/>
    </row>
    <row r="25" spans="2:12" ht="19.5" x14ac:dyDescent="0.2">
      <c r="B25" s="1171" t="s">
        <v>435</v>
      </c>
      <c r="C25" s="1172"/>
      <c r="D25" s="654">
        <f>+'01šviet.'!G65+'02 sveikata'!H56+'03social.'!H77+'04sport.'!H48+'05kultura'!H51+'06 turizm'!H42+'07Infrastr.'!H57+'08aplinkosauga'!H55+'09ž.ū.'!H51+'10verslas'!H31+'11 valdymas'!H79</f>
        <v>38237.400000000009</v>
      </c>
      <c r="E25" s="654">
        <f>+'01šviet.'!H65+'02 sveikata'!I56+'03social.'!I77+'04sport.'!I48+'05kultura'!I51+'06 turizm'!I42+'07Infrastr.'!I57+'08aplinkosauga'!I55+'09ž.ū.'!I51+'10verslas'!I31+'11 valdymas'!I79</f>
        <v>34028.899999999994</v>
      </c>
    </row>
    <row r="26" spans="2:12" ht="19.5" x14ac:dyDescent="0.2">
      <c r="B26" s="1163" t="s">
        <v>1177</v>
      </c>
      <c r="C26" s="1164"/>
      <c r="D26" s="812">
        <f>+'01šviet.'!G66+'02 sveikata'!H57+'03social.'!H78+'04sport.'!H49+'05kultura'!H52+'06 turizm'!H43+'07Infrastr.'!H58+'08aplinkosauga'!H56+'09ž.ū.'!H52+'10verslas'!H32+'11 valdymas'!H80</f>
        <v>763.9</v>
      </c>
      <c r="E26" s="812">
        <f>+'01šviet.'!H66+'02 sveikata'!I57+'03social.'!I78+'04sport.'!I49+'05kultura'!I52+'06 turizm'!I43+'07Infrastr.'!I58+'08aplinkosauga'!I56+'09ž.ū.'!I52+'10verslas'!I32+'11 valdymas'!I80</f>
        <v>733.6</v>
      </c>
    </row>
    <row r="27" spans="2:12" x14ac:dyDescent="0.2">
      <c r="D27" s="657"/>
      <c r="E27" s="657"/>
    </row>
    <row r="28" spans="2:12" x14ac:dyDescent="0.2">
      <c r="D28" s="657"/>
      <c r="E28" s="657"/>
    </row>
  </sheetData>
  <mergeCells count="12">
    <mergeCell ref="B2:E2"/>
    <mergeCell ref="B26:C26"/>
    <mergeCell ref="B16:C16"/>
    <mergeCell ref="B17:C17"/>
    <mergeCell ref="B18:C18"/>
    <mergeCell ref="B19:C19"/>
    <mergeCell ref="B20:C20"/>
    <mergeCell ref="B21:C21"/>
    <mergeCell ref="B22:C22"/>
    <mergeCell ref="B23:C23"/>
    <mergeCell ref="B24:C24"/>
    <mergeCell ref="B25:C2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14</vt:i4>
      </vt:variant>
    </vt:vector>
  </HeadingPairs>
  <TitlesOfParts>
    <vt:vector size="26" baseType="lpstr">
      <vt:lpstr>01šviet.</vt:lpstr>
      <vt:lpstr>02 sveikata</vt:lpstr>
      <vt:lpstr>03social.</vt:lpstr>
      <vt:lpstr>04sport.</vt:lpstr>
      <vt:lpstr>05kultura</vt:lpstr>
      <vt:lpstr>06 turizm</vt:lpstr>
      <vt:lpstr>07Infrastr.</vt:lpstr>
      <vt:lpstr>08aplinkosauga</vt:lpstr>
      <vt:lpstr>09ž.ū.</vt:lpstr>
      <vt:lpstr>10verslas</vt:lpstr>
      <vt:lpstr>11 valdymas</vt:lpstr>
      <vt:lpstr>Is viso</vt:lpstr>
      <vt:lpstr>'01šviet.'!Print_Area</vt:lpstr>
      <vt:lpstr>'02 sveikata'!Print_Area</vt:lpstr>
      <vt:lpstr>'03social.'!Print_Area</vt:lpstr>
      <vt:lpstr>'04sport.'!Print_Area</vt:lpstr>
      <vt:lpstr>'05kultura'!Print_Area</vt:lpstr>
      <vt:lpstr>'06 turizm'!Print_Area</vt:lpstr>
      <vt:lpstr>'07Infrastr.'!Print_Area</vt:lpstr>
      <vt:lpstr>'08aplinkosauga'!Print_Area</vt:lpstr>
      <vt:lpstr>'09ž.ū.'!Print_Area</vt:lpstr>
      <vt:lpstr>'10verslas'!Print_Area</vt:lpstr>
      <vt:lpstr>'11 valdymas'!Print_Area</vt:lpstr>
      <vt:lpstr>'Is viso'!Print_Area</vt:lpstr>
      <vt:lpstr>'01šviet.'!Print_Titles</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2025-03-11T18:09:41Z</cp:lastPrinted>
  <dcterms:created xsi:type="dcterms:W3CDTF">2008-01-09T09:46:52Z</dcterms:created>
  <dcterms:modified xsi:type="dcterms:W3CDTF">2025-03-11T18:14:05Z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