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Vartotoja\Desktop\Veiklos planai_programiniai\2023-2025 m\Administracijos 2023 m. planas\"/>
    </mc:Choice>
  </mc:AlternateContent>
  <xr:revisionPtr revIDLastSave="0" documentId="13_ncr:1_{D57BDC72-D162-431D-8883-0409A43A28D1}" xr6:coauthVersionLast="47" xr6:coauthVersionMax="47" xr10:uidLastSave="{00000000-0000-0000-0000-000000000000}"/>
  <bookViews>
    <workbookView xWindow="-120" yWindow="-120" windowWidth="29040" windowHeight="1572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'01šviet.'!$A$8:$K$64</definedName>
    <definedName name="_xlnm._FilterDatabase" localSheetId="2" hidden="1">'03social.'!$A$7:$AD$89</definedName>
    <definedName name="_xlnm._FilterDatabase" localSheetId="5" hidden="1">'06turizm_paveld'!$A$7:$K$54</definedName>
    <definedName name="_xlnm._FilterDatabase" localSheetId="6" hidden="1">'07Infrastr.'!$A$7:$K$102</definedName>
    <definedName name="_xlnm._FilterDatabase" localSheetId="10" hidden="1">'11valdym.'!$A$7:$N$87</definedName>
    <definedName name="_xlnm.Print_Area" localSheetId="0">'01šviet.'!$A$1:$K$65</definedName>
    <definedName name="_xlnm.Print_Area" localSheetId="1">'02sveikat.'!$A$1:$K$60</definedName>
    <definedName name="_xlnm.Print_Area" localSheetId="2">'03social.'!$A$1:$K$89</definedName>
    <definedName name="_xlnm.Print_Area" localSheetId="3">'04sport.'!$A$2:$K$54</definedName>
    <definedName name="_xlnm.Print_Area" localSheetId="4">'05kultura'!$A$1:$K$64</definedName>
    <definedName name="_xlnm.Print_Area" localSheetId="5">'06turizm_paveld'!$A$1:$K$54</definedName>
    <definedName name="_xlnm.Print_Area" localSheetId="6">'07Infrastr.'!$A$1:$K$102</definedName>
    <definedName name="_xlnm.Print_Area" localSheetId="7">'08aplinkosauga'!$A$1:$K$70</definedName>
    <definedName name="_xlnm.Print_Area" localSheetId="8">'09ž.ū.'!$A$1:$K$55</definedName>
    <definedName name="_xlnm.Print_Area" localSheetId="9">'10verslas'!$A$1:$K$41</definedName>
    <definedName name="_xlnm.Print_Area" localSheetId="10">'11valdym.'!$A$1:$K$87</definedName>
    <definedName name="_xlnm.Print_Area" localSheetId="11">'Lešu poreikis iš viso'!$A$1:$F$22</definedName>
    <definedName name="_xlnm.Print_Titles" localSheetId="6">'07Infrastr.'!$3:$7</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29" l="1"/>
  <c r="I21" i="29"/>
  <c r="I61" i="26"/>
  <c r="I20" i="26"/>
  <c r="I61" i="33" l="1"/>
  <c r="I23" i="33"/>
  <c r="I80" i="28"/>
  <c r="I78" i="36"/>
  <c r="I34" i="36"/>
  <c r="I45" i="32"/>
  <c r="I94" i="32" s="1"/>
  <c r="I44" i="29"/>
  <c r="I38" i="29"/>
  <c r="I26" i="35" l="1"/>
  <c r="I32" i="35" l="1"/>
  <c r="I31" i="28"/>
  <c r="I72" i="32"/>
  <c r="I53" i="30"/>
  <c r="I54" i="26"/>
  <c r="I69" i="32" l="1"/>
  <c r="I55" i="26"/>
  <c r="I49" i="26"/>
  <c r="I55" i="33"/>
  <c r="I71" i="32" l="1"/>
  <c r="I53" i="32" l="1"/>
  <c r="I82" i="32"/>
  <c r="I70" i="32"/>
  <c r="I99" i="32"/>
  <c r="I52" i="32"/>
  <c r="I41" i="32"/>
  <c r="I80" i="36" l="1"/>
  <c r="I62" i="33"/>
  <c r="I40" i="35" l="1"/>
  <c r="I46" i="34"/>
  <c r="I45" i="34"/>
  <c r="I60" i="33"/>
  <c r="J60" i="33" s="1"/>
  <c r="I52" i="31"/>
  <c r="I51" i="31"/>
  <c r="I46" i="31"/>
  <c r="I44" i="31"/>
  <c r="I34" i="31"/>
  <c r="I57" i="27" l="1"/>
  <c r="I50" i="27"/>
  <c r="I57" i="30"/>
  <c r="I54" i="30"/>
  <c r="I86" i="28" l="1"/>
  <c r="I79" i="28"/>
  <c r="I56" i="27" l="1"/>
  <c r="I49" i="27"/>
  <c r="I62" i="26" l="1"/>
  <c r="I37" i="27" l="1"/>
  <c r="I58" i="26" l="1"/>
  <c r="I53" i="34" l="1"/>
  <c r="I19" i="32" l="1"/>
  <c r="I92" i="32" s="1"/>
  <c r="I18" i="32" l="1"/>
  <c r="I87" i="28" l="1"/>
  <c r="I26" i="34" l="1"/>
  <c r="I40" i="32"/>
  <c r="I44" i="34" l="1"/>
  <c r="I40" i="34"/>
  <c r="I81" i="32"/>
  <c r="I44" i="32"/>
  <c r="I64" i="28"/>
  <c r="I83" i="36" l="1"/>
  <c r="I54" i="36"/>
  <c r="I46" i="33"/>
  <c r="I43" i="31"/>
  <c r="I48" i="30" l="1"/>
  <c r="I38" i="27" l="1"/>
  <c r="I50" i="26" l="1"/>
  <c r="I21" i="26"/>
  <c r="I85" i="28" l="1"/>
  <c r="I52" i="28"/>
  <c r="I74" i="28"/>
  <c r="I37" i="28"/>
  <c r="I43" i="28"/>
  <c r="I75" i="28" l="1"/>
  <c r="I38" i="28"/>
  <c r="I53" i="26" l="1"/>
  <c r="I50" i="31"/>
  <c r="I13" i="29" l="1"/>
  <c r="I39" i="31"/>
  <c r="I51" i="32" l="1"/>
  <c r="I49" i="30"/>
  <c r="I65" i="28" l="1"/>
  <c r="I76" i="28" l="1"/>
  <c r="I59" i="30" l="1"/>
  <c r="I52" i="34"/>
  <c r="I51" i="34" l="1"/>
  <c r="I67" i="33"/>
  <c r="I66" i="33" l="1"/>
  <c r="I31" i="33" l="1"/>
  <c r="I26" i="33"/>
  <c r="I32" i="33" l="1"/>
  <c r="I18" i="30" l="1"/>
  <c r="I19" i="30" s="1"/>
  <c r="I52" i="30" l="1"/>
  <c r="F13" i="40" l="1"/>
  <c r="I51" i="29"/>
  <c r="I43" i="29" l="1"/>
  <c r="I19" i="29"/>
  <c r="I45" i="36" l="1"/>
  <c r="I39" i="29" l="1"/>
  <c r="I86" i="32" l="1"/>
  <c r="I97" i="32" s="1"/>
  <c r="I41" i="34" l="1"/>
  <c r="I40" i="31" l="1"/>
  <c r="I49" i="29" l="1"/>
  <c r="I55" i="27"/>
  <c r="I96" i="32" l="1"/>
  <c r="I88" i="32" l="1"/>
  <c r="I89" i="32" l="1"/>
  <c r="F17" i="40"/>
  <c r="I17" i="31" l="1"/>
  <c r="I30" i="29" l="1"/>
  <c r="I31" i="29" s="1"/>
  <c r="I40" i="29" s="1"/>
  <c r="I31" i="35" l="1"/>
  <c r="I30" i="35" s="1"/>
  <c r="I27" i="35" l="1"/>
  <c r="I41" i="35"/>
  <c r="I20" i="35"/>
  <c r="I42" i="34"/>
  <c r="I43" i="34" s="1"/>
  <c r="I21" i="35" l="1"/>
  <c r="I28" i="35" s="1"/>
  <c r="F22" i="40"/>
  <c r="I37" i="35"/>
  <c r="I81" i="36"/>
  <c r="I72" i="36"/>
  <c r="I59" i="36"/>
  <c r="I50" i="36"/>
  <c r="I18" i="31"/>
  <c r="F16" i="40" l="1"/>
  <c r="I29" i="35"/>
  <c r="I41" i="31"/>
  <c r="I55" i="36"/>
  <c r="I60" i="36"/>
  <c r="I73" i="36"/>
  <c r="I101" i="32"/>
  <c r="I42" i="31" l="1"/>
  <c r="F19" i="40"/>
  <c r="F21" i="40"/>
  <c r="I91" i="32"/>
  <c r="I100" i="32"/>
  <c r="I98" i="32" l="1"/>
  <c r="I90" i="32" s="1"/>
  <c r="F20" i="40"/>
  <c r="I38" i="30"/>
  <c r="I28" i="30"/>
  <c r="I29" i="30" l="1"/>
  <c r="I39" i="30"/>
  <c r="I50" i="30" s="1"/>
  <c r="I51" i="30" s="1"/>
  <c r="I56" i="33"/>
  <c r="I78" i="28"/>
  <c r="I77" i="28" s="1"/>
  <c r="I59" i="33" l="1"/>
  <c r="I42" i="29"/>
  <c r="I41" i="29" s="1"/>
  <c r="I57" i="33"/>
  <c r="I58" i="33" l="1"/>
  <c r="I51" i="27"/>
  <c r="F15" i="40" l="1"/>
  <c r="F14" i="40"/>
  <c r="I48" i="27"/>
  <c r="I44" i="27" l="1"/>
  <c r="I15" i="27"/>
  <c r="I16" i="27" l="1"/>
  <c r="I51" i="26"/>
  <c r="I45" i="27"/>
  <c r="I46" i="27" l="1"/>
  <c r="I60" i="26"/>
  <c r="F18" i="40" s="1"/>
  <c r="I47" i="27" l="1"/>
  <c r="I18" i="36"/>
  <c r="I46" i="36" s="1"/>
  <c r="I74" i="36" s="1"/>
  <c r="M11" i="36"/>
  <c r="I77" i="36"/>
  <c r="I76" i="36" s="1"/>
  <c r="F11" i="40" s="1"/>
  <c r="F12" i="40"/>
  <c r="I75" i="36" l="1"/>
  <c r="F10" i="40" s="1"/>
  <c r="F9" i="40"/>
</calcChain>
</file>

<file path=xl/sharedStrings.xml><?xml version="1.0" encoding="utf-8"?>
<sst xmlns="http://schemas.openxmlformats.org/spreadsheetml/2006/main" count="2842" uniqueCount="947">
  <si>
    <t>Likviduoti avarinius židinius</t>
  </si>
  <si>
    <t>SB</t>
  </si>
  <si>
    <t>14</t>
  </si>
  <si>
    <t>ES</t>
  </si>
  <si>
    <t>VB</t>
  </si>
  <si>
    <t>16</t>
  </si>
  <si>
    <t>18</t>
  </si>
  <si>
    <t>19</t>
  </si>
  <si>
    <t>15</t>
  </si>
  <si>
    <t>20</t>
  </si>
  <si>
    <t>23</t>
  </si>
  <si>
    <t>SK</t>
  </si>
  <si>
    <t>KPP</t>
  </si>
  <si>
    <t>SBVB</t>
  </si>
  <si>
    <t>KITOS LĖŠOS</t>
  </si>
  <si>
    <t>SAVIVALDYBĖS LĖŠOS</t>
  </si>
  <si>
    <t>13</t>
  </si>
  <si>
    <t>ĮP</t>
  </si>
  <si>
    <t>Rekonstruoti Kėdainių kultūros centrą</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</si>
  <si>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</si>
  <si>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</si>
  <si>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</si>
  <si>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</si>
  <si>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</si>
  <si>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</si>
  <si>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</si>
  <si>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</si>
  <si>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</si>
  <si>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</si>
  <si>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</si>
  <si>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</si>
  <si>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</si>
  <si>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</si>
  <si>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</si>
  <si>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</si>
  <si>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</si>
  <si>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</si>
  <si>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</si>
  <si>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</si>
  <si>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</si>
  <si>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</si>
  <si>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</si>
  <si>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</si>
  <si>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</si>
  <si>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</si>
  <si>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</si>
  <si>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</si>
  <si>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</si>
  <si>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</si>
  <si>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</si>
  <si>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</si>
  <si>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</si>
  <si>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</si>
  <si>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</si>
  <si>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Finansuoti kultūrinės veiklos projektus</t>
  </si>
  <si>
    <t>Teikti Krašto kultūros premiją</t>
  </si>
  <si>
    <t>Plėtoti tarptautinius kultūros mainus</t>
  </si>
  <si>
    <t>Finansuoti jaunimo veiklos projektus</t>
  </si>
  <si>
    <t>Įgyvendinti  prevencinės priemones, kuriomis siekiama išvengti medžiojamųjų gyvūnų daromos žalos miškui</t>
  </si>
  <si>
    <t>KT (FL)</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</si>
  <si>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</si>
  <si>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</si>
  <si>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</si>
  <si>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</si>
  <si>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</si>
  <si>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</si>
  <si>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</si>
  <si>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</si>
  <si>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</si>
  <si>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</si>
  <si>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</si>
  <si>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</si>
  <si>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</si>
  <si>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</si>
  <si>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</si>
  <si>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</si>
  <si>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</si>
  <si>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</si>
  <si>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</si>
  <si>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</si>
  <si>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</si>
  <si>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Užtikrinti finansavimą nenumatytoms išlaidoms dengti bei valdyti prisiimtus finansinius įsipareigojimus</t>
  </si>
  <si>
    <t>Rezervo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</si>
  <si>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</si>
  <si>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</si>
  <si>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</si>
  <si>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</si>
  <si>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</si>
  <si>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</si>
  <si>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</si>
  <si>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</si>
  <si>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</si>
  <si>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</si>
  <si>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</si>
  <si>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</si>
  <si>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</si>
  <si>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</si>
  <si>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</si>
  <si>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</si>
  <si>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</si>
  <si>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</si>
  <si>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</si>
  <si>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</si>
  <si>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Mokinių, gaunančių nemokamą maitinimą, skaičius</t>
  </si>
  <si>
    <t>Parduotų su nuolaida bilietų skaičius (tūkst.)</t>
  </si>
  <si>
    <t>Asmenų, gaunančių kompensaciją, skaičius</t>
  </si>
  <si>
    <t>Sudaryti sąlygas kultūros plėtrai rajone</t>
  </si>
  <si>
    <t>Suorganizuotų renginių skaičius</t>
  </si>
  <si>
    <t>Finansuotų  projektų skaičius</t>
  </si>
  <si>
    <t>Kultūros premijos laureatų skaičius</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</si>
  <si>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</si>
  <si>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</si>
  <si>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</si>
  <si>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</si>
  <si>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</si>
  <si>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</si>
  <si>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</si>
  <si>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</si>
  <si>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</si>
  <si>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</si>
  <si>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</si>
  <si>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</si>
  <si>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</si>
  <si>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</si>
  <si>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</si>
  <si>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</si>
  <si>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</si>
  <si>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</si>
  <si>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</si>
  <si>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</si>
  <si>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</si>
  <si>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</si>
  <si>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</si>
  <si>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</si>
  <si>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</si>
  <si>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</si>
  <si>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</si>
  <si>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iš jų:</t>
  </si>
  <si>
    <t>Atnaujinti Lietuvos sporto universiteto Kėdainių  „Aušros“ progimnaziją, kuriant modernias ir saugias erdves</t>
  </si>
  <si>
    <t>Kompensuoti būsto nuomos ar išperkamosios būsto nuomos mokesčių dalį</t>
  </si>
  <si>
    <t>Iš viso VB</t>
  </si>
  <si>
    <t>Išplėsti  buitinių  nuotekų tinklus Labūnavos gyvenvietėje, Nevėžio g, ir Vainikų g.</t>
  </si>
  <si>
    <t>Įgyvendinti aplinkos kokybės gerinimo ir apsaugos priemones</t>
  </si>
  <si>
    <t>Finansuoti  konkursą  "Gražiausiai tvarkoma aplinka"</t>
  </si>
  <si>
    <t>Gerinti hidrotechninių statinių ir kitų melioracijos sistemų būklę</t>
  </si>
  <si>
    <t>Sudaryti sąlygas bendruomeninių organizacijų veiklai</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</si>
  <si>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</si>
  <si>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</si>
  <si>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</si>
  <si>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</si>
  <si>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</si>
  <si>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</si>
  <si>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</si>
  <si>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</si>
  <si>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</si>
  <si>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</si>
  <si>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</si>
  <si>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</si>
  <si>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</si>
  <si>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</si>
  <si>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</si>
  <si>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</si>
  <si>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</si>
  <si>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</si>
  <si>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</si>
  <si>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Remontuojamų, prižiūrimų melioracijos griovių ilgis, km</t>
  </si>
  <si>
    <t>Organizuoti savivaldybės veiklą vadovaujantis šiuolaikiniais vadybos principais, tobulinti darbuotojų kompetenciją</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</si>
  <si>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</si>
  <si>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</si>
  <si>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</si>
  <si>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</si>
  <si>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</si>
  <si>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</si>
  <si>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</si>
  <si>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</si>
  <si>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</si>
  <si>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</si>
  <si>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</si>
  <si>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</si>
  <si>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</si>
  <si>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</si>
  <si>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</si>
  <si>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</si>
  <si>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</si>
  <si>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</si>
  <si>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</si>
  <si>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</si>
  <si>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</si>
  <si>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</si>
  <si>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</si>
  <si>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</si>
  <si>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</si>
  <si>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</si>
  <si>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</si>
  <si>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</si>
  <si>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</si>
  <si>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01.01</t>
  </si>
  <si>
    <t>01.02</t>
  </si>
  <si>
    <t>01.03</t>
  </si>
  <si>
    <t>Peržiūrėti neveiksniais pripažintų asmenų būklę</t>
  </si>
  <si>
    <t>Įteiktas Metų socialinio darbuotojo apdovanojimas</t>
  </si>
  <si>
    <t>Finansuoti Kėdainių rajono vietos veiklos grupės teritorijos vietos plėtros 2015-2023 m. strategijos įgyvendinimą</t>
  </si>
  <si>
    <t>01.04</t>
  </si>
  <si>
    <t>Paslaugas gavusių asmenų skaičius</t>
  </si>
  <si>
    <t xml:space="preserve"> Visuomenės sveikatos rėmimo specialiosios programos įgyvendinimas, proc.</t>
  </si>
  <si>
    <t xml:space="preserve">Užtikrinti efektyvią VšĮ Kėdainių turizmo ir verslo informacijos centro veiklą turizmo srityje </t>
  </si>
  <si>
    <t>Įgyvendinti Kėdainių rajono savivaldybės bažnyčių rėmimo programą</t>
  </si>
  <si>
    <t xml:space="preserve">Pacientų, patenkintų pirminės asmens sveikatos priežiūros paslaugų kokybe, skaičiaus didėjimas (proc.). </t>
  </si>
  <si>
    <t>Finansuoti rajono savivaldybės renginius ir kultūrines iniciatyvas</t>
  </si>
  <si>
    <t>Teikti Česlavo Milošo premiją</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</si>
  <si>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</si>
  <si>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</si>
  <si>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</si>
  <si>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</si>
  <si>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</si>
  <si>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</si>
  <si>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</si>
  <si>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</si>
  <si>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</si>
  <si>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</si>
  <si>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</si>
  <si>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</si>
  <si>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</si>
  <si>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IŠ VISO PROGRAMOMS</t>
  </si>
  <si>
    <t xml:space="preserve">Remontuoti savivaldybės ir socialinį būstą </t>
  </si>
  <si>
    <t>Tvarkomų objektų skaičius</t>
  </si>
  <si>
    <t>Viešąsias sveikatos priežiūros paslaugas teikiančių įstaigų, kuriose pagerinta paslaugų teikimo infrastruktūra, skaičius / Gyventojų, pasinaudojusių pagerintomis paslaugomis, skaičius tūkst.</t>
  </si>
  <si>
    <t>33</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</si>
  <si>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</si>
  <si>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</si>
  <si>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</si>
  <si>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</si>
  <si>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</si>
  <si>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</si>
  <si>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</si>
  <si>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</si>
  <si>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</si>
  <si>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</si>
  <si>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</si>
  <si>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</si>
  <si>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</si>
  <si>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</si>
  <si>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 xml:space="preserve">Tuberkulioze sergančių pacientų, kuriems buvo suteiktos socialinės paramos priemonės tuberkuliozės gydymo metu </t>
  </si>
  <si>
    <t>01.05</t>
  </si>
  <si>
    <t>Plėtoti, atnaujinti viešąją infrastruktūrą, atsižvelgiant į turizmo plėtros ir rekreacijos poreikius</t>
  </si>
  <si>
    <t>Aktualizuoti Kėdainių krašto muziejų, padidinant kultūros paveldo aktualumą, lankomumą ir žinomumą (įskaitant ekspozicijų atnaujinimą)</t>
  </si>
  <si>
    <t xml:space="preserve">Plėsti vandentiekio ir nuotekų tinklus Šlapaberžės kaime </t>
  </si>
  <si>
    <t>Rekonstruoti Kėdainių miesto nuotekų valyklą</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</si>
  <si>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</si>
  <si>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</si>
  <si>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</si>
  <si>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</si>
  <si>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</si>
  <si>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Parengti vandentiekio ir nuotekų tinklų išplėtimo Angirių k. techninę dokumentaciją ir atlikti darbus</t>
  </si>
  <si>
    <t>Atnaujintos/prižiūrimos IT  įrangos skaičius</t>
  </si>
  <si>
    <t>Finansinių įsipareigojimų vykdymo savalaikiškumas, proc.</t>
  </si>
  <si>
    <t>Rekonstruotų objektų skaičius</t>
  </si>
  <si>
    <t xml:space="preserve">Finansuoti žvyro įsigijimą seniūnijų keliams prižiūrėti </t>
  </si>
  <si>
    <t>Prižiūrimų žvyrkelių ilgis, km</t>
  </si>
  <si>
    <t>Įsigytų įrenginių skaičius</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</si>
  <si>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</si>
  <si>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</si>
  <si>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</si>
  <si>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Remontuoti Kėdainių „Ryto“ progimnaziją, kuriant šiuolaikines mokymosi erdves</t>
  </si>
  <si>
    <t xml:space="preserve">Atnaujinti daugiabučių namų kiemų kietąsias dangas </t>
  </si>
  <si>
    <t>Atnaujintų teritorijų skaičius, m2</t>
  </si>
  <si>
    <t>Inventorizuotų gatvių skaičius</t>
  </si>
  <si>
    <t>Įgyvendinti priemones, skirtas žemo slenksčio paslaugų kokybės gerinimui Kėdainių rajono savivaldybėje</t>
  </si>
  <si>
    <t>Didinti saugumą rajone</t>
  </si>
  <si>
    <t>Užtikrinti rajono gyventojų viešąją tvarką ir viešąjį saugumą</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</si>
  <si>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</si>
  <si>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</si>
  <si>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</si>
  <si>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</si>
  <si>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</si>
  <si>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</si>
  <si>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Organizuoti Savivaldybės tarybos ir Savivaldybės administracijos veiklą, įgyvendinant administracinės naštos, lygių galimybių bei korupcijos prevencijos priemones, stiprinti darbuotojų kompetencijas</t>
  </si>
  <si>
    <t>Organizuoti ir užtikrinti kokybišką valstybės perduotų  funkcijų įgyvendinimą</t>
  </si>
  <si>
    <t>Sudaryti prielaidas ugdymo kokybei gerinti, mažinti ugdymo kokybės skirtumus tarp mokyklų, didinti pedagogų motyvaciją</t>
  </si>
  <si>
    <t>Tobulinti ugdymo(si) infrastruktūrą, aplinką, diegti inovacijas</t>
  </si>
  <si>
    <t>Gerinti darbo ir mokymo(si) sąlygas savivaldybės švietimo įstaigose</t>
  </si>
  <si>
    <t>Įgyvendintų veiklų, modernizuojant edukacines erdves einamaisiais metais, proc.</t>
  </si>
  <si>
    <t>3</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</si>
  <si>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</si>
  <si>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</si>
  <si>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</si>
  <si>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</si>
  <si>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</si>
  <si>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</si>
  <si>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</si>
  <si>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</si>
  <si>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</si>
  <si>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</si>
  <si>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</si>
  <si>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</si>
  <si>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</si>
  <si>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</si>
  <si>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</si>
  <si>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</si>
  <si>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</si>
  <si>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</si>
  <si>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</si>
  <si>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</si>
  <si>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</si>
  <si>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</si>
  <si>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</si>
  <si>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</si>
  <si>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Plėsti dviračių takų infrastruktūrą mieste ir rajone</t>
  </si>
  <si>
    <t>01 tikslas. Didinti gyventojų fizinį aktyvumą, ugdyti sportišką bendruomenę</t>
  </si>
  <si>
    <t>Užtikrinti Kultūros ir sporto skyriaus veiklą kūno kultūros ir sporto srityje</t>
  </si>
  <si>
    <t>Kultivuojamų sporto šakų skaičius</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</si>
  <si>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</si>
  <si>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</si>
  <si>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</si>
  <si>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</si>
  <si>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</si>
  <si>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</si>
  <si>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</si>
  <si>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</si>
  <si>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</si>
  <si>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</si>
  <si>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</si>
  <si>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</si>
  <si>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</si>
  <si>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</si>
  <si>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</si>
  <si>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</si>
  <si>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</si>
  <si>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</si>
  <si>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</si>
  <si>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</si>
  <si>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</si>
  <si>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</si>
  <si>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</si>
  <si>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</si>
  <si>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</si>
  <si>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</si>
  <si>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</si>
  <si>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</si>
  <si>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</si>
  <si>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</si>
  <si>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Gerinti socialinių paslaugų prieinamumą, užtikrinti jų teikimą bei didinti socialinių paslaugų ir jų teikėjų įvairovę</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</si>
  <si>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</si>
  <si>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</si>
  <si>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</si>
  <si>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</si>
  <si>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</si>
  <si>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</si>
  <si>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01 uždavinys. Rengti ir (arba) atnaujinti Kėdainių rajono savivaldybės teritorijų planavimo ir kitus dokumentus, sudarant sąlyga infrastruktūros plėtrai</t>
  </si>
  <si>
    <t>Įrengti gamtos ir technologijų mokslų laboratorijas</t>
  </si>
  <si>
    <t>Įstaigų skaičius, kuriose įrengtos laboratorijos</t>
  </si>
  <si>
    <t>Apsilankymai (kartais) žemo slenksčio paslaugų kabinetuose per metus</t>
  </si>
  <si>
    <t>Pritaikyti viešąją aplinką specialiųjų poreikių turintiems gyventojams</t>
  </si>
  <si>
    <t>Surengtų akcijų, seminarų, viešinimo priemonių skaičius</t>
  </si>
  <si>
    <t xml:space="preserve">Užtikrinti savivaldybės veiklos viešumą, gerinti komunikavimo ryšį su rajono bendruomenės nariais </t>
  </si>
  <si>
    <t>32</t>
  </si>
  <si>
    <t xml:space="preserve">Parengti vandentiekio ir nuotekų tinklų išplėtimo Mantviliškio  kaime techninį projektą </t>
  </si>
  <si>
    <t>~11</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</si>
  <si>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</si>
  <si>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</si>
  <si>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</si>
  <si>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</si>
  <si>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Aprūpinti mėgėjų meno kolektyvus tautiniais ir kitais koncertiniais kostiumais bei muzikos instrumentais</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</si>
  <si>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</si>
  <si>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</si>
  <si>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</si>
  <si>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</si>
  <si>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</si>
  <si>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</si>
  <si>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</si>
  <si>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</si>
  <si>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</si>
  <si>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</si>
  <si>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</si>
  <si>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</si>
  <si>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Iš viso SK</t>
  </si>
  <si>
    <t>Investicijoms parengtų viešųjų teritorijų plotas, ha</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</si>
  <si>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</si>
  <si>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</si>
  <si>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</si>
  <si>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</si>
  <si>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</si>
  <si>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</si>
  <si>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</si>
  <si>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</si>
  <si>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</si>
  <si>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Skatinti aplinkos apsaugos iniciatyvas, vykdyti gyventojų aplinkosauginį švietimą</t>
  </si>
  <si>
    <t>Numatomi 2023-ųjų m. asignavimai</t>
  </si>
  <si>
    <t>2023 -ieji m.</t>
  </si>
  <si>
    <t>Finansuoti sporto šakų programas, iš jų:</t>
  </si>
  <si>
    <t>300/14</t>
  </si>
  <si>
    <t>Įrengti  valstybinės reikšmės kelių nuorodas į savivaldybės kultūros paveldo objektus</t>
  </si>
  <si>
    <t>Atlikti Paberžės klebonijos ir svirno restauravimo ir remonto darbus</t>
  </si>
  <si>
    <t xml:space="preserve">Remontuoti Akademijos kultūros centrą </t>
  </si>
  <si>
    <t>Finansuotų vaikų dienos centrų  skaičius/veiklose dalyvavusių vaikų, jaunuolių  skaičius</t>
  </si>
  <si>
    <t>~500</t>
  </si>
  <si>
    <t>Įgyvendinti visuomenės aplinkosauginio švietimo priemones</t>
  </si>
  <si>
    <t>Organizuoti ir užtikrinti Kultūros ir sporto skyriaus veiklą kūno kultūros ir sporto srityje</t>
  </si>
  <si>
    <t>Atnaujinti ir plėsti Kėdainių rajono savivaldybės sporto infrastruktūrą, pritaikyti ją šiuolaikiniams poreikiams</t>
  </si>
  <si>
    <t>Įgyvendinti projektą "Kėdainių gatvių apšvietimo modernizavimas"</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</si>
  <si>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</si>
  <si>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</si>
  <si>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</si>
  <si>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</si>
  <si>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</si>
  <si>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</si>
  <si>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</si>
  <si>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</si>
  <si>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</si>
  <si>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Sudaryti saugias ugdymo sąlygas įstaigose, vykdančiose ugdymo programas</t>
  </si>
  <si>
    <t>IŠ viso SK</t>
  </si>
  <si>
    <t>Vykdyti anestezijos paslaugų vaikams ir suaugusiesiems kokybės gerinimo Kėdainių rajono savivaldybėje 2022-2027 m. programą</t>
  </si>
  <si>
    <t>Vykdyti rentgeno paslaugų atnaujinimo, kokybės gerinimo Kėdainių rajono savivaldybėje 2022-2027 m. programą</t>
  </si>
  <si>
    <t>Patalpų, kuriose įrengta vėdinimo (kondicionavimo) sistema,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</si>
  <si>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</si>
  <si>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</si>
  <si>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</si>
  <si>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</si>
  <si>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</si>
  <si>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</si>
  <si>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 xml:space="preserve">Informacijos sklaida, val. </t>
  </si>
  <si>
    <t>Informacijos apie Savivaldybės veiklą, sprendimus, projektus, renginius spaudoje, interneto svetainėje, televizijoje, socialiniuose tinkluose, leidiniuose ir kt. žiniasklaidos priemonėse skleidimas</t>
  </si>
  <si>
    <t>6</t>
  </si>
  <si>
    <t xml:space="preserve">Įvairaus amžiaus grupių šalies bokso čempionatuose iškovotų medalių skaičius/tarptautinėse bokso varžybose iškovotų medalių skaičius/sporto treniruočių stovyklų skaičius/paruoštų boksininkų šalies bokso rinktinei skaičius </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</si>
  <si>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</si>
  <si>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</si>
  <si>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</si>
  <si>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</si>
  <si>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</si>
  <si>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</si>
  <si>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Paklota vandentiekio buitinių nuotekų tinklų, m</t>
  </si>
  <si>
    <t>~3100</t>
  </si>
  <si>
    <t>Atnaujinti Kėdainių muzikos mokyklos pastato fasadą, laiptus į rūsį</t>
  </si>
  <si>
    <t>Grupių, klasių ir egzaminų centrų skaičius, kuriose įrengta vėdinimo (kondicionavimo) sistema</t>
  </si>
  <si>
    <t>Įrengtų/tvarkomų informacinių ženklinimo infrastruktūros objektų skaičius</t>
  </si>
  <si>
    <t>Įrengiamų dviračių takų, km</t>
  </si>
  <si>
    <t>Vykdyti bešeimininkių ir bepriežiūrių gyvūnų surinkimą, gaudymą bei karantinavimą</t>
  </si>
  <si>
    <t>Rengti specialiuosius, bendruosius, detaliuosius, geodezinius planus bei  topografines nuotraukas</t>
  </si>
  <si>
    <t>Atlikti vietinės reikšmės kelių ir gatvių  inventorizaciją, kokybės kontrolę, diegti saugaus eismo ir darnaus judumo priemones</t>
  </si>
  <si>
    <t>Atlikti moksliniai taikomieji tyrimai / parengta projektinė dokumentacija / einamaisiais metais numatyta atliktų darbų</t>
  </si>
  <si>
    <t>1/0/0</t>
  </si>
  <si>
    <t>Parengti nuotekų tinklų įrengimo Josvainių mstl. P.Cvirkos g. projektą</t>
  </si>
  <si>
    <t>Įsigytos įrangos skaičius/ vidutinis atliktų ultragarsinių tyrimų skaičius</t>
  </si>
  <si>
    <t xml:space="preserve">Įsigytos įrangos skaičius /atliktų bendrųjų anestezijų skaičius per metus </t>
  </si>
  <si>
    <t>01.   02</t>
  </si>
  <si>
    <t>01.   03</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</si>
  <si>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</si>
  <si>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</si>
  <si>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</si>
  <si>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</si>
  <si>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</si>
  <si>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</si>
  <si>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</si>
  <si>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</si>
  <si>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</si>
  <si>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</si>
  <si>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</si>
  <si>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</si>
  <si>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</si>
  <si>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</si>
  <si>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</si>
  <si>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</si>
  <si>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</si>
  <si>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</si>
  <si>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 xml:space="preserve">Teikti ir administruoti asmeninę pagalbą </t>
  </si>
  <si>
    <t>Tvarkomų kultūros paveldo objektų ar kultūros paveldo statinių skaičius</t>
  </si>
  <si>
    <t xml:space="preserve">Teikti Metų žemdirbio apdovanojimą </t>
  </si>
  <si>
    <t>Teikti apdovanojimus aukšto meistriškumo sportininkams ir jų treneriams už sporto pasiekimus</t>
  </si>
  <si>
    <t>04 SPORTO VEIKLOS PLĖTRA</t>
  </si>
  <si>
    <t xml:space="preserve">Parengti Senojo Upytės kelio specialųjį planą ("Isos slėnis") </t>
  </si>
  <si>
    <t>Paramos pagal poreikį teikimas</t>
  </si>
  <si>
    <t>Įsigytų objektų visuomenės poreikiams skaičius</t>
  </si>
  <si>
    <t>Sutvarkyti namų ūkiuose susidariusias asbesto atliekas</t>
  </si>
  <si>
    <t xml:space="preserve">Finansinių įsipareigojimų vykdymas, proc. </t>
  </si>
  <si>
    <t>Vykdyti Kėdainių lopšelio-darželio „Žilvitis“ infrastruktūros modernizavimo projektą</t>
  </si>
  <si>
    <t>Oro kabelinės linijos įrengimas, m / pakeistų atramų/šviestuvų skaičius</t>
  </si>
  <si>
    <t>300/25/  25</t>
  </si>
  <si>
    <t>Įsigytų konteinerių skaičius</t>
  </si>
  <si>
    <t xml:space="preserve">|Sutvarkyta nadotų padangų, t </t>
  </si>
  <si>
    <t>Sutvarkyta asbesto atliekų, t.</t>
  </si>
  <si>
    <t>01.   01</t>
  </si>
  <si>
    <t>01.  04</t>
  </si>
  <si>
    <t>01. 05</t>
  </si>
  <si>
    <t>Teikti vienkartines išmokas įsikurti gyvenamojoje vietoje savivaldybės teritorijoje ir (ar) mėnesines kompensacijas vaiko ugdymo pagal ikimokyklinio ir priešmokyklinio ugdymo programą</t>
  </si>
  <si>
    <t>Teikti tikslines kompensacijas, išmokas neįgaliesiems</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</si>
  <si>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</si>
  <si>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</si>
  <si>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</si>
  <si>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</si>
  <si>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</si>
  <si>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</si>
  <si>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</si>
  <si>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</si>
  <si>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</si>
  <si>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Asmenų, gaunančių išmokas,  skaičius, tūkst.</t>
  </si>
  <si>
    <t>Finansuoti išlaidas už  būsto suteikimą užsieniečiams, pasitraukusiems iš Ukrainos dėl Rusijos Federacijos karinių veiksmų Ukrainoje</t>
  </si>
  <si>
    <t>Einamaisiais metais pagal poreikį atliktų  remontų socialiniuose būstuose skaičius, proc.</t>
  </si>
  <si>
    <t>Finansuoti Atviro jaunimo centro ir atvirųjų jaunimo erdvių veiklos projektus</t>
  </si>
  <si>
    <t xml:space="preserve">Įsigyti Janinos Monkutės-Marks pastatą </t>
  </si>
  <si>
    <t>Kulto pastatų, kuriems skirtas finansavimas tvarkybos darbams atlikti, skaičius</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</si>
  <si>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</si>
  <si>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</si>
  <si>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</si>
  <si>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</si>
  <si>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</si>
  <si>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</si>
  <si>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</si>
  <si>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</si>
  <si>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</si>
  <si>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</si>
  <si>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</si>
  <si>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Prašymų, į kuriuos atsakymai fiziniams asmenims pateikti per įstatymais nustatytus terminus
dalis nuo visų gautų prašymų, proc.</t>
  </si>
  <si>
    <t>Įgyvendintų korupcijos prevencijos priemonių pagal patvirtintą planą skaičius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</si>
  <si>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</si>
  <si>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</si>
  <si>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</si>
  <si>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</si>
  <si>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</si>
  <si>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Programoje dalyvaujančių vaikų skaičius / plaukimo pamokų sk.</t>
  </si>
  <si>
    <t>6/ 12 /5</t>
  </si>
  <si>
    <t>Organizuoti rajoninius, respublikinius, tarptautinius visų amžiaus grupių aukšto meistriškumo sporto renginius ir aukšto meistriškumo sporto treniruočių stovyklas</t>
  </si>
  <si>
    <t>Suorganizuotų rajoninių, respublikinių ir tarptautinių sporto renginių skaičius /  stovyklų skaičius</t>
  </si>
  <si>
    <t>18/5</t>
  </si>
  <si>
    <t xml:space="preserve">Kėdainių krepšinio komandos „Nevėžis-Optibet“ klubinio krepšinio vystymo programai </t>
  </si>
  <si>
    <t>Užimta vieta LKL čempionate/ žiūrovų stebinčių rungtynes skaičiaus vidurkis/socialinių veiklų krašto bendruomenei skaičius / vasaros stovyklų kėdainiečiams vaikams skaičius / atviros treniruotės</t>
  </si>
  <si>
    <t>7-10/              800 / 3/2/2</t>
  </si>
  <si>
    <t>Užimta vieta LFF pirmosios lygos pirmenybėse / žiūrovų stebinčių rungtynes skaičiaus vidurkis/ sportinių-mokomųjų stovyklų skaičius/išugdytų kėdainiečių, atstovaujančių FK "Nevėžis" suaugusiųjų komandoje skaičius</t>
  </si>
  <si>
    <t>3-8 /200/8/6</t>
  </si>
  <si>
    <t>Bokso sporto šakos vystymo programai</t>
  </si>
  <si>
    <t>5/5/15/2</t>
  </si>
  <si>
    <t>Kėdainių rajono vaikų ir jaunimo futbolo plėtros programai</t>
  </si>
  <si>
    <t>Sportuojančių vaikų skaičius/ dalyvaujančių LFF vaikų pirmenybėse komandų skaičius/FK „Nevėžis“ vyrų komandos papildymas jaunais žaidėjais skaičius</t>
  </si>
  <si>
    <t>3 prieš 3 krepšinio plėtros programai</t>
  </si>
  <si>
    <t>Sportuojančių sk., / Tarptautinių FIBA Challenger turnyrų, kuriuose dalyvauta, skaičius / Kėdainiečių sportininkų atstovavimas komandai</t>
  </si>
  <si>
    <t>50/2/3</t>
  </si>
  <si>
    <t>01. 06</t>
  </si>
  <si>
    <t>Moterų futbolo komandos Kėdainių „Nevėžis“ programai</t>
  </si>
  <si>
    <t xml:space="preserve">Lietuvos moterų futbolo asociacijos Pirmos lygos pirmenybėse iškovota vieta /sporto treniruočių sk. / komandai atstovaujančių kėdainiečių sk. </t>
  </si>
  <si>
    <t>3-7 / 3 / 8</t>
  </si>
  <si>
    <t>Finansuojamų sporto / fizinio aktyvumo projektų skaičius</t>
  </si>
  <si>
    <t>Atnaujinamų objektų skaičius</t>
  </si>
  <si>
    <t>Finansuoti sporto projektus</t>
  </si>
  <si>
    <t>Skatinti neįgaliųjų ir senjorų fizinį aktyvumą, organizuoti sporto renginius ir  sporto treniruočių stovyklas</t>
  </si>
  <si>
    <t>Užtikrinti Kėdainių miesto vietos veiklos grupės 2023–2027 m. vietos plėtros strategijos parengimą ir programos "Vietos plėtros strategijos rengimo ir įgyvendinimo programa" įgyvendinimą</t>
  </si>
  <si>
    <t>Vykdyti Kėdainių rajono Dotnuvos seniūnijos Kruostos upės Vaidatonių tvenkinio hidrotechnikos statinių rekonstrukciją ir techninės priežiūros paslaugas</t>
  </si>
  <si>
    <t>Dalyvauti projekto „MSNA „Daukšių drenažas“ nariams priklausančių ir valstybinių melioracijos statinių rekonstravimas“ įgyvendinime</t>
  </si>
  <si>
    <t>Vykdyti Nevėžio upės vientisumo atkūrimą nugriaunant neeksploatuojamus hidroelektrinės statinius ir techninės priežiūros paslaugas</t>
  </si>
  <si>
    <t xml:space="preserve">Rekonstruotų rinktuvų, sausintuvų, griovių ilgis, km </t>
  </si>
  <si>
    <t>10/12 / 1,5</t>
  </si>
  <si>
    <t>Atnaujintos ir E. sveikatos IS funkcionalumui pritaikytos įrangos kompl. skaičius</t>
  </si>
  <si>
    <t xml:space="preserve">Vykdyti Kėdainių rajono tuberkuliozės prevencijos, ankstyvosios diagnostikos, gydymo ir kontrolės 2023–2027 m. programą </t>
  </si>
  <si>
    <t>Vykdyti gyvūnų augintinių gerovės ir apsaugos 2020-2025 m. prevencinę programą</t>
  </si>
  <si>
    <t>Įgyvendinti mokytojų ir pagalbos mokiniui specialistų  motyvacijos programą</t>
  </si>
  <si>
    <t xml:space="preserve">Vykdyti tinkamų ir saugių darbo sąlygų užtikrinimo, įrengiant vėdinimo bei kondicionavimo sistemas VšĮ Kėdainių  PSPC 2022-2026 m. programą  </t>
  </si>
  <si>
    <t>Įgyvendinti žemo slenksčio paslaugų kokybės  Kėdainių rajone užtikrinimo 2023-2027 m. programą</t>
  </si>
  <si>
    <t>1/1500</t>
  </si>
  <si>
    <t>Įsigytos įrangos skaičius / atliktų tyrimų skaičius</t>
  </si>
  <si>
    <t>Paslaugą gaunančių vaikų skaičius</t>
  </si>
  <si>
    <t>9/155</t>
  </si>
  <si>
    <t xml:space="preserve">Įdiegti saulės elektrinės pagamintos  energijos kaupimo įrenginį Kėdainių r. Šėtos gimnazijoje </t>
  </si>
  <si>
    <t>Įsigytas saulės energijos įrenginys, skaičius</t>
  </si>
  <si>
    <t>Didinti Kėdainių lopšelio-darželio „Varpelis“ (Pavasario g. 8, Kėdainiai) pastato energinį efektyvumą, modernizuoti vidaus erdves</t>
  </si>
  <si>
    <t>Didinti Kėdainių lopšelio-darželio „Vyturėlis“ (Josvainių g. 53, Kėdainiai) pastato energinį efektyvumą, modernizuoti vidaus erdves</t>
  </si>
  <si>
    <t>B</t>
  </si>
  <si>
    <t>Pasiekta pastato energijos naudingumo klasė / atnaujintos vidaus erdvės</t>
  </si>
  <si>
    <t xml:space="preserve">Parengti Nekilnojamųjų kultūros vertybių vertinimo medžiagą,  nekilnojamųjų kultūros paveldo objektų, vietovių  individualius apsaugos reglamentus </t>
  </si>
  <si>
    <t>Skaičius objektų, esančių Kultūros vertybių registre, kurių duomenys /  objektų skaičius, kuriems parengti individualūs apsaugos reglamentai</t>
  </si>
  <si>
    <t>Savivaldybės švietimo įstaigose dirbančių mokytojų, specialistų, kurie paskatinti, skaičius</t>
  </si>
  <si>
    <t>Rengti dokumentaciją, atlikti lankytinų objektų,  kultūros paveldo objektų ar objektų, esančių kultūros paveldo teritorijų prieigose, tvarkybos, atnaujinimo, restauravimo darbus seniūnijose</t>
  </si>
  <si>
    <t>Skatinti gyventojų fizinį aktyvumą, vystyti įvairias gyventojų poreikius atitinkančias sporto šakas</t>
  </si>
  <si>
    <t>10000</t>
  </si>
  <si>
    <t>Teikti ir administruoti paramą mirties atveju, teikti ir administruoti socialines išmokas bei kompensacijas (būsto šildymo išlaidų, išlaidų šaltam bei nuotekoms ir išlaidų karštam vandeniui)</t>
  </si>
  <si>
    <t>440</t>
  </si>
  <si>
    <t>Gerinti socialinę aplinką ir didinti socialinės paramos įvairovę</t>
  </si>
  <si>
    <t>Bendras gyvenamas plotas, kuriam dengiamas kainų skirtumas (tūkst. kv. metrų)</t>
  </si>
  <si>
    <t>Plėsti socialinių paslaugų įvairovę, skatinti socialines inovacijas</t>
  </si>
  <si>
    <t>Finansuoti socialinės globos ir akredituotos socialinės priežiūros paslaugas teikiamas ne savivaldybės pavaldumo ir nevyriausybinėse organizacijose, pirkti paslaugas</t>
  </si>
  <si>
    <t>Tiekėjų, teikiančių paslaugas, skaičius</t>
  </si>
  <si>
    <t>Plėsti Kėdainių rajono savivaldybės socialines paslaugas teikiančių įstaigų informacinių technologijų aplinką bei elektronines paslaugas</t>
  </si>
  <si>
    <t>Įstaigų, taikančių inovatyvias  informacines technologijas, skaičius</t>
  </si>
  <si>
    <t>Įgyvendinti savarankiško gyvenimo namų paslaugų asmenims su sutrikusiu intelektu teikimo programą</t>
  </si>
  <si>
    <t>Įgyvendinti savarankiško gyvenimo namų paslaugų senyvo amžiaus asmenims teikimo programą</t>
  </si>
  <si>
    <t>230/98</t>
  </si>
  <si>
    <t>Užtikrinti ir gerinti socialines paslaugas, teikiamas institucijose, namuose ir bendruomenėje pagyvenusio ir senyvo amžiaus asmenims</t>
  </si>
  <si>
    <t>Teikti šeimoms ir asmenims kompleksinę pagalbą</t>
  </si>
  <si>
    <t>Skatinti globą šeimoje, teikti pagalbą globėjams ir vaikams</t>
  </si>
  <si>
    <t>Asmenų, kuriems suteikta psichologinė, konsultacinė pagalba, skaičius</t>
  </si>
  <si>
    <t>Asmenų, kuriems suteikta pagalba, skaičius</t>
  </si>
  <si>
    <t xml:space="preserve">Užtikrinti laisvės atėmimo bausmę atlikusių asmenų integraciją į visuomenę </t>
  </si>
  <si>
    <t xml:space="preserve">Teikti pagalbą į krizines situacijas patekusiems, smurtą artimoje aplinkoje patyrusiems asmenims ir jų šeimų nariams </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</si>
  <si>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</si>
  <si>
    <t>Rekonstruoti/įrengti/modernizuoti Kėdainių miesto bei rajono gatvių apšvietimą</t>
  </si>
  <si>
    <t>Parengti bendrojo ir ikimokyklinio ugdymo įstaigų (skyrių) pastatų modernizavimo technines dokumentacijas</t>
  </si>
  <si>
    <r>
      <t xml:space="preserve">Vykdyti pirminės asmens sveikatos priežiūros paslaugų prieinamumo ir kokybės užtikrinimo Kėdainių rajono </t>
    </r>
    <r>
      <rPr>
        <u/>
        <sz val="10"/>
        <color theme="1"/>
        <rFont val="Times New Roman"/>
        <family val="1"/>
        <charset val="186"/>
      </rPr>
      <t>kaimiškųjų</t>
    </r>
    <r>
      <rPr>
        <sz val="10"/>
        <color theme="1"/>
        <rFont val="Times New Roman"/>
        <family val="1"/>
        <charset val="186"/>
      </rPr>
      <t xml:space="preserve"> vietovių gyventojams 2017–2025 m. programą</t>
    </r>
  </si>
  <si>
    <t>Stiprinti vaikų, turinčių  autizmo spektro ir kitų raidos sutrikimų, sveikatą, sudaryti galimybes siekti asmeninės pažangos, užtikrinti pilnaverčio socialinio dalyvavimo prielaidas</t>
  </si>
  <si>
    <t xml:space="preserve">Didinti ugdymo prieinamumą atskirtį patiriantiems vaikams </t>
  </si>
  <si>
    <t>Plėtoti įvairialypį švietimą, vykdant visos dienos mokyklos veiklą</t>
  </si>
  <si>
    <t>Neįgaliųjų fizinio aktyvumo ir sporto renginių skaičius / senjorų sporto šakų skaičius / stovyklų skaičius</t>
  </si>
  <si>
    <t xml:space="preserve">Įsigyti tekstilės atliekų surinkimo konteinerius </t>
  </si>
  <si>
    <t>Parengti projektus hidrotechninių įrenginių atnaujinimui</t>
  </si>
  <si>
    <t xml:space="preserve">Parengti techninę dokumentaciją ir atlikti Kėdainių miesto hidrotechnikos statinio ant Dotnuvėlės upės remonto darbus </t>
  </si>
  <si>
    <t>Parengtos dokumentacijos skaičius</t>
  </si>
  <si>
    <t>Įrengti, rekonstruoti, išplėsti vandentiekio ir/ar nuotekų tinklus Kėdainių mieste ( Šviesos, g. Pievų g.)</t>
  </si>
  <si>
    <t>Išplėsta vandentiekio ir  nuotekų tinklų  m</t>
  </si>
  <si>
    <t xml:space="preserve">Įrengti biologinius nuotekų valymo įrenginius </t>
  </si>
  <si>
    <t>Parengti  nuotekų tinklų ir nuotekų valyklos įrengimo  Okainių k. techninį projektą</t>
  </si>
  <si>
    <t>Pasibaigus užimtumo didinimo programoms po 6 mėnesių dirbs arba vykdys savarankišką veiklą asmenų dalis iš užimtumo didinimo programų dalyvių skaičiaus (procentai)</t>
  </si>
  <si>
    <t xml:space="preserve">Rengti infrastruktūros objektų tvarkymo investicinius projektus,  planus, paraiškas, kitą techninę dokumentaciją  Europos Sąjungos ar kitų  fondų paramai gauti </t>
  </si>
  <si>
    <t>293/43</t>
  </si>
  <si>
    <t>Gautos kompensacijos dalis, proc., per numatytą laikotarpį</t>
  </si>
  <si>
    <t>Apdovanotųjų skaičius</t>
  </si>
  <si>
    <t xml:space="preserve">Vykdyti kompiuterinės tomografijos paslaugų kokybės gerinimo Kėdainių rajono savivaldybėje 2023-2030 m. programą </t>
  </si>
  <si>
    <t xml:space="preserve">Vystyti jaunimui palankią aplinką bei infrastruktūrą, plėsti ir skatinti įvairias jaunimo veiklas ir užimtumą,  formuojant jaunimo politiką Kėdainių rajone </t>
  </si>
  <si>
    <t xml:space="preserve"> Užtikrinti ir gerinti stacionarias ir nestacionarias socialines paslaugas socialinę riziką patiriančioms šeimoms, asmenims ir vaikams</t>
  </si>
  <si>
    <t xml:space="preserve">Bendruomeninių šeimos namų darbuotojų pareigybių skaičius </t>
  </si>
  <si>
    <t>Imti ir grąžinti paskolas, mokėti palūkanas, vykdyti finansinius įsipareigojimus</t>
  </si>
  <si>
    <t xml:space="preserve">Parengtų techninių dokumentacijų skaičius </t>
  </si>
  <si>
    <t>Koofinansuoti  ugdymo įstaigų dalyvavimą infrastruktūros gerinimo/modernizavimo projektuose</t>
  </si>
  <si>
    <t xml:space="preserve">Kompleksiškai sutvarkyti ir pritaikyti bendruomenei ir verslui Kėdainių miesto viešąsias erdves </t>
  </si>
  <si>
    <t>Prisidėti prie savivaldybei priklausančio būsto renovacijos savivaldybės biudžeto lėšomis</t>
  </si>
  <si>
    <t xml:space="preserve">Finansavimas pagal teikiamą poreikį </t>
  </si>
  <si>
    <t xml:space="preserve">Mokėti išmokas pagal savivaldybės  infrastruktūros plėtros sutartis </t>
  </si>
  <si>
    <t>Sudarytų sutarčių skaičius</t>
  </si>
  <si>
    <t>Rengti techninę dokumentaciją  ugdymo įstaigų stadionų /sporto aikštynų atnaujinimui</t>
  </si>
  <si>
    <t>Vykdyti E. sveikatos informacinės sistemos palaikymo ir tobulinimo VšĮ Kėdainių PSPC ir VšĮ Kėdainių ligoninėje 2022-2026 m. programą</t>
  </si>
  <si>
    <t>Atliktų rentgenologinių tyrimų skaičius/trumpesnės registracijos rentgeno tyrimui eilės, dienomis</t>
  </si>
  <si>
    <t>10000/ 4 d.</t>
  </si>
  <si>
    <t xml:space="preserve">Finansuoti vaikų mokymo plaukti veiklos programą, dalyvaujant projekte „Mokėk plaukti ir saugiau elgtis vandenyje“ </t>
  </si>
  <si>
    <t>Rengti infrastruktūros plėtros technines dokumentacijas</t>
  </si>
  <si>
    <t>Surinktų atliekų (bendras) kiekis,  ~ tūkst. t.</t>
  </si>
  <si>
    <t>Rekonstruojamų/naujai paklotų vandentiekio ir nuotekų tinklų, km (iš viso suminis)</t>
  </si>
  <si>
    <r>
      <t>Savivaldybės biudžetas</t>
    </r>
    <r>
      <rPr>
        <b/>
        <sz val="10"/>
        <color theme="1"/>
        <rFont val="Times New Roman"/>
        <family val="1"/>
      </rPr>
      <t xml:space="preserve"> SB</t>
    </r>
  </si>
  <si>
    <r>
      <t xml:space="preserve">Valstybės biudžeto specialiosios tikslinės dotacijos lėšos </t>
    </r>
    <r>
      <rPr>
        <b/>
        <sz val="10"/>
        <color theme="1"/>
        <rFont val="Times New Roman"/>
        <family val="1"/>
      </rPr>
      <t>SBVB</t>
    </r>
  </si>
  <si>
    <r>
      <t xml:space="preserve">Aplinkos apsaugos rėmimo specialiosios programos lėšos </t>
    </r>
    <r>
      <rPr>
        <b/>
        <sz val="10"/>
        <color theme="1"/>
        <rFont val="Times New Roman"/>
        <family val="1"/>
      </rPr>
      <t>AA</t>
    </r>
  </si>
  <si>
    <r>
      <t xml:space="preserve">Iš pajamų už suteiktas paslaugas lėšos </t>
    </r>
    <r>
      <rPr>
        <b/>
        <sz val="10"/>
        <color theme="1"/>
        <rFont val="Times New Roman"/>
        <family val="1"/>
      </rPr>
      <t>ĮP</t>
    </r>
  </si>
  <si>
    <r>
      <t>Skolintos lėšos</t>
    </r>
    <r>
      <rPr>
        <b/>
        <sz val="10"/>
        <color theme="1"/>
        <rFont val="Times New Roman"/>
        <family val="1"/>
      </rPr>
      <t xml:space="preserve"> SK</t>
    </r>
  </si>
  <si>
    <r>
      <t xml:space="preserve">Kelių priežiūros ir plėtros programos lėšos </t>
    </r>
    <r>
      <rPr>
        <b/>
        <sz val="10"/>
        <color theme="1"/>
        <rFont val="Times New Roman"/>
        <family val="1"/>
      </rPr>
      <t>KPP</t>
    </r>
  </si>
  <si>
    <r>
      <t xml:space="preserve">Europos Sąjungos lėšos, užsienio fondų lėšos </t>
    </r>
    <r>
      <rPr>
        <b/>
        <sz val="10"/>
        <color theme="1"/>
        <rFont val="Times New Roman"/>
        <family val="1"/>
      </rPr>
      <t>ES</t>
    </r>
  </si>
  <si>
    <r>
      <t xml:space="preserve">Valstybės biudžeto lėšos </t>
    </r>
    <r>
      <rPr>
        <b/>
        <sz val="10"/>
        <color theme="1"/>
        <rFont val="Times New Roman"/>
        <family val="1"/>
      </rPr>
      <t>VB</t>
    </r>
  </si>
  <si>
    <r>
      <t xml:space="preserve">Privačios – investuotojų lėšos </t>
    </r>
    <r>
      <rPr>
        <b/>
        <sz val="10"/>
        <color theme="1"/>
        <rFont val="Times New Roman"/>
        <family val="1"/>
      </rPr>
      <t>PR</t>
    </r>
  </si>
  <si>
    <r>
      <t xml:space="preserve">Kiti finansavimo šaltiniai </t>
    </r>
    <r>
      <rPr>
        <b/>
        <sz val="10"/>
        <color theme="1"/>
        <rFont val="Times New Roman"/>
        <family val="1"/>
      </rPr>
      <t>KT</t>
    </r>
  </si>
  <si>
    <t xml:space="preserve">Vykdyti trūkstamos sveikatos priežiūros specialistų skatinimo dirbti VšĮ Kėdainių  PSPC 2022-2026 m. programą </t>
  </si>
  <si>
    <t>Paskatintų specialistų skaičius / paskatų priemonių skaičius</t>
  </si>
  <si>
    <t>Vykdyti VšĮ Kėdainių ligoninės sterilizacinės modernizavimo 2023-2028 m. programą</t>
  </si>
  <si>
    <t xml:space="preserve">Įsigytos dezinfekacijos ir sterilizavimo įrangos (lizingas) skaičius /sutrumpėjusi sterilizavimo proceso trukmė </t>
  </si>
  <si>
    <t>13 /         ~45 min</t>
  </si>
  <si>
    <t xml:space="preserve">Pacientų, patenkintų eilių valdymo sistemos kokybe, skaičiaus didėjimas, proc. </t>
  </si>
  <si>
    <t>+5</t>
  </si>
  <si>
    <t xml:space="preserve">Vykdyti tinkamų ir saugių darbo sąlygų užtikrinimo, įrengiant vėdinimo bei kondicionavimo sistemas VšĮ Kėdainių ligoninėje 2023-2028 m. programą  </t>
  </si>
  <si>
    <t>Futbolo komandos Kėdainių „Nevėžis“ klubinio futbolo vystymo programai</t>
  </si>
  <si>
    <t>Paklota nuotekų tinklų, m</t>
  </si>
  <si>
    <t xml:space="preserve"> ~250</t>
  </si>
  <si>
    <t>Vykdyti pacientų eilių valdymo sistemos palaikymo VšĮ Kėdainių pirminės priežiūros centre 2022-2026 m. programą</t>
  </si>
  <si>
    <t>Vykdyti trūkstamos sveikatos priežiūros specialistų skatinimo dirbti VšĮ Kėdainių  ligoninėje 2023-2026 m. programą</t>
  </si>
  <si>
    <t>Veiklos/darbo/ veiksmo kodas</t>
  </si>
  <si>
    <t>Veiklos/darbo/ veiksmo pavadinimas</t>
  </si>
  <si>
    <t>Atsakingi vykdytojai</t>
  </si>
  <si>
    <t>Proceso/indėlio vertinimo kriterijai</t>
  </si>
  <si>
    <t>2023-ieji m.</t>
  </si>
  <si>
    <t>Numatomi 2023-ųjų m. asignavimai, tūkst. Eur</t>
  </si>
  <si>
    <t>Švietimo skyrius</t>
  </si>
  <si>
    <t>Administracijos direktorius</t>
  </si>
  <si>
    <t>Kėdainių rajono savivaldybės administracijos 2023 metų veiklos planas</t>
  </si>
  <si>
    <t>Programos įgyvendinimo koordinavimas</t>
  </si>
  <si>
    <t>Programų konkurso organizavimas, konsultacijos, paraiškų ir sutarčių derinimas, veiklų stebėjimas, vertinimas, ataskaitų teikimas</t>
  </si>
  <si>
    <t>Mokyklose besimokančių gabių mokinių, per vienerius mokslo metus pasiekusių puikių mokymosi rezultatų, įvertinimas ir paskatinimas</t>
  </si>
  <si>
    <t>Priemonės koordinavimas</t>
  </si>
  <si>
    <t>Švietimo įstaigų veiklos koordinavimas, ugdymo proceso stebėjimas, analizavimas</t>
  </si>
  <si>
    <t>Savivaldybės mokytojų kompetencijų, veiklos rezultatų įvertinimas ir paskatinimas profesinei bei kūrybinei iniciatyvai</t>
  </si>
  <si>
    <t>Rangos darbų koordinavimas, rangovo prisiimtų sutartinių įsipareigojimų vykdymo kontrolė</t>
  </si>
  <si>
    <t>Statybos ir turto skyrius</t>
  </si>
  <si>
    <t>Priemonės įgyvendinimo  koordinavimas</t>
  </si>
  <si>
    <t>Projekto koordinavimas, rangos darbų koordinavimas, rangovo prisiimtų sutartinių įsipareigojimų vykdymo kontrolė</t>
  </si>
  <si>
    <t>Statybos ir turto skyrius, Strateginio planavimo ir investicijų skyrius</t>
  </si>
  <si>
    <t>Techninio projekto rengimo paslaugos viešojo pirkimo konkurso organizavimas, sutarčių koordinavimas, teikėjo prisiimtų sutartinių įsipareigojimų vykdymo kontrolė</t>
  </si>
  <si>
    <t>Techninės dokumentacijos parengimo paslaugos pirkimas</t>
  </si>
  <si>
    <t>Kėdainių l/d "Vyturėlis" ir Kėdainių l/d. "Varpelis" modernizavimo techninės dokumentacijos rengimo sutarčių koordinavimas, teikėjų prisiimtų sutartinių įsipareigojimų vykdymo kontrolė</t>
  </si>
  <si>
    <t>Rangos darbų viešojo pirkimo organizavimas, rangos darbų koordinavimas, rangovo prisiimtų sutartinių įsipareigojimų vykdymo kontrolė</t>
  </si>
  <si>
    <t>Investicijų projekto rengimo viešojo pirkimo organizavimas, dokumentacijos rengimo sutarties koordinavimas, teikėjų prisiimtų sutartinių įsipareigojimų vykdymo kontrolė</t>
  </si>
  <si>
    <t>Strateginio planavimo ir investicijų skyrius</t>
  </si>
  <si>
    <t xml:space="preserve">Projekto veiklų įgyvendinimas </t>
  </si>
  <si>
    <t>Projekto koordinavimas, baigtinės dokumentacijos institucijoms teikimas</t>
  </si>
  <si>
    <t xml:space="preserve">Programos priemonių sveikatos projektų konkurso organizavimas, sutarčių su vykdytojais parengimas, priemonių įgyvendinimo koordinavimas ir kontrolė; užkrečiamųjų ligų plano priemonių vykdymo kontrolė     </t>
  </si>
  <si>
    <t>Vyr. specialistė (savivaldybės gydytoja)</t>
  </si>
  <si>
    <t>Neveiksniais pripažintų asmenų būklės peržiūrėjimo organizavimas</t>
  </si>
  <si>
    <t>Socialinės paramos skyrius</t>
  </si>
  <si>
    <t>Projekto, kurį vykdo Kėdainių PSPC, kofinansavimo užtikrinimas</t>
  </si>
  <si>
    <t>Sutarčių su vykdytojais suderinimas, priemonių koordinavimas ir vykdymo  kontrolė</t>
  </si>
  <si>
    <t>Metų mediko konkurso organizavimas</t>
  </si>
  <si>
    <t xml:space="preserve">Vyr. specialistė (savivaldybės gydytoja)      </t>
  </si>
  <si>
    <t>Projekto koordinavimas, įrangos/prekių įsigijimo sutarčių koordinavimas, tiekėjo prisiimtų sutartinių įsipareigojimų vykdymo kontrolė</t>
  </si>
  <si>
    <t>Koordinavimas, duomenų suvedimas į programą "Parama"</t>
  </si>
  <si>
    <t>Koordinavimas, duomenų suvedimas į programą "Parama", informacijos teikimas švietimo įstaigų vadovams</t>
  </si>
  <si>
    <t>Socialinės paramos skyrius, Švietimo skyrius</t>
  </si>
  <si>
    <t>Koordinavimas, duomenų rinkimas, apmokėjimas maitinimo paslaugų teikėjams bei įstaigoms</t>
  </si>
  <si>
    <t>Socialinės paramos skyrius, Apskaitos skyrius</t>
  </si>
  <si>
    <t>Asmenų konsultavimas, prašymų priėmimas, Duomenų suvedimas į programą</t>
  </si>
  <si>
    <t>Koordinavimas, Duomenų suvedimas į programą "Parama"</t>
  </si>
  <si>
    <t>Asmenų konsultavimas, prašymų priėmimas, Duomenų suvedimas į programą "Parama"</t>
  </si>
  <si>
    <t>Asmenų konsultavimas, prašymų priėmimas, sąrašų sudarymas, duomenų vedimas į SPIS programą</t>
  </si>
  <si>
    <t>Duomenų ir pateisinamųjų dokumentų iš vežėjų ir įstaigų rinkimas, sisteminimas, analizė ir teikimas Apskaitos bei Biudžeto ir finansų skyriams</t>
  </si>
  <si>
    <t>Apmokėjimas už suteiktas paslaugas ne savivaldybės pavaldumo globos įstaigoms</t>
  </si>
  <si>
    <t>Apskaitos skyrius, Socialinės paramos skyrius</t>
  </si>
  <si>
    <t xml:space="preserve">Apmokėjimų užtikrinimas paslaugų teikėjams </t>
  </si>
  <si>
    <t>Apskaitos skyrius</t>
  </si>
  <si>
    <t>Koordinavimas, duomenų teikimas paslaugų teikėjams</t>
  </si>
  <si>
    <t>Išmokų pervedimas</t>
  </si>
  <si>
    <t>Statybos ir turto skyrius, Apskaitos skyrius</t>
  </si>
  <si>
    <t>Socialinės paramos skyrius, Švietimo skyrius, Apskaitos skyrius</t>
  </si>
  <si>
    <t>Metų socialinio darbuotojo konkurso organizavimas</t>
  </si>
  <si>
    <t>Priemonės kordinavimas</t>
  </si>
  <si>
    <t>Projektų konkurso organizavimas, projektų koordinavimas, sutarčių vykdymo kontrolė</t>
  </si>
  <si>
    <t>Koordinavimas, apmokėjimas už suteiktas paslaugas ne savivaldybės pavaldumo globos įstaigoms</t>
  </si>
  <si>
    <t>Asmenų konsultavimas, prašymų priėmimas, sprendimų dėl paslaugų skyrimo rengimas, lėšų poreikio apskaičiavimas ir lėšų pervedimas paslaugos teikėjui, finansinių ir dalykinių ataskaitų teikimas</t>
  </si>
  <si>
    <t>Projekto koordinavimas</t>
  </si>
  <si>
    <t>Programos vykdymo kontrolė</t>
  </si>
  <si>
    <t>Sutarčių  sudarymas, programų įgyvendinimo priežiūros organizavimas</t>
  </si>
  <si>
    <t>Programos kordinavimas</t>
  </si>
  <si>
    <t xml:space="preserve">Socialinės paskirties butų pirkimo organizavimas, sutarčių sudarymas, sutarčių vykdymo kontrolė </t>
  </si>
  <si>
    <t>Projekto baigiamosios dokumentacijos pateikimas atsakingoms institucijoms</t>
  </si>
  <si>
    <t>Poreikio surinkimas, informacijos susisteminimas, komisijos darbo organizavimas, viešųjų pirkimų organizavimas, rangovo prisiimtų sutartinių įsipareigojimų vykdymo kontrolė</t>
  </si>
  <si>
    <t>Socialinės paramos skyrius, Statybos ir turto skyrius</t>
  </si>
  <si>
    <t>Apmokėjimo užtikrinimas pagal pateiktas paraiškas</t>
  </si>
  <si>
    <t>Poreikio surinkimas, viešųjų pirkimų organizavimas, rangovo prisiimtų sutartinių įsipareigojimų vykdymo kontrolė</t>
  </si>
  <si>
    <t>Poreikio identifikavimas, viešųjų pirkimų organizavimas, sutarties vykdymo koordinavimas</t>
  </si>
  <si>
    <t>Informacijos rinkimas, ikimokyklinių įstaigų užmokesčio už vaikų išlaikymą analizė</t>
  </si>
  <si>
    <t>Kūno kultūros ir sporto politikos formavimas ir įgyvendinimo užtikrinimas</t>
  </si>
  <si>
    <t>Kultūros ir sporto skyrius</t>
  </si>
  <si>
    <t>Sportinės veiklos organizavimas, koordinavimas</t>
  </si>
  <si>
    <t>Kultūros projektų konkurso organizavimas</t>
  </si>
  <si>
    <t xml:space="preserve"> Prioritetinių sporto šakų  paraiškų finansavimui organizavimas, sutarčių su vykdytojais suderinimas, sutarčių vykdymo kontrolė</t>
  </si>
  <si>
    <t>Sporto projektų konkurso organizavimas, sutarčių su vykdytojais suderinimas, sutarčių vykdymo  kontrolė</t>
  </si>
  <si>
    <t>Konkurso, apdovanojant aukšto meistriškumo sportininkus ir jų trenerius už sporto pasiekimus, organizavimas</t>
  </si>
  <si>
    <t>Poreikio išsiaiškinimas, bendradarbiavimas su Miesto seniūnija, atnaujinimo darbų viešojo pirkimo koordinavimas, rangovo prisiimtų sutartinių įsipareigojimų vykdymo kontrolė</t>
  </si>
  <si>
    <t>Krakių gimnazijos sporto aikštyno  bei J.Paukštelio  sporto aikštyno atnaujinimo techninės dokumentacijos parengimo koordinavimas</t>
  </si>
  <si>
    <t>Strateginio planavimo ir investicijų skyrius, Statybos ir turto skyrius</t>
  </si>
  <si>
    <t>Lietuvos Respublikos ir Savivaldybės kultūros politikos nuostatų įgyvendinimas, kultūros įstaigų veiklos koordinavimas</t>
  </si>
  <si>
    <t>Rajoninių renginių, konkursų, dalyvavimo regioniniuose ir respublikiniuose renginiuose bei konkursuose koordinavimas ir finansavimas</t>
  </si>
  <si>
    <t>Kėdainių krašto kultūros premijos konkurso organizavimas</t>
  </si>
  <si>
    <t>Česlavo Milošo premijos konkurso organizavimas</t>
  </si>
  <si>
    <t>Dalyvavimas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</si>
  <si>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</si>
  <si>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</si>
  <si>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</si>
  <si>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</si>
  <si>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</si>
  <si>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</si>
  <si>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Priemonės organizavimas ir koordinavimas</t>
  </si>
  <si>
    <t>Priemonės koordinavimas ir viešinimas</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</si>
  <si>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</si>
  <si>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</si>
  <si>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</si>
  <si>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</si>
  <si>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Nevyriausybinių organizacijų ir bendruomeninės veiklos koordinavimas</t>
  </si>
  <si>
    <t>Nevyriausybinių organizacijų forumo ir tarptautinės savanorių dienos paminėjimo organizavimas</t>
  </si>
  <si>
    <t>Sutarties su vykdytoju suderinimas, sutarties vykdymo kontrolė</t>
  </si>
  <si>
    <t xml:space="preserve"> Statybos ir turto skyrius</t>
  </si>
  <si>
    <t>Pastato įsigijimo organizavimas ir koordinavimas</t>
  </si>
  <si>
    <t>Architektūros ir urbanistikos skyrius</t>
  </si>
  <si>
    <t xml:space="preserve">Nekilnojamųjų kultūros vertybių vertinimo medžiagos parengimo organizavimas ir koordinavimas </t>
  </si>
  <si>
    <t>Individualių apsaugos reglamentų nekilnojamiesiems kultūros objektams, vietovėms rengimas</t>
  </si>
  <si>
    <t>Finansuotų programų skaičius</t>
  </si>
  <si>
    <t>P.P.Lapės antkapio, paminklo, teritorijos sutvarkymo projekto parengimo viešojo pirkimo organizavimas, paslaugų teikėjo prisiimtų sutartinių įsipareigojimų vykdymo kontrolė</t>
  </si>
  <si>
    <t>Atminties skvero memorialo teritorijos sutvarkymo projekto parengimo ir projektinių sprendinių įgyvendinimo viešojo pirkimo organizavimas, tiekėjų prisiimtų sutartinių įsipareigojimų vykdymo kontrolė</t>
  </si>
  <si>
    <t>Okainių k. Kryžiaus tvarkybos, Slikių kaimo memorialinės lentos atnaujinimo darbų koordinavimas</t>
  </si>
  <si>
    <t>Apytalaukio dvaro sodybos remonto, avarinės būklės likvidavimo ir paveldo tvarkybos darbų projekto su tyrimais viešojo pirkimo organizavimas, tiekėjų prisiimtų sutartinių įsipareigojimų vykdymo kontrolė</t>
  </si>
  <si>
    <t>Praėjimo iš Senosios rinkos aikštės į Smilgos g. arkos sutvarkymo darbų organizavimas</t>
  </si>
  <si>
    <t xml:space="preserve">Pagal poreikį </t>
  </si>
  <si>
    <t xml:space="preserve">Informacinių lentelių / nuorodų įrengimo į paveldo objektus koordinavimas </t>
  </si>
  <si>
    <t>Pasirašytos sutarties dėl atliekamų tyrimų koordinavimas</t>
  </si>
  <si>
    <t xml:space="preserve"> Techninės dokumentacijos rengimo viešųjų pirkimų organizavimas, paslaugų teikėjo  prisiimtų sutartinių įsipareigojimų vykdymo kontrolė</t>
  </si>
  <si>
    <t>Parengta techninė dokumentacija</t>
  </si>
  <si>
    <t>Sosnovskio barščio naikinimo rajono seniūnijose koordinavimas</t>
  </si>
  <si>
    <t>Žemės ūkio ir aplinkosaugos skyrius</t>
  </si>
  <si>
    <t>Individualių nuotekų valymo įrenginių kompensavimo tvarkos įgyvendinimas</t>
  </si>
  <si>
    <t>4</t>
  </si>
  <si>
    <t xml:space="preserve">Kraujupio upelio papildymo minimaliam debetui Nevėžio upės vandeniu užtikrinti </t>
  </si>
  <si>
    <t>Kėdainių miesto gatvių plovimo, laistymo, esant poreikiui, užtikrinimas</t>
  </si>
  <si>
    <t>Nevėžio, Dotnuvėlės upių pakrančių valymo darbų koordinavimas</t>
  </si>
  <si>
    <t>Jūrinių erelių perimviečių stebėjimo užtikrinimas</t>
  </si>
  <si>
    <t>Vandens telkinių tvarkymo darbų  parengimo viešųjų pirkimų organizavimas, tiekėjų prisiimtų sutartinių įsipareigojimų vykdymas</t>
  </si>
  <si>
    <t>2019–2024 m. aplinkos monitoringo programos įgyvendinimas</t>
  </si>
  <si>
    <t>Aplinkos oro, dirvožemio, požeminio ir paviršinio vandens nuotekų tyrimai</t>
  </si>
  <si>
    <t>Upių vandens  tyrimų organizavimas ir koordinavimas</t>
  </si>
  <si>
    <t>Želdinių priežiūros, naujų želdinių įveisimo organizavimas</t>
  </si>
  <si>
    <t xml:space="preserve">Medžioklės klausimų koordinavimas, dalyvavimas finansinės paramos medžiojamųjų gyvūnų daromos žalos prevencijos priemonėms įgyvendinti komisijoje </t>
  </si>
  <si>
    <t>Aplinkosauginio  švietimo organizavimas</t>
  </si>
  <si>
    <t>Konkurso organizavimas, dalyvavimas vertinimo komisijos veikloje</t>
  </si>
  <si>
    <t>Aplinkosauginių priemonių švietimo įstaigoms platinimas</t>
  </si>
  <si>
    <t>Bendrasis skyrius, Apskaitos skyrius</t>
  </si>
  <si>
    <t>Sąskaitų ir aktų priėmimas iš paslaugų teikėjų, suderinimas ir atsiskaitymas už paslaugas paslaugų teikėjui</t>
  </si>
  <si>
    <t>Statybos ir turto skyrius, Biudžeto skyrius</t>
  </si>
  <si>
    <t>Projekto koordinavimas, rangovo/tiekėjo prisiimtų sutartinių įsipareigojimų vykdymo kontrolė</t>
  </si>
  <si>
    <t>Strateginio planavimo ir investicijų skyrius, Bendrasis skyrius, Statybos ir turto skyrius</t>
  </si>
  <si>
    <t>Naudotų padangų, kurių turėtojų nustatyti neįmanoma arba kurie neegzistuoja, sutvarkymo paslaugos organizavimas</t>
  </si>
  <si>
    <t>Bendrasis skyrius</t>
  </si>
  <si>
    <t>Namų ūkiuose susidariusių asbesto atliekų tvarkymo organizavimas</t>
  </si>
  <si>
    <t>Tekstilės atliekų surinkimo konteinerių įsigijimo viešojo pirkimo organizavimas, sutarties vykdymo kontrolė</t>
  </si>
  <si>
    <t>Projekto koordinavimas, viešųjų pirkimų organizavimas, rangovo prisiimtų sutartinių įsipareigojimų vykdymo kontrolė</t>
  </si>
  <si>
    <t>Strateginio planavimo ir investicijų skyrius, Architektūros ir urbanistikos skyrius</t>
  </si>
  <si>
    <t>Priemonės konkurso organizavimas, sutarties su vykdytoju suderinimas, kontrolė</t>
  </si>
  <si>
    <t>Sutarčių su vykdytojais suderinimas, vykdymo  kontrolė</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</si>
  <si>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</si>
  <si>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</si>
  <si>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</si>
  <si>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</si>
  <si>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</si>
  <si>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 xml:space="preserve">Paraiškų priėmimas, įvertinimas, kompensuojamų sumų apskaičiavimas, duomenų suvedimas į ŽŪMIS </t>
  </si>
  <si>
    <t>Paramos teikimo bičių laikytojams už papildomą bičių maitinimą administravimas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</si>
  <si>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</si>
  <si>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</si>
  <si>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</si>
  <si>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Tvarkos aprašo parengimas, konkurso, apdovanojant Metų žemdirbį, organizavimas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</si>
  <si>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</si>
  <si>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</si>
  <si>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</si>
  <si>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</si>
  <si>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Rekonstruojamų griovių ilgis, km</t>
  </si>
  <si>
    <t>Primonės kordinavimas, užtikrinant projekto kofinansavimą</t>
  </si>
  <si>
    <t>Žemės ūkio ir aplinkosaugos skyriu, Apskaitos skyrius</t>
  </si>
  <si>
    <t>Techninės dokumentacijos parengimo viešojo pirkimo organizavimas, paslaugų teikėjo sutartinių įsipareigojimų vykdymo kontrolė</t>
  </si>
  <si>
    <t>Administracijos skyriams priskirtų funkcijų kokybiško vykdymo, administracinės naštos mažinimo priemonių vykdymo užtikrinimas</t>
  </si>
  <si>
    <t>Korupcijos prevencijos, lygias galimybes užtikrinančių priemonių įgyvendinimas</t>
  </si>
  <si>
    <t> Duomenų teikimas Registrų centrui</t>
  </si>
  <si>
    <t xml:space="preserve">Civilinės metrikacijos ir archyvo skyrius </t>
  </si>
  <si>
    <t> Informacijos paieška, pažymų, išrašų išrašymas, kopijų darymas, dokumentų išdavimas, konsultavimas</t>
  </si>
  <si>
    <t> Įrašų registravimas, papildymas, anuliavimas, atkūrimas. Vardų, pavardžių pakeitimas, ištaisymas</t>
  </si>
  <si>
    <t xml:space="preserve">Valstybinės kalbos vartojimo ir taisyklingumo kontrolės vykdymas įmonėse, įstaigose, organizacijose </t>
  </si>
  <si>
    <t>Vyr. specialistas (kalbos tvarkytoja)</t>
  </si>
  <si>
    <t>Metodinių patarimų, straipsnių žiniasklaidoje, interneto svetainėje  rengimas</t>
  </si>
  <si>
    <t>Fizinių bei juridinių asmenų konsultavimas</t>
  </si>
  <si>
    <t>Už vaiko saugumą ir gerovę atsakingų institucijų veiksmų suderinamumas, teikiant koordinuotas paslaugas</t>
  </si>
  <si>
    <t>Vyr. specialistas (tarpinstitucinio bendradarbiavimo koordinatorius)</t>
  </si>
  <si>
    <t>Savivaldybės jaunimo politikos programų ir priemonių rengimas bei įgyvendinimas</t>
  </si>
  <si>
    <t>Savivaldybės institucijų bei įstaigų veiklos koordinavimas jaunimo politikos srityje</t>
  </si>
  <si>
    <t>Duomenų apie savivaldybės teritorijoje gyvenančio jaunimo padėties rinkimas ir sisteminimas, pokyčių analizė, išvadų ir pasiūlymų teikimas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</si>
  <si>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t>
  </si>
  <si>
    <t>Patarimų dėl ginčo išsprendimo ne teismo tvarka, veiksmų dėl taikaus ginčo išsprendimo teikimas, taikos sutarties parengimas</t>
  </si>
  <si>
    <t>Teisės ir personalo skyrius</t>
  </si>
  <si>
    <t>Duomenų teikimas Konkurencijos tarybai</t>
  </si>
  <si>
    <t>Biudžeto ir finansų skyrius</t>
  </si>
  <si>
    <t>Ekstremalių situacijų/ įvykių padarytų nuostolių apmokėjimas</t>
  </si>
  <si>
    <t>Fondo administravimas</t>
  </si>
  <si>
    <t>Finansinių įsipareigojimų vykdymas</t>
  </si>
  <si>
    <t>Duomenų ir pateisinamųjų dokumentų iš vežėjų rinkimas, sisteminimas, analizė ir teikimas Apskaitos, Biudžeto ir finansų skyriams</t>
  </si>
  <si>
    <t>Turto valdymo skyrius</t>
  </si>
  <si>
    <t>Komunikacijos su bendruomene ir visuomenės informavimo koordinavimas</t>
  </si>
  <si>
    <t>Dalyvavimas LSA veikloje, sprendžianti narių – savivaldybių bendruosius klausimus</t>
  </si>
  <si>
    <t>Kauno apskrities savivaldybių regioninis bendradarbiavimas, kvalifikacijos tobulinimas, projektų įgyvendinimas</t>
  </si>
  <si>
    <t>IT įrangos, programų, IS atnaujinimo viešųjų pirkimų organizavimas, įdiegtų programų, IS priežiūra ir plėtros organizavimas</t>
  </si>
  <si>
    <t>Įgyvendinamų programos priemonių koordinavimas</t>
  </si>
  <si>
    <t xml:space="preserve">Bendrasis skyrius </t>
  </si>
  <si>
    <t>Civilinės saugos ekstremaliųjų situacijų valdymo plano prevencinių priemonių rengimas (atnaujinimas)</t>
  </si>
  <si>
    <t>Vyr. specialistas (civilinei ir priešgaisrinei saugai)</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</si>
  <si>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</si>
  <si>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</si>
  <si>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Pasirengimo mobilizacijai, demobilizacijai ir priimančios šalies paramos teikimo administravimas</t>
  </si>
  <si>
    <t>Vyr. specialistas (mobilizacijai ir civilinei saugai)</t>
  </si>
  <si>
    <t xml:space="preserve">Duomenų rinkimas, sisteminimas, savivaldybės mobilizacijos plano rengimas </t>
  </si>
  <si>
    <t>Mobilizacinio ar priimančios šalies paramos teikimo mokymo organizavimas, koordinavimas</t>
  </si>
  <si>
    <t>Vyr. specialistas (civilinei saugai)</t>
  </si>
  <si>
    <t>Vaizdo stebėjimo sistemos ir transporto priemonių greičio, raudono šviesoforo signalo pažeidimo fiksavimo sistemos įrangos nuomos, šių sistemų įrengimo ir priežiūros sutarties koordinavimas</t>
  </si>
  <si>
    <t>"Dotnuvių paplūdimys" iniciatyvos įgyvendinimas: rangos darbų viešojo pirkimo organizavimas, rangos darbų koordinavimas, rangovo prisiimtų sutartinių įsipareigojimų vykdymo kontrolė</t>
  </si>
  <si>
    <t>Įgyvendintų gyventojų iniciatyvų skaičius</t>
  </si>
  <si>
    <t>Diegiamų šiuolaikinių elektroninių akustinių sirenų skaičius</t>
  </si>
  <si>
    <t>Specialiųjų, detaliųjų, geodezinių planų rengimo viešųjų pirkimų organizavimas, teikiamų paslaugų koordinavimas, paslaugų teikėjo prisiimtų sutartinių įsipareigojimų vykdymo kontrolė</t>
  </si>
  <si>
    <t>Specialiojo plano rengimo viešųjų pirkimų organizavimas, teikiamų paslaugų koordinavimas, paslaugų teikėjo prisiimtų sutartinių įsipareigojimų vykdymo kontrolė</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</si>
  <si>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</si>
  <si>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</si>
  <si>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</si>
  <si>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Projektinių pasiūlymų, paraiškų ir kitos dokumentacijos parengimo organizavimas ir kontrolė</t>
  </si>
  <si>
    <t xml:space="preserve">Atlikti turto inventorizavimą, teisinę registraciją, parengti  dokumentus turto privatizavimui </t>
  </si>
  <si>
    <t xml:space="preserve">Projektavimo paslaugų teikėjo prisiimtų sutartinių įsipareigojimų vykdymo kontrolė </t>
  </si>
  <si>
    <t xml:space="preserve">Rangos darbų viešojo pirkimo organizavimas, rangos darbų koordinavimas, rangovo  prisiimtų sutartinių įsipareigojimų vykdymo kontrolė </t>
  </si>
  <si>
    <t>Projekto, kurį įgyvendina UAB "Kėdainių vandenys", kofinansavimo dalies užtikrinimas</t>
  </si>
  <si>
    <t xml:space="preserve">Viešųjų pirkimų organizavimas, rangos darbų vykdymo koordinavimas, rangovo prisiimtų sutartinių įsipareigojimų vykdymo kontrolė </t>
  </si>
  <si>
    <t>Projekto koordinavimas, viešųjų pirkimų organizavimas, rangos darbų koordinavimas, rangovo prisiimtų sutartinių įsipareigojimų vykdymo kontrolė</t>
  </si>
  <si>
    <t>Viešųjų pirkimų organizavimas, rangos darbų koordinavimas, rangovo prisiimtų sutartinių įsipareigojimų vykdymo kontrolė</t>
  </si>
  <si>
    <t>Organizuoti inžinerinių tinklų perkėlimo darbus tvarkant miesto bei rajono gatves</t>
  </si>
  <si>
    <t>Rangos darbų viešųjų pirkimų organizavimas (pagal poreikį), rangos darbų koordinavimas, rangovo prisiimtų sutartinių įsipareigojimų vykdymo kontrolė</t>
  </si>
  <si>
    <t xml:space="preserve">Priemonės įgyvendinimo  koordinavimas </t>
  </si>
  <si>
    <t>Techninės dokumentacijos rengimo viešojo pirkimo organizavimas, tiekėjo prisiimtų sutartinių įsipareigojimų vykdymo kontrolė</t>
  </si>
  <si>
    <t>Rengiamų specialiųjų planų skaičius</t>
  </si>
  <si>
    <t>Finansavimo poreikis 2023 m. programų vykdymui</t>
  </si>
  <si>
    <t>Atliktų tyrimų  skaičius</t>
  </si>
  <si>
    <t>Kultūros ir sporto skyrius, Statybos ir turto skyrius</t>
  </si>
  <si>
    <t xml:space="preserve">Rangos darbų Šviesos g. viešojo pirkimo organizavimas, rangos darbų koordinavimas, rangovo prisiimtų sutartinių įsipareigojimų vykdymo kontrolė </t>
  </si>
  <si>
    <t xml:space="preserve">Einamaisiais metais modernizuotų šviestuvų skaičius / planuojamas elektros energijos sutaupymas, proc.  </t>
  </si>
  <si>
    <t>Gelbėjimo ir cheminių avarijų padarinių likvidavimo koordinavimas</t>
  </si>
  <si>
    <t>Parengta dokumentacija, vnt.</t>
  </si>
  <si>
    <t>Statybos ir turto skyrius, Socialinės paramos skyrius</t>
  </si>
  <si>
    <t>Projekto veiklų įgyvendinimo proc.</t>
  </si>
  <si>
    <t xml:space="preserve">Projektavimo paslaugų viešojo pirkimo organizavimas, teikėjo prisiimtų sutartinių įsipareigojimų vykdymo kontrolė </t>
  </si>
  <si>
    <t>Pėsčiųjų ir dviračių tako įrengimo Pramonės g. projekto baigiamosios dokumentacijos teikimas atsakingoms institucijoms</t>
  </si>
  <si>
    <t>Priemonės įgyvendinimo organizavimas</t>
  </si>
  <si>
    <t>"Atokvėpis neįgaliesiems" iniciatyvos įgyvendinimas: rangos darbų viešojo pirkimo organizavimas, rangos darbų koordinavimas, rangovo prisiimtų sutartinių įsipareigojimų vykdymo kontrolė</t>
  </si>
  <si>
    <t>Atnaujinti Kėdainių Juozo Paukštelio progimnazijos  sporto aikštyną</t>
  </si>
  <si>
    <t>Rangos darbų viešojo pirkimo organizavimas, rangovo prisiimtų sutartinių įsipareigojimų vykdymo kontrolė</t>
  </si>
  <si>
    <t>Rangos darbų viešųjų pirkimų organizavimas, rangos darbų koordinavimas, rangovo prisiimtų sutartinių įsipareigojimų vykdymo kontrolė, seniūnijų konsultavimas</t>
  </si>
  <si>
    <t>Paslaugų viešųjų pirkimų organizavimas, vykdomų veiklų koordinavimas, rangovo prisiimtų sutartinių įsipareigojimų vykdymo kontrolė</t>
  </si>
  <si>
    <t>Rangos darbų viešųjų pirkimų organizavimas, rangos darbų koordinavimas, rangovo prisiimtų sutartinių įsipareigojimų vykdymo kontrolė, miesto seniūnijos konsultavimas</t>
  </si>
  <si>
    <t>Pėsčiųjų ir dviračių tako (tarp J.Basanavičiaus g. ir Josvainių g.) rangos darbų Rangos darbų viešųjų pirkimų organizavimas, rangos darbų koordinavimas, rangovo prisiimtų sutartinių įsipareigojimų vykdymo kontrolė, miesto seniūnijos konsultavimas</t>
  </si>
  <si>
    <t>~2335</t>
  </si>
  <si>
    <t xml:space="preserve">Birutės g. šaligatvių (pėstiesiems ir dviratininkams) rekonstravimas  </t>
  </si>
  <si>
    <t>/rekonstruojamų  šaligatvių dalis, m</t>
  </si>
  <si>
    <t>~620</t>
  </si>
  <si>
    <t>~100</t>
  </si>
  <si>
    <t xml:space="preserve">Prižiūrėti, vykdyti Kėdainių miesto Babėnų šilo apsaugos bei tvarkybos darbus </t>
  </si>
  <si>
    <t>Prižiūrimo plotas, ha</t>
  </si>
  <si>
    <t>Kėdanių miesto seniūnijos vykdomų darbų koordinavimas (menkaverčių, pavojingų medžių, krūmų šalinimas, atliekų šalinimas ir surinkimas bei pėsčiųjų takų priežiūra)</t>
  </si>
  <si>
    <t>~10</t>
  </si>
  <si>
    <t xml:space="preserve">Užtikrinti 2023 metais Lietuvos Respublikos piniginės socialinės paramos nepasiturintiems gyventojams įstatymo įgyvendinimą </t>
  </si>
  <si>
    <t>Funkcijos vykdymo užtikrinimas</t>
  </si>
  <si>
    <t>2/20</t>
  </si>
  <si>
    <t>Apmokėti būstų nuomai iš fizinių ar juridinių asmenų</t>
  </si>
  <si>
    <t>Likviduojamų neeksploatuojamų statinių  skaičius</t>
  </si>
  <si>
    <t>Rekonstruojamų hidrotechninių įrenginių skaičius</t>
  </si>
  <si>
    <t>Parengtų projektų skaičius</t>
  </si>
  <si>
    <t>17</t>
  </si>
  <si>
    <t>Teikti socialinę paramą mokiniams pagal Lietuvos Respublikos socialinės paramos mokiniams įstatymą užsieniečiams, pasitraukusiems iš Ukrainos dėl Rusijos federacijos karinių veiksmų Ukrainoje</t>
  </si>
  <si>
    <t>Teikti paramą būstui išsinuomoti pagal Lietuvos Respublikos paramos būstui įsigyti ar išsinuomoti įstatymą užsieniečiams, pasitraukusiems iš Ukrainos dėl Rusijos federacijos karinių veiksmų Ukrainoje</t>
  </si>
  <si>
    <t>Padengti išlaidas patirtas teikiant specialiąsias socialines paslaugas užsieniečiams, pasitraukusiems iš Ukrainos dėl Rusijos federacijos karinių veiksmų Ukrainoje</t>
  </si>
  <si>
    <t xml:space="preserve">Žemės ūkio ir melioracijos skyrius </t>
  </si>
  <si>
    <t>~12</t>
  </si>
  <si>
    <t>Paviršinio vandens sistemos ir lietaus nuotekų sistemos Kėdainių LEZ teritorijoje rekonstrukcijos, techninės priežiūros viešųjų pirkimų organizavimas, rangos darbų koordinavimas, rangovo prisiimtų sutartinių įsipareigojimų vykdymo kontrolė</t>
  </si>
  <si>
    <t>Kėdainių miesto Vakarų g. ir Vandenvietės g.  Kėdainių LEZ teritorijoje rekonstrukcijos, techninės priežiūros viešųjų pirkimų organizavimas, rangos darbų koordinavimas, rangovo prisiimtų sutartinių įsipareigojimų vykdymo kontrolė</t>
  </si>
  <si>
    <t>10/1</t>
  </si>
  <si>
    <t>~80/1</t>
  </si>
  <si>
    <t>Kompensuoti savivaldybės patirtas išlaidas užsieniečiams, pasitraukusiems iš Ukrainos dėl Rusijos Federacijos karinių veiksmų Ukrainoje, priimti ir pagalbai jiems teikti įgyvendinant Lietuvos Respublikos piniginės socialinės paramos nepasiturintiems gyventojams įstatymą</t>
  </si>
  <si>
    <t>9/11</t>
  </si>
  <si>
    <t>Užtikrinti valstybės tarnybos reformos įgyvendinimą</t>
  </si>
  <si>
    <t>Funkcijų vykdymas, proc.</t>
  </si>
  <si>
    <t xml:space="preserve">Administracijos direktorius </t>
  </si>
  <si>
    <t>Funkcijos koordinavimas</t>
  </si>
  <si>
    <t>Įgyvendinti priemones, finansuojamas iš Savivaldybės administracijos mero rezervo</t>
  </si>
  <si>
    <t>Įgyvendinti priemones, finansuojamas iš Savivaldybės mero fondo</t>
  </si>
  <si>
    <t>Įgyvendinti  "Tūkstantmečio mokyklos I"  projektą</t>
  </si>
  <si>
    <t>Projekto administravmas</t>
  </si>
  <si>
    <t>Strateginio planavimo ir investicijų skyrius, Švietimo skyrius</t>
  </si>
  <si>
    <t>Projekte dalyvaujančių mokyklų skaičius</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</si>
  <si>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</si>
  <si>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</si>
  <si>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</si>
  <si>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</si>
  <si>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</si>
  <si>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</si>
  <si>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8 d.  įsakymo Nr.AD-1-10  redakcija)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</si>
</sst>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56"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i/>
      <sz val="8"/>
      <name val="Times New Roman"/>
      <family val="1"/>
    </font>
    <font>
      <b/>
      <sz val="10"/>
      <name val="Arial"/>
      <family val="2"/>
      <charset val="186"/>
    </font>
    <font>
      <sz val="12"/>
      <color rgb="FFFF0000"/>
      <name val="Times New Roman"/>
      <family val="1"/>
      <charset val="186"/>
    </font>
    <font>
      <i/>
      <sz val="11"/>
      <name val="Times New Roman"/>
      <family val="1"/>
      <charset val="186"/>
    </font>
    <font>
      <sz val="10"/>
      <color rgb="FFFF0000"/>
      <name val="Times New Roman"/>
      <family val="1"/>
      <charset val="186"/>
    </font>
    <font>
      <sz val="10"/>
      <color theme="1"/>
      <name val="Times New Roman"/>
      <family val="1"/>
    </font>
    <font>
      <sz val="10"/>
      <color theme="1"/>
      <name val="Times New Roman"/>
      <family val="1"/>
      <charset val="186"/>
    </font>
    <font>
      <u/>
      <sz val="10"/>
      <color theme="1"/>
      <name val="Times New Roman"/>
      <family val="1"/>
      <charset val="186"/>
    </font>
    <font>
      <sz val="10"/>
      <color theme="0"/>
      <name val="Times New Roman"/>
      <family val="1"/>
      <charset val="186"/>
    </font>
    <font>
      <b/>
      <sz val="11"/>
      <color theme="1"/>
      <name val="Times New Roman"/>
      <family val="1"/>
    </font>
    <font>
      <b/>
      <sz val="10"/>
      <color theme="1"/>
      <name val="Times New Roman"/>
      <family val="1"/>
    </font>
    <font>
      <b/>
      <sz val="12"/>
      <color theme="1"/>
      <name val="Times New Roman"/>
      <family val="1"/>
    </font>
    <font>
      <b/>
      <i/>
      <sz val="10"/>
      <name val="Times New Roman"/>
      <family val="1"/>
      <charset val="186"/>
    </font>
    <font>
      <i/>
      <sz val="10"/>
      <name val="Arial"/>
      <family val="2"/>
      <charset val="186"/>
    </font>
    <font>
      <sz val="11"/>
      <name val="Times New Roman"/>
      <family val="1"/>
    </font>
    <font>
      <i/>
      <sz val="10"/>
      <color theme="1"/>
      <name val="Times New Roman"/>
      <family val="1"/>
      <charset val="186"/>
    </font>
    <font>
      <i/>
      <sz val="9.5"/>
      <name val="Times New Roman"/>
      <family val="1"/>
      <charset val="186"/>
    </font>
    <font>
      <i/>
      <sz val="9.5"/>
      <name val="Times New Roman"/>
      <family val="1"/>
    </font>
    <font>
      <i/>
      <sz val="9"/>
      <name val="Times New Roman"/>
      <family val="1"/>
      <charset val="186"/>
    </font>
    <font>
      <sz val="10"/>
      <color theme="0"/>
      <name val="Times New Roman"/>
      <family val="1"/>
    </font>
    <font>
      <sz val="9"/>
      <color theme="0"/>
      <name val="Times New Roman"/>
      <family val="1"/>
      <charset val="186"/>
    </font>
    <font>
      <sz val="10"/>
      <color theme="0"/>
      <name val="Arial"/>
      <family val="2"/>
      <charset val="186"/>
    </font>
    <font>
      <sz val="12"/>
      <color theme="0"/>
      <name val="Times New Roman"/>
      <family val="1"/>
      <charset val="186"/>
    </font>
    <font>
      <b/>
      <sz val="16"/>
      <name val="Times New Roman"/>
      <family val="1"/>
      <charset val="186"/>
    </font>
  </fonts>
  <fills count="17">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theme="9" tint="0.79998168889431442"/>
        <bgColor indexed="64"/>
      </patternFill>
    </fill>
    <fill>
      <patternFill patternType="solid">
        <fgColor rgb="FFFFFF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medium">
        <color indexed="64"/>
      </left>
      <right/>
      <top style="thin">
        <color indexed="64"/>
      </top>
      <bottom style="thin">
        <color indexed="64"/>
      </bottom>
      <diagonal/>
    </border>
    <border>
      <left/>
      <right style="thin">
        <color indexed="64"/>
      </right>
      <top/>
      <bottom/>
      <diagonal/>
    </border>
  </borders>
  <cellStyleXfs count="12">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cellStyleXfs>
  <cellXfs count="1099">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8"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4" fillId="0" borderId="0" xfId="0" applyFont="1" applyAlignment="1">
      <alignment wrapText="1"/>
    </xf>
    <xf numFmtId="0" fontId="13" fillId="0" borderId="0" xfId="0" applyFont="1" applyAlignment="1">
      <alignment wrapText="1"/>
    </xf>
    <xf numFmtId="0" fontId="8" fillId="2" borderId="0" xfId="0" applyFont="1" applyFill="1"/>
    <xf numFmtId="0" fontId="8" fillId="2" borderId="0" xfId="0" applyFont="1" applyFill="1" applyAlignment="1">
      <alignment horizontal="center"/>
    </xf>
    <xf numFmtId="3" fontId="2" fillId="2" borderId="1" xfId="0" applyNumberFormat="1" applyFont="1" applyFill="1" applyBorder="1" applyAlignment="1">
      <alignment vertical="top" wrapText="1"/>
    </xf>
    <xf numFmtId="0" fontId="8" fillId="0" borderId="0" xfId="0" applyFont="1" applyAlignment="1">
      <alignment horizontal="left"/>
    </xf>
    <xf numFmtId="0" fontId="2"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6"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0" fillId="0" borderId="1" xfId="0" applyNumberFormat="1" applyFont="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9" fillId="2" borderId="1" xfId="0" applyNumberFormat="1" applyFont="1" applyFill="1" applyBorder="1" applyAlignment="1">
      <alignment horizontal="center" vertical="center" textRotation="90" wrapText="1"/>
    </xf>
    <xf numFmtId="0" fontId="8" fillId="0" borderId="0" xfId="0" applyFont="1" applyAlignment="1">
      <alignment horizontal="right"/>
    </xf>
    <xf numFmtId="165" fontId="1" fillId="5" borderId="1" xfId="0" applyNumberFormat="1" applyFont="1" applyFill="1" applyBorder="1" applyAlignment="1">
      <alignment vertical="top" wrapText="1"/>
    </xf>
    <xf numFmtId="49" fontId="9" fillId="0" borderId="6" xfId="0" applyNumberFormat="1" applyFont="1" applyBorder="1" applyAlignment="1">
      <alignment horizontal="right" vertical="top" wrapText="1"/>
    </xf>
    <xf numFmtId="165" fontId="10" fillId="5" borderId="1" xfId="0" applyNumberFormat="1" applyFont="1" applyFill="1" applyBorder="1" applyAlignment="1">
      <alignment horizontal="left" vertical="top" wrapText="1"/>
    </xf>
    <xf numFmtId="49" fontId="9" fillId="0" borderId="1" xfId="6" applyNumberFormat="1" applyFont="1" applyBorder="1" applyAlignment="1">
      <alignment horizontal="right" wrapText="1"/>
    </xf>
    <xf numFmtId="0" fontId="6" fillId="0" borderId="1" xfId="6" applyFont="1" applyBorder="1" applyAlignment="1">
      <alignment horizontal="left" wrapText="1"/>
    </xf>
    <xf numFmtId="165" fontId="9"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0" fontId="8" fillId="5" borderId="0" xfId="0" applyFont="1" applyFill="1"/>
    <xf numFmtId="49" fontId="6" fillId="0" borderId="8" xfId="0" applyNumberFormat="1" applyFont="1" applyBorder="1" applyAlignment="1">
      <alignment horizontal="center" vertical="top" wrapText="1"/>
    </xf>
    <xf numFmtId="49" fontId="9" fillId="0" borderId="8" xfId="0" applyNumberFormat="1" applyFont="1" applyBorder="1" applyAlignment="1">
      <alignment horizontal="right" vertical="top" wrapText="1"/>
    </xf>
    <xf numFmtId="49" fontId="9"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6"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1" fillId="5" borderId="1" xfId="0" applyNumberFormat="1" applyFont="1" applyFill="1" applyBorder="1" applyAlignment="1">
      <alignment vertical="top" wrapText="1"/>
    </xf>
    <xf numFmtId="0" fontId="8"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9" fillId="9" borderId="1" xfId="0" applyNumberFormat="1" applyFont="1" applyFill="1" applyBorder="1" applyAlignment="1">
      <alignment vertical="top" wrapText="1"/>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8" fillId="5" borderId="0" xfId="0" applyFont="1" applyFill="1" applyAlignment="1">
      <alignment horizontal="center"/>
    </xf>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9" fillId="0" borderId="1" xfId="6" applyNumberFormat="1" applyFont="1" applyBorder="1" applyAlignment="1">
      <alignment vertical="top" wrapText="1"/>
    </xf>
    <xf numFmtId="0" fontId="18" fillId="2" borderId="0" xfId="0" applyFont="1" applyFill="1"/>
    <xf numFmtId="166" fontId="1" fillId="5" borderId="1" xfId="4" applyNumberFormat="1" applyFont="1" applyFill="1" applyBorder="1" applyAlignment="1">
      <alignment vertical="top" wrapText="1"/>
    </xf>
    <xf numFmtId="0" fontId="21" fillId="0" borderId="0" xfId="0" applyFont="1" applyAlignment="1">
      <alignment vertical="top" wrapText="1"/>
    </xf>
    <xf numFmtId="49" fontId="23" fillId="0" borderId="1" xfId="0" applyNumberFormat="1" applyFont="1" applyBorder="1" applyAlignment="1">
      <alignment vertical="top" wrapText="1"/>
    </xf>
    <xf numFmtId="49" fontId="12" fillId="0" borderId="1" xfId="0" applyNumberFormat="1" applyFont="1" applyBorder="1" applyAlignment="1">
      <alignment vertical="top" wrapText="1"/>
    </xf>
    <xf numFmtId="166"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21" fillId="5" borderId="1" xfId="4" applyNumberFormat="1" applyFont="1" applyFill="1" applyBorder="1" applyAlignment="1">
      <alignment horizontal="right" wrapText="1"/>
    </xf>
    <xf numFmtId="166" fontId="21" fillId="5" borderId="1" xfId="4" applyNumberFormat="1" applyFont="1" applyFill="1" applyBorder="1" applyAlignment="1">
      <alignment wrapText="1"/>
    </xf>
    <xf numFmtId="166" fontId="6" fillId="9" borderId="1" xfId="6" applyNumberFormat="1" applyFont="1" applyFill="1" applyBorder="1" applyAlignment="1">
      <alignment horizontal="right" vertical="top" wrapText="1"/>
    </xf>
    <xf numFmtId="166" fontId="9" fillId="9" borderId="1" xfId="6" applyNumberFormat="1" applyFont="1" applyFill="1" applyBorder="1" applyAlignment="1">
      <alignment horizontal="right" vertical="top" wrapText="1"/>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1" fillId="5" borderId="0" xfId="0" applyFont="1" applyFill="1" applyAlignment="1">
      <alignment wrapText="1"/>
    </xf>
    <xf numFmtId="166" fontId="12" fillId="9" borderId="1" xfId="0" applyNumberFormat="1" applyFont="1" applyFill="1" applyBorder="1" applyAlignment="1">
      <alignment vertical="top" wrapText="1"/>
    </xf>
    <xf numFmtId="166" fontId="9"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12" fillId="0" borderId="0" xfId="0" applyFont="1" applyAlignment="1">
      <alignment vertical="top" wrapText="1"/>
    </xf>
    <xf numFmtId="0" fontId="24" fillId="5" borderId="1" xfId="0" applyFont="1" applyFill="1" applyBorder="1" applyAlignment="1">
      <alignment vertical="top" wrapText="1"/>
    </xf>
    <xf numFmtId="0" fontId="1" fillId="0" borderId="1" xfId="0" applyFont="1" applyBorder="1" applyAlignment="1" applyProtection="1">
      <alignment vertical="top" wrapText="1"/>
      <protection hidden="1"/>
    </xf>
    <xf numFmtId="0" fontId="21" fillId="0" borderId="0" xfId="0" applyFont="1" applyAlignment="1">
      <alignment horizontal="center" vertical="top" wrapText="1"/>
    </xf>
    <xf numFmtId="0" fontId="21" fillId="0" borderId="0" xfId="0" applyFont="1"/>
    <xf numFmtId="0" fontId="23" fillId="0" borderId="0" xfId="0" applyFont="1"/>
    <xf numFmtId="166" fontId="21" fillId="5" borderId="1" xfId="0" applyNumberFormat="1" applyFont="1" applyFill="1" applyBorder="1" applyAlignment="1">
      <alignment vertical="top"/>
    </xf>
    <xf numFmtId="166" fontId="21" fillId="5" borderId="1" xfId="4" applyNumberFormat="1" applyFont="1" applyFill="1" applyBorder="1" applyAlignment="1">
      <alignment horizontal="right" vertical="top" wrapText="1"/>
    </xf>
    <xf numFmtId="166" fontId="21" fillId="5" borderId="1" xfId="4" applyNumberFormat="1" applyFont="1" applyFill="1" applyBorder="1" applyAlignment="1">
      <alignment vertical="top" wrapText="1"/>
    </xf>
    <xf numFmtId="166" fontId="21" fillId="0" borderId="1" xfId="4" applyNumberFormat="1" applyFont="1" applyBorder="1" applyAlignment="1">
      <alignment vertical="top" wrapText="1"/>
    </xf>
    <xf numFmtId="49" fontId="14" fillId="0" borderId="0" xfId="0" applyNumberFormat="1" applyFont="1" applyAlignment="1">
      <alignment wrapText="1"/>
    </xf>
    <xf numFmtId="0" fontId="21" fillId="0" borderId="0" xfId="4" applyFont="1" applyAlignment="1">
      <alignment vertical="top" wrapText="1"/>
    </xf>
    <xf numFmtId="0" fontId="12" fillId="0" borderId="1" xfId="4" applyFont="1" applyBorder="1" applyAlignment="1">
      <alignment vertical="top" wrapText="1"/>
    </xf>
    <xf numFmtId="49" fontId="21" fillId="0" borderId="1" xfId="4" applyNumberFormat="1" applyFont="1" applyBorder="1" applyAlignment="1">
      <alignment horizontal="right" vertical="top" wrapText="1"/>
    </xf>
    <xf numFmtId="0" fontId="21" fillId="0" borderId="8" xfId="4" applyFont="1" applyBorder="1" applyAlignment="1">
      <alignment vertical="top" wrapText="1"/>
    </xf>
    <xf numFmtId="0" fontId="21" fillId="0" borderId="1" xfId="4" applyFont="1" applyBorder="1" applyAlignment="1">
      <alignment horizontal="right" vertical="top" wrapText="1"/>
    </xf>
    <xf numFmtId="0" fontId="21" fillId="0" borderId="1" xfId="4" applyFont="1" applyBorder="1" applyAlignment="1">
      <alignment horizontal="center" vertical="top" wrapText="1"/>
    </xf>
    <xf numFmtId="49" fontId="21" fillId="0" borderId="1" xfId="4" applyNumberFormat="1" applyFont="1" applyBorder="1" applyAlignment="1">
      <alignment horizontal="center" vertical="top" wrapText="1"/>
    </xf>
    <xf numFmtId="49" fontId="21" fillId="5" borderId="0" xfId="0" applyNumberFormat="1" applyFont="1" applyFill="1" applyAlignment="1">
      <alignment wrapText="1"/>
    </xf>
    <xf numFmtId="0" fontId="21" fillId="5" borderId="0" xfId="0" applyFont="1" applyFill="1" applyAlignment="1">
      <alignment wrapText="1"/>
    </xf>
    <xf numFmtId="49" fontId="12" fillId="5" borderId="0" xfId="0" applyNumberFormat="1" applyFont="1" applyFill="1" applyAlignment="1">
      <alignment horizontal="center"/>
    </xf>
    <xf numFmtId="0" fontId="12" fillId="5" borderId="0" xfId="0" applyFont="1" applyFill="1" applyAlignment="1">
      <alignment horizontal="center"/>
    </xf>
    <xf numFmtId="49" fontId="25" fillId="0" borderId="1" xfId="0" applyNumberFormat="1" applyFont="1" applyBorder="1" applyAlignment="1">
      <alignment horizontal="left" vertical="top"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166" fontId="12" fillId="9" borderId="1" xfId="0" applyNumberFormat="1" applyFont="1" applyFill="1" applyBorder="1" applyAlignment="1">
      <alignment vertical="center" wrapText="1"/>
    </xf>
    <xf numFmtId="3" fontId="21" fillId="5" borderId="1" xfId="0" applyNumberFormat="1" applyFont="1" applyFill="1" applyBorder="1" applyAlignment="1">
      <alignment horizontal="left" vertical="top" wrapText="1"/>
    </xf>
    <xf numFmtId="166" fontId="23" fillId="9" borderId="1" xfId="0" applyNumberFormat="1" applyFont="1" applyFill="1" applyBorder="1" applyAlignment="1">
      <alignment vertical="center" wrapText="1"/>
    </xf>
    <xf numFmtId="0" fontId="23" fillId="5" borderId="1" xfId="0" applyFont="1" applyFill="1" applyBorder="1" applyAlignment="1">
      <alignment horizontal="left" vertical="top" wrapText="1"/>
    </xf>
    <xf numFmtId="0" fontId="1" fillId="5" borderId="0" xfId="0" applyFont="1" applyFill="1" applyAlignment="1">
      <alignment horizontal="left"/>
    </xf>
    <xf numFmtId="0" fontId="17" fillId="0" borderId="0" xfId="0" applyFont="1"/>
    <xf numFmtId="0" fontId="1" fillId="0" borderId="0" xfId="0" applyFont="1" applyAlignment="1">
      <alignment horizontal="left"/>
    </xf>
    <xf numFmtId="49" fontId="26" fillId="0" borderId="1" xfId="0" applyNumberFormat="1" applyFont="1" applyBorder="1" applyAlignment="1">
      <alignment horizontal="center" vertical="top" wrapText="1"/>
    </xf>
    <xf numFmtId="0" fontId="1" fillId="5" borderId="1" xfId="0" applyFont="1" applyFill="1" applyBorder="1" applyAlignment="1">
      <alignment vertical="top" wrapText="1"/>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21" fillId="0" borderId="0" xfId="0" applyFont="1" applyAlignment="1">
      <alignment wrapText="1"/>
    </xf>
    <xf numFmtId="0" fontId="12" fillId="0" borderId="0" xfId="0" applyFont="1" applyAlignment="1">
      <alignment wrapText="1"/>
    </xf>
    <xf numFmtId="0" fontId="25" fillId="0" borderId="0" xfId="0" applyFont="1" applyAlignment="1">
      <alignment vertical="top" wrapText="1"/>
    </xf>
    <xf numFmtId="0" fontId="25" fillId="5" borderId="1" xfId="0" applyFont="1" applyFill="1" applyBorder="1" applyAlignment="1">
      <alignment horizontal="left" vertical="top" wrapText="1"/>
    </xf>
    <xf numFmtId="0" fontId="23" fillId="0" borderId="0" xfId="0" applyFont="1" applyAlignment="1">
      <alignment wrapText="1"/>
    </xf>
    <xf numFmtId="49" fontId="21" fillId="0" borderId="0" xfId="0" applyNumberFormat="1" applyFont="1" applyAlignment="1">
      <alignment wrapText="1"/>
    </xf>
    <xf numFmtId="166" fontId="6" fillId="6" borderId="1" xfId="4" applyNumberFormat="1" applyFont="1" applyFill="1" applyBorder="1" applyAlignment="1">
      <alignment wrapText="1"/>
    </xf>
    <xf numFmtId="166" fontId="11" fillId="5" borderId="1" xfId="6" applyNumberFormat="1" applyFont="1" applyFill="1" applyBorder="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0" xfId="0" applyFont="1" applyFill="1" applyAlignment="1">
      <alignment horizontal="right"/>
    </xf>
    <xf numFmtId="166" fontId="12" fillId="6" borderId="1" xfId="4" applyNumberFormat="1" applyFont="1" applyFill="1" applyBorder="1" applyAlignment="1">
      <alignment wrapText="1"/>
    </xf>
    <xf numFmtId="0" fontId="1" fillId="0" borderId="0" xfId="0" applyFont="1" applyAlignment="1">
      <alignment horizontal="center" vertical="top" wrapText="1"/>
    </xf>
    <xf numFmtId="49" fontId="21" fillId="0" borderId="1" xfId="0" applyNumberFormat="1" applyFont="1" applyBorder="1" applyAlignment="1">
      <alignment horizontal="left" vertical="top" wrapText="1"/>
    </xf>
    <xf numFmtId="49" fontId="1" fillId="5" borderId="1" xfId="0" applyNumberFormat="1" applyFont="1" applyFill="1" applyBorder="1" applyAlignment="1">
      <alignment horizontal="right" vertical="top" wrapText="1"/>
    </xf>
    <xf numFmtId="49" fontId="21" fillId="0" borderId="1" xfId="0" applyNumberFormat="1" applyFont="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Font="1" applyFill="1" applyBorder="1" applyAlignment="1">
      <alignment horizontal="left" vertical="top" wrapText="1"/>
    </xf>
    <xf numFmtId="0" fontId="21"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0" borderId="1" xfId="0" applyFont="1" applyBorder="1" applyAlignment="1">
      <alignment vertical="top" wrapText="1"/>
    </xf>
    <xf numFmtId="0" fontId="21" fillId="5" borderId="1" xfId="0" applyFont="1" applyFill="1" applyBorder="1" applyAlignment="1">
      <alignment vertical="top" wrapText="1"/>
    </xf>
    <xf numFmtId="0" fontId="21" fillId="5" borderId="1" xfId="0" applyFont="1" applyFill="1" applyBorder="1" applyAlignment="1">
      <alignment horizontal="center" vertical="top" wrapText="1"/>
    </xf>
    <xf numFmtId="49" fontId="6" fillId="9" borderId="1" xfId="0" applyNumberFormat="1" applyFont="1" applyFill="1" applyBorder="1" applyAlignment="1">
      <alignment horizontal="center" vertical="top" wrapText="1"/>
    </xf>
    <xf numFmtId="166" fontId="21" fillId="0" borderId="1" xfId="0" applyNumberFormat="1" applyFont="1" applyBorder="1" applyAlignment="1">
      <alignment horizontal="right" vertical="top" wrapText="1"/>
    </xf>
    <xf numFmtId="166" fontId="12" fillId="6" borderId="1" xfId="0" applyNumberFormat="1" applyFont="1" applyFill="1" applyBorder="1" applyAlignment="1">
      <alignment horizontal="right" vertical="top" wrapText="1"/>
    </xf>
    <xf numFmtId="0" fontId="28" fillId="0" borderId="0" xfId="0" applyFont="1" applyAlignment="1">
      <alignment wrapText="1"/>
    </xf>
    <xf numFmtId="0" fontId="29" fillId="0" borderId="0" xfId="0" applyFont="1" applyAlignment="1">
      <alignment wrapText="1"/>
    </xf>
    <xf numFmtId="0" fontId="29" fillId="0" borderId="1" xfId="0" applyFont="1" applyBorder="1" applyAlignment="1">
      <alignment wrapText="1"/>
    </xf>
    <xf numFmtId="0" fontId="28" fillId="5" borderId="0" xfId="0" applyFont="1" applyFill="1" applyAlignment="1">
      <alignment wrapText="1"/>
    </xf>
    <xf numFmtId="166" fontId="1" fillId="5" borderId="9" xfId="0" applyNumberFormat="1" applyFont="1" applyFill="1" applyBorder="1" applyAlignment="1">
      <alignment vertical="top" wrapText="1"/>
    </xf>
    <xf numFmtId="166" fontId="4" fillId="8" borderId="1" xfId="0" applyNumberFormat="1" applyFont="1" applyFill="1" applyBorder="1" applyAlignment="1">
      <alignment vertical="top" wrapText="1"/>
    </xf>
    <xf numFmtId="166" fontId="9" fillId="8" borderId="1" xfId="4" applyNumberFormat="1" applyFont="1" applyFill="1" applyBorder="1" applyAlignment="1">
      <alignment wrapText="1"/>
    </xf>
    <xf numFmtId="166" fontId="22" fillId="6" borderId="1" xfId="4" applyNumberFormat="1" applyFont="1" applyFill="1" applyBorder="1" applyAlignment="1">
      <alignment vertical="top" wrapText="1"/>
    </xf>
    <xf numFmtId="166" fontId="14" fillId="0" borderId="1" xfId="0" applyNumberFormat="1" applyFont="1" applyBorder="1" applyAlignment="1">
      <alignment wrapText="1"/>
    </xf>
    <xf numFmtId="166" fontId="12" fillId="6" borderId="1" xfId="4" applyNumberFormat="1" applyFont="1" applyFill="1" applyBorder="1" applyAlignment="1">
      <alignment vertical="top" wrapText="1"/>
    </xf>
    <xf numFmtId="166" fontId="23" fillId="9" borderId="6" xfId="0" applyNumberFormat="1" applyFont="1" applyFill="1" applyBorder="1" applyAlignment="1">
      <alignment vertical="top" wrapText="1"/>
    </xf>
    <xf numFmtId="166" fontId="21" fillId="5" borderId="6" xfId="4" applyNumberFormat="1" applyFont="1" applyFill="1" applyBorder="1" applyAlignment="1">
      <alignment vertical="top" wrapText="1"/>
    </xf>
    <xf numFmtId="0" fontId="11" fillId="0" borderId="0" xfId="0" applyFont="1"/>
    <xf numFmtId="0" fontId="4" fillId="0" borderId="0" xfId="0" applyFont="1" applyAlignment="1">
      <alignment horizontal="right"/>
    </xf>
    <xf numFmtId="0" fontId="28" fillId="0" borderId="0" xfId="0" applyFont="1" applyAlignment="1">
      <alignment horizontal="left" vertical="top" wrapText="1"/>
    </xf>
    <xf numFmtId="49" fontId="12" fillId="6" borderId="1" xfId="0" applyNumberFormat="1" applyFont="1" applyFill="1" applyBorder="1" applyAlignment="1">
      <alignment horizontal="center" vertical="center" wrapText="1"/>
    </xf>
    <xf numFmtId="0" fontId="12" fillId="0" borderId="1" xfId="0" applyFont="1" applyBorder="1" applyAlignment="1">
      <alignment horizontal="center" vertical="top" wrapText="1"/>
    </xf>
    <xf numFmtId="0" fontId="31"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1" fillId="5" borderId="2" xfId="0" applyFont="1" applyFill="1" applyBorder="1" applyAlignment="1">
      <alignment horizontal="center" vertical="top" wrapText="1"/>
    </xf>
    <xf numFmtId="49" fontId="21" fillId="5"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0" borderId="1" xfId="0" applyNumberFormat="1" applyFont="1" applyBorder="1" applyAlignment="1">
      <alignment horizontal="left" vertical="top" wrapText="1"/>
    </xf>
    <xf numFmtId="0" fontId="21" fillId="5" borderId="1" xfId="0" applyFont="1" applyFill="1" applyBorder="1" applyAlignment="1">
      <alignment horizontal="left" vertical="top" wrapText="1"/>
    </xf>
    <xf numFmtId="49" fontId="21" fillId="5" borderId="2" xfId="0" applyNumberFormat="1" applyFont="1" applyFill="1" applyBorder="1" applyAlignment="1">
      <alignment horizontal="center"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21" fillId="5" borderId="1" xfId="0" applyNumberFormat="1" applyFont="1" applyFill="1" applyBorder="1" applyAlignment="1">
      <alignment horizontal="left" vertical="top" wrapText="1"/>
    </xf>
    <xf numFmtId="49" fontId="21" fillId="5" borderId="1" xfId="0" applyNumberFormat="1" applyFont="1" applyFill="1" applyBorder="1" applyAlignment="1">
      <alignmen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0" fontId="1" fillId="0" borderId="2" xfId="0" applyFont="1" applyBorder="1" applyAlignment="1">
      <alignment horizontal="left" vertical="top" wrapText="1"/>
    </xf>
    <xf numFmtId="49" fontId="6" fillId="0" borderId="1" xfId="0" applyNumberFormat="1" applyFont="1" applyBorder="1" applyAlignment="1">
      <alignment horizontal="lef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0" fontId="21" fillId="0" borderId="1" xfId="0" applyFont="1" applyBorder="1" applyAlignment="1">
      <alignment horizontal="center" vertical="top" wrapText="1"/>
    </xf>
    <xf numFmtId="49" fontId="21" fillId="0" borderId="2" xfId="0" applyNumberFormat="1" applyFont="1" applyBorder="1" applyAlignment="1">
      <alignment horizontal="center" vertical="top" wrapText="1"/>
    </xf>
    <xf numFmtId="166" fontId="21" fillId="0" borderId="1" xfId="4" applyNumberFormat="1" applyFont="1" applyBorder="1" applyAlignment="1">
      <alignment horizontal="right" vertical="top" wrapText="1"/>
    </xf>
    <xf numFmtId="0" fontId="21" fillId="0" borderId="1" xfId="0" applyFont="1" applyBorder="1" applyAlignment="1">
      <alignment vertical="top" wrapText="1"/>
    </xf>
    <xf numFmtId="0" fontId="12" fillId="0" borderId="1" xfId="4" applyFont="1" applyBorder="1" applyAlignment="1">
      <alignment horizontal="right" vertical="top" wrapText="1"/>
    </xf>
    <xf numFmtId="0" fontId="21" fillId="0" borderId="1" xfId="4" applyFont="1" applyBorder="1" applyAlignment="1">
      <alignment vertical="top" wrapText="1"/>
    </xf>
    <xf numFmtId="49" fontId="9"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4" fillId="0" borderId="0" xfId="0" applyFont="1" applyAlignment="1">
      <alignment horizontal="center" vertical="center"/>
    </xf>
    <xf numFmtId="49" fontId="21" fillId="2" borderId="1" xfId="0" applyNumberFormat="1" applyFont="1" applyFill="1" applyBorder="1" applyAlignment="1">
      <alignment horizontal="left" vertical="top" wrapText="1"/>
    </xf>
    <xf numFmtId="49" fontId="21" fillId="2" borderId="1" xfId="0" applyNumberFormat="1" applyFont="1" applyFill="1" applyBorder="1" applyAlignment="1">
      <alignment vertical="top" wrapText="1"/>
    </xf>
    <xf numFmtId="166" fontId="12" fillId="9" borderId="1" xfId="0" applyNumberFormat="1" applyFont="1" applyFill="1" applyBorder="1" applyAlignment="1">
      <alignment horizontal="right" vertical="top" wrapText="1"/>
    </xf>
    <xf numFmtId="49" fontId="12" fillId="5" borderId="1" xfId="0" applyNumberFormat="1" applyFont="1" applyFill="1" applyBorder="1" applyAlignment="1">
      <alignment vertical="top" wrapText="1"/>
    </xf>
    <xf numFmtId="165" fontId="21" fillId="0" borderId="1" xfId="0" applyNumberFormat="1" applyFont="1" applyBorder="1" applyAlignment="1">
      <alignment vertical="top" wrapText="1"/>
    </xf>
    <xf numFmtId="49" fontId="12" fillId="4" borderId="1" xfId="0" applyNumberFormat="1" applyFont="1" applyFill="1" applyBorder="1" applyAlignment="1">
      <alignment horizontal="left" vertical="top" wrapText="1"/>
    </xf>
    <xf numFmtId="49" fontId="21" fillId="4" borderId="1" xfId="0" applyNumberFormat="1" applyFont="1" applyFill="1" applyBorder="1" applyAlignment="1">
      <alignment vertical="top" wrapText="1"/>
    </xf>
    <xf numFmtId="49" fontId="21" fillId="0" borderId="0" xfId="0" applyNumberFormat="1" applyFont="1" applyAlignment="1">
      <alignment vertical="top" wrapText="1"/>
    </xf>
    <xf numFmtId="49" fontId="21" fillId="0" borderId="0" xfId="0" applyNumberFormat="1" applyFont="1" applyAlignment="1">
      <alignment horizontal="right" vertical="top" wrapText="1"/>
    </xf>
    <xf numFmtId="49" fontId="21" fillId="0" borderId="0" xfId="0" applyNumberFormat="1" applyFont="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2" fillId="0" borderId="0" xfId="0" applyFont="1" applyAlignment="1">
      <alignment horizontal="left" vertical="center" wrapText="1"/>
    </xf>
    <xf numFmtId="0" fontId="12" fillId="0" borderId="1" xfId="0" applyFont="1" applyBorder="1" applyAlignment="1">
      <alignment horizontal="left" vertical="top" wrapText="1"/>
    </xf>
    <xf numFmtId="49" fontId="25" fillId="5" borderId="1" xfId="0" applyNumberFormat="1" applyFont="1" applyFill="1" applyBorder="1" applyAlignment="1">
      <alignment vertical="top" wrapText="1"/>
    </xf>
    <xf numFmtId="49" fontId="32" fillId="5" borderId="1" xfId="0" applyNumberFormat="1" applyFont="1" applyFill="1" applyBorder="1" applyAlignment="1">
      <alignment horizontal="right" vertical="top" wrapText="1"/>
    </xf>
    <xf numFmtId="49" fontId="21" fillId="5" borderId="2" xfId="0" applyNumberFormat="1" applyFont="1" applyFill="1" applyBorder="1" applyAlignment="1">
      <alignment horizontal="right" vertical="top" wrapText="1"/>
    </xf>
    <xf numFmtId="3" fontId="21" fillId="0" borderId="1" xfId="0" applyNumberFormat="1" applyFont="1" applyBorder="1" applyAlignment="1">
      <alignment horizontal="center" vertical="top" wrapText="1"/>
    </xf>
    <xf numFmtId="166" fontId="21" fillId="0" borderId="0" xfId="0" applyNumberFormat="1" applyFont="1" applyAlignment="1">
      <alignment horizontal="center" vertical="top" wrapText="1"/>
    </xf>
    <xf numFmtId="166" fontId="21"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6" fillId="0" borderId="4" xfId="0" applyNumberFormat="1" applyFont="1" applyBorder="1" applyAlignment="1">
      <alignment vertical="top" wrapText="1"/>
    </xf>
    <xf numFmtId="166" fontId="1" fillId="0" borderId="1" xfId="0" applyNumberFormat="1" applyFont="1" applyBorder="1" applyAlignment="1">
      <alignment vertical="top" wrapText="1"/>
    </xf>
    <xf numFmtId="49" fontId="1" fillId="0" borderId="7" xfId="0" applyNumberFormat="1" applyFont="1" applyBorder="1" applyAlignment="1">
      <alignment horizontal="center"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2" fillId="6" borderId="1" xfId="0" applyNumberFormat="1" applyFont="1" applyFill="1" applyBorder="1" applyAlignment="1">
      <alignment vertical="top" wrapText="1"/>
    </xf>
    <xf numFmtId="166" fontId="23" fillId="6" borderId="1" xfId="4" applyNumberFormat="1" applyFont="1" applyFill="1" applyBorder="1" applyAlignment="1">
      <alignment vertical="top" wrapText="1"/>
    </xf>
    <xf numFmtId="49" fontId="1" fillId="12" borderId="1" xfId="0" applyNumberFormat="1" applyFont="1" applyFill="1" applyBorder="1" applyAlignment="1">
      <alignment horizontal="left" vertical="top" wrapText="1"/>
    </xf>
    <xf numFmtId="0" fontId="1" fillId="12" borderId="1" xfId="0" applyFont="1" applyFill="1" applyBorder="1" applyAlignment="1">
      <alignment horizontal="left" vertical="top" wrapText="1"/>
    </xf>
    <xf numFmtId="166" fontId="12" fillId="9" borderId="1" xfId="4" applyNumberFormat="1" applyFont="1" applyFill="1" applyBorder="1" applyAlignment="1">
      <alignment horizontal="right" vertical="top" wrapText="1"/>
    </xf>
    <xf numFmtId="166" fontId="1" fillId="5" borderId="0" xfId="0" applyNumberFormat="1" applyFont="1" applyFill="1" applyAlignment="1">
      <alignment horizontal="left" vertical="top" wrapText="1"/>
    </xf>
    <xf numFmtId="0" fontId="1" fillId="0" borderId="0" xfId="0" applyFont="1" applyAlignment="1">
      <alignment wrapText="1"/>
    </xf>
    <xf numFmtId="0" fontId="7" fillId="0" borderId="0" xfId="0" applyFont="1"/>
    <xf numFmtId="49" fontId="6" fillId="0" borderId="1" xfId="0" applyNumberFormat="1" applyFont="1" applyBorder="1" applyAlignment="1">
      <alignment horizontal="right" vertical="top" wrapText="1"/>
    </xf>
    <xf numFmtId="49" fontId="6" fillId="5" borderId="0" xfId="0" applyNumberFormat="1" applyFont="1" applyFill="1" applyAlignment="1">
      <alignment vertical="top" wrapText="1"/>
    </xf>
    <xf numFmtId="49" fontId="1" fillId="0" borderId="1" xfId="0" applyNumberFormat="1" applyFont="1" applyBorder="1" applyAlignment="1">
      <alignment horizontal="right" vertical="top" wrapText="1"/>
    </xf>
    <xf numFmtId="166" fontId="9" fillId="6" borderId="1" xfId="0" applyNumberFormat="1" applyFont="1" applyFill="1" applyBorder="1" applyAlignment="1">
      <alignment horizontal="right" vertical="top" wrapText="1"/>
    </xf>
    <xf numFmtId="49" fontId="12" fillId="5" borderId="0" xfId="0" applyNumberFormat="1" applyFont="1" applyFill="1" applyAlignment="1">
      <alignment horizontal="center" vertical="center" wrapText="1"/>
    </xf>
    <xf numFmtId="49" fontId="21" fillId="0" borderId="0" xfId="0" applyNumberFormat="1" applyFont="1" applyAlignment="1">
      <alignment horizontal="center" vertical="top" wrapText="1"/>
    </xf>
    <xf numFmtId="49" fontId="12" fillId="0" borderId="0" xfId="0" applyNumberFormat="1" applyFont="1" applyAlignment="1">
      <alignment horizontal="center" vertical="top"/>
    </xf>
    <xf numFmtId="0" fontId="21" fillId="5" borderId="1" xfId="4" applyFont="1" applyFill="1" applyBorder="1" applyAlignment="1">
      <alignment horizontal="left" vertical="top" wrapText="1"/>
    </xf>
    <xf numFmtId="49" fontId="21" fillId="5" borderId="1" xfId="0" applyNumberFormat="1" applyFont="1" applyFill="1" applyBorder="1" applyAlignment="1">
      <alignment horizontal="center" vertical="top"/>
    </xf>
    <xf numFmtId="166" fontId="9"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166" fontId="2" fillId="2" borderId="0" xfId="0" applyNumberFormat="1" applyFont="1" applyFill="1" applyAlignment="1">
      <alignment horizontal="left" vertical="top" wrapText="1"/>
    </xf>
    <xf numFmtId="0" fontId="21" fillId="5" borderId="1" xfId="4" applyFont="1" applyFill="1" applyBorder="1" applyAlignment="1">
      <alignment horizontal="center" vertical="top" wrapText="1"/>
    </xf>
    <xf numFmtId="166" fontId="21" fillId="0" borderId="0" xfId="4" applyNumberFormat="1" applyFont="1" applyAlignment="1">
      <alignment horizontal="left" vertical="top" wrapText="1"/>
    </xf>
    <xf numFmtId="166" fontId="21" fillId="0" borderId="13" xfId="0" applyNumberFormat="1" applyFont="1" applyBorder="1" applyAlignment="1">
      <alignment horizontal="left" vertical="top" wrapText="1"/>
    </xf>
    <xf numFmtId="0" fontId="1" fillId="0" borderId="1" xfId="6" applyBorder="1" applyAlignment="1">
      <alignment horizontal="lef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0" borderId="0" xfId="6" applyNumberFormat="1" applyAlignment="1">
      <alignment horizontal="left" vertical="top" wrapText="1"/>
    </xf>
    <xf numFmtId="49" fontId="38" fillId="5" borderId="1" xfId="0" applyNumberFormat="1" applyFont="1" applyFill="1" applyBorder="1" applyAlignment="1">
      <alignment horizontal="center" vertical="top" wrapText="1"/>
    </xf>
    <xf numFmtId="0" fontId="38" fillId="5" borderId="1" xfId="0" applyFont="1" applyFill="1" applyBorder="1" applyAlignment="1">
      <alignment horizontal="left" vertical="top" wrapText="1"/>
    </xf>
    <xf numFmtId="166" fontId="38" fillId="5" borderId="1" xfId="0" applyNumberFormat="1" applyFont="1" applyFill="1" applyBorder="1" applyAlignment="1">
      <alignment vertical="top" wrapText="1"/>
    </xf>
    <xf numFmtId="0" fontId="1" fillId="2" borderId="0" xfId="0" applyFont="1" applyFill="1" applyAlignment="1">
      <alignment vertical="top" wrapText="1"/>
    </xf>
    <xf numFmtId="166" fontId="12" fillId="9" borderId="1" xfId="4" applyNumberFormat="1" applyFont="1" applyFill="1" applyBorder="1" applyAlignment="1">
      <alignment vertical="top" wrapText="1"/>
    </xf>
    <xf numFmtId="49" fontId="1" fillId="5" borderId="1" xfId="6" applyNumberFormat="1" applyFill="1" applyBorder="1" applyAlignment="1">
      <alignment horizontal="right" vertical="top" wrapText="1"/>
    </xf>
    <xf numFmtId="166" fontId="6" fillId="5" borderId="1" xfId="6" applyNumberFormat="1" applyFont="1" applyFill="1" applyBorder="1" applyAlignment="1">
      <alignment horizontal="right" vertical="top" wrapText="1"/>
    </xf>
    <xf numFmtId="49" fontId="9" fillId="5" borderId="1" xfId="6" applyNumberFormat="1" applyFont="1" applyFill="1" applyBorder="1" applyAlignment="1">
      <alignment horizontal="right" vertical="top" wrapText="1"/>
    </xf>
    <xf numFmtId="0" fontId="21" fillId="5" borderId="2" xfId="4" applyFont="1" applyFill="1" applyBorder="1" applyAlignment="1">
      <alignment horizontal="left" vertical="top" wrapText="1"/>
    </xf>
    <xf numFmtId="0" fontId="21" fillId="5" borderId="8" xfId="4" applyFont="1" applyFill="1" applyBorder="1" applyAlignment="1">
      <alignment horizontal="left" vertical="top" wrapText="1"/>
    </xf>
    <xf numFmtId="49" fontId="21" fillId="5" borderId="2" xfId="4" applyNumberFormat="1" applyFont="1" applyFill="1" applyBorder="1" applyAlignment="1">
      <alignment horizontal="center" vertical="top" wrapText="1"/>
    </xf>
    <xf numFmtId="0" fontId="21" fillId="5" borderId="2" xfId="4" applyFont="1" applyFill="1" applyBorder="1" applyAlignment="1">
      <alignment horizontal="center" vertical="top" wrapText="1"/>
    </xf>
    <xf numFmtId="49" fontId="21" fillId="5" borderId="1" xfId="4" applyNumberFormat="1" applyFont="1" applyFill="1" applyBorder="1" applyAlignment="1">
      <alignment horizontal="center" vertical="top" wrapText="1"/>
    </xf>
    <xf numFmtId="49" fontId="38" fillId="5" borderId="1" xfId="0" applyNumberFormat="1" applyFont="1" applyFill="1" applyBorder="1" applyAlignment="1">
      <alignment horizontal="left" vertical="top" wrapText="1"/>
    </xf>
    <xf numFmtId="49" fontId="38" fillId="5" borderId="1" xfId="0" applyNumberFormat="1" applyFont="1" applyFill="1" applyBorder="1" applyAlignment="1">
      <alignment vertical="top" wrapText="1"/>
    </xf>
    <xf numFmtId="166" fontId="38" fillId="5" borderId="1" xfId="0" applyNumberFormat="1" applyFont="1" applyFill="1" applyBorder="1" applyAlignment="1">
      <alignment vertical="top"/>
    </xf>
    <xf numFmtId="165" fontId="1" fillId="2"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166" fontId="25" fillId="5" borderId="1" xfId="0" applyNumberFormat="1" applyFont="1" applyFill="1" applyBorder="1" applyAlignment="1">
      <alignment horizontal="right" vertical="top" wrapText="1"/>
    </xf>
    <xf numFmtId="49" fontId="25" fillId="5" borderId="1" xfId="0" applyNumberFormat="1" applyFont="1" applyFill="1" applyBorder="1" applyAlignment="1">
      <alignment horizontal="left" vertical="top" wrapText="1"/>
    </xf>
    <xf numFmtId="0" fontId="21" fillId="5" borderId="1" xfId="0" quotePrefix="1" applyFont="1" applyFill="1" applyBorder="1" applyAlignment="1">
      <alignment horizontal="center" vertical="top" wrapText="1"/>
    </xf>
    <xf numFmtId="49" fontId="21" fillId="5" borderId="1" xfId="0" quotePrefix="1" applyNumberFormat="1" applyFont="1" applyFill="1" applyBorder="1" applyAlignment="1">
      <alignment horizontal="center" vertical="top" wrapText="1"/>
    </xf>
    <xf numFmtId="16" fontId="21" fillId="5" borderId="1" xfId="0" quotePrefix="1" applyNumberFormat="1" applyFont="1" applyFill="1" applyBorder="1" applyAlignment="1">
      <alignment horizontal="center" vertical="top" wrapText="1"/>
    </xf>
    <xf numFmtId="166" fontId="36" fillId="0" borderId="0" xfId="0" applyNumberFormat="1" applyFont="1" applyAlignment="1">
      <alignment horizontal="left" vertical="top" wrapText="1"/>
    </xf>
    <xf numFmtId="49" fontId="37" fillId="0" borderId="1" xfId="0" applyNumberFormat="1" applyFont="1" applyBorder="1" applyAlignment="1">
      <alignment vertical="top" wrapText="1"/>
    </xf>
    <xf numFmtId="49" fontId="37" fillId="0" borderId="1" xfId="0" applyNumberFormat="1" applyFont="1" applyBorder="1" applyAlignment="1">
      <alignment horizontal="left" vertical="top" wrapText="1"/>
    </xf>
    <xf numFmtId="166" fontId="37" fillId="5" borderId="1" xfId="0" applyNumberFormat="1" applyFont="1" applyFill="1" applyBorder="1" applyAlignment="1">
      <alignment horizontal="right" vertical="top" wrapText="1"/>
    </xf>
    <xf numFmtId="49" fontId="37" fillId="0" borderId="1" xfId="0" applyNumberFormat="1" applyFont="1" applyBorder="1" applyAlignment="1">
      <alignment horizontal="center" vertical="top" wrapText="1"/>
    </xf>
    <xf numFmtId="0" fontId="21" fillId="5" borderId="8" xfId="4" applyFont="1" applyFill="1" applyBorder="1" applyAlignment="1">
      <alignment vertical="top" wrapText="1"/>
    </xf>
    <xf numFmtId="166" fontId="1" fillId="5" borderId="1" xfId="0" applyNumberFormat="1" applyFont="1" applyFill="1" applyBorder="1" applyAlignment="1">
      <alignment horizontal="right" vertical="top"/>
    </xf>
    <xf numFmtId="49" fontId="20" fillId="5" borderId="2" xfId="0" applyNumberFormat="1" applyFont="1" applyFill="1" applyBorder="1" applyAlignment="1">
      <alignment horizontal="center" vertical="top" wrapText="1"/>
    </xf>
    <xf numFmtId="0" fontId="6" fillId="5" borderId="14" xfId="0" applyFont="1" applyFill="1" applyBorder="1" applyAlignment="1">
      <alignment horizontal="center" vertical="center" wrapText="1"/>
    </xf>
    <xf numFmtId="0" fontId="3" fillId="5" borderId="0" xfId="0" applyFont="1" applyFill="1" applyAlignment="1">
      <alignment horizontal="center" vertical="center" wrapText="1"/>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49" fontId="2" fillId="5" borderId="1" xfId="0" applyNumberFormat="1" applyFont="1" applyFill="1" applyBorder="1" applyAlignment="1">
      <alignment vertical="top" wrapText="1"/>
    </xf>
    <xf numFmtId="165" fontId="1" fillId="5" borderId="1" xfId="0" applyNumberFormat="1" applyFont="1" applyFill="1" applyBorder="1" applyAlignment="1">
      <alignment horizontal="right" vertical="top" wrapText="1"/>
    </xf>
    <xf numFmtId="165" fontId="1" fillId="0" borderId="1" xfId="0" applyNumberFormat="1" applyFont="1" applyBorder="1" applyAlignment="1">
      <alignment horizontal="righ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5" fontId="1" fillId="5" borderId="1" xfId="7" applyNumberFormat="1" applyFont="1" applyFill="1" applyBorder="1" applyAlignment="1">
      <alignment horizontal="right" vertical="top" wrapText="1"/>
    </xf>
    <xf numFmtId="166" fontId="1" fillId="5" borderId="1" xfId="7" applyNumberFormat="1" applyFont="1" applyFill="1" applyBorder="1" applyAlignment="1">
      <alignment horizontal="right" vertical="top" wrapText="1"/>
    </xf>
    <xf numFmtId="165" fontId="6" fillId="0" borderId="1" xfId="0" applyNumberFormat="1" applyFont="1" applyBorder="1" applyAlignment="1">
      <alignment horizontal="left" vertical="top" wrapText="1"/>
    </xf>
    <xf numFmtId="166" fontId="1" fillId="5" borderId="1" xfId="1" applyNumberFormat="1" applyFont="1" applyFill="1" applyBorder="1" applyAlignment="1">
      <alignment horizontal="right" vertical="top" wrapText="1"/>
    </xf>
    <xf numFmtId="165" fontId="1" fillId="5" borderId="2" xfId="0" applyNumberFormat="1" applyFont="1" applyFill="1" applyBorder="1" applyAlignment="1">
      <alignment horizontal="left" vertical="top" wrapText="1"/>
    </xf>
    <xf numFmtId="166" fontId="6" fillId="11" borderId="1" xfId="0" applyNumberFormat="1" applyFont="1" applyFill="1" applyBorder="1" applyAlignment="1">
      <alignment horizontal="right" vertical="top" wrapText="1"/>
    </xf>
    <xf numFmtId="166" fontId="6" fillId="6" borderId="1" xfId="4" applyNumberFormat="1" applyFont="1" applyFill="1" applyBorder="1" applyAlignment="1">
      <alignment horizontal="right" wrapText="1"/>
    </xf>
    <xf numFmtId="49" fontId="1" fillId="0" borderId="0" xfId="0" applyNumberFormat="1" applyFont="1" applyAlignment="1">
      <alignment wrapText="1"/>
    </xf>
    <xf numFmtId="0" fontId="1" fillId="0" borderId="0" xfId="0" applyFont="1" applyAlignment="1">
      <alignment horizontal="right" wrapText="1"/>
    </xf>
    <xf numFmtId="166" fontId="1" fillId="0" borderId="0" xfId="0" applyNumberFormat="1" applyFont="1"/>
    <xf numFmtId="166" fontId="11" fillId="0" borderId="0" xfId="0" applyNumberFormat="1" applyFont="1"/>
    <xf numFmtId="166" fontId="1" fillId="5" borderId="9" xfId="0" applyNumberFormat="1" applyFont="1" applyFill="1" applyBorder="1" applyAlignment="1">
      <alignment horizontal="right" vertical="top" wrapText="1"/>
    </xf>
    <xf numFmtId="49" fontId="37" fillId="5" borderId="1" xfId="0" applyNumberFormat="1" applyFont="1" applyFill="1" applyBorder="1" applyAlignment="1">
      <alignment horizontal="center" vertical="top" wrapText="1"/>
    </xf>
    <xf numFmtId="49" fontId="37" fillId="5" borderId="1" xfId="0" applyNumberFormat="1" applyFont="1" applyFill="1" applyBorder="1" applyAlignment="1">
      <alignment vertical="top" wrapText="1"/>
    </xf>
    <xf numFmtId="0" fontId="37" fillId="5" borderId="2" xfId="0" applyFont="1" applyFill="1" applyBorder="1" applyAlignment="1">
      <alignment horizontal="center" vertical="top" wrapText="1"/>
    </xf>
    <xf numFmtId="0" fontId="37" fillId="5" borderId="8" xfId="0" applyFont="1" applyFill="1" applyBorder="1" applyAlignment="1">
      <alignment horizontal="center" vertical="top" wrapText="1"/>
    </xf>
    <xf numFmtId="166" fontId="21" fillId="0" borderId="0" xfId="0" applyNumberFormat="1" applyFont="1" applyAlignment="1">
      <alignment horizontal="left" vertical="top" wrapText="1"/>
    </xf>
    <xf numFmtId="49" fontId="37" fillId="0" borderId="0" xfId="0" applyNumberFormat="1" applyFont="1" applyAlignment="1">
      <alignment horizontal="left" vertical="top" wrapText="1"/>
    </xf>
    <xf numFmtId="0" fontId="37" fillId="0" borderId="0" xfId="0" applyFont="1" applyAlignment="1">
      <alignment vertical="top" wrapText="1"/>
    </xf>
    <xf numFmtId="0" fontId="42" fillId="0" borderId="0" xfId="0" applyFont="1" applyAlignment="1">
      <alignment horizontal="left" vertical="top"/>
    </xf>
    <xf numFmtId="49" fontId="42" fillId="6" borderId="1" xfId="0" applyNumberFormat="1" applyFont="1" applyFill="1" applyBorder="1" applyAlignment="1">
      <alignment horizontal="center" vertical="center" wrapText="1"/>
    </xf>
    <xf numFmtId="0" fontId="42" fillId="0" borderId="1" xfId="0" applyFont="1" applyBorder="1" applyAlignment="1">
      <alignment horizontal="center" vertical="top" wrapText="1"/>
    </xf>
    <xf numFmtId="0" fontId="37" fillId="0" borderId="2" xfId="0" applyFont="1" applyBorder="1" applyAlignment="1">
      <alignment horizontal="left" vertical="top" wrapText="1"/>
    </xf>
    <xf numFmtId="0" fontId="37" fillId="5" borderId="1" xfId="0" applyFont="1" applyFill="1" applyBorder="1" applyAlignment="1">
      <alignment vertical="top" wrapText="1"/>
    </xf>
    <xf numFmtId="0" fontId="37" fillId="5" borderId="1" xfId="0" applyFont="1" applyFill="1" applyBorder="1" applyAlignment="1">
      <alignment horizontal="center" vertical="top" wrapText="1"/>
    </xf>
    <xf numFmtId="0" fontId="37" fillId="5" borderId="1" xfId="0" applyFont="1" applyFill="1" applyBorder="1" applyAlignment="1">
      <alignment horizontal="left" vertical="top" wrapText="1"/>
    </xf>
    <xf numFmtId="0" fontId="37" fillId="0" borderId="8" xfId="0" applyFont="1" applyBorder="1" applyAlignment="1">
      <alignment horizontal="left" vertical="top" wrapText="1"/>
    </xf>
    <xf numFmtId="166" fontId="42" fillId="9" borderId="1" xfId="0" applyNumberFormat="1" applyFont="1" applyFill="1" applyBorder="1" applyAlignment="1">
      <alignment horizontal="right" vertical="top" wrapText="1"/>
    </xf>
    <xf numFmtId="0" fontId="37" fillId="0" borderId="1" xfId="0" applyFont="1" applyBorder="1" applyAlignment="1">
      <alignment vertical="top" wrapText="1"/>
    </xf>
    <xf numFmtId="0" fontId="37" fillId="0" borderId="1" xfId="0" applyFont="1" applyBorder="1" applyAlignment="1">
      <alignment horizontal="center" vertical="top" wrapText="1"/>
    </xf>
    <xf numFmtId="166" fontId="37" fillId="5" borderId="1" xfId="0" applyNumberFormat="1" applyFont="1" applyFill="1" applyBorder="1" applyAlignment="1">
      <alignment vertical="top" wrapText="1"/>
    </xf>
    <xf numFmtId="0" fontId="37" fillId="0" borderId="1" xfId="0" applyFont="1" applyBorder="1" applyAlignment="1">
      <alignment horizontal="left" vertical="top" wrapText="1"/>
    </xf>
    <xf numFmtId="0" fontId="37" fillId="0" borderId="1" xfId="4" applyFont="1" applyBorder="1" applyAlignment="1">
      <alignment horizontal="left" vertical="top" wrapText="1"/>
    </xf>
    <xf numFmtId="0" fontId="37" fillId="5" borderId="9" xfId="0" applyFont="1" applyFill="1" applyBorder="1" applyAlignment="1">
      <alignment vertical="top" wrapText="1"/>
    </xf>
    <xf numFmtId="0" fontId="37" fillId="5" borderId="2" xfId="0" applyFont="1" applyFill="1" applyBorder="1" applyAlignment="1">
      <alignment horizontal="left" vertical="top" wrapText="1"/>
    </xf>
    <xf numFmtId="49" fontId="37" fillId="5" borderId="1" xfId="0" applyNumberFormat="1" applyFont="1" applyFill="1" applyBorder="1" applyAlignment="1">
      <alignment horizontal="left" vertical="top" wrapText="1"/>
    </xf>
    <xf numFmtId="49" fontId="37" fillId="5" borderId="2" xfId="0" applyNumberFormat="1" applyFont="1" applyFill="1" applyBorder="1" applyAlignment="1">
      <alignment horizontal="left" vertical="top" wrapText="1"/>
    </xf>
    <xf numFmtId="166" fontId="42" fillId="9" borderId="1" xfId="0" applyNumberFormat="1" applyFont="1" applyFill="1" applyBorder="1" applyAlignment="1">
      <alignment vertical="top" wrapText="1"/>
    </xf>
    <xf numFmtId="166" fontId="37" fillId="5" borderId="9" xfId="0" applyNumberFormat="1" applyFont="1" applyFill="1" applyBorder="1" applyAlignment="1">
      <alignment vertical="top" wrapText="1"/>
    </xf>
    <xf numFmtId="49" fontId="37" fillId="5" borderId="9" xfId="0" applyNumberFormat="1" applyFont="1" applyFill="1" applyBorder="1" applyAlignment="1">
      <alignment vertical="top" wrapText="1"/>
    </xf>
    <xf numFmtId="0" fontId="37" fillId="0" borderId="9" xfId="0" applyFont="1" applyBorder="1" applyAlignment="1">
      <alignment vertical="top" wrapText="1"/>
    </xf>
    <xf numFmtId="166" fontId="42" fillId="6" borderId="1" xfId="0" applyNumberFormat="1" applyFont="1" applyFill="1" applyBorder="1" applyAlignment="1">
      <alignment vertical="top" wrapText="1"/>
    </xf>
    <xf numFmtId="166" fontId="37" fillId="0" borderId="0" xfId="0" applyNumberFormat="1" applyFont="1" applyAlignment="1">
      <alignment horizontal="left" vertical="top" wrapText="1"/>
    </xf>
    <xf numFmtId="0" fontId="37" fillId="0" borderId="0" xfId="0" applyFont="1" applyAlignment="1">
      <alignment horizontal="center" vertical="top" wrapText="1"/>
    </xf>
    <xf numFmtId="166" fontId="42" fillId="6" borderId="1" xfId="4" applyNumberFormat="1" applyFont="1" applyFill="1" applyBorder="1" applyAlignment="1">
      <alignment wrapText="1"/>
    </xf>
    <xf numFmtId="166" fontId="37" fillId="5" borderId="1" xfId="4" applyNumberFormat="1" applyFont="1" applyFill="1" applyBorder="1" applyAlignment="1">
      <alignment wrapText="1"/>
    </xf>
    <xf numFmtId="166" fontId="37" fillId="0" borderId="1" xfId="4" applyNumberFormat="1" applyFont="1" applyBorder="1" applyAlignment="1">
      <alignment wrapText="1"/>
    </xf>
    <xf numFmtId="0" fontId="37" fillId="0" borderId="0" xfId="0" applyFont="1"/>
    <xf numFmtId="49" fontId="42" fillId="0" borderId="0" xfId="0" applyNumberFormat="1" applyFont="1" applyAlignment="1">
      <alignment horizontal="center" vertical="top" wrapText="1"/>
    </xf>
    <xf numFmtId="49" fontId="37" fillId="0" borderId="0" xfId="0" applyNumberFormat="1" applyFont="1" applyAlignment="1">
      <alignment horizontal="center"/>
    </xf>
    <xf numFmtId="0" fontId="42" fillId="0" borderId="0" xfId="0" applyFont="1" applyAlignment="1">
      <alignment horizontal="center"/>
    </xf>
    <xf numFmtId="49" fontId="42" fillId="0" borderId="1" xfId="0" applyNumberFormat="1" applyFont="1" applyBorder="1" applyAlignment="1">
      <alignment horizontal="center" vertical="top" wrapText="1"/>
    </xf>
    <xf numFmtId="0" fontId="42" fillId="0" borderId="1" xfId="0" applyFont="1" applyBorder="1" applyAlignment="1">
      <alignment vertical="top" wrapText="1"/>
    </xf>
    <xf numFmtId="0" fontId="42" fillId="0" borderId="1" xfId="0" applyFont="1" applyBorder="1" applyAlignment="1">
      <alignment horizontal="center" wrapText="1"/>
    </xf>
    <xf numFmtId="49" fontId="42" fillId="0" borderId="1" xfId="0" applyNumberFormat="1" applyFont="1" applyBorder="1" applyAlignment="1">
      <alignment vertical="top" wrapText="1"/>
    </xf>
    <xf numFmtId="49" fontId="37" fillId="0" borderId="2" xfId="0" applyNumberFormat="1" applyFont="1" applyBorder="1" applyAlignment="1">
      <alignment horizontal="center" vertical="top" wrapText="1"/>
    </xf>
    <xf numFmtId="49" fontId="37" fillId="0" borderId="1" xfId="0" applyNumberFormat="1" applyFont="1" applyBorder="1" applyAlignment="1">
      <alignment horizontal="right" vertical="top" wrapText="1"/>
    </xf>
    <xf numFmtId="49" fontId="42" fillId="5" borderId="1" xfId="0" applyNumberFormat="1" applyFont="1" applyFill="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vertical="top" wrapText="1"/>
    </xf>
    <xf numFmtId="0" fontId="37" fillId="0" borderId="10" xfId="0" applyFont="1" applyBorder="1" applyAlignment="1">
      <alignment vertical="top" wrapText="1"/>
    </xf>
    <xf numFmtId="0" fontId="37" fillId="0" borderId="10" xfId="0" applyFont="1" applyBorder="1" applyAlignment="1">
      <alignment horizontal="center" vertical="top" wrapText="1"/>
    </xf>
    <xf numFmtId="49" fontId="37" fillId="5" borderId="1" xfId="0" applyNumberFormat="1" applyFont="1" applyFill="1" applyBorder="1" applyAlignment="1">
      <alignment horizontal="right" vertical="top" wrapText="1"/>
    </xf>
    <xf numFmtId="166" fontId="37" fillId="5" borderId="0" xfId="0" applyNumberFormat="1" applyFont="1" applyFill="1" applyAlignment="1">
      <alignment horizontal="left" vertical="top" wrapText="1"/>
    </xf>
    <xf numFmtId="0" fontId="37" fillId="5" borderId="0" xfId="0" applyFont="1" applyFill="1" applyAlignment="1">
      <alignment horizontal="center" vertical="top" wrapText="1"/>
    </xf>
    <xf numFmtId="166" fontId="37" fillId="5" borderId="1" xfId="4" applyNumberFormat="1" applyFont="1" applyFill="1" applyBorder="1" applyAlignment="1">
      <alignment horizontal="right" vertical="top" wrapText="1"/>
    </xf>
    <xf numFmtId="0" fontId="1" fillId="5" borderId="2" xfId="6" applyFill="1" applyBorder="1" applyAlignment="1">
      <alignment horizontal="left" vertical="top" wrapText="1"/>
    </xf>
    <xf numFmtId="0" fontId="1" fillId="0" borderId="2" xfId="6" applyBorder="1" applyAlignment="1">
      <alignment horizontal="center" vertical="top" wrapText="1"/>
    </xf>
    <xf numFmtId="49" fontId="1" fillId="0" borderId="2" xfId="6" applyNumberFormat="1" applyBorder="1" applyAlignment="1">
      <alignment horizontal="center" vertical="top" wrapText="1"/>
    </xf>
    <xf numFmtId="49" fontId="1" fillId="5" borderId="2" xfId="6" applyNumberFormat="1" applyFill="1" applyBorder="1" applyAlignment="1">
      <alignment horizontal="left" vertical="top" wrapText="1"/>
    </xf>
    <xf numFmtId="49" fontId="1" fillId="5" borderId="2" xfId="6" applyNumberFormat="1" applyFill="1" applyBorder="1" applyAlignment="1">
      <alignment horizontal="center" vertical="top" wrapText="1"/>
    </xf>
    <xf numFmtId="166" fontId="21" fillId="0" borderId="1" xfId="0" applyNumberFormat="1" applyFont="1" applyBorder="1" applyAlignment="1">
      <alignment vertical="top"/>
    </xf>
    <xf numFmtId="165" fontId="1" fillId="0" borderId="1" xfId="0" applyNumberFormat="1" applyFont="1" applyBorder="1" applyAlignment="1">
      <alignment vertical="top"/>
    </xf>
    <xf numFmtId="49" fontId="14" fillId="5" borderId="0" xfId="0" applyNumberFormat="1" applyFont="1" applyFill="1" applyAlignment="1">
      <alignment horizontal="left" wrapText="1"/>
    </xf>
    <xf numFmtId="0" fontId="21" fillId="5" borderId="0" xfId="4" applyFont="1" applyFill="1" applyAlignment="1">
      <alignment horizontal="left" vertical="top" wrapText="1"/>
    </xf>
    <xf numFmtId="0" fontId="21" fillId="5" borderId="0" xfId="0" applyFont="1" applyFill="1" applyAlignment="1">
      <alignment horizontal="left"/>
    </xf>
    <xf numFmtId="166" fontId="34" fillId="0" borderId="0" xfId="0" applyNumberFormat="1" applyFont="1"/>
    <xf numFmtId="0" fontId="6" fillId="15" borderId="1" xfId="0" applyFont="1" applyFill="1" applyBorder="1" applyAlignment="1">
      <alignment horizontal="center" vertical="center" wrapText="1"/>
    </xf>
    <xf numFmtId="49" fontId="7" fillId="5" borderId="1" xfId="0" applyNumberFormat="1" applyFont="1" applyFill="1" applyBorder="1" applyAlignment="1">
      <alignment vertical="top" wrapText="1"/>
    </xf>
    <xf numFmtId="49" fontId="7" fillId="5" borderId="2" xfId="0" applyNumberFormat="1" applyFont="1" applyFill="1" applyBorder="1" applyAlignment="1">
      <alignment horizontal="left" vertical="top" wrapText="1"/>
    </xf>
    <xf numFmtId="0" fontId="7" fillId="2" borderId="0" xfId="0" applyFont="1" applyFill="1" applyAlignment="1">
      <alignment horizontal="center"/>
    </xf>
    <xf numFmtId="0" fontId="45" fillId="2" borderId="0" xfId="0" applyFont="1" applyFill="1"/>
    <xf numFmtId="49" fontId="7" fillId="5" borderId="1" xfId="0" applyNumberFormat="1" applyFont="1" applyFill="1" applyBorder="1" applyAlignment="1">
      <alignment horizontal="left" vertical="top" wrapText="1"/>
    </xf>
    <xf numFmtId="0" fontId="7" fillId="5" borderId="1" xfId="0" applyFont="1" applyFill="1" applyBorder="1" applyAlignment="1">
      <alignment vertical="top" wrapText="1"/>
    </xf>
    <xf numFmtId="0" fontId="7" fillId="5" borderId="1" xfId="0" applyFont="1" applyFill="1" applyBorder="1" applyAlignment="1">
      <alignment horizontal="left" vertical="top" wrapText="1"/>
    </xf>
    <xf numFmtId="49" fontId="7" fillId="5" borderId="8" xfId="0" applyNumberFormat="1" applyFont="1" applyFill="1" applyBorder="1" applyAlignment="1">
      <alignment horizontal="left" vertical="top" wrapText="1"/>
    </xf>
    <xf numFmtId="0" fontId="45" fillId="2" borderId="0" xfId="0" applyFont="1" applyFill="1" applyAlignment="1">
      <alignment horizontal="center"/>
    </xf>
    <xf numFmtId="49" fontId="7" fillId="5" borderId="1" xfId="0" applyNumberFormat="1" applyFont="1" applyFill="1" applyBorder="1" applyAlignment="1">
      <alignment horizontal="center" vertical="top" wrapText="1"/>
    </xf>
    <xf numFmtId="49" fontId="7" fillId="5" borderId="2" xfId="0" applyNumberFormat="1" applyFont="1" applyFill="1" applyBorder="1" applyAlignment="1">
      <alignment horizontal="center" vertical="top" wrapText="1"/>
    </xf>
    <xf numFmtId="0" fontId="7" fillId="5" borderId="1" xfId="0" applyFont="1" applyFill="1" applyBorder="1" applyAlignment="1">
      <alignment horizontal="center" vertical="top" wrapText="1"/>
    </xf>
    <xf numFmtId="0" fontId="7" fillId="5" borderId="2" xfId="0"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7" fillId="5" borderId="10" xfId="0" applyNumberFormat="1" applyFont="1" applyFill="1" applyBorder="1" applyAlignment="1">
      <alignment horizontal="center" vertical="top" wrapText="1"/>
    </xf>
    <xf numFmtId="0" fontId="45" fillId="2" borderId="0" xfId="0" applyFont="1" applyFill="1" applyAlignment="1">
      <alignment horizontal="left"/>
    </xf>
    <xf numFmtId="0" fontId="1" fillId="9" borderId="1" xfId="0" applyFont="1" applyFill="1" applyBorder="1" applyAlignment="1">
      <alignment horizontal="right" vertical="top" wrapText="1"/>
    </xf>
    <xf numFmtId="0" fontId="1" fillId="4" borderId="2" xfId="0" applyFont="1" applyFill="1" applyBorder="1" applyAlignment="1">
      <alignment horizontal="center" vertical="top" wrapText="1"/>
    </xf>
    <xf numFmtId="0" fontId="7" fillId="5" borderId="2" xfId="0" applyFont="1" applyFill="1" applyBorder="1" applyAlignment="1">
      <alignment vertical="top" wrapText="1"/>
    </xf>
    <xf numFmtId="0" fontId="7" fillId="5" borderId="2" xfId="0" applyFont="1" applyFill="1" applyBorder="1" applyAlignment="1">
      <alignment horizontal="left" vertical="top" wrapText="1"/>
    </xf>
    <xf numFmtId="0" fontId="7" fillId="5" borderId="8" xfId="0" applyFont="1" applyFill="1" applyBorder="1" applyAlignment="1">
      <alignment horizontal="center" vertical="top" wrapText="1"/>
    </xf>
    <xf numFmtId="0" fontId="7" fillId="5" borderId="8" xfId="0" applyFont="1" applyFill="1" applyBorder="1" applyAlignment="1">
      <alignment horizontal="left" vertical="top" wrapText="1"/>
    </xf>
    <xf numFmtId="49" fontId="7" fillId="0" borderId="2" xfId="0" applyNumberFormat="1" applyFont="1" applyBorder="1" applyAlignment="1">
      <alignment horizontal="center" vertical="top" wrapText="1"/>
    </xf>
    <xf numFmtId="49" fontId="7" fillId="0" borderId="2"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0" fontId="38" fillId="5" borderId="1" xfId="0" applyFont="1" applyFill="1" applyBorder="1" applyAlignment="1">
      <alignment horizontal="center" vertical="top" wrapText="1"/>
    </xf>
    <xf numFmtId="49" fontId="6" fillId="6"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top" wrapText="1"/>
    </xf>
    <xf numFmtId="166" fontId="1" fillId="5" borderId="0" xfId="0" applyNumberFormat="1" applyFont="1" applyFill="1" applyAlignment="1">
      <alignment horizontal="center" vertical="top" wrapText="1"/>
    </xf>
    <xf numFmtId="0" fontId="7" fillId="0" borderId="0" xfId="0" applyFont="1" applyAlignment="1">
      <alignment horizontal="center"/>
    </xf>
    <xf numFmtId="0" fontId="1" fillId="0" borderId="0" xfId="0" applyFont="1" applyAlignment="1">
      <alignment horizontal="center"/>
    </xf>
    <xf numFmtId="49" fontId="7" fillId="0" borderId="1" xfId="0" applyNumberFormat="1" applyFont="1" applyBorder="1" applyAlignment="1">
      <alignment vertical="top" wrapText="1"/>
    </xf>
    <xf numFmtId="49" fontId="7" fillId="5" borderId="1" xfId="6" applyNumberFormat="1" applyFont="1" applyFill="1" applyBorder="1" applyAlignment="1">
      <alignment horizontal="left" vertical="top" wrapText="1"/>
    </xf>
    <xf numFmtId="1" fontId="7" fillId="2" borderId="1" xfId="0" applyNumberFormat="1" applyFont="1" applyFill="1" applyBorder="1" applyAlignment="1">
      <alignment horizontal="center" vertical="top" wrapText="1"/>
    </xf>
    <xf numFmtId="165" fontId="7" fillId="2" borderId="1" xfId="0" applyNumberFormat="1" applyFont="1" applyFill="1" applyBorder="1" applyAlignment="1">
      <alignment horizontal="left" vertical="top" wrapText="1"/>
    </xf>
    <xf numFmtId="165" fontId="7" fillId="5" borderId="1" xfId="0" applyNumberFormat="1" applyFont="1" applyFill="1" applyBorder="1" applyAlignment="1">
      <alignment horizontal="left" vertical="top" wrapText="1"/>
    </xf>
    <xf numFmtId="0" fontId="7" fillId="5" borderId="10" xfId="0" applyFont="1" applyFill="1" applyBorder="1" applyAlignment="1">
      <alignment horizontal="center" vertical="top" wrapText="1"/>
    </xf>
    <xf numFmtId="0" fontId="7" fillId="5" borderId="10" xfId="0" applyFont="1" applyFill="1" applyBorder="1" applyAlignment="1">
      <alignment horizontal="left"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49" fontId="1" fillId="0" borderId="2" xfId="0" applyNumberFormat="1" applyFont="1" applyBorder="1" applyAlignment="1">
      <alignment horizontal="left" vertical="top" wrapText="1"/>
    </xf>
    <xf numFmtId="1" fontId="1" fillId="5" borderId="2" xfId="0" applyNumberFormat="1" applyFont="1" applyFill="1" applyBorder="1" applyAlignment="1">
      <alignment horizontal="center" vertical="top" wrapText="1"/>
    </xf>
    <xf numFmtId="0" fontId="1" fillId="0" borderId="2" xfId="0" applyFont="1" applyBorder="1" applyAlignment="1">
      <alignment horizontal="center" vertical="top" wrapText="1"/>
    </xf>
    <xf numFmtId="49" fontId="1" fillId="0" borderId="12" xfId="0" applyNumberFormat="1" applyFont="1" applyBorder="1" applyAlignment="1">
      <alignment horizontal="center" vertical="top" wrapText="1"/>
    </xf>
    <xf numFmtId="49" fontId="1" fillId="2" borderId="7" xfId="0" applyNumberFormat="1" applyFont="1" applyFill="1" applyBorder="1" applyAlignment="1">
      <alignment horizontal="center" vertical="top" wrapText="1"/>
    </xf>
    <xf numFmtId="49" fontId="1" fillId="5" borderId="18" xfId="0" applyNumberFormat="1" applyFont="1" applyFill="1" applyBorder="1" applyAlignment="1">
      <alignment horizontal="center" vertical="top" wrapText="1"/>
    </xf>
    <xf numFmtId="0" fontId="1" fillId="0" borderId="2" xfId="0" applyFont="1" applyBorder="1" applyAlignment="1">
      <alignment vertical="top" wrapText="1"/>
    </xf>
    <xf numFmtId="166" fontId="1" fillId="5" borderId="0" xfId="0" applyNumberFormat="1" applyFont="1" applyFill="1" applyAlignment="1">
      <alignment vertical="top" wrapText="1"/>
    </xf>
    <xf numFmtId="166" fontId="28" fillId="0" borderId="0" xfId="0" applyNumberFormat="1" applyFont="1" applyAlignment="1">
      <alignment wrapText="1"/>
    </xf>
    <xf numFmtId="165" fontId="1" fillId="2" borderId="1" xfId="0" applyNumberFormat="1" applyFont="1" applyFill="1" applyBorder="1" applyAlignment="1">
      <alignment horizontal="center" vertical="top" wrapText="1"/>
    </xf>
    <xf numFmtId="165" fontId="6" fillId="0" borderId="1" xfId="0" applyNumberFormat="1" applyFont="1" applyBorder="1" applyAlignment="1">
      <alignment horizontal="center" vertical="top" wrapText="1"/>
    </xf>
    <xf numFmtId="0" fontId="6" fillId="4" borderId="1" xfId="0" applyFont="1" applyFill="1" applyBorder="1" applyAlignment="1">
      <alignment horizontal="center" vertical="top" wrapText="1"/>
    </xf>
    <xf numFmtId="0" fontId="1" fillId="4" borderId="1" xfId="0" applyFont="1" applyFill="1" applyBorder="1" applyAlignment="1">
      <alignment horizontal="center" vertical="top" wrapText="1"/>
    </xf>
    <xf numFmtId="166" fontId="1" fillId="5" borderId="1" xfId="0" applyNumberFormat="1" applyFont="1" applyFill="1" applyBorder="1" applyAlignment="1">
      <alignment horizontal="center" vertical="top" wrapText="1"/>
    </xf>
    <xf numFmtId="0" fontId="1" fillId="0" borderId="0" xfId="0" applyFont="1" applyAlignment="1">
      <alignment horizontal="center" wrapText="1"/>
    </xf>
    <xf numFmtId="0" fontId="12" fillId="15" borderId="1" xfId="0" applyFont="1" applyFill="1" applyBorder="1" applyAlignment="1">
      <alignment horizontal="right" vertical="center" wrapText="1"/>
    </xf>
    <xf numFmtId="0" fontId="7" fillId="0" borderId="1" xfId="0" applyFont="1" applyBorder="1" applyAlignment="1">
      <alignment horizontal="center" vertical="top" wrapText="1"/>
    </xf>
    <xf numFmtId="0" fontId="7" fillId="0" borderId="0" xfId="0" applyFont="1" applyAlignment="1">
      <alignment vertical="top" wrapText="1"/>
    </xf>
    <xf numFmtId="49" fontId="7" fillId="0" borderId="2" xfId="0" applyNumberFormat="1" applyFont="1" applyBorder="1" applyAlignment="1">
      <alignment vertical="top" wrapText="1"/>
    </xf>
    <xf numFmtId="0" fontId="7" fillId="0" borderId="1" xfId="0" applyFont="1" applyBorder="1" applyAlignment="1">
      <alignment horizontal="left" vertical="top" wrapText="1"/>
    </xf>
    <xf numFmtId="1" fontId="7" fillId="5" borderId="2" xfId="0" applyNumberFormat="1" applyFont="1" applyFill="1" applyBorder="1" applyAlignment="1">
      <alignment horizontal="center" vertical="top" wrapText="1"/>
    </xf>
    <xf numFmtId="0" fontId="47" fillId="5" borderId="1" xfId="0" applyFont="1" applyFill="1" applyBorder="1" applyAlignment="1">
      <alignment vertical="top" wrapText="1"/>
    </xf>
    <xf numFmtId="1" fontId="47" fillId="0" borderId="1" xfId="0" applyNumberFormat="1" applyFont="1" applyBorder="1" applyAlignment="1">
      <alignment horizontal="center" vertical="top" wrapText="1"/>
    </xf>
    <xf numFmtId="49" fontId="4" fillId="6" borderId="1" xfId="0" applyNumberFormat="1" applyFont="1" applyFill="1" applyBorder="1" applyAlignment="1">
      <alignment horizontal="center" vertical="center" wrapText="1"/>
    </xf>
    <xf numFmtId="0" fontId="6" fillId="5" borderId="1" xfId="0" applyFont="1" applyFill="1" applyBorder="1" applyAlignment="1">
      <alignment horizontal="center" vertical="top" wrapText="1"/>
    </xf>
    <xf numFmtId="0" fontId="9" fillId="5" borderId="1" xfId="0" applyFont="1" applyFill="1" applyBorder="1" applyAlignment="1">
      <alignment horizontal="center" vertical="top" wrapText="1"/>
    </xf>
    <xf numFmtId="166" fontId="16" fillId="9" borderId="1" xfId="0" applyNumberFormat="1" applyFont="1" applyFill="1" applyBorder="1" applyAlignment="1">
      <alignment horizontal="center" vertical="top" wrapText="1"/>
    </xf>
    <xf numFmtId="166" fontId="19" fillId="9" borderId="1" xfId="0" applyNumberFormat="1" applyFont="1" applyFill="1" applyBorder="1" applyAlignment="1">
      <alignment horizontal="center" vertical="top" wrapText="1"/>
    </xf>
    <xf numFmtId="166" fontId="6" fillId="5" borderId="1" xfId="0" applyNumberFormat="1" applyFont="1" applyFill="1" applyBorder="1" applyAlignment="1">
      <alignment horizontal="center" vertical="top" wrapText="1"/>
    </xf>
    <xf numFmtId="3" fontId="5" fillId="5" borderId="1" xfId="0" applyNumberFormat="1" applyFont="1" applyFill="1" applyBorder="1" applyAlignment="1">
      <alignment horizontal="center" vertical="top" wrapText="1"/>
    </xf>
    <xf numFmtId="0" fontId="7" fillId="0" borderId="8" xfId="0" applyFont="1" applyBorder="1" applyAlignment="1">
      <alignment horizontal="left" vertical="top" wrapText="1"/>
    </xf>
    <xf numFmtId="49" fontId="7" fillId="0" borderId="8" xfId="0" applyNumberFormat="1" applyFont="1" applyBorder="1" applyAlignment="1">
      <alignment horizontal="center" vertical="top" wrapText="1"/>
    </xf>
    <xf numFmtId="49" fontId="7" fillId="0" borderId="8" xfId="0" applyNumberFormat="1" applyFont="1" applyBorder="1" applyAlignment="1">
      <alignment horizontal="left" vertical="top" wrapText="1"/>
    </xf>
    <xf numFmtId="49" fontId="21" fillId="5" borderId="2" xfId="0" applyNumberFormat="1" applyFont="1" applyFill="1" applyBorder="1" applyAlignment="1">
      <alignment horizontal="left" vertical="top" wrapText="1"/>
    </xf>
    <xf numFmtId="49" fontId="37" fillId="5" borderId="2" xfId="0" applyNumberFormat="1" applyFont="1" applyFill="1" applyBorder="1" applyAlignment="1">
      <alignment horizontal="center" vertical="top" wrapText="1"/>
    </xf>
    <xf numFmtId="3" fontId="37" fillId="5" borderId="2" xfId="0" applyNumberFormat="1" applyFont="1" applyFill="1" applyBorder="1" applyAlignment="1">
      <alignment horizontal="center" vertical="top" wrapText="1"/>
    </xf>
    <xf numFmtId="0" fontId="37" fillId="5" borderId="8" xfId="11" applyFont="1" applyFill="1" applyBorder="1" applyAlignment="1">
      <alignment vertical="top" wrapText="1"/>
    </xf>
    <xf numFmtId="49" fontId="48" fillId="0" borderId="1" xfId="0" applyNumberFormat="1" applyFont="1" applyBorder="1" applyAlignment="1">
      <alignment horizontal="center" vertical="top" wrapText="1"/>
    </xf>
    <xf numFmtId="49" fontId="48" fillId="5" borderId="1" xfId="0" applyNumberFormat="1" applyFont="1" applyFill="1" applyBorder="1" applyAlignment="1">
      <alignment horizontal="left" vertical="top" wrapText="1"/>
    </xf>
    <xf numFmtId="49" fontId="49" fillId="0" borderId="1" xfId="0" applyNumberFormat="1" applyFont="1" applyBorder="1" applyAlignment="1">
      <alignment horizontal="left" vertical="top" wrapText="1"/>
    </xf>
    <xf numFmtId="49" fontId="49" fillId="0" borderId="1" xfId="0" applyNumberFormat="1" applyFont="1" applyBorder="1" applyAlignment="1">
      <alignment horizontal="center" vertical="top" wrapText="1"/>
    </xf>
    <xf numFmtId="0" fontId="48" fillId="5" borderId="1" xfId="0" applyFont="1" applyFill="1" applyBorder="1" applyAlignment="1">
      <alignment horizontal="left" vertical="top" wrapText="1"/>
    </xf>
    <xf numFmtId="0" fontId="49" fillId="5" borderId="1" xfId="0" applyFont="1" applyFill="1" applyBorder="1" applyAlignment="1">
      <alignment horizontal="left" vertical="top" wrapText="1"/>
    </xf>
    <xf numFmtId="0" fontId="42" fillId="0" borderId="0" xfId="0" applyFont="1" applyAlignment="1">
      <alignment vertical="top"/>
    </xf>
    <xf numFmtId="0" fontId="48" fillId="5" borderId="1" xfId="0" applyFont="1" applyFill="1" applyBorder="1" applyAlignment="1">
      <alignment horizontal="center" vertical="top" wrapText="1"/>
    </xf>
    <xf numFmtId="49" fontId="50" fillId="0" borderId="1" xfId="0" applyNumberFormat="1" applyFont="1" applyBorder="1" applyAlignment="1">
      <alignment horizontal="center" vertical="top" wrapText="1"/>
    </xf>
    <xf numFmtId="49" fontId="24" fillId="0" borderId="1" xfId="0" applyNumberFormat="1" applyFont="1" applyBorder="1" applyAlignment="1">
      <alignment horizontal="center" vertical="top" wrapText="1"/>
    </xf>
    <xf numFmtId="49" fontId="50" fillId="0" borderId="1" xfId="0" applyNumberFormat="1" applyFont="1" applyBorder="1" applyAlignment="1">
      <alignment vertical="top" wrapText="1"/>
    </xf>
    <xf numFmtId="49" fontId="25" fillId="5" borderId="2" xfId="0" applyNumberFormat="1" applyFont="1" applyFill="1" applyBorder="1" applyAlignment="1">
      <alignment horizontal="center" vertical="top" wrapText="1"/>
    </xf>
    <xf numFmtId="49" fontId="25" fillId="5" borderId="2" xfId="0" applyNumberFormat="1" applyFont="1" applyFill="1" applyBorder="1" applyAlignment="1">
      <alignment horizontal="left" vertical="top" wrapText="1"/>
    </xf>
    <xf numFmtId="49" fontId="25" fillId="5" borderId="1" xfId="0" applyNumberFormat="1" applyFont="1" applyFill="1" applyBorder="1" applyAlignment="1">
      <alignment horizontal="center" vertical="top" wrapText="1"/>
    </xf>
    <xf numFmtId="0" fontId="7" fillId="0" borderId="8" xfId="0" applyFont="1" applyBorder="1" applyAlignment="1">
      <alignment horizontal="center" vertical="top" wrapText="1"/>
    </xf>
    <xf numFmtId="49" fontId="25" fillId="0" borderId="1" xfId="0" applyNumberFormat="1" applyFont="1" applyBorder="1" applyAlignment="1">
      <alignment horizontal="center" vertical="top" wrapText="1"/>
    </xf>
    <xf numFmtId="49" fontId="25" fillId="0" borderId="1" xfId="0" applyNumberFormat="1" applyFont="1" applyBorder="1" applyAlignment="1">
      <alignment vertical="top" wrapText="1"/>
    </xf>
    <xf numFmtId="0" fontId="25" fillId="0" borderId="1" xfId="0" applyFont="1" applyBorder="1" applyAlignment="1">
      <alignment horizontal="left" vertical="top" wrapText="1"/>
    </xf>
    <xf numFmtId="49" fontId="25" fillId="0" borderId="2" xfId="0" applyNumberFormat="1" applyFont="1" applyBorder="1" applyAlignment="1">
      <alignment horizontal="center" vertical="top" wrapText="1"/>
    </xf>
    <xf numFmtId="0" fontId="37" fillId="0" borderId="0" xfId="0" applyFont="1" applyAlignment="1">
      <alignment horizontal="right"/>
    </xf>
    <xf numFmtId="0" fontId="42" fillId="0" borderId="0" xfId="0" applyFont="1" applyAlignment="1">
      <alignment horizontal="right"/>
    </xf>
    <xf numFmtId="49" fontId="42" fillId="5" borderId="1" xfId="0" applyNumberFormat="1" applyFont="1" applyFill="1" applyBorder="1" applyAlignment="1">
      <alignment horizontal="right" vertical="top"/>
    </xf>
    <xf numFmtId="166" fontId="42" fillId="9" borderId="1" xfId="0" applyNumberFormat="1" applyFont="1" applyFill="1" applyBorder="1" applyAlignment="1">
      <alignment horizontal="right" vertical="top"/>
    </xf>
    <xf numFmtId="166" fontId="37" fillId="0" borderId="1" xfId="0" applyNumberFormat="1" applyFont="1" applyBorder="1" applyAlignment="1">
      <alignment horizontal="right" vertical="top" wrapText="1"/>
    </xf>
    <xf numFmtId="166" fontId="37" fillId="5" borderId="1" xfId="0" applyNumberFormat="1" applyFont="1" applyFill="1" applyBorder="1" applyAlignment="1">
      <alignment horizontal="right" vertical="top"/>
    </xf>
    <xf numFmtId="166" fontId="41" fillId="6" borderId="1" xfId="0" applyNumberFormat="1" applyFont="1" applyFill="1" applyBorder="1" applyAlignment="1">
      <alignment horizontal="right" vertical="top" wrapText="1"/>
    </xf>
    <xf numFmtId="166" fontId="42" fillId="6" borderId="1" xfId="4" applyNumberFormat="1" applyFont="1" applyFill="1" applyBorder="1" applyAlignment="1">
      <alignment horizontal="right" vertical="top" wrapText="1"/>
    </xf>
    <xf numFmtId="166" fontId="37" fillId="0" borderId="1" xfId="4" applyNumberFormat="1" applyFont="1" applyBorder="1" applyAlignment="1">
      <alignment horizontal="right" vertical="top" wrapText="1"/>
    </xf>
    <xf numFmtId="0" fontId="7" fillId="0" borderId="1" xfId="0" applyFont="1" applyBorder="1" applyAlignment="1">
      <alignment vertical="top" wrapText="1"/>
    </xf>
    <xf numFmtId="0" fontId="7" fillId="0" borderId="1" xfId="4" applyFont="1" applyBorder="1" applyAlignment="1">
      <alignment horizontal="center" vertical="top" wrapText="1"/>
    </xf>
    <xf numFmtId="0" fontId="7" fillId="0" borderId="1" xfId="4" applyFont="1" applyBorder="1" applyAlignment="1">
      <alignment vertical="top" wrapText="1"/>
    </xf>
    <xf numFmtId="0" fontId="7" fillId="5" borderId="1" xfId="4" applyFont="1" applyFill="1" applyBorder="1" applyAlignment="1">
      <alignment horizontal="center" vertical="top" wrapText="1"/>
    </xf>
    <xf numFmtId="49" fontId="7" fillId="0" borderId="2" xfId="6" applyNumberFormat="1" applyFont="1" applyBorder="1" applyAlignment="1">
      <alignment horizontal="center" vertical="top" wrapText="1"/>
    </xf>
    <xf numFmtId="49" fontId="7" fillId="5" borderId="2" xfId="6" applyNumberFormat="1" applyFont="1" applyFill="1" applyBorder="1" applyAlignment="1">
      <alignment horizontal="left" vertical="top" wrapText="1"/>
    </xf>
    <xf numFmtId="49" fontId="7" fillId="0" borderId="1" xfId="6" applyNumberFormat="1" applyFont="1" applyBorder="1" applyAlignment="1">
      <alignment horizontal="center" vertical="top" wrapText="1"/>
    </xf>
    <xf numFmtId="49" fontId="7" fillId="5" borderId="1" xfId="6" applyNumberFormat="1" applyFont="1" applyFill="1" applyBorder="1" applyAlignment="1">
      <alignment vertical="top" wrapText="1"/>
    </xf>
    <xf numFmtId="0" fontId="7" fillId="16" borderId="1" xfId="0" applyFont="1" applyFill="1" applyBorder="1" applyAlignment="1">
      <alignment vertical="top" wrapText="1"/>
    </xf>
    <xf numFmtId="0" fontId="1" fillId="0" borderId="1" xfId="6" applyBorder="1" applyAlignment="1">
      <alignment horizontal="center" vertical="top" wrapText="1"/>
    </xf>
    <xf numFmtId="0" fontId="9" fillId="0" borderId="1" xfId="6" applyFont="1" applyBorder="1" applyAlignment="1">
      <alignment horizontal="center" vertical="top" wrapText="1"/>
    </xf>
    <xf numFmtId="0" fontId="1" fillId="5" borderId="1" xfId="6" applyFill="1" applyBorder="1" applyAlignment="1">
      <alignment horizontal="center" vertical="top" wrapText="1"/>
    </xf>
    <xf numFmtId="0" fontId="6" fillId="0" borderId="1" xfId="6" applyFont="1" applyBorder="1" applyAlignment="1">
      <alignment horizontal="center" wrapText="1"/>
    </xf>
    <xf numFmtId="0" fontId="9" fillId="0" borderId="1" xfId="6" applyFont="1" applyBorder="1" applyAlignment="1">
      <alignment horizontal="center" wrapText="1"/>
    </xf>
    <xf numFmtId="0" fontId="5" fillId="5" borderId="1" xfId="6" applyFont="1" applyFill="1" applyBorder="1" applyAlignment="1">
      <alignment horizontal="center" vertical="top" wrapText="1"/>
    </xf>
    <xf numFmtId="0" fontId="1" fillId="0" borderId="0" xfId="6" applyAlignment="1">
      <alignment horizontal="center" vertical="top" wrapText="1"/>
    </xf>
    <xf numFmtId="166" fontId="1" fillId="0" borderId="0" xfId="6" applyNumberFormat="1" applyAlignment="1">
      <alignment horizontal="center" vertical="top" wrapText="1"/>
    </xf>
    <xf numFmtId="0" fontId="8" fillId="0" borderId="0" xfId="0" applyFont="1" applyAlignment="1">
      <alignment horizontal="center"/>
    </xf>
    <xf numFmtId="49" fontId="7" fillId="0" borderId="1" xfId="6" applyNumberFormat="1" applyFont="1" applyBorder="1" applyAlignment="1">
      <alignment vertical="top" wrapText="1"/>
    </xf>
    <xf numFmtId="49" fontId="7" fillId="5" borderId="1" xfId="6" applyNumberFormat="1" applyFont="1" applyFill="1" applyBorder="1" applyAlignment="1">
      <alignment horizontal="center" vertical="top" wrapText="1"/>
    </xf>
    <xf numFmtId="49" fontId="7" fillId="5" borderId="2" xfId="6" applyNumberFormat="1" applyFont="1" applyFill="1" applyBorder="1" applyAlignment="1">
      <alignment vertical="top" wrapText="1"/>
    </xf>
    <xf numFmtId="0" fontId="7" fillId="16" borderId="1" xfId="0" applyFont="1" applyFill="1" applyBorder="1" applyAlignment="1">
      <alignment vertical="center" wrapText="1"/>
    </xf>
    <xf numFmtId="0" fontId="6" fillId="5" borderId="0" xfId="6" applyFont="1" applyFill="1" applyAlignment="1">
      <alignment horizontal="right"/>
    </xf>
    <xf numFmtId="166" fontId="1" fillId="0" borderId="1" xfId="0" applyNumberFormat="1" applyFont="1" applyBorder="1" applyAlignment="1">
      <alignment horizontal="right" vertical="top"/>
    </xf>
    <xf numFmtId="166" fontId="1" fillId="0" borderId="2" xfId="0" applyNumberFormat="1" applyFont="1" applyBorder="1" applyAlignment="1">
      <alignment horizontal="right" vertical="top"/>
    </xf>
    <xf numFmtId="166" fontId="4" fillId="6" borderId="1" xfId="6" applyNumberFormat="1" applyFont="1" applyFill="1" applyBorder="1" applyAlignment="1">
      <alignment horizontal="right" vertical="top" wrapText="1"/>
    </xf>
    <xf numFmtId="166" fontId="9" fillId="6" borderId="1" xfId="6" applyNumberFormat="1" applyFont="1" applyFill="1" applyBorder="1" applyAlignment="1">
      <alignment horizontal="right" vertical="top" wrapText="1"/>
    </xf>
    <xf numFmtId="166" fontId="6" fillId="6" borderId="1" xfId="6" applyNumberFormat="1" applyFont="1" applyFill="1" applyBorder="1" applyAlignment="1">
      <alignment horizontal="right" vertical="top" wrapText="1"/>
    </xf>
    <xf numFmtId="4" fontId="1" fillId="5" borderId="1" xfId="6" applyNumberFormat="1" applyFill="1" applyBorder="1" applyAlignment="1">
      <alignment horizontal="right" vertical="top" wrapText="1"/>
    </xf>
    <xf numFmtId="0" fontId="8" fillId="2" borderId="0" xfId="0" applyFont="1" applyFill="1" applyAlignment="1">
      <alignment horizontal="right"/>
    </xf>
    <xf numFmtId="0" fontId="27" fillId="2" borderId="0" xfId="0" applyFont="1" applyFill="1" applyAlignment="1">
      <alignment horizontal="right"/>
    </xf>
    <xf numFmtId="0" fontId="45" fillId="5" borderId="0" xfId="0" applyFont="1" applyFill="1" applyAlignment="1">
      <alignment horizontal="center"/>
    </xf>
    <xf numFmtId="49" fontId="44" fillId="5" borderId="0" xfId="6" applyNumberFormat="1" applyFont="1" applyFill="1" applyAlignment="1">
      <alignment horizontal="center"/>
    </xf>
    <xf numFmtId="0" fontId="45" fillId="0" borderId="0" xfId="0" applyFont="1" applyAlignment="1">
      <alignment horizontal="center"/>
    </xf>
    <xf numFmtId="0" fontId="6" fillId="5" borderId="0" xfId="6" applyFont="1" applyFill="1"/>
    <xf numFmtId="49" fontId="1" fillId="5" borderId="1" xfId="6" applyNumberFormat="1" applyFill="1" applyBorder="1" applyAlignment="1">
      <alignment vertical="top" wrapText="1"/>
    </xf>
    <xf numFmtId="49" fontId="1" fillId="5" borderId="2" xfId="6" applyNumberFormat="1" applyFill="1" applyBorder="1" applyAlignment="1">
      <alignment vertical="top" wrapText="1"/>
    </xf>
    <xf numFmtId="0" fontId="7" fillId="3" borderId="1" xfId="0" applyFont="1" applyFill="1" applyBorder="1" applyAlignment="1">
      <alignment horizontal="center" vertical="top" wrapText="1"/>
    </xf>
    <xf numFmtId="0" fontId="7" fillId="3"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0" fontId="7" fillId="0" borderId="2" xfId="0" applyFont="1" applyBorder="1" applyAlignment="1" applyProtection="1">
      <alignment horizontal="center" vertical="top" wrapText="1" readingOrder="1"/>
      <protection locked="0"/>
    </xf>
    <xf numFmtId="0" fontId="21" fillId="5" borderId="8" xfId="4" applyFont="1" applyFill="1" applyBorder="1" applyAlignment="1">
      <alignment horizontal="center" vertical="top" wrapText="1"/>
    </xf>
    <xf numFmtId="0" fontId="21" fillId="0" borderId="8" xfId="4" applyFont="1" applyBorder="1" applyAlignment="1">
      <alignment horizontal="center" vertical="top" wrapText="1"/>
    </xf>
    <xf numFmtId="3" fontId="7" fillId="5" borderId="1" xfId="0" applyNumberFormat="1" applyFont="1" applyFill="1" applyBorder="1" applyAlignment="1">
      <alignment vertical="top" wrapText="1"/>
    </xf>
    <xf numFmtId="49" fontId="7" fillId="0" borderId="0" xfId="0" applyNumberFormat="1" applyFont="1" applyAlignment="1">
      <alignment horizontal="center" vertical="top" wrapText="1"/>
    </xf>
    <xf numFmtId="49" fontId="7" fillId="0" borderId="0" xfId="0" applyNumberFormat="1" applyFont="1" applyAlignment="1">
      <alignment vertical="top" wrapText="1"/>
    </xf>
    <xf numFmtId="49" fontId="44" fillId="0" borderId="0" xfId="0" applyNumberFormat="1" applyFont="1" applyAlignment="1">
      <alignment horizontal="center" vertical="top"/>
    </xf>
    <xf numFmtId="49" fontId="22" fillId="6" borderId="1" xfId="0" applyNumberFormat="1" applyFont="1" applyFill="1" applyBorder="1" applyAlignment="1">
      <alignment horizontal="center" vertical="center" wrapText="1"/>
    </xf>
    <xf numFmtId="0" fontId="21" fillId="0" borderId="1" xfId="0" applyFont="1" applyBorder="1" applyAlignment="1">
      <alignment horizontal="center" vertical="center" wrapText="1"/>
    </xf>
    <xf numFmtId="0" fontId="12" fillId="0" borderId="1" xfId="4" applyFont="1" applyBorder="1" applyAlignment="1">
      <alignment horizontal="center" vertical="top" wrapText="1"/>
    </xf>
    <xf numFmtId="0" fontId="30" fillId="0" borderId="0" xfId="4" applyFont="1" applyAlignment="1">
      <alignment horizontal="center" vertical="top" wrapText="1"/>
    </xf>
    <xf numFmtId="0" fontId="21" fillId="0" borderId="0" xfId="4" applyFont="1" applyAlignment="1">
      <alignment horizontal="center" vertical="top" wrapText="1"/>
    </xf>
    <xf numFmtId="0" fontId="21" fillId="0" borderId="0" xfId="0" applyFont="1" applyAlignment="1">
      <alignment horizontal="center" wrapText="1"/>
    </xf>
    <xf numFmtId="0" fontId="14" fillId="0" borderId="0" xfId="0" applyFont="1" applyAlignment="1">
      <alignment horizontal="center" wrapText="1"/>
    </xf>
    <xf numFmtId="0" fontId="25" fillId="5" borderId="1" xfId="0" applyFont="1" applyFill="1" applyBorder="1" applyAlignment="1">
      <alignment horizontal="center" vertical="top" wrapText="1"/>
    </xf>
    <xf numFmtId="0" fontId="21" fillId="0" borderId="1" xfId="0" applyFont="1" applyBorder="1" applyAlignment="1">
      <alignment horizontal="center" wrapText="1"/>
    </xf>
    <xf numFmtId="0" fontId="23" fillId="0" borderId="1" xfId="0" applyFont="1" applyBorder="1" applyAlignment="1">
      <alignment horizontal="center" wrapText="1"/>
    </xf>
    <xf numFmtId="166" fontId="40" fillId="5" borderId="1" xfId="6" applyNumberFormat="1" applyFont="1" applyFill="1" applyBorder="1" applyAlignment="1">
      <alignment horizontal="right" vertical="top" wrapText="1"/>
    </xf>
    <xf numFmtId="0" fontId="46" fillId="0" borderId="0" xfId="0" applyFont="1" applyAlignment="1">
      <alignment horizontal="left" vertical="top" wrapText="1"/>
    </xf>
    <xf numFmtId="49" fontId="9" fillId="0" borderId="1" xfId="0" applyNumberFormat="1" applyFont="1" applyBorder="1" applyAlignment="1">
      <alignment horizontal="right" vertical="top" wrapText="1"/>
    </xf>
    <xf numFmtId="0" fontId="22" fillId="5" borderId="0" xfId="0" applyFont="1" applyFill="1" applyAlignment="1">
      <alignment vertical="center" wrapText="1"/>
    </xf>
    <xf numFmtId="0" fontId="7" fillId="0" borderId="2" xfId="0" applyFont="1" applyBorder="1" applyAlignment="1">
      <alignment vertical="top" wrapText="1"/>
    </xf>
    <xf numFmtId="0" fontId="50" fillId="5" borderId="1" xfId="0" applyFont="1" applyFill="1" applyBorder="1" applyAlignment="1">
      <alignment horizontal="center" vertical="top" wrapText="1"/>
    </xf>
    <xf numFmtId="0" fontId="50" fillId="5" borderId="1" xfId="0" applyFont="1" applyFill="1" applyBorder="1" applyAlignment="1">
      <alignment horizontal="left" vertical="top" wrapText="1"/>
    </xf>
    <xf numFmtId="49" fontId="2" fillId="5" borderId="1" xfId="0" applyNumberFormat="1" applyFont="1" applyFill="1" applyBorder="1" applyAlignment="1">
      <alignment horizontal="right" vertical="top" wrapText="1"/>
    </xf>
    <xf numFmtId="0" fontId="6" fillId="15" borderId="1" xfId="0" applyFont="1" applyFill="1" applyBorder="1" applyAlignment="1">
      <alignment horizontal="right" vertical="center" wrapText="1"/>
    </xf>
    <xf numFmtId="49" fontId="4" fillId="6" borderId="1" xfId="0" applyNumberFormat="1" applyFont="1" applyFill="1" applyBorder="1" applyAlignment="1">
      <alignment horizontal="right" vertical="center" wrapText="1"/>
    </xf>
    <xf numFmtId="0" fontId="1" fillId="5" borderId="2" xfId="0" applyFont="1" applyFill="1" applyBorder="1" applyAlignment="1">
      <alignment horizontal="right" vertical="top" wrapText="1"/>
    </xf>
    <xf numFmtId="0" fontId="5" fillId="2" borderId="1" xfId="0"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0" fontId="5" fillId="5" borderId="1" xfId="0" applyFont="1" applyFill="1" applyBorder="1" applyAlignment="1">
      <alignment horizontal="right" vertical="top" wrapText="1"/>
    </xf>
    <xf numFmtId="0" fontId="1" fillId="0" borderId="1" xfId="0" applyFont="1" applyBorder="1" applyAlignment="1">
      <alignment horizontal="right" vertical="top" wrapText="1"/>
    </xf>
    <xf numFmtId="49" fontId="2"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3" fontId="1" fillId="5" borderId="1" xfId="0" applyNumberFormat="1" applyFont="1" applyFill="1" applyBorder="1" applyAlignment="1">
      <alignment horizontal="right" vertical="top" wrapText="1"/>
    </xf>
    <xf numFmtId="49" fontId="2" fillId="5" borderId="10" xfId="0" applyNumberFormat="1" applyFont="1" applyFill="1" applyBorder="1" applyAlignment="1">
      <alignment horizontal="right" vertical="top" wrapText="1"/>
    </xf>
    <xf numFmtId="49" fontId="2" fillId="5" borderId="8" xfId="0" applyNumberFormat="1" applyFont="1" applyFill="1" applyBorder="1" applyAlignment="1">
      <alignment horizontal="right" vertical="top" wrapText="1"/>
    </xf>
    <xf numFmtId="4" fontId="5" fillId="5" borderId="1" xfId="0" applyNumberFormat="1" applyFont="1" applyFill="1" applyBorder="1" applyAlignment="1">
      <alignment horizontal="right" vertical="top" wrapText="1"/>
    </xf>
    <xf numFmtId="4" fontId="1" fillId="5" borderId="1" xfId="0" applyNumberFormat="1" applyFont="1" applyFill="1" applyBorder="1" applyAlignment="1">
      <alignment horizontal="righ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166" fontId="1" fillId="0" borderId="0" xfId="0" applyNumberFormat="1" applyFont="1" applyAlignment="1">
      <alignment horizontal="right" vertical="top" wrapText="1"/>
    </xf>
    <xf numFmtId="0" fontId="1" fillId="0" borderId="0" xfId="0" applyFont="1" applyAlignment="1">
      <alignment horizontal="right" vertical="top" wrapText="1"/>
    </xf>
    <xf numFmtId="0" fontId="5" fillId="2" borderId="0" xfId="0" applyFont="1" applyFill="1" applyAlignment="1">
      <alignment horizontal="right"/>
    </xf>
    <xf numFmtId="49" fontId="1" fillId="5" borderId="1" xfId="6" applyNumberFormat="1" applyFill="1" applyBorder="1" applyAlignment="1">
      <alignment horizontal="center" vertical="top" wrapText="1"/>
    </xf>
    <xf numFmtId="0" fontId="21" fillId="5" borderId="1" xfId="0" applyFont="1" applyFill="1" applyBorder="1" applyAlignment="1">
      <alignment horizontal="right" vertical="top" wrapText="1"/>
    </xf>
    <xf numFmtId="49" fontId="47" fillId="5" borderId="1" xfId="6" applyNumberFormat="1" applyFont="1" applyFill="1" applyBorder="1" applyAlignment="1">
      <alignment horizontal="center" vertical="top" wrapText="1"/>
    </xf>
    <xf numFmtId="49" fontId="47" fillId="5" borderId="1" xfId="6" applyNumberFormat="1" applyFont="1" applyFill="1" applyBorder="1" applyAlignment="1">
      <alignment horizontal="left" vertical="top" wrapText="1"/>
    </xf>
    <xf numFmtId="49" fontId="47" fillId="5" borderId="1" xfId="6" applyNumberFormat="1" applyFont="1" applyFill="1" applyBorder="1" applyAlignment="1">
      <alignment vertical="top" wrapText="1"/>
    </xf>
    <xf numFmtId="166" fontId="40" fillId="5" borderId="1" xfId="0" applyNumberFormat="1" applyFont="1" applyFill="1" applyBorder="1" applyAlignment="1">
      <alignment horizontal="right" vertical="top" wrapText="1"/>
    </xf>
    <xf numFmtId="166" fontId="51" fillId="5" borderId="1" xfId="0" applyNumberFormat="1" applyFont="1" applyFill="1" applyBorder="1" applyAlignment="1">
      <alignment horizontal="right" vertical="top" wrapText="1"/>
    </xf>
    <xf numFmtId="49" fontId="7" fillId="5" borderId="10" xfId="0" applyNumberFormat="1" applyFont="1" applyFill="1" applyBorder="1" applyAlignment="1">
      <alignment horizontal="left" vertical="top" wrapText="1"/>
    </xf>
    <xf numFmtId="49" fontId="25" fillId="0" borderId="2" xfId="0" applyNumberFormat="1" applyFont="1" applyBorder="1" applyAlignment="1">
      <alignment horizontal="left" vertical="top" wrapText="1"/>
    </xf>
    <xf numFmtId="0" fontId="25" fillId="5" borderId="2" xfId="0" applyFont="1" applyFill="1" applyBorder="1" applyAlignment="1">
      <alignment horizontal="center" vertical="top" wrapText="1"/>
    </xf>
    <xf numFmtId="0" fontId="25" fillId="5" borderId="8" xfId="0" applyFont="1" applyFill="1" applyBorder="1" applyAlignment="1">
      <alignment horizontal="center" vertical="top" wrapText="1"/>
    </xf>
    <xf numFmtId="49" fontId="14" fillId="5" borderId="1" xfId="0" applyNumberFormat="1" applyFont="1" applyFill="1" applyBorder="1" applyAlignment="1">
      <alignment vertical="top" wrapText="1"/>
    </xf>
    <xf numFmtId="165"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horizontal="left" vertical="top" wrapText="1"/>
    </xf>
    <xf numFmtId="1" fontId="21" fillId="5" borderId="1" xfId="0" applyNumberFormat="1" applyFont="1" applyFill="1" applyBorder="1" applyAlignment="1">
      <alignment horizontal="center" vertical="top" wrapText="1"/>
    </xf>
    <xf numFmtId="49" fontId="21" fillId="0" borderId="1" xfId="0" quotePrefix="1" applyNumberFormat="1" applyFont="1" applyBorder="1" applyAlignment="1">
      <alignment horizontal="center" vertical="top" wrapText="1"/>
    </xf>
    <xf numFmtId="166" fontId="1" fillId="12" borderId="1" xfId="0" applyNumberFormat="1" applyFont="1" applyFill="1" applyBorder="1" applyAlignment="1">
      <alignment horizontal="right" vertical="top" wrapText="1"/>
    </xf>
    <xf numFmtId="166" fontId="40" fillId="0" borderId="1" xfId="0" applyNumberFormat="1" applyFont="1" applyBorder="1" applyAlignment="1">
      <alignment horizontal="right" vertical="top" wrapText="1"/>
    </xf>
    <xf numFmtId="166" fontId="21" fillId="5" borderId="8" xfId="0" applyNumberFormat="1" applyFont="1" applyFill="1" applyBorder="1" applyAlignment="1">
      <alignment horizontal="right" vertical="top" wrapText="1"/>
    </xf>
    <xf numFmtId="166" fontId="2" fillId="0" borderId="0" xfId="0" applyNumberFormat="1" applyFont="1" applyAlignment="1">
      <alignment horizontal="left" vertical="top" wrapText="1"/>
    </xf>
    <xf numFmtId="166" fontId="21" fillId="5" borderId="0" xfId="0" applyNumberFormat="1" applyFont="1" applyFill="1" applyAlignment="1">
      <alignment horizontal="left" vertical="top" wrapText="1"/>
    </xf>
    <xf numFmtId="166" fontId="8" fillId="0" borderId="0" xfId="0" applyNumberFormat="1" applyFont="1"/>
    <xf numFmtId="166" fontId="2" fillId="5" borderId="0" xfId="0" applyNumberFormat="1" applyFont="1" applyFill="1" applyAlignment="1">
      <alignment horizontal="left" vertical="top" wrapText="1"/>
    </xf>
    <xf numFmtId="166" fontId="51" fillId="5" borderId="0" xfId="0" applyNumberFormat="1" applyFont="1" applyFill="1" applyAlignment="1">
      <alignment horizontal="left" vertical="top" wrapText="1"/>
    </xf>
    <xf numFmtId="166" fontId="52" fillId="0" borderId="0" xfId="0" applyNumberFormat="1" applyFont="1" applyAlignment="1">
      <alignment vertical="top" wrapText="1"/>
    </xf>
    <xf numFmtId="166" fontId="53" fillId="0" borderId="0" xfId="0" applyNumberFormat="1" applyFont="1"/>
    <xf numFmtId="166" fontId="54" fillId="5" borderId="1" xfId="6" applyNumberFormat="1" applyFont="1" applyFill="1" applyBorder="1" applyAlignment="1">
      <alignment vertical="top" wrapText="1"/>
    </xf>
    <xf numFmtId="0" fontId="46" fillId="0" borderId="0" xfId="0" applyFont="1" applyAlignment="1">
      <alignment horizontal="left" vertical="top" wrapText="1"/>
    </xf>
    <xf numFmtId="0" fontId="7" fillId="0" borderId="2" xfId="0" applyFont="1" applyBorder="1" applyAlignment="1">
      <alignment horizontal="center" vertical="top" wrapText="1"/>
    </xf>
    <xf numFmtId="0" fontId="7" fillId="0" borderId="10" xfId="0" applyFont="1" applyBorder="1" applyAlignment="1">
      <alignment horizontal="center" vertical="top" wrapText="1"/>
    </xf>
    <xf numFmtId="0" fontId="7" fillId="0" borderId="2" xfId="0" applyFont="1" applyBorder="1" applyAlignment="1">
      <alignment horizontal="left" vertical="top" wrapText="1"/>
    </xf>
    <xf numFmtId="0" fontId="7" fillId="0" borderId="10" xfId="0" applyFont="1" applyBorder="1" applyAlignment="1">
      <alignment horizontal="left" vertical="top" wrapText="1"/>
    </xf>
    <xf numFmtId="0" fontId="6" fillId="15" borderId="1" xfId="0" applyFont="1" applyFill="1" applyBorder="1" applyAlignment="1">
      <alignment horizontal="center" vertical="center" textRotation="90" wrapText="1"/>
    </xf>
    <xf numFmtId="49" fontId="1" fillId="5" borderId="1" xfId="0" applyNumberFormat="1" applyFont="1" applyFill="1" applyBorder="1" applyAlignment="1">
      <alignment horizontal="center" vertical="top" wrapText="1"/>
    </xf>
    <xf numFmtId="0" fontId="6" fillId="15" borderId="1" xfId="0" applyFont="1" applyFill="1" applyBorder="1" applyAlignment="1">
      <alignment horizontal="center" vertical="center" wrapText="1"/>
    </xf>
    <xf numFmtId="49" fontId="6" fillId="15" borderId="1" xfId="0" applyNumberFormat="1" applyFont="1" applyFill="1" applyBorder="1" applyAlignment="1">
      <alignment horizontal="center" vertical="center" textRotation="90" wrapText="1"/>
    </xf>
    <xf numFmtId="49" fontId="4" fillId="6" borderId="1" xfId="0" applyNumberFormat="1" applyFont="1" applyFill="1" applyBorder="1" applyAlignment="1">
      <alignment horizontal="left" vertical="center" wrapText="1"/>
    </xf>
    <xf numFmtId="49" fontId="6" fillId="15" borderId="1" xfId="0" applyNumberFormat="1" applyFont="1" applyFill="1" applyBorder="1" applyAlignment="1">
      <alignment horizontal="center" vertical="center" wrapText="1"/>
    </xf>
    <xf numFmtId="0" fontId="1" fillId="5" borderId="1" xfId="0" applyFont="1" applyFill="1" applyBorder="1" applyAlignment="1">
      <alignment horizontal="center" vertical="top" wrapText="1"/>
    </xf>
    <xf numFmtId="49" fontId="1" fillId="0" borderId="1" xfId="0" applyNumberFormat="1" applyFont="1" applyBorder="1" applyAlignment="1">
      <alignment horizontal="center"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7" fillId="5" borderId="2" xfId="0" applyNumberFormat="1" applyFont="1" applyFill="1" applyBorder="1" applyAlignment="1">
      <alignment horizontal="left" vertical="top" wrapText="1"/>
    </xf>
    <xf numFmtId="49" fontId="7" fillId="5" borderId="8" xfId="0" applyNumberFormat="1" applyFont="1" applyFill="1" applyBorder="1" applyAlignment="1">
      <alignment horizontal="left" vertical="top" wrapText="1"/>
    </xf>
    <xf numFmtId="49" fontId="7" fillId="5" borderId="2" xfId="0" applyNumberFormat="1"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6" fillId="9"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0" fontId="9" fillId="5" borderId="1" xfId="0" applyFont="1" applyFill="1" applyBorder="1" applyAlignment="1">
      <alignment horizontal="left" vertical="top" wrapText="1"/>
    </xf>
    <xf numFmtId="49" fontId="9" fillId="9" borderId="1" xfId="0" applyNumberFormat="1" applyFont="1" applyFill="1" applyBorder="1" applyAlignment="1">
      <alignment horizontal="right" vertical="top" wrapText="1"/>
    </xf>
    <xf numFmtId="49" fontId="44" fillId="15" borderId="1" xfId="0" applyNumberFormat="1" applyFont="1" applyFill="1" applyBorder="1" applyAlignment="1">
      <alignment horizontal="center" vertical="center" wrapText="1"/>
    </xf>
    <xf numFmtId="49" fontId="44" fillId="15" borderId="1" xfId="0" applyNumberFormat="1" applyFont="1" applyFill="1" applyBorder="1" applyAlignment="1">
      <alignment horizontal="center" vertical="center" textRotation="90" wrapText="1"/>
    </xf>
    <xf numFmtId="49" fontId="4" fillId="6" borderId="1" xfId="0" applyNumberFormat="1" applyFont="1" applyFill="1" applyBorder="1" applyAlignment="1">
      <alignment horizontal="right" vertical="top" wrapText="1"/>
    </xf>
    <xf numFmtId="49" fontId="1" fillId="0" borderId="1" xfId="4" applyNumberFormat="1" applyFont="1" applyBorder="1" applyAlignment="1">
      <alignment horizontal="left" wrapText="1"/>
    </xf>
    <xf numFmtId="49" fontId="9" fillId="6" borderId="1" xfId="4" applyNumberFormat="1" applyFont="1" applyFill="1" applyBorder="1" applyAlignment="1">
      <alignment horizontal="right" wrapText="1"/>
    </xf>
    <xf numFmtId="49" fontId="1" fillId="5" borderId="10" xfId="0" applyNumberFormat="1"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10"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9" fillId="5" borderId="1" xfId="0" applyNumberFormat="1" applyFont="1" applyFill="1" applyBorder="1" applyAlignment="1">
      <alignment horizontal="right" vertical="top" wrapText="1"/>
    </xf>
    <xf numFmtId="49" fontId="6" fillId="5" borderId="6" xfId="0" applyNumberFormat="1" applyFont="1" applyFill="1" applyBorder="1" applyAlignment="1">
      <alignment horizontal="right" vertical="top" wrapText="1"/>
    </xf>
    <xf numFmtId="49" fontId="6" fillId="5" borderId="16" xfId="0" applyNumberFormat="1" applyFont="1" applyFill="1" applyBorder="1" applyAlignment="1">
      <alignment horizontal="right" vertical="top" wrapText="1"/>
    </xf>
    <xf numFmtId="49" fontId="6" fillId="5" borderId="9" xfId="0" applyNumberFormat="1" applyFont="1" applyFill="1" applyBorder="1" applyAlignment="1">
      <alignment horizontal="right" vertical="top" wrapText="1"/>
    </xf>
    <xf numFmtId="49" fontId="7" fillId="5" borderId="10"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10"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7" fillId="5" borderId="15" xfId="0" applyFont="1" applyFill="1" applyBorder="1" applyAlignment="1">
      <alignment horizontal="left" vertical="top" wrapText="1"/>
    </xf>
    <xf numFmtId="49" fontId="6" fillId="5" borderId="1" xfId="0" applyNumberFormat="1" applyFont="1" applyFill="1" applyBorder="1" applyAlignment="1">
      <alignment horizontal="right" vertical="top" wrapText="1"/>
    </xf>
    <xf numFmtId="49" fontId="9" fillId="13" borderId="1" xfId="4" applyNumberFormat="1" applyFont="1" applyFill="1" applyBorder="1" applyAlignment="1">
      <alignment horizontal="right" vertical="top" wrapText="1"/>
    </xf>
    <xf numFmtId="0" fontId="7" fillId="5" borderId="2" xfId="0" applyFont="1" applyFill="1" applyBorder="1" applyAlignment="1">
      <alignment horizontal="center" vertical="top" wrapText="1"/>
    </xf>
    <xf numFmtId="0" fontId="7" fillId="5" borderId="10" xfId="0" applyFont="1" applyFill="1" applyBorder="1" applyAlignment="1">
      <alignment horizontal="center" vertical="top" wrapText="1"/>
    </xf>
    <xf numFmtId="0" fontId="7" fillId="5" borderId="8" xfId="0" applyFont="1" applyFill="1" applyBorder="1" applyAlignment="1">
      <alignment horizontal="center" vertical="top" wrapText="1"/>
    </xf>
    <xf numFmtId="0" fontId="7" fillId="5" borderId="2" xfId="0" applyFont="1" applyFill="1" applyBorder="1" applyAlignment="1">
      <alignment horizontal="left" vertical="top" wrapText="1"/>
    </xf>
    <xf numFmtId="0" fontId="7" fillId="5" borderId="10" xfId="0" applyFont="1" applyFill="1" applyBorder="1" applyAlignment="1">
      <alignment horizontal="left" vertical="top" wrapText="1"/>
    </xf>
    <xf numFmtId="0" fontId="7" fillId="5" borderId="8" xfId="0" applyFont="1" applyFill="1" applyBorder="1" applyAlignment="1">
      <alignment horizontal="left" vertical="top" wrapText="1"/>
    </xf>
    <xf numFmtId="0" fontId="7" fillId="0" borderId="8" xfId="0" applyFont="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0" fontId="4" fillId="5" borderId="0" xfId="0" applyFont="1" applyFill="1" applyAlignment="1">
      <alignment horizontal="center" wrapText="1"/>
    </xf>
    <xf numFmtId="0" fontId="6" fillId="5" borderId="0" xfId="0" applyFont="1" applyFill="1" applyAlignment="1">
      <alignment horizontal="right" vertical="center" wrapText="1"/>
    </xf>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right" vertical="top" wrapText="1"/>
    </xf>
    <xf numFmtId="49" fontId="6" fillId="13" borderId="6" xfId="4" applyNumberFormat="1" applyFont="1" applyFill="1" applyBorder="1" applyAlignment="1">
      <alignment horizontal="right" wrapText="1"/>
    </xf>
    <xf numFmtId="49" fontId="6" fillId="13" borderId="16" xfId="4" applyNumberFormat="1" applyFont="1" applyFill="1" applyBorder="1" applyAlignment="1">
      <alignment horizontal="right" wrapText="1"/>
    </xf>
    <xf numFmtId="49" fontId="6" fillId="13" borderId="9" xfId="4" applyNumberFormat="1" applyFont="1" applyFill="1" applyBorder="1" applyAlignment="1">
      <alignment horizontal="right" wrapText="1"/>
    </xf>
    <xf numFmtId="0" fontId="8" fillId="0" borderId="8" xfId="0" applyFont="1" applyBorder="1" applyAlignment="1">
      <alignment vertical="top" wrapText="1"/>
    </xf>
    <xf numFmtId="0" fontId="8" fillId="0" borderId="8" xfId="0" applyFont="1" applyBorder="1" applyAlignment="1">
      <alignment horizontal="lef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9" fillId="6" borderId="17" xfId="0" applyNumberFormat="1" applyFont="1" applyFill="1" applyBorder="1" applyAlignment="1">
      <alignment horizontal="right" vertical="top" wrapText="1"/>
    </xf>
    <xf numFmtId="49" fontId="9" fillId="6" borderId="14" xfId="0" applyNumberFormat="1" applyFont="1" applyFill="1" applyBorder="1" applyAlignment="1">
      <alignment horizontal="right" vertical="top" wrapText="1"/>
    </xf>
    <xf numFmtId="49" fontId="9" fillId="6" borderId="11" xfId="0" applyNumberFormat="1" applyFont="1" applyFill="1" applyBorder="1" applyAlignment="1">
      <alignment horizontal="right" vertical="top" wrapText="1"/>
    </xf>
    <xf numFmtId="0" fontId="8" fillId="5" borderId="8" xfId="0" applyFont="1" applyFill="1" applyBorder="1" applyAlignment="1">
      <alignment horizontal="left" vertical="top" wrapText="1"/>
    </xf>
    <xf numFmtId="49" fontId="7" fillId="0" borderId="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7" fillId="0" borderId="2" xfId="0" applyNumberFormat="1" applyFont="1" applyBorder="1" applyAlignment="1">
      <alignment horizontal="left" vertical="top" wrapText="1"/>
    </xf>
    <xf numFmtId="49" fontId="7" fillId="0" borderId="8"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49" fontId="12" fillId="5" borderId="1" xfId="0" applyNumberFormat="1" applyFont="1" applyFill="1" applyBorder="1" applyAlignment="1">
      <alignment horizontal="right" vertical="top" wrapText="1"/>
    </xf>
    <xf numFmtId="49" fontId="22" fillId="6" borderId="1" xfId="0" applyNumberFormat="1" applyFont="1" applyFill="1" applyBorder="1" applyAlignment="1">
      <alignment horizontal="left" vertical="center" wrapText="1"/>
    </xf>
    <xf numFmtId="165" fontId="1" fillId="5" borderId="1" xfId="0" applyNumberFormat="1" applyFont="1" applyFill="1" applyBorder="1" applyAlignment="1">
      <alignment horizontal="left" vertical="top" wrapText="1"/>
    </xf>
    <xf numFmtId="1" fontId="1" fillId="5" borderId="1" xfId="0" applyNumberFormat="1" applyFont="1" applyFill="1" applyBorder="1" applyAlignment="1">
      <alignment horizontal="center" vertical="top" wrapText="1"/>
    </xf>
    <xf numFmtId="49" fontId="12" fillId="5" borderId="6" xfId="0" applyNumberFormat="1" applyFont="1" applyFill="1" applyBorder="1" applyAlignment="1">
      <alignment horizontal="right" vertical="top" wrapText="1"/>
    </xf>
    <xf numFmtId="49" fontId="12" fillId="5" borderId="16" xfId="0" applyNumberFormat="1" applyFont="1" applyFill="1" applyBorder="1" applyAlignment="1">
      <alignment horizontal="right" vertical="top" wrapText="1"/>
    </xf>
    <xf numFmtId="49" fontId="12" fillId="5" borderId="9" xfId="0" applyNumberFormat="1" applyFont="1" applyFill="1" applyBorder="1" applyAlignment="1">
      <alignment horizontal="right" vertical="top" wrapText="1"/>
    </xf>
    <xf numFmtId="49" fontId="37" fillId="5" borderId="1" xfId="0" applyNumberFormat="1" applyFont="1" applyFill="1" applyBorder="1" applyAlignment="1">
      <alignment horizontal="center" vertical="top" wrapText="1"/>
    </xf>
    <xf numFmtId="49" fontId="21" fillId="5" borderId="2" xfId="0" applyNumberFormat="1" applyFont="1" applyFill="1" applyBorder="1" applyAlignment="1">
      <alignment horizontal="center" vertical="top" wrapText="1"/>
    </xf>
    <xf numFmtId="49" fontId="21" fillId="5" borderId="8" xfId="0" applyNumberFormat="1" applyFont="1" applyFill="1" applyBorder="1" applyAlignment="1">
      <alignment horizontal="center" vertical="top" wrapText="1"/>
    </xf>
    <xf numFmtId="49" fontId="21" fillId="0" borderId="2" xfId="0" applyNumberFormat="1" applyFont="1" applyBorder="1" applyAlignment="1">
      <alignment horizontal="center" vertical="top" wrapText="1"/>
    </xf>
    <xf numFmtId="49" fontId="21" fillId="0" borderId="8" xfId="0" applyNumberFormat="1" applyFont="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49" fontId="37" fillId="5" borderId="1" xfId="0" applyNumberFormat="1" applyFont="1" applyFill="1" applyBorder="1" applyAlignment="1">
      <alignment vertical="top" wrapText="1"/>
    </xf>
    <xf numFmtId="49" fontId="1" fillId="0" borderId="1" xfId="0" applyNumberFormat="1" applyFont="1" applyBorder="1" applyAlignment="1">
      <alignment horizontal="left" vertical="top" wrapText="1"/>
    </xf>
    <xf numFmtId="49" fontId="37" fillId="0" borderId="1" xfId="0" applyNumberFormat="1" applyFont="1" applyBorder="1" applyAlignment="1">
      <alignment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49" fontId="12" fillId="0" borderId="6" xfId="0" applyNumberFormat="1" applyFont="1" applyBorder="1" applyAlignment="1">
      <alignment horizontal="left" vertical="top" wrapText="1"/>
    </xf>
    <xf numFmtId="49" fontId="12" fillId="0" borderId="16" xfId="0" applyNumberFormat="1" applyFont="1" applyBorder="1" applyAlignment="1">
      <alignment horizontal="left" vertical="top" wrapText="1"/>
    </xf>
    <xf numFmtId="49" fontId="12" fillId="0" borderId="9" xfId="0" applyNumberFormat="1" applyFont="1" applyBorder="1" applyAlignment="1">
      <alignment horizontal="left" vertical="top" wrapText="1"/>
    </xf>
    <xf numFmtId="49" fontId="6" fillId="5" borderId="1" xfId="0" applyNumberFormat="1" applyFont="1" applyFill="1" applyBorder="1" applyAlignment="1">
      <alignment horizontal="left" vertical="top" wrapText="1"/>
    </xf>
    <xf numFmtId="0" fontId="0" fillId="0" borderId="1" xfId="0" applyBorder="1" applyAlignment="1">
      <alignment horizontal="left" vertical="top" wrapText="1"/>
    </xf>
    <xf numFmtId="49" fontId="1" fillId="5" borderId="1" xfId="6" applyNumberFormat="1" applyFill="1" applyBorder="1" applyAlignment="1">
      <alignment horizontal="left" vertical="top" wrapText="1"/>
    </xf>
    <xf numFmtId="0" fontId="1" fillId="5" borderId="2" xfId="6" applyFill="1" applyBorder="1" applyAlignment="1">
      <alignment horizontal="left" vertical="top" wrapText="1"/>
    </xf>
    <xf numFmtId="0" fontId="1" fillId="5" borderId="8" xfId="6" applyFill="1" applyBorder="1" applyAlignment="1">
      <alignment horizontal="left" vertical="top" wrapText="1"/>
    </xf>
    <xf numFmtId="49" fontId="1" fillId="5" borderId="1" xfId="0" applyNumberFormat="1" applyFont="1" applyFill="1" applyBorder="1" applyAlignment="1">
      <alignment horizontal="left" vertical="top" wrapText="1"/>
    </xf>
    <xf numFmtId="0" fontId="1" fillId="5" borderId="2" xfId="6" applyFill="1" applyBorder="1" applyAlignment="1">
      <alignment horizontal="center" vertical="top" wrapText="1"/>
    </xf>
    <xf numFmtId="0" fontId="1" fillId="5" borderId="8" xfId="6" applyFill="1" applyBorder="1" applyAlignment="1">
      <alignment horizontal="center" vertical="top" wrapText="1"/>
    </xf>
    <xf numFmtId="49" fontId="21" fillId="0" borderId="1" xfId="4" applyNumberFormat="1" applyFont="1" applyBorder="1" applyAlignment="1">
      <alignment horizontal="left" wrapText="1"/>
    </xf>
    <xf numFmtId="49" fontId="12" fillId="6" borderId="1" xfId="4" applyNumberFormat="1" applyFont="1" applyFill="1" applyBorder="1" applyAlignment="1">
      <alignment horizontal="right" wrapText="1"/>
    </xf>
    <xf numFmtId="49" fontId="12" fillId="0" borderId="1" xfId="0" applyNumberFormat="1" applyFont="1" applyBorder="1" applyAlignment="1">
      <alignment horizontal="right" vertical="top" wrapText="1"/>
    </xf>
    <xf numFmtId="49" fontId="12" fillId="11"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13" borderId="1" xfId="4" applyNumberFormat="1" applyFont="1" applyFill="1" applyBorder="1" applyAlignment="1">
      <alignment horizontal="right" wrapText="1"/>
    </xf>
    <xf numFmtId="49" fontId="21" fillId="0" borderId="1" xfId="0" applyNumberFormat="1" applyFont="1" applyBorder="1" applyAlignment="1">
      <alignment horizontal="center" vertical="top" wrapText="1"/>
    </xf>
    <xf numFmtId="1" fontId="1" fillId="2" borderId="1" xfId="0" applyNumberFormat="1" applyFont="1" applyFill="1" applyBorder="1" applyAlignment="1">
      <alignment horizontal="lef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21" fillId="2" borderId="2" xfId="0" applyNumberFormat="1" applyFont="1" applyFill="1" applyBorder="1" applyAlignment="1">
      <alignment horizontal="center" vertical="top" wrapText="1"/>
    </xf>
    <xf numFmtId="49" fontId="21" fillId="2" borderId="8" xfId="0" applyNumberFormat="1" applyFont="1" applyFill="1" applyBorder="1" applyAlignment="1">
      <alignment horizontal="center" vertical="top" wrapText="1"/>
    </xf>
    <xf numFmtId="0" fontId="12" fillId="4" borderId="1" xfId="0" applyFont="1" applyFill="1" applyBorder="1" applyAlignment="1">
      <alignment horizontal="left" vertical="top" wrapText="1"/>
    </xf>
    <xf numFmtId="0" fontId="23" fillId="4" borderId="1" xfId="0" applyFont="1" applyFill="1" applyBorder="1" applyAlignment="1">
      <alignment horizontal="left" vertical="top" wrapText="1"/>
    </xf>
    <xf numFmtId="0" fontId="12" fillId="4" borderId="6" xfId="0" applyFont="1" applyFill="1" applyBorder="1" applyAlignment="1">
      <alignment horizontal="left" vertical="top" wrapText="1"/>
    </xf>
    <xf numFmtId="0" fontId="12" fillId="4" borderId="16" xfId="0" applyFont="1" applyFill="1" applyBorder="1" applyAlignment="1">
      <alignment horizontal="left" vertical="top" wrapText="1"/>
    </xf>
    <xf numFmtId="49" fontId="12" fillId="0" borderId="1" xfId="0" applyNumberFormat="1" applyFont="1" applyBorder="1" applyAlignment="1">
      <alignment horizontal="left"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0" fontId="1" fillId="5" borderId="2" xfId="0" applyFont="1" applyFill="1" applyBorder="1" applyAlignment="1">
      <alignment vertical="top" wrapText="1"/>
    </xf>
    <xf numFmtId="0" fontId="8" fillId="5" borderId="8" xfId="0" applyFont="1" applyFill="1" applyBorder="1" applyAlignment="1">
      <alignment vertical="top" wrapText="1"/>
    </xf>
    <xf numFmtId="49" fontId="47" fillId="5" borderId="2" xfId="6" applyNumberFormat="1" applyFont="1" applyFill="1" applyBorder="1" applyAlignment="1">
      <alignment horizontal="center" vertical="top" wrapText="1"/>
    </xf>
    <xf numFmtId="49" fontId="47" fillId="5" borderId="8" xfId="6" applyNumberFormat="1" applyFont="1" applyFill="1" applyBorder="1" applyAlignment="1">
      <alignment horizontal="center" vertical="top" wrapText="1"/>
    </xf>
    <xf numFmtId="49" fontId="47" fillId="5" borderId="2" xfId="6" applyNumberFormat="1" applyFont="1" applyFill="1" applyBorder="1" applyAlignment="1">
      <alignment horizontal="left" vertical="top" wrapText="1"/>
    </xf>
    <xf numFmtId="49" fontId="47" fillId="5" borderId="8" xfId="6" applyNumberFormat="1" applyFont="1" applyFill="1" applyBorder="1" applyAlignment="1">
      <alignment horizontal="left" vertical="top" wrapText="1"/>
    </xf>
    <xf numFmtId="0" fontId="12" fillId="0" borderId="1" xfId="0" applyFont="1" applyBorder="1" applyAlignment="1">
      <alignment horizontal="left" vertical="top" wrapText="1"/>
    </xf>
    <xf numFmtId="0" fontId="45" fillId="0" borderId="10" xfId="0" applyFont="1" applyBorder="1" applyAlignment="1">
      <alignment horizontal="left" vertical="top" wrapText="1"/>
    </xf>
    <xf numFmtId="0" fontId="45" fillId="0" borderId="8" xfId="0" applyFont="1" applyBorder="1" applyAlignment="1">
      <alignment horizontal="left"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21" fillId="5" borderId="2" xfId="0" applyNumberFormat="1" applyFont="1" applyFill="1" applyBorder="1" applyAlignment="1">
      <alignment horizontal="right" vertical="top" wrapText="1"/>
    </xf>
    <xf numFmtId="49" fontId="21" fillId="5" borderId="8" xfId="0" applyNumberFormat="1" applyFont="1" applyFill="1" applyBorder="1" applyAlignment="1">
      <alignment horizontal="right" vertical="top" wrapText="1"/>
    </xf>
    <xf numFmtId="49" fontId="21" fillId="0" borderId="6" xfId="4" applyNumberFormat="1" applyFont="1" applyBorder="1" applyAlignment="1">
      <alignment horizontal="left" wrapText="1"/>
    </xf>
    <xf numFmtId="49" fontId="21" fillId="0" borderId="16" xfId="4" applyNumberFormat="1" applyFont="1" applyBorder="1" applyAlignment="1">
      <alignment horizontal="left" wrapText="1"/>
    </xf>
    <xf numFmtId="49" fontId="21" fillId="0" borderId="9" xfId="4" applyNumberFormat="1" applyFont="1" applyBorder="1" applyAlignment="1">
      <alignment horizontal="left" wrapText="1"/>
    </xf>
    <xf numFmtId="49" fontId="12" fillId="6" borderId="6" xfId="4" applyNumberFormat="1" applyFont="1" applyFill="1" applyBorder="1" applyAlignment="1">
      <alignment horizontal="right" wrapText="1"/>
    </xf>
    <xf numFmtId="49" fontId="12" fillId="6" borderId="16" xfId="4" applyNumberFormat="1" applyFont="1" applyFill="1" applyBorder="1" applyAlignment="1">
      <alignment horizontal="right" wrapText="1"/>
    </xf>
    <xf numFmtId="49" fontId="12" fillId="6" borderId="9" xfId="4" applyNumberFormat="1" applyFont="1" applyFill="1" applyBorder="1" applyAlignment="1">
      <alignment horizontal="right" wrapText="1"/>
    </xf>
    <xf numFmtId="49" fontId="12" fillId="13" borderId="6" xfId="4" applyNumberFormat="1" applyFont="1" applyFill="1" applyBorder="1" applyAlignment="1">
      <alignment horizontal="right" wrapText="1"/>
    </xf>
    <xf numFmtId="49" fontId="12" fillId="13" borderId="16" xfId="4" applyNumberFormat="1" applyFont="1" applyFill="1" applyBorder="1" applyAlignment="1">
      <alignment horizontal="right" wrapText="1"/>
    </xf>
    <xf numFmtId="49" fontId="12" fillId="13" borderId="9" xfId="4" applyNumberFormat="1" applyFont="1" applyFill="1" applyBorder="1" applyAlignment="1">
      <alignment horizontal="right" wrapText="1"/>
    </xf>
    <xf numFmtId="49" fontId="12" fillId="2" borderId="6" xfId="0" applyNumberFormat="1" applyFont="1" applyFill="1" applyBorder="1" applyAlignment="1">
      <alignment horizontal="right" vertical="top" wrapText="1"/>
    </xf>
    <xf numFmtId="49" fontId="12" fillId="2" borderId="16" xfId="0" applyNumberFormat="1" applyFont="1" applyFill="1" applyBorder="1" applyAlignment="1">
      <alignment horizontal="right" vertical="top" wrapText="1"/>
    </xf>
    <xf numFmtId="49" fontId="12" fillId="2" borderId="9" xfId="0" applyNumberFormat="1" applyFont="1" applyFill="1" applyBorder="1" applyAlignment="1">
      <alignment horizontal="right" vertical="top" wrapText="1"/>
    </xf>
    <xf numFmtId="0" fontId="25" fillId="5" borderId="2" xfId="0" applyFont="1" applyFill="1" applyBorder="1" applyAlignment="1">
      <alignment horizontal="left" vertical="top" wrapText="1"/>
    </xf>
    <xf numFmtId="0" fontId="25" fillId="5" borderId="8" xfId="0" applyFont="1" applyFill="1" applyBorder="1" applyAlignment="1">
      <alignment horizontal="left" vertical="top" wrapText="1"/>
    </xf>
    <xf numFmtId="49" fontId="12" fillId="6" borderId="8" xfId="0" applyNumberFormat="1" applyFont="1" applyFill="1" applyBorder="1" applyAlignment="1">
      <alignment horizontal="right" vertical="top" wrapText="1"/>
    </xf>
    <xf numFmtId="0" fontId="45" fillId="0" borderId="10" xfId="0" applyFont="1" applyBorder="1" applyAlignment="1">
      <alignment horizontal="center" vertical="top" wrapText="1"/>
    </xf>
    <xf numFmtId="0" fontId="45" fillId="0" borderId="8" xfId="0" applyFont="1" applyBorder="1" applyAlignment="1">
      <alignment horizontal="center" vertical="top" wrapText="1"/>
    </xf>
    <xf numFmtId="0" fontId="22" fillId="0" borderId="0" xfId="0" applyFont="1" applyAlignment="1">
      <alignment horizontal="center" vertical="center" wrapText="1"/>
    </xf>
    <xf numFmtId="0" fontId="12" fillId="5" borderId="0" xfId="0" applyFont="1" applyFill="1" applyAlignment="1">
      <alignment horizontal="right" vertical="center" wrapText="1"/>
    </xf>
    <xf numFmtId="0" fontId="12" fillId="15" borderId="1" xfId="0" applyFont="1" applyFill="1" applyBorder="1" applyAlignment="1">
      <alignment horizontal="center" vertical="center" textRotation="90" wrapText="1"/>
    </xf>
    <xf numFmtId="0" fontId="12" fillId="15" borderId="1" xfId="0" applyFont="1" applyFill="1" applyBorder="1" applyAlignment="1">
      <alignment horizontal="center" vertical="center" wrapText="1"/>
    </xf>
    <xf numFmtId="0" fontId="21" fillId="0" borderId="2" xfId="0" applyFont="1" applyBorder="1" applyAlignment="1">
      <alignment horizontal="center" vertical="top" wrapText="1"/>
    </xf>
    <xf numFmtId="0" fontId="21" fillId="0" borderId="8" xfId="0" applyFont="1" applyBorder="1" applyAlignment="1">
      <alignment horizontal="center" vertical="top" wrapText="1"/>
    </xf>
    <xf numFmtId="49" fontId="21" fillId="0" borderId="2" xfId="0" applyNumberFormat="1" applyFont="1" applyBorder="1" applyAlignment="1">
      <alignment horizontal="right" vertical="top" wrapText="1"/>
    </xf>
    <xf numFmtId="49" fontId="21" fillId="0" borderId="8" xfId="0" applyNumberFormat="1" applyFont="1" applyBorder="1" applyAlignment="1">
      <alignment horizontal="right" vertical="top" wrapText="1"/>
    </xf>
    <xf numFmtId="0" fontId="21" fillId="0" borderId="2" xfId="0" applyFont="1" applyBorder="1" applyAlignment="1">
      <alignment horizontal="left" vertical="top" wrapText="1"/>
    </xf>
    <xf numFmtId="0" fontId="21" fillId="0" borderId="8" xfId="0" applyFont="1" applyBorder="1" applyAlignment="1">
      <alignment horizontal="left" vertical="top" wrapText="1"/>
    </xf>
    <xf numFmtId="49" fontId="21" fillId="5" borderId="2"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49" fontId="6" fillId="6" borderId="1" xfId="4" applyNumberFormat="1" applyFont="1" applyFill="1" applyBorder="1" applyAlignment="1">
      <alignment horizontal="right" wrapText="1"/>
    </xf>
    <xf numFmtId="49" fontId="6" fillId="13" borderId="1" xfId="4" applyNumberFormat="1" applyFont="1" applyFill="1" applyBorder="1" applyAlignment="1">
      <alignment horizontal="right" wrapText="1"/>
    </xf>
    <xf numFmtId="0" fontId="6" fillId="0" borderId="0" xfId="0" applyFont="1" applyAlignment="1">
      <alignment horizontal="right" vertical="center"/>
    </xf>
    <xf numFmtId="0" fontId="1" fillId="0" borderId="1" xfId="0" applyFont="1" applyBorder="1" applyAlignment="1">
      <alignment horizontal="left" vertical="top" wrapText="1"/>
    </xf>
    <xf numFmtId="0" fontId="6" fillId="5" borderId="1" xfId="0" applyFont="1" applyFill="1" applyBorder="1" applyAlignment="1">
      <alignment horizontal="left" vertical="top" wrapText="1"/>
    </xf>
    <xf numFmtId="0" fontId="6" fillId="0" borderId="1" xfId="0" applyFont="1" applyBorder="1" applyAlignment="1">
      <alignment horizontal="left" vertical="top" wrapText="1"/>
    </xf>
    <xf numFmtId="49" fontId="6" fillId="7" borderId="1" xfId="0" applyNumberFormat="1" applyFont="1" applyFill="1" applyBorder="1" applyAlignment="1">
      <alignment horizontal="righ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0" fontId="33" fillId="0" borderId="1" xfId="0" applyFont="1" applyBorder="1" applyAlignment="1">
      <alignment horizontal="left" vertical="top" wrapText="1"/>
    </xf>
    <xf numFmtId="1" fontId="7" fillId="5" borderId="2" xfId="0" applyNumberFormat="1" applyFont="1" applyFill="1" applyBorder="1" applyAlignment="1">
      <alignment horizontal="center" vertical="top" wrapText="1"/>
    </xf>
    <xf numFmtId="1" fontId="7" fillId="5" borderId="8" xfId="0" applyNumberFormat="1" applyFont="1" applyFill="1" applyBorder="1" applyAlignment="1">
      <alignment horizontal="center" vertical="top" wrapText="1"/>
    </xf>
    <xf numFmtId="165" fontId="7" fillId="5" borderId="2" xfId="0" applyNumberFormat="1" applyFont="1" applyFill="1" applyBorder="1" applyAlignment="1">
      <alignment horizontal="left" vertical="top" wrapText="1"/>
    </xf>
    <xf numFmtId="165" fontId="7" fillId="5" borderId="8" xfId="0" applyNumberFormat="1" applyFont="1" applyFill="1" applyBorder="1" applyAlignment="1">
      <alignment horizontal="left" vertical="top" wrapText="1"/>
    </xf>
    <xf numFmtId="0" fontId="1" fillId="0" borderId="1" xfId="0" applyFont="1" applyBorder="1" applyAlignment="1">
      <alignment horizontal="center" vertical="top" wrapText="1"/>
    </xf>
    <xf numFmtId="0" fontId="8" fillId="0" borderId="1" xfId="0" applyFont="1" applyBorder="1" applyAlignment="1">
      <alignment horizontal="left" vertical="top" wrapText="1"/>
    </xf>
    <xf numFmtId="0" fontId="37" fillId="5" borderId="1" xfId="0" applyFont="1" applyFill="1" applyBorder="1" applyAlignment="1">
      <alignment horizontal="center" vertical="top" wrapText="1"/>
    </xf>
    <xf numFmtId="0" fontId="37" fillId="5" borderId="2" xfId="0" applyFont="1" applyFill="1" applyBorder="1" applyAlignment="1">
      <alignment horizontal="center" vertical="top" wrapText="1"/>
    </xf>
    <xf numFmtId="0" fontId="37" fillId="5" borderId="8" xfId="0" applyFont="1" applyFill="1" applyBorder="1" applyAlignment="1">
      <alignment horizontal="center" vertical="top" wrapText="1"/>
    </xf>
    <xf numFmtId="49" fontId="21" fillId="0" borderId="2" xfId="0" applyNumberFormat="1" applyFont="1" applyBorder="1" applyAlignment="1">
      <alignment horizontal="left" vertical="top" wrapText="1"/>
    </xf>
    <xf numFmtId="49" fontId="21" fillId="0" borderId="8" xfId="0" applyNumberFormat="1" applyFont="1" applyBorder="1" applyAlignment="1">
      <alignment horizontal="left" vertical="top" wrapText="1"/>
    </xf>
    <xf numFmtId="0" fontId="37" fillId="0" borderId="2" xfId="0" applyFont="1" applyBorder="1" applyAlignment="1">
      <alignment horizontal="left" vertical="top" wrapText="1"/>
    </xf>
    <xf numFmtId="0" fontId="37" fillId="0" borderId="8" xfId="0" applyFont="1" applyBorder="1" applyAlignment="1">
      <alignment horizontal="left" vertical="top" wrapText="1"/>
    </xf>
    <xf numFmtId="0" fontId="37" fillId="5" borderId="1" xfId="0" applyFont="1" applyFill="1" applyBorder="1" applyAlignment="1">
      <alignment horizontal="left" vertical="top" wrapText="1"/>
    </xf>
    <xf numFmtId="166" fontId="37" fillId="5" borderId="2" xfId="0" applyNumberFormat="1" applyFont="1" applyFill="1" applyBorder="1" applyAlignment="1">
      <alignment vertical="top" wrapText="1"/>
    </xf>
    <xf numFmtId="166" fontId="37" fillId="5" borderId="8" xfId="0" applyNumberFormat="1" applyFont="1" applyFill="1" applyBorder="1" applyAlignment="1">
      <alignment vertical="top" wrapText="1"/>
    </xf>
    <xf numFmtId="49" fontId="12" fillId="6" borderId="1" xfId="0" applyNumberFormat="1" applyFont="1" applyFill="1" applyBorder="1" applyAlignment="1">
      <alignment horizontal="right" vertical="top" wrapText="1"/>
    </xf>
    <xf numFmtId="49" fontId="12" fillId="2" borderId="17" xfId="0" applyNumberFormat="1" applyFont="1" applyFill="1" applyBorder="1" applyAlignment="1">
      <alignment horizontal="right" vertical="top" wrapText="1"/>
    </xf>
    <xf numFmtId="49" fontId="12" fillId="2" borderId="14" xfId="0" applyNumberFormat="1" applyFont="1" applyFill="1" applyBorder="1" applyAlignment="1">
      <alignment horizontal="right" vertical="top" wrapText="1"/>
    </xf>
    <xf numFmtId="49" fontId="12" fillId="2" borderId="11" xfId="0" applyNumberFormat="1" applyFont="1" applyFill="1" applyBorder="1" applyAlignment="1">
      <alignment horizontal="right" vertical="top" wrapText="1"/>
    </xf>
    <xf numFmtId="49" fontId="21" fillId="5" borderId="2" xfId="0" applyNumberFormat="1" applyFont="1" applyFill="1" applyBorder="1" applyAlignment="1">
      <alignment horizontal="center" vertical="top"/>
    </xf>
    <xf numFmtId="49" fontId="21" fillId="5" borderId="8" xfId="0" applyNumberFormat="1" applyFont="1" applyFill="1" applyBorder="1" applyAlignment="1">
      <alignment horizontal="center" vertical="top"/>
    </xf>
    <xf numFmtId="0" fontId="37" fillId="0" borderId="10" xfId="0" applyFont="1" applyBorder="1" applyAlignment="1">
      <alignment horizontal="left" vertical="top" wrapText="1"/>
    </xf>
    <xf numFmtId="166" fontId="37" fillId="5" borderId="2" xfId="0" applyNumberFormat="1" applyFont="1" applyFill="1" applyBorder="1" applyAlignment="1">
      <alignment horizontal="right" vertical="top" wrapText="1"/>
    </xf>
    <xf numFmtId="166" fontId="37" fillId="5" borderId="10" xfId="0" applyNumberFormat="1" applyFont="1" applyFill="1" applyBorder="1" applyAlignment="1">
      <alignment horizontal="right" vertical="top" wrapText="1"/>
    </xf>
    <xf numFmtId="166" fontId="37" fillId="5" borderId="8" xfId="0" applyNumberFormat="1" applyFont="1" applyFill="1" applyBorder="1" applyAlignment="1">
      <alignment horizontal="right" vertical="top" wrapText="1"/>
    </xf>
    <xf numFmtId="49" fontId="7" fillId="5" borderId="10" xfId="0" applyNumberFormat="1" applyFont="1" applyFill="1" applyBorder="1" applyAlignment="1">
      <alignment horizontal="center" vertical="top" wrapText="1"/>
    </xf>
    <xf numFmtId="49" fontId="21" fillId="0" borderId="10"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10" xfId="0" applyFont="1" applyBorder="1" applyAlignment="1">
      <alignment horizontal="center" vertical="top" wrapText="1"/>
    </xf>
    <xf numFmtId="0" fontId="37" fillId="0" borderId="8" xfId="0" applyFont="1" applyBorder="1" applyAlignment="1">
      <alignment horizontal="center" vertical="top" wrapText="1"/>
    </xf>
    <xf numFmtId="0" fontId="21" fillId="5" borderId="10" xfId="0" applyFont="1" applyFill="1" applyBorder="1" applyAlignment="1">
      <alignment horizontal="left" vertical="top" wrapText="1"/>
    </xf>
    <xf numFmtId="49" fontId="37" fillId="5" borderId="2" xfId="0" applyNumberFormat="1" applyFont="1" applyFill="1" applyBorder="1" applyAlignment="1">
      <alignment horizontal="center" vertical="top" wrapText="1"/>
    </xf>
    <xf numFmtId="49" fontId="37" fillId="5" borderId="8" xfId="0" applyNumberFormat="1" applyFont="1" applyFill="1" applyBorder="1" applyAlignment="1">
      <alignment horizontal="center" vertical="top" wrapText="1"/>
    </xf>
    <xf numFmtId="49" fontId="37" fillId="5" borderId="2" xfId="0" applyNumberFormat="1" applyFont="1" applyFill="1" applyBorder="1" applyAlignment="1">
      <alignment horizontal="left" vertical="top" wrapText="1"/>
    </xf>
    <xf numFmtId="49" fontId="37" fillId="5" borderId="8" xfId="0" applyNumberFormat="1" applyFont="1" applyFill="1" applyBorder="1" applyAlignment="1">
      <alignment horizontal="left" vertical="top" wrapText="1"/>
    </xf>
    <xf numFmtId="166" fontId="37" fillId="5" borderId="10" xfId="0" applyNumberFormat="1" applyFont="1" applyFill="1" applyBorder="1" applyAlignment="1">
      <alignment vertical="top" wrapText="1"/>
    </xf>
    <xf numFmtId="0" fontId="37" fillId="5" borderId="2" xfId="0" applyFont="1" applyFill="1" applyBorder="1" applyAlignment="1">
      <alignment horizontal="left" vertical="top" wrapText="1"/>
    </xf>
    <xf numFmtId="0" fontId="37" fillId="5" borderId="10" xfId="0" applyFont="1" applyFill="1" applyBorder="1" applyAlignment="1">
      <alignment horizontal="left" vertical="top" wrapText="1"/>
    </xf>
    <xf numFmtId="0" fontId="37" fillId="5" borderId="8" xfId="0" applyFont="1" applyFill="1" applyBorder="1" applyAlignment="1">
      <alignment horizontal="left" vertical="top" wrapText="1"/>
    </xf>
    <xf numFmtId="0" fontId="42" fillId="5" borderId="0" xfId="0" applyFont="1" applyFill="1" applyAlignment="1">
      <alignment horizontal="right" vertical="center" wrapText="1"/>
    </xf>
    <xf numFmtId="0" fontId="1" fillId="5" borderId="2" xfId="0" applyFont="1" applyFill="1" applyBorder="1" applyAlignment="1">
      <alignment horizontal="right" vertical="top" wrapText="1"/>
    </xf>
    <xf numFmtId="0" fontId="1" fillId="5" borderId="10" xfId="0" applyFont="1" applyFill="1" applyBorder="1" applyAlignment="1">
      <alignment horizontal="right" vertical="top" wrapText="1"/>
    </xf>
    <xf numFmtId="0" fontId="1" fillId="5" borderId="8" xfId="0" applyFont="1" applyFill="1" applyBorder="1" applyAlignment="1">
      <alignment horizontal="right" vertical="top" wrapText="1"/>
    </xf>
    <xf numFmtId="165" fontId="1" fillId="2" borderId="2" xfId="0" applyNumberFormat="1" applyFont="1" applyFill="1" applyBorder="1" applyAlignment="1">
      <alignment horizontal="left" vertical="top" wrapText="1"/>
    </xf>
    <xf numFmtId="165" fontId="1" fillId="2" borderId="10"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0" fontId="1" fillId="5" borderId="10" xfId="0" applyFont="1" applyFill="1" applyBorder="1" applyAlignment="1">
      <alignment horizontal="left"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1" fillId="5" borderId="8" xfId="0" applyNumberFormat="1" applyFont="1" applyFill="1" applyBorder="1" applyAlignment="1">
      <alignment horizontal="center" vertical="top"/>
    </xf>
    <xf numFmtId="49" fontId="9" fillId="5" borderId="1" xfId="0" applyNumberFormat="1" applyFont="1" applyFill="1" applyBorder="1" applyAlignment="1">
      <alignment horizontal="left" vertical="top" wrapText="1"/>
    </xf>
    <xf numFmtId="49" fontId="9" fillId="0" borderId="6" xfId="0" applyNumberFormat="1" applyFont="1" applyBorder="1" applyAlignment="1">
      <alignment horizontal="left" vertical="top" wrapText="1"/>
    </xf>
    <xf numFmtId="49" fontId="9" fillId="0" borderId="16" xfId="0" applyNumberFormat="1" applyFont="1" applyBorder="1" applyAlignment="1">
      <alignment horizontal="left" vertical="top" wrapText="1"/>
    </xf>
    <xf numFmtId="49" fontId="9" fillId="0" borderId="1" xfId="0" applyNumberFormat="1" applyFont="1" applyBorder="1" applyAlignment="1">
      <alignment horizontal="right" vertical="top" wrapText="1"/>
    </xf>
    <xf numFmtId="49" fontId="9" fillId="0" borderId="1" xfId="0" applyNumberFormat="1" applyFont="1" applyBorder="1" applyAlignment="1">
      <alignment horizontal="left" vertical="top" wrapText="1"/>
    </xf>
    <xf numFmtId="165" fontId="7" fillId="5" borderId="10" xfId="0" applyNumberFormat="1" applyFont="1" applyFill="1" applyBorder="1" applyAlignment="1">
      <alignment horizontal="left" vertical="top" wrapText="1"/>
    </xf>
    <xf numFmtId="166" fontId="1" fillId="5" borderId="10" xfId="0" applyNumberFormat="1" applyFont="1" applyFill="1" applyBorder="1" applyAlignment="1">
      <alignment horizontal="right" vertical="top" wrapText="1"/>
    </xf>
    <xf numFmtId="49" fontId="9" fillId="8" borderId="6" xfId="4" applyNumberFormat="1" applyFont="1" applyFill="1" applyBorder="1" applyAlignment="1">
      <alignment horizontal="right" wrapText="1"/>
    </xf>
    <xf numFmtId="49" fontId="9" fillId="8" borderId="16" xfId="4" applyNumberFormat="1" applyFont="1" applyFill="1" applyBorder="1" applyAlignment="1">
      <alignment horizontal="right" wrapText="1"/>
    </xf>
    <xf numFmtId="49" fontId="9" fillId="8" borderId="9" xfId="4" applyNumberFormat="1" applyFont="1" applyFill="1" applyBorder="1" applyAlignment="1">
      <alignment horizontal="right" wrapText="1"/>
    </xf>
    <xf numFmtId="49" fontId="9" fillId="14" borderId="6" xfId="4" applyNumberFormat="1" applyFont="1" applyFill="1" applyBorder="1" applyAlignment="1">
      <alignment horizontal="right" wrapText="1"/>
    </xf>
    <xf numFmtId="49" fontId="9" fillId="14" borderId="16" xfId="4" applyNumberFormat="1" applyFont="1" applyFill="1" applyBorder="1" applyAlignment="1">
      <alignment horizontal="right" wrapText="1"/>
    </xf>
    <xf numFmtId="49" fontId="9" fillId="14"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49" fontId="9" fillId="5" borderId="6" xfId="0" applyNumberFormat="1" applyFont="1" applyFill="1" applyBorder="1" applyAlignment="1">
      <alignment horizontal="right" vertical="top" wrapText="1"/>
    </xf>
    <xf numFmtId="49" fontId="9" fillId="5" borderId="16" xfId="0" applyNumberFormat="1" applyFont="1" applyFill="1" applyBorder="1" applyAlignment="1">
      <alignment horizontal="right" vertical="top" wrapText="1"/>
    </xf>
    <xf numFmtId="49" fontId="9" fillId="5" borderId="9" xfId="0" applyNumberFormat="1" applyFont="1" applyFill="1" applyBorder="1" applyAlignment="1">
      <alignment horizontal="right"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0" fontId="50" fillId="5" borderId="2" xfId="0" applyFont="1" applyFill="1" applyBorder="1" applyAlignment="1">
      <alignment horizontal="center" vertical="top" wrapText="1"/>
    </xf>
    <xf numFmtId="0" fontId="50" fillId="5" borderId="8" xfId="0" applyFont="1" applyFill="1" applyBorder="1" applyAlignment="1">
      <alignment horizontal="center" vertical="top" wrapText="1"/>
    </xf>
    <xf numFmtId="165" fontId="1" fillId="5" borderId="2" xfId="0" applyNumberFormat="1" applyFont="1" applyFill="1" applyBorder="1" applyAlignment="1">
      <alignment horizontal="left" vertical="top" wrapText="1"/>
    </xf>
    <xf numFmtId="0" fontId="0" fillId="0" borderId="10" xfId="0" applyBorder="1" applyAlignment="1">
      <alignment horizontal="left" vertical="top" wrapText="1"/>
    </xf>
    <xf numFmtId="0" fontId="0" fillId="0" borderId="8" xfId="0" applyBorder="1" applyAlignment="1">
      <alignment horizontal="left" vertical="top" wrapText="1"/>
    </xf>
    <xf numFmtId="49" fontId="37" fillId="0" borderId="2" xfId="0" applyNumberFormat="1" applyFont="1" applyBorder="1" applyAlignment="1">
      <alignment horizontal="center" vertical="top" wrapText="1"/>
    </xf>
    <xf numFmtId="49" fontId="37" fillId="0" borderId="8" xfId="0" applyNumberFormat="1" applyFont="1" applyBorder="1" applyAlignment="1">
      <alignment horizontal="center" vertical="top" wrapText="1"/>
    </xf>
    <xf numFmtId="0" fontId="37" fillId="5" borderId="2" xfId="11" applyFont="1" applyFill="1" applyBorder="1" applyAlignment="1">
      <alignment vertical="top" wrapText="1"/>
    </xf>
    <xf numFmtId="0" fontId="37" fillId="5" borderId="8" xfId="11" applyFont="1" applyFill="1" applyBorder="1" applyAlignment="1">
      <alignment vertical="top" wrapText="1"/>
    </xf>
    <xf numFmtId="3" fontId="37" fillId="5" borderId="2" xfId="0" applyNumberFormat="1" applyFont="1" applyFill="1" applyBorder="1" applyAlignment="1">
      <alignment horizontal="left" vertical="top" wrapText="1"/>
    </xf>
    <xf numFmtId="3" fontId="37" fillId="5" borderId="8" xfId="0" applyNumberFormat="1" applyFont="1" applyFill="1" applyBorder="1" applyAlignment="1">
      <alignment horizontal="left" vertical="top" wrapText="1"/>
    </xf>
    <xf numFmtId="49" fontId="25" fillId="0" borderId="2" xfId="0" applyNumberFormat="1" applyFont="1" applyBorder="1" applyAlignment="1">
      <alignment horizontal="left" vertical="top" wrapText="1"/>
    </xf>
    <xf numFmtId="49" fontId="25" fillId="0" borderId="8" xfId="0" applyNumberFormat="1" applyFont="1" applyBorder="1" applyAlignment="1">
      <alignment horizontal="left" vertical="top" wrapText="1"/>
    </xf>
    <xf numFmtId="49" fontId="37" fillId="0" borderId="10" xfId="0" applyNumberFormat="1" applyFont="1" applyBorder="1" applyAlignment="1">
      <alignment horizontal="center" vertical="top" wrapText="1"/>
    </xf>
    <xf numFmtId="49" fontId="21" fillId="0" borderId="10" xfId="0" applyNumberFormat="1" applyFont="1" applyBorder="1" applyAlignment="1">
      <alignment horizontal="left" vertical="top" wrapText="1"/>
    </xf>
    <xf numFmtId="49" fontId="37" fillId="0" borderId="1" xfId="0" applyNumberFormat="1" applyFont="1" applyBorder="1" applyAlignment="1">
      <alignment horizontal="left" vertical="top" wrapText="1"/>
    </xf>
    <xf numFmtId="49" fontId="42" fillId="0" borderId="1" xfId="0" applyNumberFormat="1" applyFont="1" applyBorder="1" applyAlignment="1">
      <alignment vertical="top"/>
    </xf>
    <xf numFmtId="0" fontId="37" fillId="5" borderId="10" xfId="0" applyFont="1" applyFill="1" applyBorder="1" applyAlignment="1">
      <alignment horizontal="center" vertical="top" wrapText="1"/>
    </xf>
    <xf numFmtId="0" fontId="42" fillId="0" borderId="1" xfId="0" applyFont="1" applyBorder="1" applyAlignment="1">
      <alignment vertical="top" wrapText="1"/>
    </xf>
    <xf numFmtId="49" fontId="37" fillId="0" borderId="2" xfId="0" applyNumberFormat="1" applyFont="1" applyBorder="1" applyAlignment="1">
      <alignment horizontal="left" vertical="top" wrapText="1"/>
    </xf>
    <xf numFmtId="49" fontId="37" fillId="0" borderId="10" xfId="0" applyNumberFormat="1" applyFont="1" applyBorder="1" applyAlignment="1">
      <alignment horizontal="left" vertical="top" wrapText="1"/>
    </xf>
    <xf numFmtId="49" fontId="43" fillId="6" borderId="1" xfId="0" applyNumberFormat="1" applyFont="1" applyFill="1" applyBorder="1" applyAlignment="1">
      <alignment horizontal="left" vertical="center" wrapText="1"/>
    </xf>
    <xf numFmtId="0" fontId="37" fillId="0" borderId="1" xfId="0" applyFont="1" applyBorder="1" applyAlignment="1">
      <alignment horizontal="center" vertical="top" wrapText="1"/>
    </xf>
    <xf numFmtId="166" fontId="37" fillId="5" borderId="1" xfId="0" applyNumberFormat="1" applyFont="1" applyFill="1" applyBorder="1" applyAlignment="1">
      <alignment horizontal="right" vertical="top" wrapText="1"/>
    </xf>
    <xf numFmtId="49" fontId="37" fillId="0" borderId="1" xfId="0" applyNumberFormat="1" applyFont="1" applyBorder="1" applyAlignment="1">
      <alignment horizontal="right" vertical="top" wrapText="1"/>
    </xf>
    <xf numFmtId="49" fontId="25" fillId="0" borderId="2" xfId="0" applyNumberFormat="1" applyFont="1" applyBorder="1" applyAlignment="1">
      <alignment horizontal="center" vertical="top" wrapText="1"/>
    </xf>
    <xf numFmtId="49" fontId="25" fillId="0" borderId="8" xfId="0" applyNumberFormat="1" applyFont="1" applyBorder="1" applyAlignment="1">
      <alignment horizontal="center" vertical="top" wrapText="1"/>
    </xf>
    <xf numFmtId="0" fontId="25" fillId="0" borderId="2" xfId="0" applyFont="1" applyBorder="1" applyAlignment="1">
      <alignment horizontal="left" vertical="top" wrapText="1"/>
    </xf>
    <xf numFmtId="0" fontId="25" fillId="0" borderId="8" xfId="0" applyFont="1" applyBorder="1" applyAlignment="1">
      <alignment horizontal="left" vertical="top" wrapText="1"/>
    </xf>
    <xf numFmtId="49" fontId="37" fillId="0" borderId="1" xfId="4" applyNumberFormat="1" applyFont="1" applyBorder="1" applyAlignment="1">
      <alignment horizontal="left" vertical="top" wrapText="1"/>
    </xf>
    <xf numFmtId="49" fontId="42" fillId="0" borderId="1" xfId="0" applyNumberFormat="1" applyFont="1" applyBorder="1" applyAlignment="1">
      <alignment horizontal="right" vertical="top" wrapText="1"/>
    </xf>
    <xf numFmtId="49" fontId="42" fillId="6" borderId="1" xfId="4" applyNumberFormat="1" applyFont="1" applyFill="1" applyBorder="1" applyAlignment="1">
      <alignment horizontal="right" vertical="top" wrapText="1"/>
    </xf>
    <xf numFmtId="49" fontId="42" fillId="5" borderId="1" xfId="0" applyNumberFormat="1" applyFont="1" applyFill="1" applyBorder="1" applyAlignment="1">
      <alignment horizontal="right" vertical="top" wrapText="1"/>
    </xf>
    <xf numFmtId="49" fontId="42" fillId="6" borderId="1" xfId="0" applyNumberFormat="1" applyFont="1" applyFill="1" applyBorder="1" applyAlignment="1">
      <alignment horizontal="right" vertical="top" wrapText="1"/>
    </xf>
    <xf numFmtId="49" fontId="42" fillId="13" borderId="1" xfId="4" applyNumberFormat="1" applyFont="1" applyFill="1" applyBorder="1" applyAlignment="1">
      <alignment horizontal="right" vertical="top" wrapText="1"/>
    </xf>
    <xf numFmtId="0" fontId="37" fillId="0" borderId="1" xfId="0" applyFont="1" applyBorder="1" applyAlignment="1">
      <alignment horizontal="left" vertical="top" wrapText="1"/>
    </xf>
    <xf numFmtId="49" fontId="37" fillId="0" borderId="1" xfId="0" applyNumberFormat="1" applyFont="1" applyBorder="1" applyAlignment="1">
      <alignment horizontal="center" vertical="top" wrapText="1"/>
    </xf>
    <xf numFmtId="0" fontId="1" fillId="0" borderId="10" xfId="0" applyFont="1" applyBorder="1" applyAlignment="1">
      <alignment horizontal="left" vertical="top" wrapText="1"/>
    </xf>
    <xf numFmtId="0" fontId="7" fillId="0" borderId="1" xfId="0" applyFont="1" applyBorder="1" applyAlignment="1">
      <alignment horizontal="center" vertical="top" wrapText="1"/>
    </xf>
    <xf numFmtId="0" fontId="7" fillId="5" borderId="1" xfId="0" applyFont="1" applyFill="1" applyBorder="1" applyAlignment="1">
      <alignment horizontal="left" vertical="top" wrapText="1"/>
    </xf>
    <xf numFmtId="0" fontId="42" fillId="0" borderId="6" xfId="0" applyFont="1" applyBorder="1" applyAlignment="1">
      <alignment horizontal="left" vertical="top" wrapText="1"/>
    </xf>
    <xf numFmtId="0" fontId="42" fillId="0" borderId="16" xfId="0" applyFont="1" applyBorder="1" applyAlignment="1">
      <alignment horizontal="left" vertical="top" wrapText="1"/>
    </xf>
    <xf numFmtId="0" fontId="42" fillId="0" borderId="9" xfId="0" applyFont="1" applyBorder="1" applyAlignment="1">
      <alignment horizontal="left" vertical="top" wrapText="1"/>
    </xf>
    <xf numFmtId="3" fontId="37" fillId="0" borderId="1" xfId="0" applyNumberFormat="1" applyFont="1" applyBorder="1" applyAlignment="1">
      <alignment horizontal="left" vertical="top" wrapText="1"/>
    </xf>
    <xf numFmtId="49" fontId="37" fillId="0" borderId="8" xfId="0" applyNumberFormat="1" applyFont="1" applyBorder="1" applyAlignment="1">
      <alignment horizontal="left" vertical="top" wrapText="1"/>
    </xf>
    <xf numFmtId="49" fontId="42" fillId="0" borderId="6" xfId="0" applyNumberFormat="1" applyFont="1" applyBorder="1" applyAlignment="1">
      <alignment horizontal="left" vertical="top"/>
    </xf>
    <xf numFmtId="49" fontId="42" fillId="0" borderId="16" xfId="0" applyNumberFormat="1" applyFont="1" applyBorder="1" applyAlignment="1">
      <alignment horizontal="left" vertical="top"/>
    </xf>
    <xf numFmtId="49" fontId="42" fillId="0" borderId="9" xfId="0" applyNumberFormat="1" applyFont="1" applyBorder="1" applyAlignment="1">
      <alignment horizontal="left" vertical="top"/>
    </xf>
    <xf numFmtId="0" fontId="12" fillId="0" borderId="6" xfId="4" applyFont="1" applyBorder="1" applyAlignment="1">
      <alignment horizontal="left" vertical="top" wrapText="1"/>
    </xf>
    <xf numFmtId="0" fontId="12" fillId="0" borderId="16" xfId="4" applyFont="1" applyBorder="1" applyAlignment="1">
      <alignment horizontal="left" vertical="top" wrapText="1"/>
    </xf>
    <xf numFmtId="49" fontId="22" fillId="6" borderId="6" xfId="0" applyNumberFormat="1" applyFont="1" applyFill="1" applyBorder="1" applyAlignment="1">
      <alignment horizontal="left" vertical="center" wrapText="1"/>
    </xf>
    <xf numFmtId="49" fontId="22" fillId="6" borderId="16" xfId="0" applyNumberFormat="1" applyFont="1" applyFill="1" applyBorder="1" applyAlignment="1">
      <alignment horizontal="left" vertical="center" wrapText="1"/>
    </xf>
    <xf numFmtId="49" fontId="22" fillId="6" borderId="9" xfId="0" applyNumberFormat="1" applyFont="1" applyFill="1" applyBorder="1" applyAlignment="1">
      <alignment horizontal="left" vertical="center" wrapText="1"/>
    </xf>
    <xf numFmtId="0" fontId="21" fillId="0" borderId="1" xfId="4" applyFont="1" applyBorder="1" applyAlignment="1">
      <alignment vertical="top" wrapText="1"/>
    </xf>
    <xf numFmtId="0" fontId="21" fillId="0" borderId="1" xfId="0" applyFont="1" applyBorder="1" applyAlignment="1">
      <alignment horizontal="center" vertical="top" wrapText="1"/>
    </xf>
    <xf numFmtId="0" fontId="21" fillId="5" borderId="2" xfId="4" applyFont="1" applyFill="1" applyBorder="1" applyAlignment="1">
      <alignment horizontal="center" vertical="top" wrapText="1"/>
    </xf>
    <xf numFmtId="0" fontId="21" fillId="5" borderId="10" xfId="4" applyFont="1" applyFill="1" applyBorder="1" applyAlignment="1">
      <alignment horizontal="center" vertical="top" wrapText="1"/>
    </xf>
    <xf numFmtId="0" fontId="21" fillId="5" borderId="8" xfId="4" applyFont="1" applyFill="1" applyBorder="1" applyAlignment="1">
      <alignment horizontal="center" vertical="top" wrapText="1"/>
    </xf>
    <xf numFmtId="49" fontId="21" fillId="5" borderId="2" xfId="4" applyNumberFormat="1" applyFont="1" applyFill="1" applyBorder="1" applyAlignment="1">
      <alignment horizontal="center" vertical="top" wrapText="1"/>
    </xf>
    <xf numFmtId="49" fontId="21" fillId="5" borderId="10" xfId="4" applyNumberFormat="1" applyFont="1" applyFill="1" applyBorder="1" applyAlignment="1">
      <alignment horizontal="center" vertical="top" wrapText="1"/>
    </xf>
    <xf numFmtId="49" fontId="21" fillId="5" borderId="8" xfId="4" applyNumberFormat="1" applyFont="1" applyFill="1" applyBorder="1" applyAlignment="1">
      <alignment horizontal="center" vertical="top" wrapText="1"/>
    </xf>
    <xf numFmtId="166" fontId="21" fillId="0" borderId="2" xfId="4" applyNumberFormat="1" applyFont="1" applyBorder="1" applyAlignment="1">
      <alignment horizontal="right" vertical="top" wrapText="1"/>
    </xf>
    <xf numFmtId="166" fontId="21" fillId="0" borderId="10" xfId="4" applyNumberFormat="1" applyFont="1" applyBorder="1" applyAlignment="1">
      <alignment horizontal="right" vertical="top" wrapText="1"/>
    </xf>
    <xf numFmtId="166" fontId="21" fillId="0" borderId="8" xfId="4" applyNumberFormat="1" applyFont="1" applyBorder="1" applyAlignment="1">
      <alignment horizontal="right" vertical="top" wrapText="1"/>
    </xf>
    <xf numFmtId="0" fontId="21" fillId="5" borderId="2" xfId="4" applyFont="1" applyFill="1" applyBorder="1" applyAlignment="1">
      <alignment horizontal="left" vertical="top" wrapText="1"/>
    </xf>
    <xf numFmtId="0" fontId="21" fillId="5" borderId="10" xfId="4" applyFont="1" applyFill="1" applyBorder="1" applyAlignment="1">
      <alignment horizontal="left" vertical="top" wrapText="1"/>
    </xf>
    <xf numFmtId="0" fontId="21" fillId="5" borderId="8" xfId="4" applyFont="1" applyFill="1" applyBorder="1" applyAlignment="1">
      <alignment horizontal="left" vertical="top" wrapText="1"/>
    </xf>
    <xf numFmtId="0" fontId="12" fillId="0" borderId="1" xfId="4" applyFont="1" applyBorder="1" applyAlignment="1">
      <alignment horizontal="right" vertical="top" wrapText="1"/>
    </xf>
    <xf numFmtId="0" fontId="21" fillId="0" borderId="2" xfId="4" applyFont="1" applyBorder="1" applyAlignment="1">
      <alignment vertical="top" wrapText="1"/>
    </xf>
    <xf numFmtId="0" fontId="0" fillId="0" borderId="10" xfId="0" applyBorder="1" applyAlignment="1">
      <alignment vertical="top" wrapText="1"/>
    </xf>
    <xf numFmtId="0" fontId="0" fillId="0" borderId="8" xfId="0" applyBorder="1" applyAlignment="1">
      <alignment vertical="top" wrapText="1"/>
    </xf>
    <xf numFmtId="0" fontId="7" fillId="0" borderId="2" xfId="4" applyFont="1" applyBorder="1" applyAlignment="1">
      <alignment horizontal="center" vertical="top" wrapText="1"/>
    </xf>
    <xf numFmtId="0" fontId="7" fillId="0" borderId="10" xfId="4" applyFont="1" applyBorder="1" applyAlignment="1">
      <alignment horizontal="center" vertical="top" wrapText="1"/>
    </xf>
    <xf numFmtId="0" fontId="7" fillId="0" borderId="8" xfId="4" applyFont="1" applyBorder="1" applyAlignment="1">
      <alignment horizontal="center" vertical="top" wrapText="1"/>
    </xf>
    <xf numFmtId="49" fontId="21" fillId="0" borderId="1" xfId="4" applyNumberFormat="1" applyFont="1" applyBorder="1" applyAlignment="1">
      <alignment horizontal="left" vertical="top" wrapText="1"/>
    </xf>
    <xf numFmtId="0" fontId="21" fillId="0" borderId="2" xfId="4" applyFont="1" applyBorder="1" applyAlignment="1">
      <alignment horizontal="left" vertical="top" wrapText="1"/>
    </xf>
    <xf numFmtId="0" fontId="21" fillId="0" borderId="10" xfId="4" applyFont="1" applyBorder="1" applyAlignment="1">
      <alignment horizontal="left" vertical="top" wrapText="1"/>
    </xf>
    <xf numFmtId="0" fontId="21" fillId="0" borderId="8" xfId="4" applyFont="1" applyBorder="1" applyAlignment="1">
      <alignment horizontal="left" vertical="top" wrapText="1"/>
    </xf>
    <xf numFmtId="0" fontId="21" fillId="0" borderId="2" xfId="4" applyFont="1" applyBorder="1" applyAlignment="1">
      <alignment horizontal="center" vertical="top" wrapText="1"/>
    </xf>
    <xf numFmtId="0" fontId="21" fillId="0" borderId="10" xfId="4" applyFont="1" applyBorder="1" applyAlignment="1">
      <alignment horizontal="center" vertical="top" wrapText="1"/>
    </xf>
    <xf numFmtId="0" fontId="21" fillId="0" borderId="8" xfId="4" applyFont="1" applyBorder="1" applyAlignment="1">
      <alignment horizontal="center" vertical="top" wrapText="1"/>
    </xf>
    <xf numFmtId="0" fontId="1" fillId="0" borderId="2" xfId="4" applyFont="1" applyBorder="1" applyAlignment="1">
      <alignment horizontal="left" vertical="top" wrapText="1"/>
    </xf>
    <xf numFmtId="0" fontId="1" fillId="0" borderId="10" xfId="4" applyFont="1" applyBorder="1" applyAlignment="1">
      <alignment horizontal="left" vertical="top" wrapText="1"/>
    </xf>
    <xf numFmtId="0" fontId="1" fillId="0" borderId="8" xfId="4" applyFont="1" applyBorder="1" applyAlignment="1">
      <alignment horizontal="left" vertical="top" wrapText="1"/>
    </xf>
    <xf numFmtId="0" fontId="7" fillId="0" borderId="2" xfId="4" applyFont="1" applyBorder="1" applyAlignment="1">
      <alignment horizontal="left" vertical="top" wrapText="1"/>
    </xf>
    <xf numFmtId="0" fontId="7" fillId="0" borderId="10" xfId="4" applyFont="1" applyBorder="1" applyAlignment="1">
      <alignment horizontal="left" vertical="top" wrapText="1"/>
    </xf>
    <xf numFmtId="0" fontId="7" fillId="0" borderId="8" xfId="4" applyFont="1" applyBorder="1" applyAlignment="1">
      <alignment horizontal="left" vertical="top" wrapText="1"/>
    </xf>
    <xf numFmtId="0" fontId="21" fillId="0" borderId="1" xfId="0" applyFont="1" applyBorder="1" applyAlignment="1">
      <alignment vertical="top" wrapText="1"/>
    </xf>
    <xf numFmtId="0" fontId="7" fillId="0" borderId="1" xfId="0" applyFont="1" applyBorder="1" applyAlignment="1">
      <alignment vertical="top" wrapText="1"/>
    </xf>
    <xf numFmtId="0" fontId="21" fillId="5" borderId="2" xfId="4" applyFont="1" applyFill="1" applyBorder="1" applyAlignment="1">
      <alignment vertical="top" wrapText="1"/>
    </xf>
    <xf numFmtId="0" fontId="21" fillId="5" borderId="10" xfId="4" applyFont="1" applyFill="1" applyBorder="1" applyAlignment="1">
      <alignment vertical="top" wrapText="1"/>
    </xf>
    <xf numFmtId="0" fontId="21" fillId="5" borderId="8" xfId="4" applyFont="1" applyFill="1" applyBorder="1" applyAlignment="1">
      <alignment vertical="top" wrapText="1"/>
    </xf>
    <xf numFmtId="49" fontId="23" fillId="6" borderId="1" xfId="4" applyNumberFormat="1" applyFont="1" applyFill="1" applyBorder="1" applyAlignment="1">
      <alignment horizontal="right" vertical="top" wrapText="1"/>
    </xf>
    <xf numFmtId="49" fontId="22" fillId="6" borderId="1" xfId="0" applyNumberFormat="1" applyFont="1" applyFill="1" applyBorder="1" applyAlignment="1">
      <alignment horizontal="right" vertical="top" wrapText="1"/>
    </xf>
    <xf numFmtId="49" fontId="23" fillId="13" borderId="1" xfId="4" applyNumberFormat="1" applyFont="1" applyFill="1" applyBorder="1" applyAlignment="1">
      <alignment horizontal="right" vertical="top" wrapText="1"/>
    </xf>
    <xf numFmtId="0" fontId="25" fillId="5" borderId="2" xfId="0" applyFont="1" applyFill="1" applyBorder="1" applyAlignment="1">
      <alignment horizontal="center" vertical="top" wrapText="1"/>
    </xf>
    <xf numFmtId="0" fontId="25" fillId="5" borderId="8" xfId="0" applyFont="1" applyFill="1" applyBorder="1" applyAlignment="1">
      <alignment horizontal="center" vertical="top" wrapText="1"/>
    </xf>
    <xf numFmtId="49" fontId="7" fillId="0" borderId="10" xfId="0" applyNumberFormat="1" applyFont="1" applyBorder="1" applyAlignment="1">
      <alignment horizontal="center" vertical="top" wrapText="1"/>
    </xf>
    <xf numFmtId="49" fontId="7" fillId="0" borderId="10" xfId="0" applyNumberFormat="1" applyFont="1" applyBorder="1" applyAlignment="1">
      <alignment horizontal="left" vertical="top" wrapText="1"/>
    </xf>
    <xf numFmtId="49" fontId="21" fillId="0" borderId="6" xfId="4" applyNumberFormat="1" applyFont="1" applyBorder="1" applyAlignment="1">
      <alignment horizontal="left" vertical="top" wrapText="1"/>
    </xf>
    <xf numFmtId="49" fontId="21" fillId="0" borderId="16" xfId="4" applyNumberFormat="1" applyFont="1" applyBorder="1" applyAlignment="1">
      <alignment horizontal="left" vertical="top" wrapText="1"/>
    </xf>
    <xf numFmtId="49" fontId="21" fillId="0" borderId="9" xfId="4" applyNumberFormat="1" applyFont="1" applyBorder="1" applyAlignment="1">
      <alignment horizontal="left" vertical="top" wrapText="1"/>
    </xf>
    <xf numFmtId="49" fontId="23" fillId="0" borderId="1" xfId="0" applyNumberFormat="1" applyFont="1" applyBorder="1" applyAlignment="1">
      <alignment horizontal="right" vertical="top" wrapText="1"/>
    </xf>
    <xf numFmtId="0" fontId="12" fillId="0" borderId="1" xfId="0" applyFont="1" applyBorder="1" applyAlignment="1">
      <alignment horizontal="right" vertical="top" wrapText="1"/>
    </xf>
    <xf numFmtId="49" fontId="23" fillId="13" borderId="6" xfId="4" applyNumberFormat="1" applyFont="1" applyFill="1" applyBorder="1" applyAlignment="1">
      <alignment horizontal="right" vertical="top" wrapText="1"/>
    </xf>
    <xf numFmtId="49" fontId="23" fillId="13" borderId="16" xfId="4" applyNumberFormat="1" applyFont="1" applyFill="1" applyBorder="1" applyAlignment="1">
      <alignment horizontal="right" vertical="top" wrapText="1"/>
    </xf>
    <xf numFmtId="49" fontId="23" fillId="13" borderId="9" xfId="4" applyNumberFormat="1" applyFont="1" applyFill="1" applyBorder="1" applyAlignment="1">
      <alignment horizontal="right" vertical="top" wrapText="1"/>
    </xf>
    <xf numFmtId="0" fontId="12" fillId="0" borderId="1" xfId="0" applyFont="1" applyBorder="1" applyAlignment="1">
      <alignment vertical="top" wrapText="1"/>
    </xf>
    <xf numFmtId="0" fontId="12" fillId="0" borderId="1" xfId="0" applyFont="1" applyBorder="1" applyAlignment="1">
      <alignment horizontal="right" vertical="center" wrapText="1"/>
    </xf>
    <xf numFmtId="0" fontId="23" fillId="0" borderId="1" xfId="0" applyFont="1" applyBorder="1" applyAlignment="1">
      <alignment horizontal="right" vertical="center" wrapText="1"/>
    </xf>
    <xf numFmtId="0" fontId="25" fillId="5" borderId="15" xfId="0" applyFont="1" applyFill="1" applyBorder="1" applyAlignment="1">
      <alignment horizontal="left" vertical="top" wrapText="1"/>
    </xf>
    <xf numFmtId="49" fontId="23" fillId="6" borderId="6" xfId="4" applyNumberFormat="1" applyFont="1" applyFill="1" applyBorder="1" applyAlignment="1">
      <alignment horizontal="right" vertical="top" wrapText="1"/>
    </xf>
    <xf numFmtId="49" fontId="23" fillId="6" borderId="16" xfId="4" applyNumberFormat="1" applyFont="1" applyFill="1" applyBorder="1" applyAlignment="1">
      <alignment horizontal="right" vertical="top" wrapText="1"/>
    </xf>
    <xf numFmtId="49" fontId="23" fillId="6" borderId="9" xfId="4" applyNumberFormat="1" applyFont="1" applyFill="1" applyBorder="1" applyAlignment="1">
      <alignment horizontal="right" vertical="top" wrapText="1"/>
    </xf>
    <xf numFmtId="0" fontId="21" fillId="0" borderId="10" xfId="0" applyFont="1" applyBorder="1" applyAlignment="1">
      <alignment horizontal="center" vertical="top" wrapText="1"/>
    </xf>
    <xf numFmtId="166" fontId="21" fillId="5" borderId="2" xfId="0" applyNumberFormat="1" applyFont="1" applyFill="1" applyBorder="1" applyAlignment="1">
      <alignment horizontal="right" vertical="top" wrapText="1"/>
    </xf>
    <xf numFmtId="166" fontId="21" fillId="5" borderId="10" xfId="0" applyNumberFormat="1" applyFont="1" applyFill="1" applyBorder="1" applyAlignment="1">
      <alignment horizontal="right" vertical="top" wrapText="1"/>
    </xf>
    <xf numFmtId="166" fontId="21" fillId="5" borderId="8" xfId="0" applyNumberFormat="1" applyFont="1" applyFill="1" applyBorder="1" applyAlignment="1">
      <alignment horizontal="right" vertical="top" wrapText="1"/>
    </xf>
    <xf numFmtId="49" fontId="1" fillId="0" borderId="2" xfId="6" applyNumberFormat="1" applyBorder="1" applyAlignment="1">
      <alignment horizontal="center" vertical="top" wrapText="1"/>
    </xf>
    <xf numFmtId="49" fontId="1" fillId="0" borderId="8" xfId="6" applyNumberFormat="1" applyBorder="1" applyAlignment="1">
      <alignment horizontal="center" vertical="top" wrapText="1"/>
    </xf>
    <xf numFmtId="49" fontId="6" fillId="0" borderId="1" xfId="6" applyNumberFormat="1" applyFont="1" applyBorder="1" applyAlignment="1">
      <alignment horizontal="right" vertical="top" wrapText="1"/>
    </xf>
    <xf numFmtId="0" fontId="9" fillId="0" borderId="1" xfId="6" applyFont="1" applyBorder="1" applyAlignment="1">
      <alignment horizontal="left" vertical="top" wrapText="1"/>
    </xf>
    <xf numFmtId="166" fontId="1" fillId="5" borderId="1" xfId="0" applyNumberFormat="1" applyFont="1" applyFill="1" applyBorder="1" applyAlignment="1">
      <alignment horizontal="right" vertical="top"/>
    </xf>
    <xf numFmtId="49" fontId="1" fillId="0" borderId="10" xfId="6" applyNumberFormat="1" applyBorder="1" applyAlignment="1">
      <alignment horizontal="center" vertical="top" wrapText="1"/>
    </xf>
    <xf numFmtId="49" fontId="7" fillId="0" borderId="1" xfId="6" applyNumberFormat="1" applyFont="1" applyBorder="1" applyAlignment="1">
      <alignment horizontal="center" vertical="top" wrapText="1"/>
    </xf>
    <xf numFmtId="49" fontId="7" fillId="5" borderId="1" xfId="6" applyNumberFormat="1" applyFont="1" applyFill="1" applyBorder="1" applyAlignment="1">
      <alignment horizontal="left" vertical="top" wrapText="1"/>
    </xf>
    <xf numFmtId="49" fontId="7" fillId="0" borderId="1" xfId="6" applyNumberFormat="1" applyFont="1" applyBorder="1" applyAlignment="1">
      <alignment horizontal="left" vertical="top" wrapText="1"/>
    </xf>
    <xf numFmtId="0" fontId="1" fillId="0" borderId="1" xfId="6" applyBorder="1" applyAlignment="1">
      <alignment vertical="top" wrapText="1"/>
    </xf>
    <xf numFmtId="0" fontId="9" fillId="0" borderId="1" xfId="6" applyFont="1" applyBorder="1" applyAlignment="1">
      <alignment vertical="top" wrapText="1"/>
    </xf>
    <xf numFmtId="49" fontId="1" fillId="0" borderId="1" xfId="6" applyNumberFormat="1" applyBorder="1" applyAlignment="1">
      <alignment horizontal="center" vertical="top" wrapText="1"/>
    </xf>
    <xf numFmtId="49" fontId="1" fillId="0" borderId="2" xfId="6" applyNumberFormat="1" applyBorder="1" applyAlignment="1">
      <alignment horizontal="left" vertical="top" wrapText="1"/>
    </xf>
    <xf numFmtId="49" fontId="1" fillId="0" borderId="8" xfId="6" applyNumberFormat="1" applyBorder="1" applyAlignment="1">
      <alignment horizontal="left" vertical="top" wrapText="1"/>
    </xf>
    <xf numFmtId="0" fontId="1" fillId="0" borderId="2" xfId="6" applyBorder="1" applyAlignment="1">
      <alignment horizontal="left" vertical="top" wrapText="1"/>
    </xf>
    <xf numFmtId="0" fontId="1" fillId="0" borderId="10" xfId="6" applyBorder="1" applyAlignment="1">
      <alignment horizontal="left" vertical="top" wrapText="1"/>
    </xf>
    <xf numFmtId="0" fontId="1" fillId="0" borderId="8" xfId="6" applyBorder="1" applyAlignment="1">
      <alignment horizontal="left" vertical="top" wrapText="1"/>
    </xf>
    <xf numFmtId="49" fontId="9" fillId="0" borderId="1" xfId="6" applyNumberFormat="1" applyFont="1" applyBorder="1" applyAlignment="1">
      <alignment horizontal="right" vertical="top" wrapText="1"/>
    </xf>
    <xf numFmtId="0" fontId="1" fillId="5" borderId="1" xfId="6" applyFill="1" applyBorder="1" applyAlignment="1">
      <alignment horizontal="left" vertical="top" wrapText="1"/>
    </xf>
    <xf numFmtId="49" fontId="6" fillId="5"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 fillId="0" borderId="1" xfId="4" applyNumberFormat="1" applyFont="1" applyBorder="1" applyAlignment="1">
      <alignment horizontal="left" vertical="top" wrapText="1"/>
    </xf>
    <xf numFmtId="0" fontId="9" fillId="0" borderId="6" xfId="6" applyFont="1" applyBorder="1" applyAlignment="1">
      <alignment horizontal="left" vertical="top" wrapText="1"/>
    </xf>
    <xf numFmtId="0" fontId="9" fillId="0" borderId="16" xfId="6" applyFont="1" applyBorder="1" applyAlignment="1">
      <alignment horizontal="left" vertical="top" wrapText="1"/>
    </xf>
    <xf numFmtId="49" fontId="7" fillId="0" borderId="2" xfId="6" applyNumberFormat="1" applyFont="1" applyBorder="1" applyAlignment="1">
      <alignment horizontal="left" vertical="top" wrapText="1"/>
    </xf>
    <xf numFmtId="49" fontId="7" fillId="0" borderId="8" xfId="6" applyNumberFormat="1" applyFont="1" applyBorder="1" applyAlignment="1">
      <alignment horizontal="left" vertical="top" wrapText="1"/>
    </xf>
    <xf numFmtId="0" fontId="1" fillId="0" borderId="2" xfId="6" applyBorder="1" applyAlignment="1">
      <alignment horizontal="center" vertical="top" wrapText="1"/>
    </xf>
    <xf numFmtId="0" fontId="1" fillId="0" borderId="10" xfId="6" applyBorder="1" applyAlignment="1">
      <alignment horizontal="center" vertical="top" wrapText="1"/>
    </xf>
    <xf numFmtId="0" fontId="1" fillId="0" borderId="8" xfId="6" applyBorder="1" applyAlignment="1">
      <alignment horizontal="center" vertical="top" wrapText="1"/>
    </xf>
    <xf numFmtId="49" fontId="1" fillId="0" borderId="10" xfId="6" applyNumberFormat="1" applyBorder="1" applyAlignment="1">
      <alignment horizontal="left" vertical="top" wrapText="1"/>
    </xf>
    <xf numFmtId="49" fontId="7" fillId="0" borderId="12" xfId="6" applyNumberFormat="1" applyFont="1" applyBorder="1" applyAlignment="1">
      <alignment vertical="top" wrapText="1"/>
    </xf>
    <xf numFmtId="49" fontId="7" fillId="0" borderId="20" xfId="6" applyNumberFormat="1" applyFont="1" applyBorder="1" applyAlignment="1">
      <alignment vertical="top" wrapText="1"/>
    </xf>
    <xf numFmtId="49" fontId="7" fillId="0" borderId="11" xfId="6" applyNumberFormat="1" applyFont="1" applyBorder="1" applyAlignment="1">
      <alignment vertical="top" wrapText="1"/>
    </xf>
    <xf numFmtId="49" fontId="1" fillId="0" borderId="2" xfId="6" applyNumberFormat="1" applyBorder="1" applyAlignment="1">
      <alignment vertical="top" wrapText="1"/>
    </xf>
    <xf numFmtId="49" fontId="1" fillId="0" borderId="10" xfId="6" applyNumberFormat="1" applyBorder="1" applyAlignment="1">
      <alignment vertical="top" wrapText="1"/>
    </xf>
    <xf numFmtId="49" fontId="1" fillId="0" borderId="8" xfId="6" applyNumberFormat="1" applyBorder="1" applyAlignment="1">
      <alignment vertical="top" wrapText="1"/>
    </xf>
    <xf numFmtId="166" fontId="1" fillId="5" borderId="2" xfId="0" applyNumberFormat="1" applyFont="1" applyFill="1" applyBorder="1" applyAlignment="1">
      <alignment horizontal="right" vertical="top"/>
    </xf>
    <xf numFmtId="166" fontId="1" fillId="5" borderId="10"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49" fontId="7" fillId="0" borderId="1" xfId="6" applyNumberFormat="1" applyFont="1" applyBorder="1" applyAlignment="1">
      <alignment vertical="top" wrapText="1"/>
    </xf>
    <xf numFmtId="49" fontId="1" fillId="5" borderId="2" xfId="6" applyNumberFormat="1" applyFill="1" applyBorder="1" applyAlignment="1">
      <alignment horizontal="left" vertical="top" wrapText="1"/>
    </xf>
    <xf numFmtId="49" fontId="1" fillId="5" borderId="8" xfId="6" applyNumberFormat="1" applyFill="1" applyBorder="1" applyAlignment="1">
      <alignment horizontal="left" vertical="top" wrapText="1"/>
    </xf>
    <xf numFmtId="49" fontId="1" fillId="5" borderId="2" xfId="0" applyNumberFormat="1" applyFont="1" applyFill="1" applyBorder="1" applyAlignment="1">
      <alignment vertical="top" wrapText="1"/>
    </xf>
    <xf numFmtId="49" fontId="1" fillId="5" borderId="8" xfId="0" applyNumberFormat="1" applyFont="1" applyFill="1" applyBorder="1" applyAlignment="1">
      <alignment vertical="top" wrapText="1"/>
    </xf>
    <xf numFmtId="49" fontId="4" fillId="6" borderId="1" xfId="6" applyNumberFormat="1" applyFont="1" applyFill="1" applyBorder="1" applyAlignment="1">
      <alignment horizontal="right" vertical="top" wrapText="1"/>
    </xf>
    <xf numFmtId="49" fontId="9" fillId="6" borderId="1" xfId="4" applyNumberFormat="1" applyFont="1" applyFill="1" applyBorder="1" applyAlignment="1">
      <alignment horizontal="right" vertical="top" wrapText="1"/>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0" fontId="7" fillId="5" borderId="2" xfId="0" applyFont="1" applyFill="1" applyBorder="1" applyAlignment="1">
      <alignment vertical="top" wrapText="1"/>
    </xf>
    <xf numFmtId="0" fontId="7" fillId="5" borderId="10" xfId="0" applyFont="1" applyFill="1" applyBorder="1" applyAlignment="1">
      <alignment vertical="top" wrapText="1"/>
    </xf>
    <xf numFmtId="0" fontId="7" fillId="5" borderId="8" xfId="0" applyFont="1" applyFill="1" applyBorder="1" applyAlignment="1">
      <alignment vertical="top" wrapText="1"/>
    </xf>
    <xf numFmtId="166" fontId="1" fillId="5" borderId="2" xfId="6" applyNumberFormat="1" applyFill="1" applyBorder="1" applyAlignment="1">
      <alignment horizontal="right" vertical="top" wrapText="1"/>
    </xf>
    <xf numFmtId="166" fontId="1" fillId="5" borderId="10" xfId="6" applyNumberFormat="1" applyFill="1" applyBorder="1" applyAlignment="1">
      <alignment horizontal="right" vertical="top" wrapText="1"/>
    </xf>
    <xf numFmtId="166" fontId="1" fillId="5" borderId="8" xfId="6" applyNumberFormat="1" applyFill="1" applyBorder="1" applyAlignment="1">
      <alignment horizontal="right" vertical="top" wrapText="1"/>
    </xf>
    <xf numFmtId="49" fontId="7" fillId="5" borderId="2" xfId="0" applyNumberFormat="1" applyFont="1" applyFill="1" applyBorder="1" applyAlignment="1">
      <alignment vertical="top" wrapText="1"/>
    </xf>
    <xf numFmtId="49" fontId="7" fillId="5" borderId="10" xfId="0" applyNumberFormat="1" applyFont="1" applyFill="1" applyBorder="1" applyAlignment="1">
      <alignment vertical="top" wrapText="1"/>
    </xf>
    <xf numFmtId="49" fontId="7" fillId="5" borderId="8" xfId="0" applyNumberFormat="1" applyFont="1" applyFill="1" applyBorder="1" applyAlignment="1">
      <alignment vertical="top" wrapText="1"/>
    </xf>
    <xf numFmtId="49" fontId="1" fillId="5" borderId="1" xfId="6" applyNumberFormat="1" applyFill="1" applyBorder="1" applyAlignment="1">
      <alignment horizontal="center" vertical="top" wrapText="1"/>
    </xf>
    <xf numFmtId="0" fontId="1" fillId="0" borderId="1" xfId="6" applyBorder="1" applyAlignment="1">
      <alignment horizontal="center" vertical="top" wrapText="1"/>
    </xf>
    <xf numFmtId="49" fontId="1" fillId="0" borderId="1" xfId="6" applyNumberFormat="1" applyBorder="1" applyAlignment="1">
      <alignment horizontal="left" vertical="top" wrapText="1"/>
    </xf>
    <xf numFmtId="0" fontId="9" fillId="5" borderId="1" xfId="6" applyFont="1" applyFill="1" applyBorder="1" applyAlignment="1">
      <alignment horizontal="left" vertical="top" wrapText="1"/>
    </xf>
    <xf numFmtId="49" fontId="9" fillId="5" borderId="1" xfId="6" applyNumberFormat="1" applyFont="1" applyFill="1" applyBorder="1" applyAlignment="1">
      <alignment horizontal="right" vertical="top" wrapText="1"/>
    </xf>
    <xf numFmtId="0" fontId="4" fillId="0" borderId="0" xfId="0" applyFont="1" applyAlignment="1">
      <alignment horizontal="center" vertical="center"/>
    </xf>
    <xf numFmtId="49" fontId="4" fillId="9" borderId="1" xfId="0" applyNumberFormat="1" applyFont="1" applyFill="1" applyBorder="1" applyAlignment="1">
      <alignment horizontal="center" vertical="center" wrapText="1"/>
    </xf>
    <xf numFmtId="49" fontId="4" fillId="2" borderId="19"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0" fontId="4" fillId="9" borderId="1" xfId="0" applyFont="1" applyFill="1" applyBorder="1" applyAlignment="1">
      <alignment horizontal="center" vertical="center" wrapText="1"/>
    </xf>
    <xf numFmtId="49" fontId="11" fillId="0" borderId="6" xfId="4" applyNumberFormat="1" applyFont="1" applyBorder="1" applyAlignment="1">
      <alignment horizontal="left" vertical="top" wrapText="1"/>
    </xf>
    <xf numFmtId="49" fontId="11" fillId="0" borderId="16" xfId="4" applyNumberFormat="1" applyFont="1" applyBorder="1" applyAlignment="1">
      <alignment horizontal="left" vertical="top" wrapText="1"/>
    </xf>
    <xf numFmtId="49" fontId="11" fillId="0" borderId="9" xfId="4" applyNumberFormat="1" applyFont="1" applyBorder="1" applyAlignment="1">
      <alignment horizontal="lef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0" fontId="35" fillId="5" borderId="15" xfId="0" applyFont="1" applyFill="1" applyBorder="1" applyAlignment="1">
      <alignment horizontal="left" vertical="top" wrapText="1"/>
    </xf>
    <xf numFmtId="49" fontId="4" fillId="13" borderId="6" xfId="4" applyNumberFormat="1" applyFont="1" applyFill="1" applyBorder="1" applyAlignment="1">
      <alignment horizontal="right" vertical="top" wrapText="1"/>
    </xf>
    <xf numFmtId="49" fontId="4" fillId="13" borderId="16" xfId="4" applyNumberFormat="1" applyFont="1" applyFill="1" applyBorder="1" applyAlignment="1">
      <alignment horizontal="right" vertical="top" wrapText="1"/>
    </xf>
    <xf numFmtId="49" fontId="4" fillId="13"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0" fontId="46" fillId="0" borderId="0" xfId="0" applyFont="1" applyAlignment="1">
      <alignment vertical="top" wrapText="1"/>
    </xf>
    <xf numFmtId="0" fontId="55" fillId="2" borderId="0" xfId="0" applyFont="1" applyFill="1" applyAlignment="1">
      <alignment horizontal="center" vertical="center" wrapText="1"/>
    </xf>
  </cellXfs>
  <cellStyles count="12">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188A3E"/>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pageSetUpPr fitToPage="1"/>
  </sheetPr>
  <dimension ref="A1:K65"/>
  <sheetViews>
    <sheetView tabSelected="1" zoomScaleNormal="100" workbookViewId="0">
      <pane ySplit="8" topLeftCell="A9" activePane="bottomLeft" state="frozen"/>
      <selection activeCell="B16" sqref="B16:J17"/>
      <selection pane="bottomLeft" activeCell="O4" sqref="O4"/>
    </sheetView>
  </sheetViews>
  <sheetFormatPr defaultColWidth="9.140625" defaultRowHeight="12.75" x14ac:dyDescent="0.2"/>
  <cols>
    <col min="1" max="1" width="4.42578125" style="159" customWidth="1"/>
    <col min="2" max="2" width="4" style="159" customWidth="1"/>
    <col min="3" max="3" width="4.28515625" style="159" customWidth="1"/>
    <col min="4" max="4" width="38.5703125" style="13" customWidth="1"/>
    <col min="5" max="5" width="5.28515625" style="435" customWidth="1"/>
    <col min="6" max="6" width="40.85546875" style="442" customWidth="1"/>
    <col min="7" max="7" width="22.28515625" style="13" customWidth="1"/>
    <col min="8" max="8" width="6.85546875" style="136" customWidth="1"/>
    <col min="9" max="9" width="13.7109375" style="153" customWidth="1"/>
    <col min="10" max="10" width="27" style="13" customWidth="1"/>
    <col min="11" max="11" width="5.7109375" style="80" customWidth="1"/>
    <col min="12" max="16384" width="9.140625" style="13"/>
  </cols>
  <sheetData>
    <row r="1" spans="1:11" ht="86.25" customHeight="1" x14ac:dyDescent="0.2">
      <c r="E1" s="429"/>
      <c r="G1" s="430"/>
      <c r="H1" s="645" t="s">
        <v>946</v>
      </c>
      <c r="I1" s="645"/>
      <c r="J1" s="645"/>
      <c r="K1" s="645"/>
    </row>
    <row r="2" spans="1:11" ht="12" customHeight="1" x14ac:dyDescent="0.2">
      <c r="E2" s="429"/>
      <c r="G2" s="430"/>
      <c r="H2" s="591"/>
      <c r="I2" s="591"/>
      <c r="J2" s="591"/>
      <c r="K2" s="591"/>
    </row>
    <row r="3" spans="1:11" ht="39" customHeight="1" x14ac:dyDescent="0.2">
      <c r="A3" s="1098" t="s">
        <v>662</v>
      </c>
      <c r="B3" s="1098"/>
      <c r="C3" s="1098"/>
      <c r="D3" s="1098"/>
      <c r="E3" s="1098"/>
      <c r="F3" s="1098"/>
      <c r="G3" s="1098"/>
      <c r="H3" s="1098"/>
      <c r="I3" s="1098"/>
      <c r="J3" s="1098"/>
      <c r="K3" s="1098"/>
    </row>
    <row r="4" spans="1:11" ht="38.25" customHeight="1" x14ac:dyDescent="0.2">
      <c r="A4" s="653" t="s">
        <v>111</v>
      </c>
      <c r="B4" s="653" t="s">
        <v>112</v>
      </c>
      <c r="C4" s="653" t="s">
        <v>113</v>
      </c>
      <c r="D4" s="655" t="s">
        <v>114</v>
      </c>
      <c r="E4" s="669" t="s">
        <v>654</v>
      </c>
      <c r="F4" s="668" t="s">
        <v>655</v>
      </c>
      <c r="G4" s="668" t="s">
        <v>656</v>
      </c>
      <c r="H4" s="653" t="s">
        <v>110</v>
      </c>
      <c r="I4" s="652" t="s">
        <v>659</v>
      </c>
      <c r="J4" s="426" t="s">
        <v>657</v>
      </c>
      <c r="K4" s="426"/>
    </row>
    <row r="5" spans="1:11" ht="12.75" customHeight="1" x14ac:dyDescent="0.2">
      <c r="A5" s="653"/>
      <c r="B5" s="653"/>
      <c r="C5" s="653"/>
      <c r="D5" s="655"/>
      <c r="E5" s="669"/>
      <c r="F5" s="668"/>
      <c r="G5" s="668"/>
      <c r="H5" s="653"/>
      <c r="I5" s="652"/>
      <c r="J5" s="652" t="s">
        <v>116</v>
      </c>
      <c r="K5" s="426"/>
    </row>
    <row r="6" spans="1:11" ht="19.5" customHeight="1" x14ac:dyDescent="0.2">
      <c r="A6" s="653"/>
      <c r="B6" s="653"/>
      <c r="C6" s="653"/>
      <c r="D6" s="655"/>
      <c r="E6" s="669"/>
      <c r="F6" s="668"/>
      <c r="G6" s="668"/>
      <c r="H6" s="653"/>
      <c r="I6" s="652"/>
      <c r="J6" s="652"/>
      <c r="K6" s="650" t="s">
        <v>658</v>
      </c>
    </row>
    <row r="7" spans="1:11" ht="23.25" customHeight="1" x14ac:dyDescent="0.2">
      <c r="A7" s="653"/>
      <c r="B7" s="653"/>
      <c r="C7" s="653"/>
      <c r="D7" s="655"/>
      <c r="E7" s="669"/>
      <c r="F7" s="668"/>
      <c r="G7" s="668"/>
      <c r="H7" s="653"/>
      <c r="I7" s="652"/>
      <c r="J7" s="652"/>
      <c r="K7" s="650"/>
    </row>
    <row r="8" spans="1:11" ht="48" customHeight="1" x14ac:dyDescent="0.2">
      <c r="A8" s="653"/>
      <c r="B8" s="653"/>
      <c r="C8" s="653"/>
      <c r="D8" s="655"/>
      <c r="E8" s="669"/>
      <c r="F8" s="668"/>
      <c r="G8" s="668"/>
      <c r="H8" s="653"/>
      <c r="I8" s="652"/>
      <c r="J8" s="652"/>
      <c r="K8" s="650"/>
    </row>
    <row r="9" spans="1:11" ht="21.75" customHeight="1" x14ac:dyDescent="0.2">
      <c r="A9" s="654" t="s">
        <v>212</v>
      </c>
      <c r="B9" s="654"/>
      <c r="C9" s="654"/>
      <c r="D9" s="654"/>
      <c r="E9" s="654"/>
      <c r="F9" s="654"/>
      <c r="G9" s="654"/>
      <c r="H9" s="654"/>
      <c r="I9" s="654"/>
      <c r="J9" s="654"/>
      <c r="K9" s="491"/>
    </row>
    <row r="10" spans="1:11" ht="19.5" customHeight="1" x14ac:dyDescent="0.2">
      <c r="A10" s="48" t="s">
        <v>123</v>
      </c>
      <c r="B10" s="666" t="s">
        <v>381</v>
      </c>
      <c r="C10" s="666"/>
      <c r="D10" s="666"/>
      <c r="E10" s="666"/>
      <c r="F10" s="666"/>
      <c r="G10" s="666"/>
      <c r="H10" s="666"/>
      <c r="I10" s="666"/>
      <c r="J10" s="666"/>
      <c r="K10" s="492"/>
    </row>
    <row r="11" spans="1:11" s="86" customFormat="1" ht="20.25" customHeight="1" x14ac:dyDescent="0.2">
      <c r="A11" s="48" t="s">
        <v>123</v>
      </c>
      <c r="B11" s="48" t="s">
        <v>123</v>
      </c>
      <c r="C11" s="666" t="s">
        <v>278</v>
      </c>
      <c r="D11" s="666"/>
      <c r="E11" s="666"/>
      <c r="F11" s="666"/>
      <c r="G11" s="666"/>
      <c r="H11" s="666"/>
      <c r="I11" s="666"/>
      <c r="J11" s="666"/>
      <c r="K11" s="493"/>
    </row>
    <row r="12" spans="1:11" ht="45" customHeight="1" x14ac:dyDescent="0.2">
      <c r="A12" s="200" t="s">
        <v>123</v>
      </c>
      <c r="B12" s="200" t="s">
        <v>123</v>
      </c>
      <c r="C12" s="200" t="s">
        <v>129</v>
      </c>
      <c r="D12" s="203" t="s">
        <v>552</v>
      </c>
      <c r="E12" s="436" t="s">
        <v>158</v>
      </c>
      <c r="F12" s="427" t="s">
        <v>663</v>
      </c>
      <c r="G12" s="427" t="s">
        <v>660</v>
      </c>
      <c r="H12" s="199" t="s">
        <v>1</v>
      </c>
      <c r="I12" s="201">
        <v>95</v>
      </c>
      <c r="J12" s="199" t="s">
        <v>567</v>
      </c>
      <c r="K12" s="221">
        <v>780</v>
      </c>
    </row>
    <row r="13" spans="1:11" ht="57.75" customHeight="1" x14ac:dyDescent="0.2">
      <c r="A13" s="196" t="s">
        <v>123</v>
      </c>
      <c r="B13" s="196" t="s">
        <v>123</v>
      </c>
      <c r="C13" s="196" t="s">
        <v>133</v>
      </c>
      <c r="D13" s="198" t="s">
        <v>370</v>
      </c>
      <c r="E13" s="437" t="s">
        <v>158</v>
      </c>
      <c r="F13" s="428" t="s">
        <v>664</v>
      </c>
      <c r="G13" s="427" t="s">
        <v>660</v>
      </c>
      <c r="H13" s="207" t="s">
        <v>1</v>
      </c>
      <c r="I13" s="201">
        <v>50</v>
      </c>
      <c r="J13" s="325" t="s">
        <v>300</v>
      </c>
      <c r="K13" s="220">
        <v>36</v>
      </c>
    </row>
    <row r="14" spans="1:11" ht="62.25" customHeight="1" x14ac:dyDescent="0.2">
      <c r="A14" s="200" t="s">
        <v>123</v>
      </c>
      <c r="B14" s="200" t="s">
        <v>123</v>
      </c>
      <c r="C14" s="200" t="s">
        <v>134</v>
      </c>
      <c r="D14" s="203" t="s">
        <v>262</v>
      </c>
      <c r="E14" s="436" t="s">
        <v>158</v>
      </c>
      <c r="F14" s="432" t="s">
        <v>665</v>
      </c>
      <c r="G14" s="427" t="s">
        <v>660</v>
      </c>
      <c r="H14" s="207" t="s">
        <v>1</v>
      </c>
      <c r="I14" s="201">
        <v>9</v>
      </c>
      <c r="J14" s="199" t="s">
        <v>91</v>
      </c>
      <c r="K14" s="221">
        <v>153</v>
      </c>
    </row>
    <row r="15" spans="1:11" ht="62.25" customHeight="1" x14ac:dyDescent="0.2">
      <c r="A15" s="200" t="s">
        <v>123</v>
      </c>
      <c r="B15" s="200" t="s">
        <v>123</v>
      </c>
      <c r="C15" s="200" t="s">
        <v>16</v>
      </c>
      <c r="D15" s="203" t="s">
        <v>936</v>
      </c>
      <c r="E15" s="436" t="s">
        <v>158</v>
      </c>
      <c r="F15" s="432" t="s">
        <v>937</v>
      </c>
      <c r="G15" s="427" t="s">
        <v>938</v>
      </c>
      <c r="H15" s="207" t="s">
        <v>3</v>
      </c>
      <c r="I15" s="201">
        <v>840</v>
      </c>
      <c r="J15" s="199" t="s">
        <v>939</v>
      </c>
      <c r="K15" s="221">
        <v>4</v>
      </c>
    </row>
    <row r="16" spans="1:11" ht="46.5" customHeight="1" x14ac:dyDescent="0.2">
      <c r="A16" s="200" t="s">
        <v>123</v>
      </c>
      <c r="B16" s="200" t="s">
        <v>123</v>
      </c>
      <c r="C16" s="200" t="s">
        <v>2</v>
      </c>
      <c r="D16" s="203" t="s">
        <v>617</v>
      </c>
      <c r="E16" s="436" t="s">
        <v>158</v>
      </c>
      <c r="F16" s="427" t="s">
        <v>666</v>
      </c>
      <c r="G16" s="427" t="s">
        <v>661</v>
      </c>
      <c r="H16" s="199" t="s">
        <v>1</v>
      </c>
      <c r="I16" s="201">
        <v>5</v>
      </c>
      <c r="J16" s="203" t="s">
        <v>283</v>
      </c>
      <c r="K16" s="200" t="s">
        <v>158</v>
      </c>
    </row>
    <row r="17" spans="1:11" ht="25.5" customHeight="1" x14ac:dyDescent="0.2">
      <c r="A17" s="674" t="s">
        <v>123</v>
      </c>
      <c r="B17" s="674" t="s">
        <v>123</v>
      </c>
      <c r="C17" s="674" t="s">
        <v>8</v>
      </c>
      <c r="D17" s="658" t="s">
        <v>301</v>
      </c>
      <c r="E17" s="662" t="s">
        <v>158</v>
      </c>
      <c r="F17" s="660" t="s">
        <v>667</v>
      </c>
      <c r="G17" s="660" t="s">
        <v>660</v>
      </c>
      <c r="H17" s="207" t="s">
        <v>1</v>
      </c>
      <c r="I17" s="43">
        <v>170.5</v>
      </c>
      <c r="J17" s="696" t="s">
        <v>183</v>
      </c>
      <c r="K17" s="698">
        <v>27</v>
      </c>
    </row>
    <row r="18" spans="1:11" ht="24" hidden="1" customHeight="1" x14ac:dyDescent="0.2">
      <c r="A18" s="676"/>
      <c r="B18" s="676"/>
      <c r="C18" s="676"/>
      <c r="D18" s="659"/>
      <c r="E18" s="663"/>
      <c r="F18" s="661"/>
      <c r="G18" s="661"/>
      <c r="H18" s="207" t="s">
        <v>13</v>
      </c>
      <c r="I18" s="43">
        <v>0</v>
      </c>
      <c r="J18" s="697"/>
      <c r="K18" s="699"/>
    </row>
    <row r="19" spans="1:11" ht="46.5" customHeight="1" x14ac:dyDescent="0.2">
      <c r="A19" s="200" t="s">
        <v>123</v>
      </c>
      <c r="B19" s="200" t="s">
        <v>123</v>
      </c>
      <c r="C19" s="200" t="s">
        <v>5</v>
      </c>
      <c r="D19" s="203" t="s">
        <v>191</v>
      </c>
      <c r="E19" s="436" t="s">
        <v>158</v>
      </c>
      <c r="F19" s="432" t="s">
        <v>668</v>
      </c>
      <c r="G19" s="427" t="s">
        <v>660</v>
      </c>
      <c r="H19" s="207" t="s">
        <v>1</v>
      </c>
      <c r="I19" s="201">
        <v>3</v>
      </c>
      <c r="J19" s="199" t="s">
        <v>171</v>
      </c>
      <c r="K19" s="221">
        <v>1</v>
      </c>
    </row>
    <row r="20" spans="1:11" ht="16.5" customHeight="1" x14ac:dyDescent="0.2">
      <c r="A20" s="173" t="s">
        <v>123</v>
      </c>
      <c r="B20" s="173" t="s">
        <v>123</v>
      </c>
      <c r="C20" s="664" t="s">
        <v>117</v>
      </c>
      <c r="D20" s="664"/>
      <c r="E20" s="664"/>
      <c r="F20" s="664"/>
      <c r="G20" s="664"/>
      <c r="H20" s="664"/>
      <c r="I20" s="74">
        <f>SUM(I12:I19)</f>
        <v>1172.5</v>
      </c>
      <c r="J20" s="443"/>
      <c r="K20" s="494"/>
    </row>
    <row r="21" spans="1:11" ht="17.25" customHeight="1" x14ac:dyDescent="0.2">
      <c r="A21" s="173" t="s">
        <v>123</v>
      </c>
      <c r="B21" s="667" t="s">
        <v>92</v>
      </c>
      <c r="C21" s="667"/>
      <c r="D21" s="667"/>
      <c r="E21" s="667"/>
      <c r="F21" s="667"/>
      <c r="G21" s="667"/>
      <c r="H21" s="667"/>
      <c r="I21" s="74">
        <f t="shared" ref="I21" si="0">+I20</f>
        <v>1172.5</v>
      </c>
      <c r="J21" s="443"/>
      <c r="K21" s="495"/>
    </row>
    <row r="22" spans="1:11" ht="22.5" customHeight="1" x14ac:dyDescent="0.2">
      <c r="A22" s="48" t="s">
        <v>124</v>
      </c>
      <c r="B22" s="666" t="s">
        <v>279</v>
      </c>
      <c r="C22" s="666"/>
      <c r="D22" s="666"/>
      <c r="E22" s="666"/>
      <c r="F22" s="666"/>
      <c r="G22" s="666"/>
      <c r="H22" s="666"/>
      <c r="I22" s="666"/>
      <c r="J22" s="666"/>
      <c r="K22" s="492"/>
    </row>
    <row r="23" spans="1:11" ht="20.25" customHeight="1" x14ac:dyDescent="0.2">
      <c r="A23" s="48" t="s">
        <v>124</v>
      </c>
      <c r="B23" s="48" t="s">
        <v>123</v>
      </c>
      <c r="C23" s="666" t="s">
        <v>280</v>
      </c>
      <c r="D23" s="666"/>
      <c r="E23" s="666"/>
      <c r="F23" s="666"/>
      <c r="G23" s="666"/>
      <c r="H23" s="666"/>
      <c r="I23" s="666"/>
      <c r="J23" s="666"/>
      <c r="K23" s="492"/>
    </row>
    <row r="24" spans="1:11" ht="25.5" customHeight="1" x14ac:dyDescent="0.2">
      <c r="A24" s="651" t="s">
        <v>124</v>
      </c>
      <c r="B24" s="651" t="s">
        <v>123</v>
      </c>
      <c r="C24" s="657" t="s">
        <v>123</v>
      </c>
      <c r="D24" s="665" t="s">
        <v>261</v>
      </c>
      <c r="E24" s="646">
        <v>1</v>
      </c>
      <c r="F24" s="648" t="s">
        <v>669</v>
      </c>
      <c r="G24" s="648" t="s">
        <v>670</v>
      </c>
      <c r="H24" s="199" t="s">
        <v>13</v>
      </c>
      <c r="I24" s="201">
        <v>484</v>
      </c>
      <c r="J24" s="665" t="s">
        <v>152</v>
      </c>
      <c r="K24" s="656">
        <v>100</v>
      </c>
    </row>
    <row r="25" spans="1:11" ht="11.25" hidden="1" customHeight="1" x14ac:dyDescent="0.2">
      <c r="A25" s="651"/>
      <c r="B25" s="651"/>
      <c r="C25" s="657"/>
      <c r="D25" s="665"/>
      <c r="E25" s="647"/>
      <c r="F25" s="649"/>
      <c r="G25" s="649"/>
      <c r="H25" s="199" t="s">
        <v>11</v>
      </c>
      <c r="I25" s="201">
        <v>0</v>
      </c>
      <c r="J25" s="665"/>
      <c r="K25" s="656"/>
    </row>
    <row r="26" spans="1:11" ht="43.5" customHeight="1" x14ac:dyDescent="0.2">
      <c r="A26" s="222" t="s">
        <v>124</v>
      </c>
      <c r="B26" s="222" t="s">
        <v>123</v>
      </c>
      <c r="C26" s="222" t="s">
        <v>124</v>
      </c>
      <c r="D26" s="169" t="s">
        <v>263</v>
      </c>
      <c r="E26" s="439">
        <v>1</v>
      </c>
      <c r="F26" s="445" t="s">
        <v>671</v>
      </c>
      <c r="G26" s="445" t="s">
        <v>661</v>
      </c>
      <c r="H26" s="199" t="s">
        <v>1</v>
      </c>
      <c r="I26" s="201">
        <v>20</v>
      </c>
      <c r="J26" s="140" t="s">
        <v>281</v>
      </c>
      <c r="K26" s="470">
        <v>100</v>
      </c>
    </row>
    <row r="27" spans="1:11" ht="18" customHeight="1" x14ac:dyDescent="0.2">
      <c r="A27" s="651" t="s">
        <v>124</v>
      </c>
      <c r="B27" s="651" t="s">
        <v>123</v>
      </c>
      <c r="C27" s="651" t="s">
        <v>125</v>
      </c>
      <c r="D27" s="682" t="s">
        <v>138</v>
      </c>
      <c r="E27" s="689">
        <v>1</v>
      </c>
      <c r="F27" s="692" t="s">
        <v>672</v>
      </c>
      <c r="G27" s="692" t="s">
        <v>673</v>
      </c>
      <c r="H27" s="199" t="s">
        <v>1</v>
      </c>
      <c r="I27" s="164">
        <v>171</v>
      </c>
      <c r="J27" s="682" t="s">
        <v>380</v>
      </c>
      <c r="K27" s="656">
        <v>100</v>
      </c>
    </row>
    <row r="28" spans="1:11" ht="18.75" customHeight="1" x14ac:dyDescent="0.2">
      <c r="A28" s="651"/>
      <c r="B28" s="651"/>
      <c r="C28" s="651"/>
      <c r="D28" s="682"/>
      <c r="E28" s="690"/>
      <c r="F28" s="693"/>
      <c r="G28" s="693"/>
      <c r="H28" s="199" t="s">
        <v>11</v>
      </c>
      <c r="I28" s="164">
        <v>260</v>
      </c>
      <c r="J28" s="682"/>
      <c r="K28" s="656"/>
    </row>
    <row r="29" spans="1:11" ht="21.75" customHeight="1" x14ac:dyDescent="0.2">
      <c r="A29" s="651"/>
      <c r="B29" s="651"/>
      <c r="C29" s="651"/>
      <c r="D29" s="682"/>
      <c r="E29" s="690"/>
      <c r="F29" s="693"/>
      <c r="G29" s="693"/>
      <c r="H29" s="199" t="s">
        <v>3</v>
      </c>
      <c r="I29" s="164">
        <v>22.4</v>
      </c>
      <c r="J29" s="682"/>
      <c r="K29" s="656"/>
    </row>
    <row r="30" spans="1:11" ht="21.75" customHeight="1" x14ac:dyDescent="0.2">
      <c r="A30" s="651"/>
      <c r="B30" s="651"/>
      <c r="C30" s="651"/>
      <c r="D30" s="682"/>
      <c r="E30" s="691"/>
      <c r="F30" s="694"/>
      <c r="G30" s="694"/>
      <c r="H30" s="199" t="s">
        <v>4</v>
      </c>
      <c r="I30" s="164">
        <v>1.9</v>
      </c>
      <c r="J30" s="682"/>
      <c r="K30" s="656"/>
    </row>
    <row r="31" spans="1:11" ht="42" customHeight="1" x14ac:dyDescent="0.2">
      <c r="A31" s="200" t="s">
        <v>124</v>
      </c>
      <c r="B31" s="200" t="s">
        <v>123</v>
      </c>
      <c r="C31" s="205" t="s">
        <v>126</v>
      </c>
      <c r="D31" s="140" t="s">
        <v>409</v>
      </c>
      <c r="E31" s="439">
        <v>1</v>
      </c>
      <c r="F31" s="445" t="s">
        <v>671</v>
      </c>
      <c r="G31" s="432" t="s">
        <v>660</v>
      </c>
      <c r="H31" s="167" t="s">
        <v>1</v>
      </c>
      <c r="I31" s="201">
        <v>63</v>
      </c>
      <c r="J31" s="140" t="s">
        <v>182</v>
      </c>
      <c r="K31" s="221">
        <v>2</v>
      </c>
    </row>
    <row r="32" spans="1:11" ht="45.75" customHeight="1" x14ac:dyDescent="0.2">
      <c r="A32" s="196" t="s">
        <v>124</v>
      </c>
      <c r="B32" s="196" t="s">
        <v>123</v>
      </c>
      <c r="C32" s="208" t="s">
        <v>127</v>
      </c>
      <c r="D32" s="162" t="s">
        <v>371</v>
      </c>
      <c r="E32" s="438">
        <v>1</v>
      </c>
      <c r="F32" s="432" t="s">
        <v>671</v>
      </c>
      <c r="G32" s="432" t="s">
        <v>660</v>
      </c>
      <c r="H32" s="199" t="s">
        <v>1</v>
      </c>
      <c r="I32" s="201">
        <v>30</v>
      </c>
      <c r="J32" s="162" t="s">
        <v>433</v>
      </c>
      <c r="K32" s="196" t="s">
        <v>10</v>
      </c>
    </row>
    <row r="33" spans="1:11" ht="35.25" customHeight="1" x14ac:dyDescent="0.2">
      <c r="A33" s="196" t="s">
        <v>124</v>
      </c>
      <c r="B33" s="196" t="s">
        <v>123</v>
      </c>
      <c r="C33" s="196" t="s">
        <v>128</v>
      </c>
      <c r="D33" s="162" t="s">
        <v>349</v>
      </c>
      <c r="E33" s="438">
        <v>1</v>
      </c>
      <c r="F33" s="432" t="s">
        <v>671</v>
      </c>
      <c r="G33" s="432" t="s">
        <v>660</v>
      </c>
      <c r="H33" s="199" t="s">
        <v>1</v>
      </c>
      <c r="I33" s="201">
        <v>50</v>
      </c>
      <c r="J33" s="162" t="s">
        <v>350</v>
      </c>
      <c r="K33" s="196" t="s">
        <v>158</v>
      </c>
    </row>
    <row r="34" spans="1:11" ht="57.75" customHeight="1" x14ac:dyDescent="0.2">
      <c r="A34" s="200" t="s">
        <v>124</v>
      </c>
      <c r="B34" s="200" t="s">
        <v>123</v>
      </c>
      <c r="C34" s="200" t="s">
        <v>129</v>
      </c>
      <c r="D34" s="203" t="s">
        <v>432</v>
      </c>
      <c r="E34" s="436" t="s">
        <v>158</v>
      </c>
      <c r="F34" s="427" t="s">
        <v>674</v>
      </c>
      <c r="G34" s="427" t="s">
        <v>670</v>
      </c>
      <c r="H34" s="199" t="s">
        <v>1</v>
      </c>
      <c r="I34" s="201">
        <v>7</v>
      </c>
      <c r="J34" s="203" t="s">
        <v>675</v>
      </c>
      <c r="K34" s="200" t="s">
        <v>158</v>
      </c>
    </row>
    <row r="35" spans="1:11" ht="56.25" customHeight="1" x14ac:dyDescent="0.2">
      <c r="A35" s="208" t="s">
        <v>124</v>
      </c>
      <c r="B35" s="208" t="s">
        <v>123</v>
      </c>
      <c r="C35" s="208" t="s">
        <v>130</v>
      </c>
      <c r="D35" s="198" t="s">
        <v>592</v>
      </c>
      <c r="E35" s="437" t="s">
        <v>158</v>
      </c>
      <c r="F35" s="428" t="s">
        <v>676</v>
      </c>
      <c r="G35" s="427" t="s">
        <v>670</v>
      </c>
      <c r="H35" s="199" t="s">
        <v>1</v>
      </c>
      <c r="I35" s="201">
        <v>18</v>
      </c>
      <c r="J35" s="198" t="s">
        <v>170</v>
      </c>
      <c r="K35" s="196" t="s">
        <v>88</v>
      </c>
    </row>
    <row r="36" spans="1:11" ht="32.25" customHeight="1" x14ac:dyDescent="0.2">
      <c r="A36" s="674" t="s">
        <v>124</v>
      </c>
      <c r="B36" s="674" t="s">
        <v>123</v>
      </c>
      <c r="C36" s="674" t="s">
        <v>133</v>
      </c>
      <c r="D36" s="658" t="s">
        <v>559</v>
      </c>
      <c r="E36" s="437" t="s">
        <v>158</v>
      </c>
      <c r="F36" s="692" t="s">
        <v>671</v>
      </c>
      <c r="G36" s="428" t="s">
        <v>661</v>
      </c>
      <c r="H36" s="199" t="s">
        <v>1</v>
      </c>
      <c r="I36" s="201">
        <v>15.7</v>
      </c>
      <c r="J36" s="658" t="s">
        <v>560</v>
      </c>
      <c r="K36" s="674" t="s">
        <v>158</v>
      </c>
    </row>
    <row r="37" spans="1:11" ht="9" hidden="1" customHeight="1" x14ac:dyDescent="0.2">
      <c r="A37" s="676"/>
      <c r="B37" s="676"/>
      <c r="C37" s="676"/>
      <c r="D37" s="659"/>
      <c r="E37" s="440"/>
      <c r="F37" s="694"/>
      <c r="G37" s="326"/>
      <c r="H37" s="199" t="s">
        <v>13</v>
      </c>
      <c r="I37" s="201"/>
      <c r="J37" s="659"/>
      <c r="K37" s="676"/>
    </row>
    <row r="38" spans="1:11" ht="24.75" customHeight="1" x14ac:dyDescent="0.2">
      <c r="A38" s="674" t="s">
        <v>124</v>
      </c>
      <c r="B38" s="674" t="s">
        <v>123</v>
      </c>
      <c r="C38" s="674" t="s">
        <v>134</v>
      </c>
      <c r="D38" s="658" t="s">
        <v>561</v>
      </c>
      <c r="E38" s="437" t="s">
        <v>158</v>
      </c>
      <c r="F38" s="648" t="s">
        <v>677</v>
      </c>
      <c r="G38" s="428" t="s">
        <v>670</v>
      </c>
      <c r="H38" s="199" t="s">
        <v>11</v>
      </c>
      <c r="I38" s="201">
        <v>426</v>
      </c>
      <c r="J38" s="658" t="s">
        <v>564</v>
      </c>
      <c r="K38" s="674" t="s">
        <v>563</v>
      </c>
    </row>
    <row r="39" spans="1:11" ht="24.75" customHeight="1" x14ac:dyDescent="0.2">
      <c r="A39" s="675"/>
      <c r="B39" s="675"/>
      <c r="C39" s="675"/>
      <c r="D39" s="673"/>
      <c r="E39" s="441"/>
      <c r="F39" s="649"/>
      <c r="G39" s="625"/>
      <c r="H39" s="199" t="s">
        <v>1</v>
      </c>
      <c r="I39" s="201">
        <v>320</v>
      </c>
      <c r="J39" s="673"/>
      <c r="K39" s="675"/>
    </row>
    <row r="40" spans="1:11" ht="25.5" customHeight="1" x14ac:dyDescent="0.2">
      <c r="A40" s="676"/>
      <c r="B40" s="676"/>
      <c r="C40" s="676"/>
      <c r="D40" s="659"/>
      <c r="E40" s="440"/>
      <c r="F40" s="695"/>
      <c r="G40" s="326"/>
      <c r="H40" s="199" t="s">
        <v>3</v>
      </c>
      <c r="I40" s="201">
        <v>426</v>
      </c>
      <c r="J40" s="659"/>
      <c r="K40" s="676"/>
    </row>
    <row r="41" spans="1:11" ht="27.75" customHeight="1" x14ac:dyDescent="0.2">
      <c r="A41" s="674" t="s">
        <v>124</v>
      </c>
      <c r="B41" s="674" t="s">
        <v>123</v>
      </c>
      <c r="C41" s="674" t="s">
        <v>16</v>
      </c>
      <c r="D41" s="658" t="s">
        <v>562</v>
      </c>
      <c r="E41" s="437" t="s">
        <v>158</v>
      </c>
      <c r="F41" s="648" t="s">
        <v>677</v>
      </c>
      <c r="G41" s="428" t="s">
        <v>670</v>
      </c>
      <c r="H41" s="199" t="s">
        <v>11</v>
      </c>
      <c r="I41" s="201">
        <v>682</v>
      </c>
      <c r="J41" s="658" t="s">
        <v>564</v>
      </c>
      <c r="K41" s="674" t="s">
        <v>563</v>
      </c>
    </row>
    <row r="42" spans="1:11" ht="27.75" customHeight="1" x14ac:dyDescent="0.2">
      <c r="A42" s="675"/>
      <c r="B42" s="675"/>
      <c r="C42" s="675"/>
      <c r="D42" s="673"/>
      <c r="E42" s="441"/>
      <c r="F42" s="649"/>
      <c r="G42" s="625"/>
      <c r="H42" s="199" t="s">
        <v>1</v>
      </c>
      <c r="I42" s="201">
        <v>600</v>
      </c>
      <c r="J42" s="673"/>
      <c r="K42" s="675"/>
    </row>
    <row r="43" spans="1:11" ht="25.5" customHeight="1" x14ac:dyDescent="0.2">
      <c r="A43" s="676"/>
      <c r="B43" s="676"/>
      <c r="C43" s="676"/>
      <c r="D43" s="659"/>
      <c r="E43" s="440"/>
      <c r="F43" s="695"/>
      <c r="G43" s="326"/>
      <c r="H43" s="199" t="s">
        <v>3</v>
      </c>
      <c r="I43" s="201">
        <v>532</v>
      </c>
      <c r="J43" s="659"/>
      <c r="K43" s="676"/>
    </row>
    <row r="44" spans="1:11" ht="59.25" customHeight="1" x14ac:dyDescent="0.2">
      <c r="A44" s="196" t="s">
        <v>124</v>
      </c>
      <c r="B44" s="196" t="s">
        <v>123</v>
      </c>
      <c r="C44" s="196" t="s">
        <v>2</v>
      </c>
      <c r="D44" s="198" t="s">
        <v>595</v>
      </c>
      <c r="E44" s="437" t="s">
        <v>158</v>
      </c>
      <c r="F44" s="428" t="s">
        <v>678</v>
      </c>
      <c r="G44" s="198" t="s">
        <v>679</v>
      </c>
      <c r="H44" s="199" t="s">
        <v>1</v>
      </c>
      <c r="I44" s="201">
        <v>10</v>
      </c>
      <c r="J44" s="198" t="s">
        <v>889</v>
      </c>
      <c r="K44" s="196" t="s">
        <v>158</v>
      </c>
    </row>
    <row r="45" spans="1:11" ht="60" customHeight="1" x14ac:dyDescent="0.2">
      <c r="A45" s="196" t="s">
        <v>124</v>
      </c>
      <c r="B45" s="196" t="s">
        <v>123</v>
      </c>
      <c r="C45" s="196" t="s">
        <v>8</v>
      </c>
      <c r="D45" s="198" t="s">
        <v>596</v>
      </c>
      <c r="E45" s="437" t="s">
        <v>158</v>
      </c>
      <c r="F45" s="428" t="s">
        <v>678</v>
      </c>
      <c r="G45" s="198" t="s">
        <v>679</v>
      </c>
      <c r="H45" s="199" t="s">
        <v>1</v>
      </c>
      <c r="I45" s="201">
        <v>10</v>
      </c>
      <c r="J45" s="198" t="s">
        <v>889</v>
      </c>
      <c r="K45" s="196" t="s">
        <v>158</v>
      </c>
    </row>
    <row r="46" spans="1:11" ht="18.75" customHeight="1" x14ac:dyDescent="0.2">
      <c r="A46" s="674" t="s">
        <v>124</v>
      </c>
      <c r="B46" s="674" t="s">
        <v>123</v>
      </c>
      <c r="C46" s="674" t="s">
        <v>5</v>
      </c>
      <c r="D46" s="658" t="s">
        <v>474</v>
      </c>
      <c r="E46" s="437" t="s">
        <v>158</v>
      </c>
      <c r="F46" s="660" t="s">
        <v>681</v>
      </c>
      <c r="G46" s="658" t="s">
        <v>679</v>
      </c>
      <c r="H46" s="199" t="s">
        <v>1</v>
      </c>
      <c r="I46" s="201">
        <v>1</v>
      </c>
      <c r="J46" s="658" t="s">
        <v>680</v>
      </c>
      <c r="K46" s="683" t="s">
        <v>153</v>
      </c>
    </row>
    <row r="47" spans="1:11" ht="18.75" customHeight="1" x14ac:dyDescent="0.2">
      <c r="A47" s="675"/>
      <c r="B47" s="675"/>
      <c r="C47" s="675"/>
      <c r="D47" s="673"/>
      <c r="E47" s="441"/>
      <c r="F47" s="681"/>
      <c r="G47" s="673"/>
      <c r="H47" s="199" t="s">
        <v>4</v>
      </c>
      <c r="I47" s="201">
        <v>0.8</v>
      </c>
      <c r="J47" s="673"/>
      <c r="K47" s="684"/>
    </row>
    <row r="48" spans="1:11" ht="18.75" customHeight="1" x14ac:dyDescent="0.2">
      <c r="A48" s="676"/>
      <c r="B48" s="676"/>
      <c r="C48" s="676"/>
      <c r="D48" s="659"/>
      <c r="E48" s="440"/>
      <c r="F48" s="434"/>
      <c r="G48" s="326"/>
      <c r="H48" s="199" t="s">
        <v>3</v>
      </c>
      <c r="I48" s="201">
        <v>8.4</v>
      </c>
      <c r="J48" s="659"/>
      <c r="K48" s="685"/>
    </row>
    <row r="49" spans="1:11" ht="20.25" customHeight="1" x14ac:dyDescent="0.2">
      <c r="A49" s="48" t="s">
        <v>124</v>
      </c>
      <c r="B49" s="48" t="s">
        <v>123</v>
      </c>
      <c r="C49" s="678" t="s">
        <v>117</v>
      </c>
      <c r="D49" s="679"/>
      <c r="E49" s="679"/>
      <c r="F49" s="679"/>
      <c r="G49" s="679"/>
      <c r="H49" s="680"/>
      <c r="I49" s="74">
        <f>SUM(I24:I48)</f>
        <v>4159.2</v>
      </c>
      <c r="J49" s="59"/>
      <c r="K49" s="496"/>
    </row>
    <row r="50" spans="1:11" ht="16.5" customHeight="1" x14ac:dyDescent="0.2">
      <c r="A50" s="48" t="s">
        <v>124</v>
      </c>
      <c r="B50" s="677" t="s">
        <v>92</v>
      </c>
      <c r="C50" s="677"/>
      <c r="D50" s="677"/>
      <c r="E50" s="677"/>
      <c r="F50" s="677"/>
      <c r="G50" s="677"/>
      <c r="H50" s="677"/>
      <c r="I50" s="73">
        <f t="shared" ref="I50" si="1">+I49</f>
        <v>4159.2</v>
      </c>
      <c r="J50" s="70"/>
      <c r="K50" s="497"/>
    </row>
    <row r="51" spans="1:11" ht="20.25" customHeight="1" x14ac:dyDescent="0.2">
      <c r="A51" s="670" t="s">
        <v>119</v>
      </c>
      <c r="B51" s="670"/>
      <c r="C51" s="670"/>
      <c r="D51" s="670"/>
      <c r="E51" s="670"/>
      <c r="F51" s="670"/>
      <c r="G51" s="670"/>
      <c r="H51" s="670"/>
      <c r="I51" s="151">
        <f>+I50+I21</f>
        <v>5331.7</v>
      </c>
      <c r="J51" s="282"/>
      <c r="K51" s="275"/>
    </row>
    <row r="52" spans="1:11" ht="14.25" customHeight="1" x14ac:dyDescent="0.2">
      <c r="A52" s="687" t="s">
        <v>137</v>
      </c>
      <c r="B52" s="687"/>
      <c r="C52" s="687"/>
      <c r="D52" s="687"/>
      <c r="E52" s="687"/>
      <c r="F52" s="687"/>
      <c r="G52" s="687"/>
      <c r="H52" s="687"/>
      <c r="I52" s="201"/>
      <c r="J52" s="282"/>
      <c r="K52" s="275"/>
    </row>
    <row r="53" spans="1:11" ht="19.5" customHeight="1" x14ac:dyDescent="0.2">
      <c r="A53" s="688" t="s">
        <v>15</v>
      </c>
      <c r="B53" s="688"/>
      <c r="C53" s="688"/>
      <c r="D53" s="688"/>
      <c r="E53" s="688"/>
      <c r="F53" s="688"/>
      <c r="G53" s="688"/>
      <c r="H53" s="688"/>
      <c r="I53" s="152">
        <f t="shared" ref="I53" si="2">SUM(I54:I59)</f>
        <v>3500.2</v>
      </c>
      <c r="J53" s="282"/>
      <c r="K53" s="275"/>
    </row>
    <row r="54" spans="1:11" ht="14.25" customHeight="1" x14ac:dyDescent="0.2">
      <c r="A54" s="671" t="s">
        <v>93</v>
      </c>
      <c r="B54" s="671"/>
      <c r="C54" s="671"/>
      <c r="D54" s="671"/>
      <c r="E54" s="671"/>
      <c r="F54" s="671"/>
      <c r="G54" s="671"/>
      <c r="H54" s="671"/>
      <c r="I54" s="87">
        <f>+I46+I45+I44+I36+I35+I34+I33+I32+I31+I27+I26++I19+I17+I16+I14+I13+I12+I42+I39</f>
        <v>1648.2</v>
      </c>
      <c r="J54" s="282"/>
      <c r="K54" s="275"/>
    </row>
    <row r="55" spans="1:11" ht="15.75" customHeight="1" x14ac:dyDescent="0.2">
      <c r="A55" s="671" t="s">
        <v>146</v>
      </c>
      <c r="B55" s="671"/>
      <c r="C55" s="671"/>
      <c r="D55" s="671"/>
      <c r="E55" s="671"/>
      <c r="F55" s="671"/>
      <c r="G55" s="671"/>
      <c r="H55" s="671"/>
      <c r="I55" s="99">
        <f>+I18+I24</f>
        <v>484</v>
      </c>
      <c r="J55" s="282"/>
      <c r="K55" s="275"/>
    </row>
    <row r="56" spans="1:11" ht="16.5" customHeight="1" x14ac:dyDescent="0.2">
      <c r="A56" s="671" t="s">
        <v>94</v>
      </c>
      <c r="B56" s="671"/>
      <c r="C56" s="671"/>
      <c r="D56" s="671"/>
      <c r="E56" s="671"/>
      <c r="F56" s="671"/>
      <c r="G56" s="671"/>
      <c r="H56" s="671"/>
      <c r="I56" s="99"/>
      <c r="J56" s="282"/>
      <c r="K56" s="275"/>
    </row>
    <row r="57" spans="1:11" ht="15" customHeight="1" x14ac:dyDescent="0.2">
      <c r="A57" s="671" t="s">
        <v>95</v>
      </c>
      <c r="B57" s="671"/>
      <c r="C57" s="671"/>
      <c r="D57" s="671"/>
      <c r="E57" s="671"/>
      <c r="F57" s="671"/>
      <c r="G57" s="671"/>
      <c r="H57" s="671"/>
      <c r="I57" s="99"/>
      <c r="J57" s="282"/>
      <c r="K57" s="275"/>
    </row>
    <row r="58" spans="1:11" ht="13.5" customHeight="1" x14ac:dyDescent="0.2">
      <c r="A58" s="671" t="s">
        <v>98</v>
      </c>
      <c r="B58" s="671"/>
      <c r="C58" s="671"/>
      <c r="D58" s="671"/>
      <c r="E58" s="671"/>
      <c r="F58" s="671"/>
      <c r="G58" s="671"/>
      <c r="H58" s="671"/>
      <c r="I58" s="87">
        <f>+I41+I38+I28+I25</f>
        <v>1368</v>
      </c>
      <c r="J58" s="282"/>
      <c r="K58" s="275"/>
    </row>
    <row r="59" spans="1:11" ht="12.75" customHeight="1" x14ac:dyDescent="0.2">
      <c r="A59" s="671" t="s">
        <v>99</v>
      </c>
      <c r="B59" s="671"/>
      <c r="C59" s="671"/>
      <c r="D59" s="671"/>
      <c r="E59" s="671"/>
      <c r="F59" s="671"/>
      <c r="G59" s="671"/>
      <c r="H59" s="671"/>
      <c r="I59" s="99"/>
      <c r="J59" s="282"/>
      <c r="K59" s="275"/>
    </row>
    <row r="60" spans="1:11" ht="16.5" customHeight="1" x14ac:dyDescent="0.2">
      <c r="A60" s="672" t="s">
        <v>14</v>
      </c>
      <c r="B60" s="672"/>
      <c r="C60" s="672"/>
      <c r="D60" s="672"/>
      <c r="E60" s="672"/>
      <c r="F60" s="672"/>
      <c r="G60" s="672"/>
      <c r="H60" s="672"/>
      <c r="I60" s="152">
        <f t="shared" ref="I60" si="3">+I61+I62+I63+I64</f>
        <v>1831.5</v>
      </c>
      <c r="J60" s="282"/>
      <c r="K60" s="275"/>
    </row>
    <row r="61" spans="1:11" ht="12.75" customHeight="1" x14ac:dyDescent="0.2">
      <c r="A61" s="671" t="s">
        <v>96</v>
      </c>
      <c r="B61" s="671"/>
      <c r="C61" s="671"/>
      <c r="D61" s="671"/>
      <c r="E61" s="671"/>
      <c r="F61" s="671"/>
      <c r="G61" s="671"/>
      <c r="H61" s="671"/>
      <c r="I61" s="87">
        <f>+I48+I43+I40+I29+I15</f>
        <v>1828.8</v>
      </c>
      <c r="J61" s="282"/>
      <c r="K61" s="275"/>
    </row>
    <row r="62" spans="1:11" ht="12.75" customHeight="1" x14ac:dyDescent="0.2">
      <c r="A62" s="671" t="s">
        <v>97</v>
      </c>
      <c r="B62" s="671"/>
      <c r="C62" s="671"/>
      <c r="D62" s="671"/>
      <c r="E62" s="671"/>
      <c r="F62" s="671"/>
      <c r="G62" s="671"/>
      <c r="H62" s="671"/>
      <c r="I62" s="87">
        <f>+I47+I30</f>
        <v>2.7</v>
      </c>
      <c r="J62" s="282"/>
      <c r="K62" s="275"/>
    </row>
    <row r="63" spans="1:11" ht="12.75" customHeight="1" x14ac:dyDescent="0.2">
      <c r="A63" s="671" t="s">
        <v>100</v>
      </c>
      <c r="B63" s="671"/>
      <c r="C63" s="671"/>
      <c r="D63" s="671"/>
      <c r="E63" s="671"/>
      <c r="F63" s="671"/>
      <c r="G63" s="671"/>
      <c r="H63" s="671"/>
      <c r="I63" s="87"/>
      <c r="J63" s="282"/>
      <c r="K63" s="275"/>
    </row>
    <row r="64" spans="1:11" ht="12.75" customHeight="1" x14ac:dyDescent="0.2">
      <c r="A64" s="671" t="s">
        <v>101</v>
      </c>
      <c r="B64" s="671"/>
      <c r="C64" s="671"/>
      <c r="D64" s="671"/>
      <c r="E64" s="671"/>
      <c r="F64" s="671"/>
      <c r="G64" s="671"/>
      <c r="H64" s="671"/>
      <c r="I64" s="99"/>
      <c r="J64" s="282"/>
      <c r="K64" s="275"/>
    </row>
    <row r="65" spans="1:10" x14ac:dyDescent="0.2">
      <c r="A65" s="686"/>
      <c r="B65" s="686"/>
      <c r="C65" s="686"/>
      <c r="D65" s="686"/>
      <c r="E65" s="686"/>
      <c r="F65" s="686"/>
      <c r="G65" s="686"/>
      <c r="H65" s="686"/>
      <c r="I65" s="686"/>
      <c r="J65" s="50"/>
    </row>
  </sheetData>
  <mergeCells count="93">
    <mergeCell ref="A17:A18"/>
    <mergeCell ref="G17:G18"/>
    <mergeCell ref="J17:J18"/>
    <mergeCell ref="K17:K18"/>
    <mergeCell ref="C17:C18"/>
    <mergeCell ref="B17:B18"/>
    <mergeCell ref="K38:K40"/>
    <mergeCell ref="K41:K43"/>
    <mergeCell ref="E27:E30"/>
    <mergeCell ref="F27:F30"/>
    <mergeCell ref="G27:G30"/>
    <mergeCell ref="F38:F40"/>
    <mergeCell ref="F41:F43"/>
    <mergeCell ref="F36:F37"/>
    <mergeCell ref="J27:J30"/>
    <mergeCell ref="K27:K30"/>
    <mergeCell ref="A65:I65"/>
    <mergeCell ref="A64:H64"/>
    <mergeCell ref="A58:H58"/>
    <mergeCell ref="A55:H55"/>
    <mergeCell ref="A52:H52"/>
    <mergeCell ref="A56:H56"/>
    <mergeCell ref="A63:H63"/>
    <mergeCell ref="A62:H62"/>
    <mergeCell ref="A59:H59"/>
    <mergeCell ref="A53:H53"/>
    <mergeCell ref="A61:H61"/>
    <mergeCell ref="A27:A30"/>
    <mergeCell ref="B24:B25"/>
    <mergeCell ref="K46:K48"/>
    <mergeCell ref="B36:B37"/>
    <mergeCell ref="A36:A37"/>
    <mergeCell ref="J36:J37"/>
    <mergeCell ref="K36:K37"/>
    <mergeCell ref="B38:B40"/>
    <mergeCell ref="A38:A40"/>
    <mergeCell ref="D41:D43"/>
    <mergeCell ref="J38:J40"/>
    <mergeCell ref="J41:J43"/>
    <mergeCell ref="A46:A48"/>
    <mergeCell ref="B46:B48"/>
    <mergeCell ref="C46:C48"/>
    <mergeCell ref="J46:J48"/>
    <mergeCell ref="B27:B30"/>
    <mergeCell ref="C38:C40"/>
    <mergeCell ref="D46:D48"/>
    <mergeCell ref="C27:C30"/>
    <mergeCell ref="J24:J25"/>
    <mergeCell ref="F46:F47"/>
    <mergeCell ref="G46:G47"/>
    <mergeCell ref="D27:D30"/>
    <mergeCell ref="D36:D37"/>
    <mergeCell ref="C36:C37"/>
    <mergeCell ref="A51:H51"/>
    <mergeCell ref="A54:H54"/>
    <mergeCell ref="A60:H60"/>
    <mergeCell ref="A57:H57"/>
    <mergeCell ref="D38:D40"/>
    <mergeCell ref="A41:A43"/>
    <mergeCell ref="B50:H50"/>
    <mergeCell ref="B41:B43"/>
    <mergeCell ref="C41:C43"/>
    <mergeCell ref="C49:H49"/>
    <mergeCell ref="C20:H20"/>
    <mergeCell ref="D24:D25"/>
    <mergeCell ref="B22:J22"/>
    <mergeCell ref="B21:H21"/>
    <mergeCell ref="G4:G8"/>
    <mergeCell ref="F4:F8"/>
    <mergeCell ref="E4:E8"/>
    <mergeCell ref="C23:J23"/>
    <mergeCell ref="J5:J8"/>
    <mergeCell ref="H4:H8"/>
    <mergeCell ref="C11:J11"/>
    <mergeCell ref="B10:J10"/>
    <mergeCell ref="B4:B8"/>
    <mergeCell ref="C4:C8"/>
    <mergeCell ref="H1:K1"/>
    <mergeCell ref="A3:K3"/>
    <mergeCell ref="E24:E25"/>
    <mergeCell ref="F24:F25"/>
    <mergeCell ref="G24:G25"/>
    <mergeCell ref="K6:K8"/>
    <mergeCell ref="A24:A25"/>
    <mergeCell ref="I4:I8"/>
    <mergeCell ref="A4:A8"/>
    <mergeCell ref="A9:J9"/>
    <mergeCell ref="D4:D8"/>
    <mergeCell ref="K24:K25"/>
    <mergeCell ref="C24:C25"/>
    <mergeCell ref="D17:D18"/>
    <mergeCell ref="F17:F18"/>
    <mergeCell ref="E17:E18"/>
  </mergeCells>
  <phoneticPr fontId="15" type="noConversion"/>
  <pageMargins left="0.19685039370078741" right="0.19685039370078741" top="0.51181102362204722" bottom="0.19685039370078741" header="0" footer="0"/>
  <pageSetup paperSize="9" scale="8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L60"/>
  <sheetViews>
    <sheetView zoomScaleNormal="100" workbookViewId="0">
      <pane xSplit="10" ySplit="7" topLeftCell="K8" activePane="bottomRight" state="frozen"/>
      <selection activeCell="B16" sqref="B11:J23"/>
      <selection pane="topRight" activeCell="B16" sqref="B11:J23"/>
      <selection pane="bottomLeft" activeCell="B16" sqref="B11:J23"/>
      <selection pane="bottomRight" activeCell="A3" sqref="A1:XFD3"/>
    </sheetView>
  </sheetViews>
  <sheetFormatPr defaultColWidth="9.140625" defaultRowHeight="30" customHeight="1" x14ac:dyDescent="0.2"/>
  <cols>
    <col min="1" max="1" width="3.5703125" style="138" customWidth="1"/>
    <col min="2" max="2" width="3.28515625" style="4" customWidth="1"/>
    <col min="3" max="3" width="3.42578125" style="4" customWidth="1"/>
    <col min="4" max="4" width="40.5703125" style="4" customWidth="1"/>
    <col min="5" max="5" width="6.28515625" style="4" customWidth="1"/>
    <col min="6" max="6" width="45.140625" style="4" customWidth="1"/>
    <col min="7" max="7" width="27.85546875" style="4" customWidth="1"/>
    <col min="8" max="8" width="6.42578125" style="4" customWidth="1"/>
    <col min="9" max="9" width="12.85546875" style="4" customWidth="1"/>
    <col min="10" max="10" width="28.42578125" style="4" customWidth="1"/>
    <col min="11" max="11" width="7.5703125" style="458" customWidth="1"/>
    <col min="12" max="16384" width="9.140625" style="4"/>
  </cols>
  <sheetData>
    <row r="1" spans="1:11" s="13" customFormat="1" ht="78" hidden="1" customHeight="1" x14ac:dyDescent="0.2">
      <c r="A1" s="50"/>
      <c r="B1" s="50"/>
      <c r="C1" s="50"/>
      <c r="D1" s="50"/>
      <c r="E1" s="50"/>
      <c r="F1" s="50"/>
      <c r="G1" s="50"/>
      <c r="H1" s="645" t="s">
        <v>945</v>
      </c>
      <c r="I1" s="645"/>
      <c r="J1" s="645"/>
      <c r="K1" s="645"/>
    </row>
    <row r="2" spans="1:11" s="13" customFormat="1" ht="21.75" hidden="1" customHeight="1" x14ac:dyDescent="0.25">
      <c r="A2" s="700"/>
      <c r="B2" s="700"/>
      <c r="C2" s="700"/>
      <c r="D2" s="700"/>
      <c r="E2" s="700"/>
      <c r="F2" s="700"/>
      <c r="G2" s="700"/>
      <c r="H2" s="700"/>
      <c r="I2" s="700"/>
      <c r="J2" s="700"/>
      <c r="K2" s="700"/>
    </row>
    <row r="3" spans="1:11" ht="18.75" hidden="1" customHeight="1" x14ac:dyDescent="0.2">
      <c r="A3" s="286"/>
      <c r="B3" s="286"/>
      <c r="C3" s="286"/>
      <c r="D3" s="286"/>
      <c r="E3" s="286"/>
      <c r="F3" s="286"/>
      <c r="G3" s="286"/>
      <c r="H3" s="286"/>
      <c r="I3" s="286"/>
      <c r="J3" s="701"/>
      <c r="K3" s="701"/>
    </row>
    <row r="4" spans="1:11" ht="33" customHeight="1" x14ac:dyDescent="0.2">
      <c r="A4" s="653" t="s">
        <v>111</v>
      </c>
      <c r="B4" s="653" t="s">
        <v>112</v>
      </c>
      <c r="C4" s="653" t="s">
        <v>113</v>
      </c>
      <c r="D4" s="655" t="s">
        <v>114</v>
      </c>
      <c r="E4" s="669" t="s">
        <v>654</v>
      </c>
      <c r="F4" s="668" t="s">
        <v>655</v>
      </c>
      <c r="G4" s="668" t="s">
        <v>656</v>
      </c>
      <c r="H4" s="653" t="s">
        <v>110</v>
      </c>
      <c r="I4" s="652" t="s">
        <v>659</v>
      </c>
      <c r="J4" s="426" t="s">
        <v>657</v>
      </c>
      <c r="K4" s="426"/>
    </row>
    <row r="5" spans="1:11" ht="20.25" hidden="1" customHeight="1" x14ac:dyDescent="0.2">
      <c r="A5" s="653"/>
      <c r="B5" s="653"/>
      <c r="C5" s="653"/>
      <c r="D5" s="655"/>
      <c r="E5" s="669"/>
      <c r="F5" s="668"/>
      <c r="G5" s="668"/>
      <c r="H5" s="653"/>
      <c r="I5" s="652"/>
      <c r="J5" s="652" t="s">
        <v>116</v>
      </c>
      <c r="K5" s="426"/>
    </row>
    <row r="6" spans="1:11" ht="30" customHeight="1" x14ac:dyDescent="0.2">
      <c r="A6" s="653"/>
      <c r="B6" s="653"/>
      <c r="C6" s="653"/>
      <c r="D6" s="655"/>
      <c r="E6" s="669"/>
      <c r="F6" s="668"/>
      <c r="G6" s="668"/>
      <c r="H6" s="653"/>
      <c r="I6" s="652"/>
      <c r="J6" s="652"/>
      <c r="K6" s="650" t="s">
        <v>658</v>
      </c>
    </row>
    <row r="7" spans="1:11" ht="69.75" customHeight="1" x14ac:dyDescent="0.2">
      <c r="A7" s="653"/>
      <c r="B7" s="653"/>
      <c r="C7" s="653"/>
      <c r="D7" s="655"/>
      <c r="E7" s="669"/>
      <c r="F7" s="668"/>
      <c r="G7" s="668"/>
      <c r="H7" s="653"/>
      <c r="I7" s="652"/>
      <c r="J7" s="652"/>
      <c r="K7" s="650"/>
    </row>
    <row r="8" spans="1:11" ht="13.5" customHeight="1" x14ac:dyDescent="0.2">
      <c r="A8" s="653"/>
      <c r="B8" s="653"/>
      <c r="C8" s="653"/>
      <c r="D8" s="655"/>
      <c r="E8" s="669"/>
      <c r="F8" s="668"/>
      <c r="G8" s="668"/>
      <c r="H8" s="653"/>
      <c r="I8" s="652"/>
      <c r="J8" s="652"/>
      <c r="K8" s="650"/>
    </row>
    <row r="9" spans="1:11" ht="26.25" customHeight="1" x14ac:dyDescent="0.2">
      <c r="A9" s="654" t="s">
        <v>213</v>
      </c>
      <c r="B9" s="654"/>
      <c r="C9" s="654"/>
      <c r="D9" s="654"/>
      <c r="E9" s="654"/>
      <c r="F9" s="654"/>
      <c r="G9" s="654"/>
      <c r="H9" s="654"/>
      <c r="I9" s="654"/>
      <c r="J9" s="654"/>
      <c r="K9" s="454"/>
    </row>
    <row r="10" spans="1:11" ht="16.5" customHeight="1" x14ac:dyDescent="0.2">
      <c r="A10" s="225" t="s">
        <v>123</v>
      </c>
      <c r="B10" s="702" t="s">
        <v>285</v>
      </c>
      <c r="C10" s="702"/>
      <c r="D10" s="702"/>
      <c r="E10" s="702"/>
      <c r="F10" s="702"/>
      <c r="G10" s="702"/>
      <c r="H10" s="702"/>
      <c r="I10" s="702"/>
      <c r="J10" s="702"/>
      <c r="K10" s="455"/>
    </row>
    <row r="11" spans="1:11" ht="17.25" customHeight="1" x14ac:dyDescent="0.2">
      <c r="A11" s="225" t="s">
        <v>123</v>
      </c>
      <c r="B11" s="225" t="s">
        <v>123</v>
      </c>
      <c r="C11" s="702" t="s">
        <v>284</v>
      </c>
      <c r="D11" s="702"/>
      <c r="E11" s="702"/>
      <c r="F11" s="702"/>
      <c r="G11" s="702"/>
      <c r="H11" s="702"/>
      <c r="I11" s="702"/>
      <c r="J11" s="702"/>
      <c r="K11" s="455"/>
    </row>
    <row r="12" spans="1:11" ht="78.75" customHeight="1" x14ac:dyDescent="0.2">
      <c r="A12" s="157" t="s">
        <v>123</v>
      </c>
      <c r="B12" s="157" t="s">
        <v>123</v>
      </c>
      <c r="C12" s="157" t="s">
        <v>123</v>
      </c>
      <c r="D12" s="207" t="s">
        <v>286</v>
      </c>
      <c r="E12" s="449" t="s">
        <v>158</v>
      </c>
      <c r="F12" s="450" t="s">
        <v>682</v>
      </c>
      <c r="G12" s="450" t="s">
        <v>683</v>
      </c>
      <c r="H12" s="207" t="s">
        <v>135</v>
      </c>
      <c r="I12" s="101">
        <v>149</v>
      </c>
      <c r="J12" s="207" t="s">
        <v>204</v>
      </c>
      <c r="K12" s="221">
        <v>100</v>
      </c>
    </row>
    <row r="13" spans="1:11" ht="43.5" customHeight="1" x14ac:dyDescent="0.2">
      <c r="A13" s="157" t="s">
        <v>123</v>
      </c>
      <c r="B13" s="157" t="s">
        <v>123</v>
      </c>
      <c r="C13" s="157" t="s">
        <v>125</v>
      </c>
      <c r="D13" s="36" t="s">
        <v>199</v>
      </c>
      <c r="E13" s="436" t="s">
        <v>158</v>
      </c>
      <c r="F13" s="427" t="s">
        <v>684</v>
      </c>
      <c r="G13" s="431" t="s">
        <v>685</v>
      </c>
      <c r="H13" s="203" t="s">
        <v>13</v>
      </c>
      <c r="I13" s="164">
        <v>1.8</v>
      </c>
      <c r="J13" s="165" t="s">
        <v>210</v>
      </c>
      <c r="K13" s="261">
        <v>60</v>
      </c>
    </row>
    <row r="14" spans="1:11" ht="38.25" customHeight="1" x14ac:dyDescent="0.2">
      <c r="A14" s="157" t="s">
        <v>123</v>
      </c>
      <c r="B14" s="157" t="s">
        <v>123</v>
      </c>
      <c r="C14" s="157" t="s">
        <v>126</v>
      </c>
      <c r="D14" s="207" t="s">
        <v>214</v>
      </c>
      <c r="E14" s="439">
        <v>1</v>
      </c>
      <c r="F14" s="445" t="s">
        <v>686</v>
      </c>
      <c r="G14" s="433" t="s">
        <v>661</v>
      </c>
      <c r="H14" s="203" t="s">
        <v>1</v>
      </c>
      <c r="I14" s="164">
        <v>0.6</v>
      </c>
      <c r="J14" s="199" t="s">
        <v>242</v>
      </c>
      <c r="K14" s="221">
        <v>4</v>
      </c>
    </row>
    <row r="15" spans="1:11" ht="17.25" customHeight="1" x14ac:dyDescent="0.2">
      <c r="A15" s="167" t="s">
        <v>123</v>
      </c>
      <c r="B15" s="287" t="s">
        <v>123</v>
      </c>
      <c r="C15" s="703" t="s">
        <v>117</v>
      </c>
      <c r="D15" s="703"/>
      <c r="E15" s="703"/>
      <c r="F15" s="703"/>
      <c r="G15" s="703"/>
      <c r="H15" s="703"/>
      <c r="I15" s="73">
        <f>SUM(I12:I14)</f>
        <v>151.4</v>
      </c>
      <c r="J15" s="168"/>
      <c r="K15" s="168"/>
    </row>
    <row r="16" spans="1:11" ht="15.75" customHeight="1" x14ac:dyDescent="0.2">
      <c r="A16" s="167" t="s">
        <v>123</v>
      </c>
      <c r="B16" s="703" t="s">
        <v>118</v>
      </c>
      <c r="C16" s="703"/>
      <c r="D16" s="703"/>
      <c r="E16" s="703"/>
      <c r="F16" s="703"/>
      <c r="G16" s="703"/>
      <c r="H16" s="703"/>
      <c r="I16" s="73">
        <f t="shared" ref="I16" si="0">+I15</f>
        <v>151.4</v>
      </c>
      <c r="J16" s="168"/>
      <c r="K16" s="168"/>
    </row>
    <row r="17" spans="1:12" ht="21.75" customHeight="1" x14ac:dyDescent="0.2">
      <c r="A17" s="225" t="s">
        <v>124</v>
      </c>
      <c r="B17" s="702" t="s">
        <v>289</v>
      </c>
      <c r="C17" s="702"/>
      <c r="D17" s="702"/>
      <c r="E17" s="702"/>
      <c r="F17" s="702"/>
      <c r="G17" s="702"/>
      <c r="H17" s="702"/>
      <c r="I17" s="702"/>
      <c r="J17" s="702"/>
      <c r="K17" s="455"/>
    </row>
    <row r="18" spans="1:12" ht="24" customHeight="1" x14ac:dyDescent="0.2">
      <c r="A18" s="225" t="s">
        <v>124</v>
      </c>
      <c r="B18" s="225" t="s">
        <v>123</v>
      </c>
      <c r="C18" s="702" t="s">
        <v>382</v>
      </c>
      <c r="D18" s="702"/>
      <c r="E18" s="702"/>
      <c r="F18" s="702"/>
      <c r="G18" s="702"/>
      <c r="H18" s="702"/>
      <c r="I18" s="702"/>
      <c r="J18" s="702"/>
      <c r="K18" s="455"/>
    </row>
    <row r="19" spans="1:12" ht="47.25" customHeight="1" x14ac:dyDescent="0.2">
      <c r="A19" s="309" t="s">
        <v>124</v>
      </c>
      <c r="B19" s="309" t="s">
        <v>123</v>
      </c>
      <c r="C19" s="309" t="s">
        <v>123</v>
      </c>
      <c r="D19" s="322" t="s">
        <v>624</v>
      </c>
      <c r="E19" s="451" t="s">
        <v>158</v>
      </c>
      <c r="F19" s="452" t="s">
        <v>687</v>
      </c>
      <c r="G19" s="452" t="s">
        <v>683</v>
      </c>
      <c r="H19" s="323" t="s">
        <v>1</v>
      </c>
      <c r="I19" s="311">
        <v>20</v>
      </c>
      <c r="J19" s="310" t="s">
        <v>549</v>
      </c>
      <c r="K19" s="453">
        <v>3</v>
      </c>
      <c r="L19" s="358"/>
    </row>
    <row r="20" spans="1:12" ht="44.25" customHeight="1" x14ac:dyDescent="0.2">
      <c r="A20" s="309" t="s">
        <v>124</v>
      </c>
      <c r="B20" s="309" t="s">
        <v>123</v>
      </c>
      <c r="C20" s="309" t="s">
        <v>124</v>
      </c>
      <c r="D20" s="322" t="s">
        <v>550</v>
      </c>
      <c r="E20" s="451" t="s">
        <v>158</v>
      </c>
      <c r="F20" s="452" t="s">
        <v>687</v>
      </c>
      <c r="G20" s="452" t="s">
        <v>683</v>
      </c>
      <c r="H20" s="322" t="s">
        <v>1</v>
      </c>
      <c r="I20" s="101">
        <v>1.8</v>
      </c>
      <c r="J20" s="310" t="s">
        <v>884</v>
      </c>
      <c r="K20" s="453">
        <v>1500</v>
      </c>
    </row>
    <row r="21" spans="1:12" ht="59.25" customHeight="1" x14ac:dyDescent="0.2">
      <c r="A21" s="309" t="s">
        <v>124</v>
      </c>
      <c r="B21" s="309" t="s">
        <v>123</v>
      </c>
      <c r="C21" s="309" t="s">
        <v>125</v>
      </c>
      <c r="D21" s="323" t="s">
        <v>593</v>
      </c>
      <c r="E21" s="451" t="s">
        <v>158</v>
      </c>
      <c r="F21" s="452" t="s">
        <v>687</v>
      </c>
      <c r="G21" s="452" t="s">
        <v>683</v>
      </c>
      <c r="H21" s="322" t="s">
        <v>1</v>
      </c>
      <c r="I21" s="101">
        <v>75</v>
      </c>
      <c r="J21" s="310" t="s">
        <v>207</v>
      </c>
      <c r="K21" s="453">
        <v>5</v>
      </c>
    </row>
    <row r="22" spans="1:12" ht="58.5" customHeight="1" x14ac:dyDescent="0.2">
      <c r="A22" s="309" t="s">
        <v>124</v>
      </c>
      <c r="B22" s="309" t="s">
        <v>123</v>
      </c>
      <c r="C22" s="309" t="s">
        <v>126</v>
      </c>
      <c r="D22" s="310" t="s">
        <v>260</v>
      </c>
      <c r="E22" s="451" t="s">
        <v>158</v>
      </c>
      <c r="F22" s="452" t="s">
        <v>687</v>
      </c>
      <c r="G22" s="452" t="s">
        <v>683</v>
      </c>
      <c r="H22" s="322" t="s">
        <v>1</v>
      </c>
      <c r="I22" s="324">
        <v>7</v>
      </c>
      <c r="J22" s="310" t="s">
        <v>442</v>
      </c>
      <c r="K22" s="453">
        <v>285</v>
      </c>
    </row>
    <row r="23" spans="1:12" ht="52.5" customHeight="1" x14ac:dyDescent="0.2">
      <c r="A23" s="309" t="s">
        <v>124</v>
      </c>
      <c r="B23" s="309" t="s">
        <v>123</v>
      </c>
      <c r="C23" s="309" t="s">
        <v>127</v>
      </c>
      <c r="D23" s="310" t="s">
        <v>383</v>
      </c>
      <c r="E23" s="451" t="s">
        <v>158</v>
      </c>
      <c r="F23" s="452" t="s">
        <v>687</v>
      </c>
      <c r="G23" s="452" t="s">
        <v>683</v>
      </c>
      <c r="H23" s="322" t="s">
        <v>1</v>
      </c>
      <c r="I23" s="324">
        <v>21.1</v>
      </c>
      <c r="J23" s="310" t="s">
        <v>288</v>
      </c>
      <c r="K23" s="453">
        <v>1800</v>
      </c>
    </row>
    <row r="24" spans="1:12" ht="49.5" customHeight="1" x14ac:dyDescent="0.2">
      <c r="A24" s="309" t="s">
        <v>124</v>
      </c>
      <c r="B24" s="309" t="s">
        <v>123</v>
      </c>
      <c r="C24" s="309" t="s">
        <v>128</v>
      </c>
      <c r="D24" s="322" t="s">
        <v>372</v>
      </c>
      <c r="E24" s="451" t="s">
        <v>158</v>
      </c>
      <c r="F24" s="452" t="s">
        <v>687</v>
      </c>
      <c r="G24" s="452" t="s">
        <v>683</v>
      </c>
      <c r="H24" s="322" t="s">
        <v>1</v>
      </c>
      <c r="I24" s="324">
        <v>19.100000000000001</v>
      </c>
      <c r="J24" s="310" t="s">
        <v>373</v>
      </c>
      <c r="K24" s="453">
        <v>1800</v>
      </c>
    </row>
    <row r="25" spans="1:12" ht="51.75" customHeight="1" x14ac:dyDescent="0.2">
      <c r="A25" s="309" t="s">
        <v>124</v>
      </c>
      <c r="B25" s="309" t="s">
        <v>123</v>
      </c>
      <c r="C25" s="309" t="s">
        <v>129</v>
      </c>
      <c r="D25" s="322" t="s">
        <v>411</v>
      </c>
      <c r="E25" s="451" t="s">
        <v>158</v>
      </c>
      <c r="F25" s="452" t="s">
        <v>687</v>
      </c>
      <c r="G25" s="452" t="s">
        <v>683</v>
      </c>
      <c r="H25" s="322" t="s">
        <v>1</v>
      </c>
      <c r="I25" s="324">
        <v>75.900000000000006</v>
      </c>
      <c r="J25" s="310" t="s">
        <v>443</v>
      </c>
      <c r="K25" s="453">
        <v>1482</v>
      </c>
    </row>
    <row r="26" spans="1:12" ht="43.5" customHeight="1" x14ac:dyDescent="0.2">
      <c r="A26" s="309" t="s">
        <v>124</v>
      </c>
      <c r="B26" s="309" t="s">
        <v>123</v>
      </c>
      <c r="C26" s="309" t="s">
        <v>130</v>
      </c>
      <c r="D26" s="322" t="s">
        <v>412</v>
      </c>
      <c r="E26" s="451" t="s">
        <v>158</v>
      </c>
      <c r="F26" s="452" t="s">
        <v>687</v>
      </c>
      <c r="G26" s="452" t="s">
        <v>683</v>
      </c>
      <c r="H26" s="322" t="s">
        <v>1</v>
      </c>
      <c r="I26" s="324">
        <v>28.5</v>
      </c>
      <c r="J26" s="310" t="s">
        <v>625</v>
      </c>
      <c r="K26" s="453" t="s">
        <v>626</v>
      </c>
    </row>
    <row r="27" spans="1:12" s="111" customFormat="1" ht="57" customHeight="1" x14ac:dyDescent="0.2">
      <c r="A27" s="212" t="s">
        <v>124</v>
      </c>
      <c r="B27" s="212" t="s">
        <v>123</v>
      </c>
      <c r="C27" s="212" t="s">
        <v>131</v>
      </c>
      <c r="D27" s="218" t="s">
        <v>648</v>
      </c>
      <c r="E27" s="451" t="s">
        <v>158</v>
      </c>
      <c r="F27" s="452" t="s">
        <v>687</v>
      </c>
      <c r="G27" s="452" t="s">
        <v>683</v>
      </c>
      <c r="H27" s="218" t="s">
        <v>1</v>
      </c>
      <c r="I27" s="113">
        <v>50.7</v>
      </c>
      <c r="J27" s="214" t="s">
        <v>413</v>
      </c>
      <c r="K27" s="172">
        <v>39</v>
      </c>
    </row>
    <row r="28" spans="1:12" s="111" customFormat="1" ht="60.75" customHeight="1" x14ac:dyDescent="0.2">
      <c r="A28" s="212" t="s">
        <v>124</v>
      </c>
      <c r="B28" s="212" t="s">
        <v>123</v>
      </c>
      <c r="C28" s="212" t="s">
        <v>132</v>
      </c>
      <c r="D28" s="218" t="s">
        <v>553</v>
      </c>
      <c r="E28" s="451" t="s">
        <v>158</v>
      </c>
      <c r="F28" s="452" t="s">
        <v>687</v>
      </c>
      <c r="G28" s="452" t="s">
        <v>683</v>
      </c>
      <c r="H28" s="218" t="s">
        <v>1</v>
      </c>
      <c r="I28" s="420">
        <v>37.700000000000003</v>
      </c>
      <c r="J28" s="214" t="s">
        <v>413</v>
      </c>
      <c r="K28" s="172">
        <v>29</v>
      </c>
    </row>
    <row r="29" spans="1:12" s="111" customFormat="1" ht="47.25" customHeight="1" x14ac:dyDescent="0.2">
      <c r="A29" s="309" t="s">
        <v>124</v>
      </c>
      <c r="B29" s="309" t="s">
        <v>123</v>
      </c>
      <c r="C29" s="229">
        <v>11</v>
      </c>
      <c r="D29" s="140" t="s">
        <v>554</v>
      </c>
      <c r="E29" s="451" t="s">
        <v>158</v>
      </c>
      <c r="F29" s="452" t="s">
        <v>687</v>
      </c>
      <c r="G29" s="452" t="s">
        <v>683</v>
      </c>
      <c r="H29" s="232" t="s">
        <v>1</v>
      </c>
      <c r="I29" s="242">
        <v>4.8</v>
      </c>
      <c r="J29" s="227" t="s">
        <v>351</v>
      </c>
      <c r="K29" s="229">
        <v>1000</v>
      </c>
    </row>
    <row r="30" spans="1:12" s="111" customFormat="1" ht="54.75" customHeight="1" x14ac:dyDescent="0.2">
      <c r="A30" s="212" t="s">
        <v>124</v>
      </c>
      <c r="B30" s="212" t="s">
        <v>123</v>
      </c>
      <c r="C30" s="212" t="s">
        <v>134</v>
      </c>
      <c r="D30" s="218" t="s">
        <v>611</v>
      </c>
      <c r="E30" s="451" t="s">
        <v>158</v>
      </c>
      <c r="F30" s="452" t="s">
        <v>687</v>
      </c>
      <c r="G30" s="452" t="s">
        <v>683</v>
      </c>
      <c r="H30" s="218" t="s">
        <v>1</v>
      </c>
      <c r="I30" s="92">
        <v>122.1</v>
      </c>
      <c r="J30" s="214" t="s">
        <v>556</v>
      </c>
      <c r="K30" s="172" t="s">
        <v>555</v>
      </c>
    </row>
    <row r="31" spans="1:12" s="111" customFormat="1" ht="56.25" customHeight="1" x14ac:dyDescent="0.2">
      <c r="A31" s="226" t="s">
        <v>124</v>
      </c>
      <c r="B31" s="226" t="s">
        <v>123</v>
      </c>
      <c r="C31" s="229">
        <v>13</v>
      </c>
      <c r="D31" s="232" t="s">
        <v>594</v>
      </c>
      <c r="E31" s="451" t="s">
        <v>158</v>
      </c>
      <c r="F31" s="452" t="s">
        <v>687</v>
      </c>
      <c r="G31" s="452" t="s">
        <v>683</v>
      </c>
      <c r="H31" s="232" t="s">
        <v>1</v>
      </c>
      <c r="I31" s="242">
        <v>15</v>
      </c>
      <c r="J31" s="227" t="s">
        <v>557</v>
      </c>
      <c r="K31" s="229">
        <v>15</v>
      </c>
    </row>
    <row r="32" spans="1:12" ht="31.5" customHeight="1" x14ac:dyDescent="0.2">
      <c r="A32" s="200" t="s">
        <v>124</v>
      </c>
      <c r="B32" s="200" t="s">
        <v>123</v>
      </c>
      <c r="C32" s="200" t="s">
        <v>2</v>
      </c>
      <c r="D32" s="203" t="s">
        <v>192</v>
      </c>
      <c r="E32" s="451" t="s">
        <v>158</v>
      </c>
      <c r="F32" s="452" t="s">
        <v>688</v>
      </c>
      <c r="G32" s="452" t="s">
        <v>689</v>
      </c>
      <c r="H32" s="207" t="s">
        <v>1</v>
      </c>
      <c r="I32" s="101">
        <v>3</v>
      </c>
      <c r="J32" s="199" t="s">
        <v>45</v>
      </c>
      <c r="K32" s="221">
        <v>1</v>
      </c>
    </row>
    <row r="33" spans="1:11" s="111" customFormat="1" ht="52.5" customHeight="1" x14ac:dyDescent="0.2">
      <c r="A33" s="212" t="s">
        <v>124</v>
      </c>
      <c r="B33" s="212" t="s">
        <v>123</v>
      </c>
      <c r="C33" s="229">
        <v>15</v>
      </c>
      <c r="D33" s="218" t="s">
        <v>641</v>
      </c>
      <c r="E33" s="451" t="s">
        <v>158</v>
      </c>
      <c r="F33" s="452" t="s">
        <v>687</v>
      </c>
      <c r="G33" s="452" t="s">
        <v>683</v>
      </c>
      <c r="H33" s="218" t="s">
        <v>1</v>
      </c>
      <c r="I33" s="242">
        <v>49</v>
      </c>
      <c r="J33" s="227" t="s">
        <v>642</v>
      </c>
      <c r="K33" s="226" t="s">
        <v>926</v>
      </c>
    </row>
    <row r="34" spans="1:11" s="111" customFormat="1" ht="45" customHeight="1" x14ac:dyDescent="0.2">
      <c r="A34" s="212" t="s">
        <v>124</v>
      </c>
      <c r="B34" s="212" t="s">
        <v>123</v>
      </c>
      <c r="C34" s="212" t="s">
        <v>5</v>
      </c>
      <c r="D34" s="218" t="s">
        <v>653</v>
      </c>
      <c r="E34" s="451" t="s">
        <v>158</v>
      </c>
      <c r="F34" s="452" t="s">
        <v>687</v>
      </c>
      <c r="G34" s="452" t="s">
        <v>683</v>
      </c>
      <c r="H34" s="218" t="s">
        <v>1</v>
      </c>
      <c r="I34" s="92">
        <v>70</v>
      </c>
      <c r="J34" s="214" t="s">
        <v>642</v>
      </c>
      <c r="K34" s="212" t="s">
        <v>927</v>
      </c>
    </row>
    <row r="35" spans="1:11" s="111" customFormat="1" ht="58.5" customHeight="1" x14ac:dyDescent="0.2">
      <c r="A35" s="226" t="s">
        <v>124</v>
      </c>
      <c r="B35" s="226" t="s">
        <v>123</v>
      </c>
      <c r="C35" s="229">
        <v>17</v>
      </c>
      <c r="D35" s="232" t="s">
        <v>643</v>
      </c>
      <c r="E35" s="451" t="s">
        <v>158</v>
      </c>
      <c r="F35" s="452" t="s">
        <v>687</v>
      </c>
      <c r="G35" s="452" t="s">
        <v>683</v>
      </c>
      <c r="H35" s="232" t="s">
        <v>1</v>
      </c>
      <c r="I35" s="242">
        <v>53.3</v>
      </c>
      <c r="J35" s="227" t="s">
        <v>644</v>
      </c>
      <c r="K35" s="226" t="s">
        <v>645</v>
      </c>
    </row>
    <row r="36" spans="1:11" s="111" customFormat="1" ht="53.25" customHeight="1" x14ac:dyDescent="0.2">
      <c r="A36" s="226" t="s">
        <v>124</v>
      </c>
      <c r="B36" s="226" t="s">
        <v>123</v>
      </c>
      <c r="C36" s="229">
        <v>18</v>
      </c>
      <c r="D36" s="227" t="s">
        <v>652</v>
      </c>
      <c r="E36" s="451" t="s">
        <v>158</v>
      </c>
      <c r="F36" s="452" t="s">
        <v>687</v>
      </c>
      <c r="G36" s="452" t="s">
        <v>683</v>
      </c>
      <c r="H36" s="218" t="s">
        <v>1</v>
      </c>
      <c r="I36" s="242">
        <v>3</v>
      </c>
      <c r="J36" s="227" t="s">
        <v>646</v>
      </c>
      <c r="K36" s="226" t="s">
        <v>647</v>
      </c>
    </row>
    <row r="37" spans="1:11" ht="15.75" customHeight="1" x14ac:dyDescent="0.2">
      <c r="A37" s="225" t="s">
        <v>124</v>
      </c>
      <c r="B37" s="10" t="s">
        <v>123</v>
      </c>
      <c r="C37" s="703" t="s">
        <v>117</v>
      </c>
      <c r="D37" s="703"/>
      <c r="E37" s="703"/>
      <c r="F37" s="703"/>
      <c r="G37" s="703"/>
      <c r="H37" s="703"/>
      <c r="I37" s="73">
        <f>SUM(I19:I36)</f>
        <v>657</v>
      </c>
      <c r="J37" s="263"/>
      <c r="K37" s="272"/>
    </row>
    <row r="38" spans="1:11" ht="15.75" customHeight="1" x14ac:dyDescent="0.2">
      <c r="A38" s="225" t="s">
        <v>124</v>
      </c>
      <c r="B38" s="703" t="s">
        <v>92</v>
      </c>
      <c r="C38" s="703"/>
      <c r="D38" s="703"/>
      <c r="E38" s="703"/>
      <c r="F38" s="703"/>
      <c r="G38" s="703"/>
      <c r="H38" s="703"/>
      <c r="I38" s="73">
        <f t="shared" ref="I38" si="1">+I37</f>
        <v>657</v>
      </c>
      <c r="J38" s="170"/>
      <c r="K38" s="168"/>
    </row>
    <row r="39" spans="1:11" ht="17.25" customHeight="1" x14ac:dyDescent="0.2">
      <c r="A39" s="225" t="s">
        <v>125</v>
      </c>
      <c r="B39" s="702" t="s">
        <v>23</v>
      </c>
      <c r="C39" s="702"/>
      <c r="D39" s="702"/>
      <c r="E39" s="702"/>
      <c r="F39" s="702"/>
      <c r="G39" s="702"/>
      <c r="H39" s="702"/>
      <c r="I39" s="702"/>
      <c r="J39" s="702"/>
      <c r="K39" s="455"/>
    </row>
    <row r="40" spans="1:11" ht="15.75" customHeight="1" x14ac:dyDescent="0.2">
      <c r="A40" s="225" t="s">
        <v>125</v>
      </c>
      <c r="B40" s="225" t="s">
        <v>123</v>
      </c>
      <c r="C40" s="702" t="s">
        <v>290</v>
      </c>
      <c r="D40" s="702"/>
      <c r="E40" s="702"/>
      <c r="F40" s="702"/>
      <c r="G40" s="702"/>
      <c r="H40" s="702"/>
      <c r="I40" s="702"/>
      <c r="J40" s="702"/>
      <c r="K40" s="455"/>
    </row>
    <row r="41" spans="1:11" s="75" customFormat="1" ht="106.5" customHeight="1" x14ac:dyDescent="0.2">
      <c r="A41" s="200" t="s">
        <v>125</v>
      </c>
      <c r="B41" s="200" t="s">
        <v>123</v>
      </c>
      <c r="C41" s="200" t="s">
        <v>125</v>
      </c>
      <c r="D41" s="199" t="s">
        <v>238</v>
      </c>
      <c r="E41" s="439">
        <v>1</v>
      </c>
      <c r="F41" s="445" t="s">
        <v>686</v>
      </c>
      <c r="G41" s="433" t="s">
        <v>661</v>
      </c>
      <c r="H41" s="199" t="s">
        <v>1</v>
      </c>
      <c r="I41" s="201">
        <v>3.4</v>
      </c>
      <c r="J41" s="203" t="s">
        <v>226</v>
      </c>
      <c r="K41" s="200" t="s">
        <v>287</v>
      </c>
    </row>
    <row r="42" spans="1:11" ht="30" customHeight="1" x14ac:dyDescent="0.2">
      <c r="A42" s="674" t="s">
        <v>125</v>
      </c>
      <c r="B42" s="674" t="s">
        <v>123</v>
      </c>
      <c r="C42" s="674" t="s">
        <v>126</v>
      </c>
      <c r="D42" s="696" t="s">
        <v>267</v>
      </c>
      <c r="E42" s="689">
        <v>1</v>
      </c>
      <c r="F42" s="692" t="s">
        <v>690</v>
      </c>
      <c r="G42" s="692" t="s">
        <v>679</v>
      </c>
      <c r="H42" s="199" t="s">
        <v>3</v>
      </c>
      <c r="I42" s="201">
        <v>5.5</v>
      </c>
      <c r="J42" s="696" t="s">
        <v>351</v>
      </c>
      <c r="K42" s="698">
        <v>1562</v>
      </c>
    </row>
    <row r="43" spans="1:11" ht="28.5" customHeight="1" x14ac:dyDescent="0.2">
      <c r="A43" s="676"/>
      <c r="B43" s="676"/>
      <c r="C43" s="676"/>
      <c r="D43" s="697"/>
      <c r="E43" s="707"/>
      <c r="F43" s="708"/>
      <c r="G43" s="708"/>
      <c r="H43" s="199" t="s">
        <v>4</v>
      </c>
      <c r="I43" s="201">
        <v>1.1000000000000001</v>
      </c>
      <c r="J43" s="697"/>
      <c r="K43" s="699"/>
    </row>
    <row r="44" spans="1:11" ht="18" customHeight="1" x14ac:dyDescent="0.2">
      <c r="A44" s="225" t="s">
        <v>125</v>
      </c>
      <c r="B44" s="285" t="s">
        <v>123</v>
      </c>
      <c r="C44" s="703" t="s">
        <v>102</v>
      </c>
      <c r="D44" s="703"/>
      <c r="E44" s="703"/>
      <c r="F44" s="703"/>
      <c r="G44" s="703"/>
      <c r="H44" s="703"/>
      <c r="I44" s="73">
        <f>SUM(I41:I43)</f>
        <v>10</v>
      </c>
      <c r="J44" s="43"/>
      <c r="K44" s="272"/>
    </row>
    <row r="45" spans="1:11" ht="18.75" customHeight="1" x14ac:dyDescent="0.2">
      <c r="A45" s="225" t="s">
        <v>125</v>
      </c>
      <c r="B45" s="703" t="s">
        <v>92</v>
      </c>
      <c r="C45" s="703"/>
      <c r="D45" s="703"/>
      <c r="E45" s="703"/>
      <c r="F45" s="703"/>
      <c r="G45" s="703"/>
      <c r="H45" s="703"/>
      <c r="I45" s="73">
        <f t="shared" ref="I45" si="2">+I44</f>
        <v>10</v>
      </c>
      <c r="J45" s="43"/>
      <c r="K45" s="272"/>
    </row>
    <row r="46" spans="1:11" s="137" customFormat="1" ht="20.25" customHeight="1" x14ac:dyDescent="0.25">
      <c r="A46" s="718" t="s">
        <v>119</v>
      </c>
      <c r="B46" s="719"/>
      <c r="C46" s="719"/>
      <c r="D46" s="719"/>
      <c r="E46" s="719"/>
      <c r="F46" s="719"/>
      <c r="G46" s="719"/>
      <c r="H46" s="720"/>
      <c r="I46" s="288">
        <f>+I45+I38+I16</f>
        <v>818.4</v>
      </c>
      <c r="J46" s="282"/>
      <c r="K46" s="275"/>
    </row>
    <row r="47" spans="1:11" ht="16.5" customHeight="1" x14ac:dyDescent="0.2">
      <c r="A47" s="709" t="s">
        <v>137</v>
      </c>
      <c r="B47" s="710"/>
      <c r="C47" s="710"/>
      <c r="D47" s="710"/>
      <c r="E47" s="710"/>
      <c r="F47" s="710"/>
      <c r="G47" s="710"/>
      <c r="H47" s="711"/>
      <c r="I47" s="635">
        <f t="shared" ref="I47" si="3">+I46-I48-I55</f>
        <v>2.3092638912203256E-14</v>
      </c>
      <c r="J47" s="282"/>
      <c r="K47" s="275"/>
    </row>
    <row r="48" spans="1:11" ht="20.25" customHeight="1" x14ac:dyDescent="0.2">
      <c r="A48" s="704" t="s">
        <v>15</v>
      </c>
      <c r="B48" s="705"/>
      <c r="C48" s="705"/>
      <c r="D48" s="705"/>
      <c r="E48" s="705"/>
      <c r="F48" s="705"/>
      <c r="G48" s="705"/>
      <c r="H48" s="706"/>
      <c r="I48" s="149">
        <f t="shared" ref="I48" si="4">SUM(I49:I54)</f>
        <v>811.8</v>
      </c>
      <c r="J48" s="282"/>
      <c r="K48" s="275"/>
    </row>
    <row r="49" spans="1:11" ht="15.75" customHeight="1" x14ac:dyDescent="0.2">
      <c r="A49" s="712" t="s">
        <v>172</v>
      </c>
      <c r="B49" s="713"/>
      <c r="C49" s="713"/>
      <c r="D49" s="713"/>
      <c r="E49" s="713"/>
      <c r="F49" s="713"/>
      <c r="G49" s="713"/>
      <c r="H49" s="714"/>
      <c r="I49" s="93">
        <f>+I41+I32+I28+I27+I26+I25+I23+I24+I22+I21+I19+I14+I31+I30+I29+I20+I36+I35+I34+I33</f>
        <v>661</v>
      </c>
      <c r="J49" s="282"/>
      <c r="K49" s="456"/>
    </row>
    <row r="50" spans="1:11" ht="15.75" customHeight="1" x14ac:dyDescent="0.2">
      <c r="A50" s="712" t="s">
        <v>173</v>
      </c>
      <c r="B50" s="713"/>
      <c r="C50" s="713"/>
      <c r="D50" s="713"/>
      <c r="E50" s="713"/>
      <c r="F50" s="713"/>
      <c r="G50" s="713"/>
      <c r="H50" s="714"/>
      <c r="I50" s="94">
        <f>+I13</f>
        <v>1.8</v>
      </c>
      <c r="J50" s="282"/>
      <c r="K50" s="456"/>
    </row>
    <row r="51" spans="1:11" ht="12.75" x14ac:dyDescent="0.2">
      <c r="A51" s="712" t="s">
        <v>174</v>
      </c>
      <c r="B51" s="713"/>
      <c r="C51" s="713"/>
      <c r="D51" s="713"/>
      <c r="E51" s="713"/>
      <c r="F51" s="713"/>
      <c r="G51" s="713"/>
      <c r="H51" s="714"/>
      <c r="I51" s="94">
        <f>+I12</f>
        <v>149</v>
      </c>
      <c r="J51" s="282"/>
      <c r="K51" s="275"/>
    </row>
    <row r="52" spans="1:11" ht="12.75" x14ac:dyDescent="0.2">
      <c r="A52" s="712" t="s">
        <v>175</v>
      </c>
      <c r="B52" s="713"/>
      <c r="C52" s="713"/>
      <c r="D52" s="713"/>
      <c r="E52" s="713"/>
      <c r="F52" s="713"/>
      <c r="G52" s="713"/>
      <c r="H52" s="714"/>
      <c r="I52" s="94"/>
      <c r="J52" s="282"/>
      <c r="K52" s="275"/>
    </row>
    <row r="53" spans="1:11" ht="12.75" x14ac:dyDescent="0.2">
      <c r="A53" s="712" t="s">
        <v>176</v>
      </c>
      <c r="B53" s="713"/>
      <c r="C53" s="713"/>
      <c r="D53" s="713"/>
      <c r="E53" s="713"/>
      <c r="F53" s="713"/>
      <c r="G53" s="713"/>
      <c r="H53" s="714"/>
      <c r="I53" s="94"/>
      <c r="J53" s="282"/>
      <c r="K53" s="275"/>
    </row>
    <row r="54" spans="1:11" ht="12.75" x14ac:dyDescent="0.2">
      <c r="A54" s="712" t="s">
        <v>177</v>
      </c>
      <c r="B54" s="713"/>
      <c r="C54" s="713"/>
      <c r="D54" s="713"/>
      <c r="E54" s="713"/>
      <c r="F54" s="713"/>
      <c r="G54" s="713"/>
      <c r="H54" s="714"/>
      <c r="I54" s="94"/>
      <c r="J54" s="282"/>
      <c r="K54" s="275"/>
    </row>
    <row r="55" spans="1:11" ht="16.5" customHeight="1" x14ac:dyDescent="0.2">
      <c r="A55" s="715" t="s">
        <v>14</v>
      </c>
      <c r="B55" s="716"/>
      <c r="C55" s="716"/>
      <c r="D55" s="716"/>
      <c r="E55" s="716"/>
      <c r="F55" s="716"/>
      <c r="G55" s="716"/>
      <c r="H55" s="717"/>
      <c r="I55" s="149">
        <f t="shared" ref="I55" si="5">SUM(I56:I59)</f>
        <v>6.6</v>
      </c>
      <c r="J55" s="282"/>
      <c r="K55" s="275"/>
    </row>
    <row r="56" spans="1:11" ht="12.75" x14ac:dyDescent="0.2">
      <c r="A56" s="712" t="s">
        <v>178</v>
      </c>
      <c r="B56" s="713"/>
      <c r="C56" s="713"/>
      <c r="D56" s="713"/>
      <c r="E56" s="713"/>
      <c r="F56" s="713"/>
      <c r="G56" s="713"/>
      <c r="H56" s="714"/>
      <c r="I56" s="94">
        <f>+I42</f>
        <v>5.5</v>
      </c>
      <c r="J56" s="282"/>
      <c r="K56" s="275"/>
    </row>
    <row r="57" spans="1:11" ht="12.75" x14ac:dyDescent="0.2">
      <c r="A57" s="712" t="s">
        <v>179</v>
      </c>
      <c r="B57" s="713"/>
      <c r="C57" s="713"/>
      <c r="D57" s="713"/>
      <c r="E57" s="713"/>
      <c r="F57" s="713"/>
      <c r="G57" s="713"/>
      <c r="H57" s="714"/>
      <c r="I57" s="94">
        <f>+I43</f>
        <v>1.1000000000000001</v>
      </c>
      <c r="J57" s="282"/>
      <c r="K57" s="275"/>
    </row>
    <row r="58" spans="1:11" ht="12.75" x14ac:dyDescent="0.2">
      <c r="A58" s="712" t="s">
        <v>180</v>
      </c>
      <c r="B58" s="713"/>
      <c r="C58" s="713"/>
      <c r="D58" s="713"/>
      <c r="E58" s="713"/>
      <c r="F58" s="713"/>
      <c r="G58" s="713"/>
      <c r="H58" s="714"/>
      <c r="I58" s="94"/>
      <c r="J58" s="282"/>
      <c r="K58" s="275"/>
    </row>
    <row r="59" spans="1:11" ht="12.75" x14ac:dyDescent="0.2">
      <c r="A59" s="712" t="s">
        <v>181</v>
      </c>
      <c r="B59" s="713"/>
      <c r="C59" s="713"/>
      <c r="D59" s="713"/>
      <c r="E59" s="713"/>
      <c r="F59" s="713"/>
      <c r="G59" s="713"/>
      <c r="H59" s="714"/>
      <c r="I59" s="94"/>
      <c r="J59" s="282"/>
      <c r="K59" s="275"/>
    </row>
    <row r="60" spans="1:11" s="284" customFormat="1" ht="15" customHeight="1" x14ac:dyDescent="0.2">
      <c r="A60" s="686"/>
      <c r="B60" s="686"/>
      <c r="C60" s="686"/>
      <c r="D60" s="686"/>
      <c r="E60" s="686"/>
      <c r="F60" s="686"/>
      <c r="G60" s="686"/>
      <c r="H60" s="686"/>
      <c r="I60" s="686"/>
      <c r="K60" s="457"/>
    </row>
  </sheetData>
  <mergeCells count="51">
    <mergeCell ref="A60:I60"/>
    <mergeCell ref="C44:H44"/>
    <mergeCell ref="A47:H47"/>
    <mergeCell ref="A57:H57"/>
    <mergeCell ref="A59:H59"/>
    <mergeCell ref="A53:H53"/>
    <mergeCell ref="A52:H52"/>
    <mergeCell ref="A58:H58"/>
    <mergeCell ref="A54:H54"/>
    <mergeCell ref="A55:H55"/>
    <mergeCell ref="A56:H56"/>
    <mergeCell ref="B45:H45"/>
    <mergeCell ref="A50:H50"/>
    <mergeCell ref="A49:H49"/>
    <mergeCell ref="A51:H51"/>
    <mergeCell ref="A46:H46"/>
    <mergeCell ref="A48:H48"/>
    <mergeCell ref="C40:J40"/>
    <mergeCell ref="C42:C43"/>
    <mergeCell ref="B42:B43"/>
    <mergeCell ref="D42:D43"/>
    <mergeCell ref="J42:J43"/>
    <mergeCell ref="A42:A43"/>
    <mergeCell ref="E42:E43"/>
    <mergeCell ref="F42:F43"/>
    <mergeCell ref="G42:G43"/>
    <mergeCell ref="K42:K43"/>
    <mergeCell ref="J3:K3"/>
    <mergeCell ref="B17:J17"/>
    <mergeCell ref="K6:K8"/>
    <mergeCell ref="A9:J9"/>
    <mergeCell ref="B10:J10"/>
    <mergeCell ref="B39:J39"/>
    <mergeCell ref="C37:H37"/>
    <mergeCell ref="B38:H38"/>
    <mergeCell ref="E4:E8"/>
    <mergeCell ref="I4:I8"/>
    <mergeCell ref="C15:H15"/>
    <mergeCell ref="B16:H16"/>
    <mergeCell ref="C18:J18"/>
    <mergeCell ref="C11:J11"/>
    <mergeCell ref="H1:K1"/>
    <mergeCell ref="A2:K2"/>
    <mergeCell ref="H4:H8"/>
    <mergeCell ref="B4:B8"/>
    <mergeCell ref="J5:J8"/>
    <mergeCell ref="F4:F8"/>
    <mergeCell ref="D4:D8"/>
    <mergeCell ref="A4:A8"/>
    <mergeCell ref="G4:G8"/>
    <mergeCell ref="C4:C8"/>
  </mergeCells>
  <phoneticPr fontId="15" type="noConversion"/>
  <pageMargins left="0.19685039370078741" right="0.19685039370078741" top="0.51181102362204722" bottom="0.19685039370078741" header="0" footer="0"/>
  <pageSetup paperSize="9" scale="79"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pageSetUpPr fitToPage="1"/>
  </sheetPr>
  <dimension ref="A1:AD89"/>
  <sheetViews>
    <sheetView zoomScaleNormal="100" workbookViewId="0">
      <pane ySplit="7" topLeftCell="A8" activePane="bottomLeft" state="frozen"/>
      <selection activeCell="F27" sqref="F27"/>
      <selection pane="bottomLeft" activeCell="F16" sqref="F16"/>
    </sheetView>
  </sheetViews>
  <sheetFormatPr defaultColWidth="9.140625" defaultRowHeight="12.75" x14ac:dyDescent="0.2"/>
  <cols>
    <col min="1" max="1" width="3.140625" style="148" customWidth="1"/>
    <col min="2" max="2" width="3.42578125" style="148" customWidth="1"/>
    <col min="3" max="3" width="3.28515625" style="148" customWidth="1"/>
    <col min="4" max="4" width="39.7109375" style="356" customWidth="1"/>
    <col min="5" max="5" width="4.85546875" style="356" customWidth="1"/>
    <col min="6" max="6" width="36.7109375" style="356" customWidth="1"/>
    <col min="7" max="7" width="28.42578125" style="356" customWidth="1"/>
    <col min="8" max="8" width="8.7109375" style="356" customWidth="1"/>
    <col min="9" max="9" width="12" style="357" customWidth="1"/>
    <col min="10" max="10" width="32.42578125" style="283" customWidth="1"/>
    <col min="11" max="11" width="6.85546875" style="482" customWidth="1"/>
    <col min="12" max="16384" width="9.140625" style="176"/>
  </cols>
  <sheetData>
    <row r="1" spans="1:30" s="7" customFormat="1" ht="84" hidden="1" customHeight="1" x14ac:dyDescent="0.2">
      <c r="A1" s="593"/>
      <c r="B1" s="593"/>
      <c r="C1" s="593"/>
      <c r="D1" s="593"/>
      <c r="E1" s="593"/>
      <c r="F1" s="593"/>
      <c r="G1" s="593"/>
      <c r="H1" s="645" t="s">
        <v>940</v>
      </c>
      <c r="I1" s="645"/>
      <c r="J1" s="645"/>
      <c r="K1" s="645"/>
    </row>
    <row r="2" spans="1:30" s="7" customFormat="1" ht="15.75" hidden="1" customHeight="1" x14ac:dyDescent="0.2">
      <c r="A2" s="289"/>
      <c r="B2" s="289"/>
      <c r="C2" s="289"/>
      <c r="D2" s="77"/>
      <c r="E2" s="77"/>
      <c r="F2" s="77"/>
      <c r="G2" s="77"/>
      <c r="H2" s="341"/>
      <c r="I2" s="100"/>
      <c r="J2" s="340"/>
      <c r="K2" s="340"/>
    </row>
    <row r="3" spans="1:30" s="178" customFormat="1" ht="19.5" customHeight="1" x14ac:dyDescent="0.2">
      <c r="A3" s="653" t="s">
        <v>111</v>
      </c>
      <c r="B3" s="653" t="s">
        <v>112</v>
      </c>
      <c r="C3" s="653" t="s">
        <v>113</v>
      </c>
      <c r="D3" s="655" t="s">
        <v>114</v>
      </c>
      <c r="E3" s="669" t="s">
        <v>654</v>
      </c>
      <c r="F3" s="668" t="s">
        <v>655</v>
      </c>
      <c r="G3" s="668" t="s">
        <v>656</v>
      </c>
      <c r="H3" s="653" t="s">
        <v>110</v>
      </c>
      <c r="I3" s="652" t="s">
        <v>659</v>
      </c>
      <c r="J3" s="426" t="s">
        <v>657</v>
      </c>
      <c r="K3" s="426"/>
      <c r="L3" s="177"/>
      <c r="M3" s="177"/>
      <c r="N3" s="177"/>
      <c r="O3" s="177"/>
      <c r="P3" s="177"/>
      <c r="Q3" s="177"/>
      <c r="R3" s="177"/>
      <c r="S3" s="177"/>
      <c r="T3" s="177"/>
      <c r="U3" s="177"/>
      <c r="V3" s="177"/>
      <c r="W3" s="177"/>
      <c r="X3" s="177"/>
      <c r="Y3" s="177"/>
      <c r="Z3" s="177"/>
      <c r="AA3" s="177"/>
      <c r="AB3" s="177"/>
      <c r="AC3" s="177"/>
      <c r="AD3" s="177"/>
    </row>
    <row r="4" spans="1:30" s="178" customFormat="1" ht="18.75" customHeight="1" x14ac:dyDescent="0.2">
      <c r="A4" s="653"/>
      <c r="B4" s="653"/>
      <c r="C4" s="653"/>
      <c r="D4" s="655"/>
      <c r="E4" s="669"/>
      <c r="F4" s="668"/>
      <c r="G4" s="668"/>
      <c r="H4" s="653"/>
      <c r="I4" s="652"/>
      <c r="J4" s="652" t="s">
        <v>116</v>
      </c>
      <c r="K4" s="426"/>
      <c r="L4" s="177"/>
      <c r="M4" s="177"/>
      <c r="N4" s="177"/>
      <c r="O4" s="177"/>
      <c r="P4" s="177"/>
      <c r="Q4" s="177"/>
      <c r="R4" s="177"/>
      <c r="S4" s="177"/>
      <c r="T4" s="177"/>
      <c r="U4" s="177"/>
      <c r="V4" s="177"/>
      <c r="W4" s="177"/>
      <c r="X4" s="177"/>
      <c r="Y4" s="177"/>
      <c r="Z4" s="177"/>
      <c r="AA4" s="177"/>
      <c r="AB4" s="177"/>
      <c r="AC4" s="177"/>
      <c r="AD4" s="177"/>
    </row>
    <row r="5" spans="1:30" s="178" customFormat="1" ht="15" customHeight="1" x14ac:dyDescent="0.2">
      <c r="A5" s="653"/>
      <c r="B5" s="653"/>
      <c r="C5" s="653"/>
      <c r="D5" s="655"/>
      <c r="E5" s="669"/>
      <c r="F5" s="668"/>
      <c r="G5" s="668"/>
      <c r="H5" s="653"/>
      <c r="I5" s="652"/>
      <c r="J5" s="652"/>
      <c r="K5" s="650" t="s">
        <v>658</v>
      </c>
      <c r="L5" s="177"/>
      <c r="M5" s="177"/>
      <c r="N5" s="177"/>
      <c r="O5" s="177"/>
      <c r="P5" s="177"/>
      <c r="Q5" s="177"/>
      <c r="R5" s="177"/>
      <c r="S5" s="177"/>
      <c r="T5" s="177"/>
      <c r="U5" s="177"/>
      <c r="V5" s="177"/>
      <c r="W5" s="177"/>
      <c r="X5" s="177"/>
      <c r="Y5" s="177"/>
      <c r="Z5" s="177"/>
      <c r="AA5" s="177"/>
      <c r="AB5" s="177"/>
      <c r="AC5" s="177"/>
      <c r="AD5" s="177"/>
    </row>
    <row r="6" spans="1:30" s="178" customFormat="1" ht="36" customHeight="1" x14ac:dyDescent="0.2">
      <c r="A6" s="653"/>
      <c r="B6" s="653"/>
      <c r="C6" s="653"/>
      <c r="D6" s="655"/>
      <c r="E6" s="669"/>
      <c r="F6" s="668"/>
      <c r="G6" s="668"/>
      <c r="H6" s="653"/>
      <c r="I6" s="652"/>
      <c r="J6" s="652"/>
      <c r="K6" s="650"/>
      <c r="L6" s="177"/>
      <c r="M6" s="177"/>
      <c r="N6" s="177"/>
      <c r="O6" s="177"/>
      <c r="P6" s="177"/>
      <c r="Q6" s="177"/>
      <c r="R6" s="177"/>
      <c r="S6" s="177"/>
      <c r="T6" s="177"/>
      <c r="U6" s="177"/>
      <c r="V6" s="177"/>
      <c r="W6" s="177"/>
      <c r="X6" s="177"/>
      <c r="Y6" s="177"/>
      <c r="Z6" s="177"/>
      <c r="AA6" s="177"/>
      <c r="AB6" s="177"/>
      <c r="AC6" s="177"/>
      <c r="AD6" s="177"/>
    </row>
    <row r="7" spans="1:30" s="178" customFormat="1" ht="50.25" customHeight="1" x14ac:dyDescent="0.2">
      <c r="A7" s="653"/>
      <c r="B7" s="653"/>
      <c r="C7" s="653"/>
      <c r="D7" s="655"/>
      <c r="E7" s="669"/>
      <c r="F7" s="668"/>
      <c r="G7" s="668"/>
      <c r="H7" s="653"/>
      <c r="I7" s="652"/>
      <c r="J7" s="652"/>
      <c r="K7" s="650"/>
      <c r="L7" s="177"/>
      <c r="M7" s="177"/>
      <c r="N7" s="177"/>
      <c r="O7" s="177"/>
      <c r="P7" s="177"/>
      <c r="Q7" s="177"/>
      <c r="R7" s="177"/>
      <c r="S7" s="177"/>
      <c r="T7" s="177"/>
      <c r="U7" s="177"/>
      <c r="V7" s="177"/>
      <c r="W7" s="177"/>
      <c r="X7" s="177"/>
      <c r="Y7" s="177"/>
      <c r="Z7" s="177"/>
      <c r="AA7" s="177"/>
      <c r="AB7" s="177"/>
      <c r="AC7" s="177"/>
      <c r="AD7" s="177"/>
    </row>
    <row r="8" spans="1:30" s="177" customFormat="1" ht="31.5" customHeight="1" x14ac:dyDescent="0.2">
      <c r="A8" s="728" t="s">
        <v>215</v>
      </c>
      <c r="B8" s="728"/>
      <c r="C8" s="728"/>
      <c r="D8" s="728"/>
      <c r="E8" s="728"/>
      <c r="F8" s="728"/>
      <c r="G8" s="728"/>
      <c r="H8" s="728"/>
      <c r="I8" s="728"/>
      <c r="J8" s="728"/>
      <c r="K8" s="454"/>
    </row>
    <row r="9" spans="1:30" s="177" customFormat="1" ht="16.5" customHeight="1" x14ac:dyDescent="0.2">
      <c r="A9" s="90" t="s">
        <v>123</v>
      </c>
      <c r="B9" s="773" t="s">
        <v>340</v>
      </c>
      <c r="C9" s="773"/>
      <c r="D9" s="773"/>
      <c r="E9" s="773"/>
      <c r="F9" s="773"/>
      <c r="G9" s="773"/>
      <c r="H9" s="773"/>
      <c r="I9" s="773"/>
      <c r="J9" s="773"/>
      <c r="K9" s="455"/>
    </row>
    <row r="10" spans="1:30" s="177" customFormat="1" ht="16.5" customHeight="1" x14ac:dyDescent="0.2">
      <c r="A10" s="90" t="s">
        <v>123</v>
      </c>
      <c r="B10" s="213" t="s">
        <v>123</v>
      </c>
      <c r="C10" s="773" t="s">
        <v>47</v>
      </c>
      <c r="D10" s="773"/>
      <c r="E10" s="773"/>
      <c r="F10" s="773"/>
      <c r="G10" s="773"/>
      <c r="H10" s="773"/>
      <c r="I10" s="773"/>
      <c r="J10" s="773"/>
      <c r="K10" s="455"/>
    </row>
    <row r="11" spans="1:30" ht="33.75" customHeight="1" x14ac:dyDescent="0.2">
      <c r="A11" s="763" t="s">
        <v>123</v>
      </c>
      <c r="B11" s="763" t="s">
        <v>123</v>
      </c>
      <c r="C11" s="763" t="s">
        <v>123</v>
      </c>
      <c r="D11" s="754" t="s">
        <v>571</v>
      </c>
      <c r="E11" s="722" t="s">
        <v>158</v>
      </c>
      <c r="F11" s="724" t="s">
        <v>691</v>
      </c>
      <c r="G11" s="724" t="s">
        <v>685</v>
      </c>
      <c r="H11" s="167" t="s">
        <v>13</v>
      </c>
      <c r="I11" s="342">
        <v>5</v>
      </c>
      <c r="J11" s="742" t="s">
        <v>485</v>
      </c>
      <c r="K11" s="651" t="s">
        <v>570</v>
      </c>
    </row>
    <row r="12" spans="1:30" ht="33.75" customHeight="1" x14ac:dyDescent="0.2">
      <c r="A12" s="763"/>
      <c r="B12" s="763"/>
      <c r="C12" s="763"/>
      <c r="D12" s="754"/>
      <c r="E12" s="723"/>
      <c r="F12" s="725"/>
      <c r="G12" s="725"/>
      <c r="H12" s="167" t="s">
        <v>1</v>
      </c>
      <c r="I12" s="342">
        <v>322</v>
      </c>
      <c r="J12" s="742"/>
      <c r="K12" s="651"/>
    </row>
    <row r="13" spans="1:30" ht="34.5" customHeight="1" x14ac:dyDescent="0.2">
      <c r="A13" s="763" t="s">
        <v>123</v>
      </c>
      <c r="B13" s="763" t="s">
        <v>123</v>
      </c>
      <c r="C13" s="763" t="s">
        <v>124</v>
      </c>
      <c r="D13" s="742" t="s">
        <v>89</v>
      </c>
      <c r="E13" s="722" t="s">
        <v>158</v>
      </c>
      <c r="F13" s="724" t="s">
        <v>692</v>
      </c>
      <c r="G13" s="726" t="s">
        <v>693</v>
      </c>
      <c r="H13" s="742" t="s">
        <v>13</v>
      </c>
      <c r="I13" s="774">
        <v>924.2</v>
      </c>
      <c r="J13" s="170" t="s">
        <v>103</v>
      </c>
      <c r="K13" s="221">
        <v>2140</v>
      </c>
    </row>
    <row r="14" spans="1:30" ht="29.25" customHeight="1" x14ac:dyDescent="0.2">
      <c r="A14" s="763"/>
      <c r="B14" s="763"/>
      <c r="C14" s="763"/>
      <c r="D14" s="742"/>
      <c r="E14" s="723"/>
      <c r="F14" s="725"/>
      <c r="G14" s="726"/>
      <c r="H14" s="742"/>
      <c r="I14" s="775"/>
      <c r="J14" s="170" t="s">
        <v>486</v>
      </c>
      <c r="K14" s="221">
        <v>1320</v>
      </c>
    </row>
    <row r="15" spans="1:30" ht="43.5" customHeight="1" x14ac:dyDescent="0.2">
      <c r="A15" s="158" t="s">
        <v>123</v>
      </c>
      <c r="B15" s="156" t="s">
        <v>123</v>
      </c>
      <c r="C15" s="238" t="s">
        <v>125</v>
      </c>
      <c r="D15" s="223" t="s">
        <v>49</v>
      </c>
      <c r="E15" s="451" t="s">
        <v>158</v>
      </c>
      <c r="F15" s="459" t="s">
        <v>725</v>
      </c>
      <c r="G15" s="431" t="s">
        <v>660</v>
      </c>
      <c r="H15" s="19" t="s">
        <v>1</v>
      </c>
      <c r="I15" s="201">
        <v>94</v>
      </c>
      <c r="J15" s="21" t="s">
        <v>488</v>
      </c>
      <c r="K15" s="200" t="s">
        <v>572</v>
      </c>
    </row>
    <row r="16" spans="1:30" ht="43.5" customHeight="1" x14ac:dyDescent="0.2">
      <c r="A16" s="158" t="s">
        <v>123</v>
      </c>
      <c r="B16" s="156" t="s">
        <v>123</v>
      </c>
      <c r="C16" s="238" t="s">
        <v>126</v>
      </c>
      <c r="D16" s="223" t="s">
        <v>50</v>
      </c>
      <c r="E16" s="451" t="s">
        <v>158</v>
      </c>
      <c r="F16" s="459" t="s">
        <v>694</v>
      </c>
      <c r="G16" s="431" t="s">
        <v>695</v>
      </c>
      <c r="H16" s="19" t="s">
        <v>1</v>
      </c>
      <c r="I16" s="201">
        <v>240</v>
      </c>
      <c r="J16" s="170" t="s">
        <v>103</v>
      </c>
      <c r="K16" s="221">
        <v>2140</v>
      </c>
    </row>
    <row r="17" spans="1:12" ht="27.75" customHeight="1" x14ac:dyDescent="0.2">
      <c r="A17" s="737" t="s">
        <v>123</v>
      </c>
      <c r="B17" s="737" t="s">
        <v>123</v>
      </c>
      <c r="C17" s="767" t="s">
        <v>127</v>
      </c>
      <c r="D17" s="765" t="s">
        <v>484</v>
      </c>
      <c r="E17" s="722" t="s">
        <v>158</v>
      </c>
      <c r="F17" s="724" t="s">
        <v>696</v>
      </c>
      <c r="G17" s="724" t="s">
        <v>685</v>
      </c>
      <c r="H17" s="207" t="s">
        <v>4</v>
      </c>
      <c r="I17" s="201">
        <v>3144</v>
      </c>
      <c r="J17" s="739" t="s">
        <v>489</v>
      </c>
      <c r="K17" s="698">
        <v>1456</v>
      </c>
    </row>
    <row r="18" spans="1:12" ht="23.25" customHeight="1" x14ac:dyDescent="0.2">
      <c r="A18" s="738"/>
      <c r="B18" s="738"/>
      <c r="C18" s="768"/>
      <c r="D18" s="766"/>
      <c r="E18" s="723"/>
      <c r="F18" s="725"/>
      <c r="G18" s="725"/>
      <c r="H18" s="207" t="s">
        <v>13</v>
      </c>
      <c r="I18" s="201">
        <v>0.1</v>
      </c>
      <c r="J18" s="740"/>
      <c r="K18" s="699"/>
    </row>
    <row r="19" spans="1:12" ht="36.75" customHeight="1" x14ac:dyDescent="0.2">
      <c r="A19" s="158" t="s">
        <v>123</v>
      </c>
      <c r="B19" s="156" t="s">
        <v>123</v>
      </c>
      <c r="C19" s="238" t="s">
        <v>128</v>
      </c>
      <c r="D19" s="223" t="s">
        <v>19</v>
      </c>
      <c r="E19" s="451" t="s">
        <v>158</v>
      </c>
      <c r="F19" s="459" t="s">
        <v>697</v>
      </c>
      <c r="G19" s="452" t="s">
        <v>685</v>
      </c>
      <c r="H19" s="207" t="s">
        <v>4</v>
      </c>
      <c r="I19" s="201">
        <v>11433.2</v>
      </c>
      <c r="J19" s="140" t="s">
        <v>490</v>
      </c>
      <c r="K19" s="221">
        <v>11500</v>
      </c>
    </row>
    <row r="20" spans="1:12" ht="45" customHeight="1" x14ac:dyDescent="0.2">
      <c r="A20" s="158" t="s">
        <v>123</v>
      </c>
      <c r="B20" s="158" t="s">
        <v>123</v>
      </c>
      <c r="C20" s="239" t="s">
        <v>129</v>
      </c>
      <c r="D20" s="223" t="s">
        <v>25</v>
      </c>
      <c r="E20" s="451" t="s">
        <v>158</v>
      </c>
      <c r="F20" s="452" t="s">
        <v>698</v>
      </c>
      <c r="G20" s="459" t="s">
        <v>685</v>
      </c>
      <c r="H20" s="203" t="s">
        <v>4</v>
      </c>
      <c r="I20" s="201">
        <v>8.1</v>
      </c>
      <c r="J20" s="21" t="s">
        <v>493</v>
      </c>
      <c r="K20" s="261">
        <v>2</v>
      </c>
    </row>
    <row r="21" spans="1:12" ht="82.5" customHeight="1" x14ac:dyDescent="0.2">
      <c r="A21" s="158" t="s">
        <v>123</v>
      </c>
      <c r="B21" s="158" t="s">
        <v>123</v>
      </c>
      <c r="C21" s="239" t="s">
        <v>130</v>
      </c>
      <c r="D21" s="223" t="s">
        <v>139</v>
      </c>
      <c r="E21" s="436" t="s">
        <v>158</v>
      </c>
      <c r="F21" s="431" t="s">
        <v>699</v>
      </c>
      <c r="G21" s="427" t="s">
        <v>685</v>
      </c>
      <c r="H21" s="223" t="s">
        <v>13</v>
      </c>
      <c r="I21" s="201">
        <v>13.1</v>
      </c>
      <c r="J21" s="165" t="s">
        <v>148</v>
      </c>
      <c r="K21" s="261">
        <v>10</v>
      </c>
    </row>
    <row r="22" spans="1:12" ht="48" customHeight="1" x14ac:dyDescent="0.2">
      <c r="A22" s="219" t="s">
        <v>123</v>
      </c>
      <c r="B22" s="219" t="s">
        <v>123</v>
      </c>
      <c r="C22" s="219" t="s">
        <v>131</v>
      </c>
      <c r="D22" s="203" t="s">
        <v>495</v>
      </c>
      <c r="E22" s="436" t="s">
        <v>158</v>
      </c>
      <c r="F22" s="431" t="s">
        <v>666</v>
      </c>
      <c r="G22" s="427" t="s">
        <v>695</v>
      </c>
      <c r="H22" s="344" t="s">
        <v>13</v>
      </c>
      <c r="I22" s="345">
        <v>281.89999999999998</v>
      </c>
      <c r="J22" s="165" t="s">
        <v>470</v>
      </c>
      <c r="K22" s="261">
        <v>100</v>
      </c>
    </row>
    <row r="23" spans="1:12" ht="99" customHeight="1" x14ac:dyDescent="0.2">
      <c r="A23" s="219" t="s">
        <v>123</v>
      </c>
      <c r="B23" s="219" t="s">
        <v>123</v>
      </c>
      <c r="C23" s="219" t="s">
        <v>132</v>
      </c>
      <c r="D23" s="219" t="s">
        <v>928</v>
      </c>
      <c r="E23" s="518" t="s">
        <v>158</v>
      </c>
      <c r="F23" s="328" t="s">
        <v>666</v>
      </c>
      <c r="G23" s="252" t="s">
        <v>695</v>
      </c>
      <c r="H23" s="629" t="s">
        <v>13</v>
      </c>
      <c r="I23" s="630">
        <v>194.9</v>
      </c>
      <c r="J23" s="631" t="s">
        <v>609</v>
      </c>
      <c r="K23" s="632">
        <v>100</v>
      </c>
      <c r="L23" s="11"/>
    </row>
    <row r="24" spans="1:12" ht="73.5" customHeight="1" x14ac:dyDescent="0.2">
      <c r="A24" s="219" t="s">
        <v>123</v>
      </c>
      <c r="B24" s="219" t="s">
        <v>123</v>
      </c>
      <c r="C24" s="219" t="s">
        <v>133</v>
      </c>
      <c r="D24" s="203" t="s">
        <v>483</v>
      </c>
      <c r="E24" s="436" t="s">
        <v>158</v>
      </c>
      <c r="F24" s="431" t="s">
        <v>666</v>
      </c>
      <c r="G24" s="427" t="s">
        <v>708</v>
      </c>
      <c r="H24" s="344" t="s">
        <v>13</v>
      </c>
      <c r="I24" s="345">
        <v>2.6</v>
      </c>
      <c r="J24" s="165" t="s">
        <v>470</v>
      </c>
      <c r="K24" s="261">
        <v>100</v>
      </c>
    </row>
    <row r="25" spans="1:12" ht="58.5" customHeight="1" x14ac:dyDescent="0.2">
      <c r="A25" s="226" t="s">
        <v>123</v>
      </c>
      <c r="B25" s="226" t="s">
        <v>123</v>
      </c>
      <c r="C25" s="212" t="s">
        <v>134</v>
      </c>
      <c r="D25" s="19" t="s">
        <v>51</v>
      </c>
      <c r="E25" s="436" t="s">
        <v>158</v>
      </c>
      <c r="F25" s="460" t="s">
        <v>700</v>
      </c>
      <c r="G25" s="431" t="s">
        <v>707</v>
      </c>
      <c r="H25" s="165" t="s">
        <v>1</v>
      </c>
      <c r="I25" s="346">
        <v>869.2</v>
      </c>
      <c r="J25" s="21" t="s">
        <v>104</v>
      </c>
      <c r="K25" s="221">
        <v>900</v>
      </c>
    </row>
    <row r="26" spans="1:12" ht="58.5" customHeight="1" x14ac:dyDescent="0.2">
      <c r="A26" s="333" t="s">
        <v>123</v>
      </c>
      <c r="B26" s="333" t="s">
        <v>123</v>
      </c>
      <c r="C26" s="333" t="s">
        <v>16</v>
      </c>
      <c r="D26" s="223" t="s">
        <v>911</v>
      </c>
      <c r="E26" s="436" t="s">
        <v>158</v>
      </c>
      <c r="F26" s="431" t="s">
        <v>666</v>
      </c>
      <c r="G26" s="427" t="s">
        <v>685</v>
      </c>
      <c r="H26" s="347" t="s">
        <v>13</v>
      </c>
      <c r="I26" s="345">
        <v>1609.3</v>
      </c>
      <c r="J26" s="171" t="s">
        <v>912</v>
      </c>
      <c r="K26" s="619">
        <v>100</v>
      </c>
    </row>
    <row r="27" spans="1:12" ht="72" hidden="1" customHeight="1" x14ac:dyDescent="0.2">
      <c r="A27" s="333" t="s">
        <v>123</v>
      </c>
      <c r="B27" s="334" t="s">
        <v>123</v>
      </c>
      <c r="C27" s="334" t="s">
        <v>2</v>
      </c>
      <c r="D27" s="348" t="s">
        <v>914</v>
      </c>
      <c r="E27" s="436" t="s">
        <v>158</v>
      </c>
      <c r="F27" s="431" t="s">
        <v>666</v>
      </c>
      <c r="G27" s="427" t="s">
        <v>685</v>
      </c>
      <c r="H27" s="347" t="s">
        <v>13</v>
      </c>
      <c r="I27" s="349">
        <v>0</v>
      </c>
      <c r="J27" s="171" t="s">
        <v>912</v>
      </c>
      <c r="K27" s="619">
        <v>100</v>
      </c>
    </row>
    <row r="28" spans="1:12" ht="72" customHeight="1" x14ac:dyDescent="0.2">
      <c r="A28" s="333" t="s">
        <v>123</v>
      </c>
      <c r="B28" s="334" t="s">
        <v>123</v>
      </c>
      <c r="C28" s="334" t="s">
        <v>8</v>
      </c>
      <c r="D28" s="348" t="s">
        <v>919</v>
      </c>
      <c r="E28" s="436" t="s">
        <v>158</v>
      </c>
      <c r="F28" s="431" t="s">
        <v>666</v>
      </c>
      <c r="G28" s="427" t="s">
        <v>685</v>
      </c>
      <c r="H28" s="347" t="s">
        <v>13</v>
      </c>
      <c r="I28" s="349">
        <v>33.700000000000003</v>
      </c>
      <c r="J28" s="171" t="s">
        <v>912</v>
      </c>
      <c r="K28" s="619">
        <v>100</v>
      </c>
    </row>
    <row r="29" spans="1:12" ht="72" customHeight="1" x14ac:dyDescent="0.2">
      <c r="A29" s="333" t="s">
        <v>123</v>
      </c>
      <c r="B29" s="334" t="s">
        <v>123</v>
      </c>
      <c r="C29" s="334" t="s">
        <v>5</v>
      </c>
      <c r="D29" s="348" t="s">
        <v>920</v>
      </c>
      <c r="E29" s="436" t="s">
        <v>158</v>
      </c>
      <c r="F29" s="431" t="s">
        <v>666</v>
      </c>
      <c r="G29" s="427" t="s">
        <v>685</v>
      </c>
      <c r="H29" s="347" t="s">
        <v>13</v>
      </c>
      <c r="I29" s="349">
        <v>2.6</v>
      </c>
      <c r="J29" s="171" t="s">
        <v>912</v>
      </c>
      <c r="K29" s="619">
        <v>100</v>
      </c>
    </row>
    <row r="30" spans="1:12" ht="72" customHeight="1" x14ac:dyDescent="0.2">
      <c r="A30" s="333" t="s">
        <v>123</v>
      </c>
      <c r="B30" s="334" t="s">
        <v>123</v>
      </c>
      <c r="C30" s="334" t="s">
        <v>918</v>
      </c>
      <c r="D30" s="348" t="s">
        <v>921</v>
      </c>
      <c r="E30" s="436" t="s">
        <v>158</v>
      </c>
      <c r="F30" s="431" t="s">
        <v>666</v>
      </c>
      <c r="G30" s="427" t="s">
        <v>685</v>
      </c>
      <c r="H30" s="347" t="s">
        <v>13</v>
      </c>
      <c r="I30" s="349">
        <v>1</v>
      </c>
      <c r="J30" s="171" t="s">
        <v>912</v>
      </c>
      <c r="K30" s="619">
        <v>100</v>
      </c>
    </row>
    <row r="31" spans="1:12" ht="18.75" customHeight="1" x14ac:dyDescent="0.2">
      <c r="A31" s="90" t="s">
        <v>123</v>
      </c>
      <c r="B31" s="90" t="s">
        <v>123</v>
      </c>
      <c r="C31" s="727" t="s">
        <v>117</v>
      </c>
      <c r="D31" s="727"/>
      <c r="E31" s="727"/>
      <c r="F31" s="727"/>
      <c r="G31" s="727"/>
      <c r="H31" s="727"/>
      <c r="I31" s="74">
        <f>SUM(I11:I30)</f>
        <v>19178.900000000001</v>
      </c>
      <c r="J31" s="21"/>
      <c r="K31" s="261"/>
    </row>
    <row r="32" spans="1:12" ht="18" customHeight="1" x14ac:dyDescent="0.2">
      <c r="A32" s="10" t="s">
        <v>123</v>
      </c>
      <c r="B32" s="225" t="s">
        <v>124</v>
      </c>
      <c r="C32" s="702" t="s">
        <v>573</v>
      </c>
      <c r="D32" s="702"/>
      <c r="E32" s="702"/>
      <c r="F32" s="702"/>
      <c r="G32" s="702"/>
      <c r="H32" s="702"/>
      <c r="I32" s="702"/>
      <c r="J32" s="702"/>
      <c r="K32" s="455"/>
    </row>
    <row r="33" spans="1:11" ht="43.5" customHeight="1" x14ac:dyDescent="0.2">
      <c r="A33" s="158" t="s">
        <v>123</v>
      </c>
      <c r="B33" s="156" t="s">
        <v>124</v>
      </c>
      <c r="C33" s="156" t="s">
        <v>124</v>
      </c>
      <c r="D33" s="21" t="s">
        <v>52</v>
      </c>
      <c r="E33" s="461">
        <v>1</v>
      </c>
      <c r="F33" s="462" t="s">
        <v>703</v>
      </c>
      <c r="G33" s="459" t="s">
        <v>704</v>
      </c>
      <c r="H33" s="348" t="s">
        <v>1</v>
      </c>
      <c r="I33" s="350">
        <v>99.5</v>
      </c>
      <c r="J33" s="165" t="s">
        <v>574</v>
      </c>
      <c r="K33" s="261">
        <v>500</v>
      </c>
    </row>
    <row r="34" spans="1:11" ht="39" customHeight="1" x14ac:dyDescent="0.2">
      <c r="A34" s="158" t="s">
        <v>123</v>
      </c>
      <c r="B34" s="156" t="s">
        <v>124</v>
      </c>
      <c r="C34" s="156" t="s">
        <v>125</v>
      </c>
      <c r="D34" s="21" t="s">
        <v>53</v>
      </c>
      <c r="E34" s="461">
        <v>1</v>
      </c>
      <c r="F34" s="462" t="s">
        <v>705</v>
      </c>
      <c r="G34" s="459" t="s">
        <v>695</v>
      </c>
      <c r="H34" s="348" t="s">
        <v>1</v>
      </c>
      <c r="I34" s="350">
        <v>160.69999999999999</v>
      </c>
      <c r="J34" s="165" t="s">
        <v>105</v>
      </c>
      <c r="K34" s="261">
        <v>8000</v>
      </c>
    </row>
    <row r="35" spans="1:11" ht="45" customHeight="1" x14ac:dyDescent="0.2">
      <c r="A35" s="158" t="s">
        <v>123</v>
      </c>
      <c r="B35" s="156" t="s">
        <v>124</v>
      </c>
      <c r="C35" s="156" t="s">
        <v>126</v>
      </c>
      <c r="D35" s="165" t="s">
        <v>405</v>
      </c>
      <c r="E35" s="461">
        <v>1</v>
      </c>
      <c r="F35" s="463" t="s">
        <v>706</v>
      </c>
      <c r="G35" s="427" t="s">
        <v>704</v>
      </c>
      <c r="H35" s="165" t="s">
        <v>1</v>
      </c>
      <c r="I35" s="350">
        <v>30</v>
      </c>
      <c r="J35" s="165" t="s">
        <v>105</v>
      </c>
      <c r="K35" s="221">
        <v>320</v>
      </c>
    </row>
    <row r="36" spans="1:11" ht="33" customHeight="1" x14ac:dyDescent="0.2">
      <c r="A36" s="158" t="s">
        <v>123</v>
      </c>
      <c r="B36" s="156" t="s">
        <v>124</v>
      </c>
      <c r="C36" s="156" t="s">
        <v>128</v>
      </c>
      <c r="D36" s="21" t="s">
        <v>193</v>
      </c>
      <c r="E36" s="461">
        <v>1</v>
      </c>
      <c r="F36" s="462" t="s">
        <v>709</v>
      </c>
      <c r="G36" s="459" t="s">
        <v>685</v>
      </c>
      <c r="H36" s="348" t="s">
        <v>1</v>
      </c>
      <c r="I36" s="350">
        <v>3</v>
      </c>
      <c r="J36" s="165" t="s">
        <v>200</v>
      </c>
      <c r="K36" s="261">
        <v>1</v>
      </c>
    </row>
    <row r="37" spans="1:11" ht="19.5" customHeight="1" x14ac:dyDescent="0.2">
      <c r="A37" s="90" t="s">
        <v>123</v>
      </c>
      <c r="B37" s="90" t="s">
        <v>124</v>
      </c>
      <c r="C37" s="727" t="s">
        <v>117</v>
      </c>
      <c r="D37" s="727"/>
      <c r="E37" s="727"/>
      <c r="F37" s="727"/>
      <c r="G37" s="727"/>
      <c r="H37" s="727"/>
      <c r="I37" s="74">
        <f>SUM(I33:I36)</f>
        <v>293.2</v>
      </c>
      <c r="J37" s="21"/>
      <c r="K37" s="477"/>
    </row>
    <row r="38" spans="1:11" ht="17.25" customHeight="1" x14ac:dyDescent="0.2">
      <c r="A38" s="90" t="s">
        <v>123</v>
      </c>
      <c r="B38" s="759" t="s">
        <v>118</v>
      </c>
      <c r="C38" s="759"/>
      <c r="D38" s="759"/>
      <c r="E38" s="759"/>
      <c r="F38" s="759"/>
      <c r="G38" s="759"/>
      <c r="H38" s="759"/>
      <c r="I38" s="74">
        <f>+I37+I31</f>
        <v>19472.100000000002</v>
      </c>
      <c r="J38" s="351"/>
      <c r="K38" s="478"/>
    </row>
    <row r="39" spans="1:11" ht="16.5" customHeight="1" x14ac:dyDescent="0.2">
      <c r="A39" s="90" t="s">
        <v>124</v>
      </c>
      <c r="B39" s="770" t="s">
        <v>341</v>
      </c>
      <c r="C39" s="770"/>
      <c r="D39" s="770"/>
      <c r="E39" s="770"/>
      <c r="F39" s="770"/>
      <c r="G39" s="770"/>
      <c r="H39" s="770"/>
      <c r="I39" s="770"/>
      <c r="J39" s="770"/>
      <c r="K39" s="479"/>
    </row>
    <row r="40" spans="1:11" ht="19.5" customHeight="1" x14ac:dyDescent="0.2">
      <c r="A40" s="90" t="s">
        <v>124</v>
      </c>
      <c r="B40" s="243" t="s">
        <v>123</v>
      </c>
      <c r="C40" s="771" t="s">
        <v>575</v>
      </c>
      <c r="D40" s="772"/>
      <c r="E40" s="772"/>
      <c r="F40" s="772"/>
      <c r="G40" s="772"/>
      <c r="H40" s="772"/>
      <c r="I40" s="772"/>
      <c r="J40" s="772"/>
      <c r="K40" s="772"/>
    </row>
    <row r="41" spans="1:11" ht="63.75" customHeight="1" x14ac:dyDescent="0.2">
      <c r="A41" s="203" t="s">
        <v>124</v>
      </c>
      <c r="B41" s="207" t="s">
        <v>123</v>
      </c>
      <c r="C41" s="207" t="s">
        <v>123</v>
      </c>
      <c r="D41" s="199" t="s">
        <v>576</v>
      </c>
      <c r="E41" s="437" t="s">
        <v>158</v>
      </c>
      <c r="F41" s="428" t="s">
        <v>701</v>
      </c>
      <c r="G41" s="428" t="s">
        <v>702</v>
      </c>
      <c r="H41" s="207" t="s">
        <v>1</v>
      </c>
      <c r="I41" s="201">
        <v>520</v>
      </c>
      <c r="J41" s="199" t="s">
        <v>577</v>
      </c>
      <c r="K41" s="221">
        <v>17</v>
      </c>
    </row>
    <row r="42" spans="1:11" s="179" customFormat="1" ht="55.5" customHeight="1" x14ac:dyDescent="0.2">
      <c r="A42" s="219" t="s">
        <v>124</v>
      </c>
      <c r="B42" s="219" t="s">
        <v>123</v>
      </c>
      <c r="C42" s="219" t="s">
        <v>124</v>
      </c>
      <c r="D42" s="140" t="s">
        <v>578</v>
      </c>
      <c r="E42" s="437" t="s">
        <v>158</v>
      </c>
      <c r="F42" s="428" t="s">
        <v>710</v>
      </c>
      <c r="G42" s="428" t="s">
        <v>702</v>
      </c>
      <c r="H42" s="140" t="s">
        <v>1</v>
      </c>
      <c r="I42" s="352">
        <v>10.8</v>
      </c>
      <c r="J42" s="140" t="s">
        <v>579</v>
      </c>
      <c r="K42" s="221">
        <v>2</v>
      </c>
    </row>
    <row r="43" spans="1:11" ht="18.75" customHeight="1" x14ac:dyDescent="0.2">
      <c r="A43" s="241" t="s">
        <v>124</v>
      </c>
      <c r="B43" s="241" t="s">
        <v>123</v>
      </c>
      <c r="C43" s="731" t="s">
        <v>117</v>
      </c>
      <c r="D43" s="732"/>
      <c r="E43" s="732"/>
      <c r="F43" s="732"/>
      <c r="G43" s="732"/>
      <c r="H43" s="733"/>
      <c r="I43" s="74">
        <f t="shared" ref="I43" si="0">+I42+I41</f>
        <v>530.79999999999995</v>
      </c>
      <c r="J43" s="140"/>
      <c r="K43" s="221"/>
    </row>
    <row r="44" spans="1:11" ht="16.5" customHeight="1" x14ac:dyDescent="0.2">
      <c r="A44" s="90" t="s">
        <v>124</v>
      </c>
      <c r="B44" s="243" t="s">
        <v>124</v>
      </c>
      <c r="C44" s="769" t="s">
        <v>583</v>
      </c>
      <c r="D44" s="769"/>
      <c r="E44" s="769"/>
      <c r="F44" s="769"/>
      <c r="G44" s="769"/>
      <c r="H44" s="769"/>
      <c r="I44" s="769"/>
      <c r="J44" s="769"/>
      <c r="K44" s="479"/>
    </row>
    <row r="45" spans="1:11" ht="41.25" customHeight="1" x14ac:dyDescent="0.2">
      <c r="A45" s="158" t="s">
        <v>124</v>
      </c>
      <c r="B45" s="244" t="s">
        <v>124</v>
      </c>
      <c r="C45" s="158" t="s">
        <v>127</v>
      </c>
      <c r="D45" s="140" t="s">
        <v>580</v>
      </c>
      <c r="E45" s="451" t="s">
        <v>158</v>
      </c>
      <c r="F45" s="452" t="s">
        <v>687</v>
      </c>
      <c r="G45" s="452" t="s">
        <v>685</v>
      </c>
      <c r="H45" s="140" t="s">
        <v>1</v>
      </c>
      <c r="I45" s="201">
        <v>90</v>
      </c>
      <c r="J45" s="140" t="s">
        <v>203</v>
      </c>
      <c r="K45" s="480">
        <v>21</v>
      </c>
    </row>
    <row r="46" spans="1:11" ht="45.75" customHeight="1" x14ac:dyDescent="0.2">
      <c r="A46" s="158" t="s">
        <v>124</v>
      </c>
      <c r="B46" s="244" t="s">
        <v>124</v>
      </c>
      <c r="C46" s="158" t="s">
        <v>128</v>
      </c>
      <c r="D46" s="140" t="s">
        <v>581</v>
      </c>
      <c r="E46" s="451" t="s">
        <v>158</v>
      </c>
      <c r="F46" s="452" t="s">
        <v>687</v>
      </c>
      <c r="G46" s="452" t="s">
        <v>685</v>
      </c>
      <c r="H46" s="140" t="s">
        <v>1</v>
      </c>
      <c r="I46" s="345">
        <v>15</v>
      </c>
      <c r="J46" s="140" t="s">
        <v>203</v>
      </c>
      <c r="K46" s="444">
        <v>5</v>
      </c>
    </row>
    <row r="47" spans="1:11" ht="24.75" customHeight="1" x14ac:dyDescent="0.2">
      <c r="A47" s="743" t="s">
        <v>124</v>
      </c>
      <c r="B47" s="743" t="s">
        <v>124</v>
      </c>
      <c r="C47" s="741" t="s">
        <v>130</v>
      </c>
      <c r="D47" s="742" t="s">
        <v>20</v>
      </c>
      <c r="E47" s="722" t="s">
        <v>158</v>
      </c>
      <c r="F47" s="724" t="s">
        <v>711</v>
      </c>
      <c r="G47" s="726" t="s">
        <v>685</v>
      </c>
      <c r="H47" s="223" t="s">
        <v>13</v>
      </c>
      <c r="I47" s="201">
        <v>89.1</v>
      </c>
      <c r="J47" s="764" t="s">
        <v>491</v>
      </c>
      <c r="K47" s="744">
        <v>180</v>
      </c>
    </row>
    <row r="48" spans="1:11" ht="24.75" customHeight="1" x14ac:dyDescent="0.2">
      <c r="A48" s="743"/>
      <c r="B48" s="743"/>
      <c r="C48" s="741"/>
      <c r="D48" s="742"/>
      <c r="E48" s="723"/>
      <c r="F48" s="725"/>
      <c r="G48" s="726"/>
      <c r="H48" s="223" t="s">
        <v>1</v>
      </c>
      <c r="I48" s="201">
        <v>58.5</v>
      </c>
      <c r="J48" s="764"/>
      <c r="K48" s="745"/>
    </row>
    <row r="49" spans="1:11" ht="61.5" customHeight="1" x14ac:dyDescent="0.2">
      <c r="A49" s="336" t="s">
        <v>124</v>
      </c>
      <c r="B49" s="336" t="s">
        <v>124</v>
      </c>
      <c r="C49" s="336" t="s">
        <v>131</v>
      </c>
      <c r="D49" s="167" t="s">
        <v>48</v>
      </c>
      <c r="E49" s="451" t="s">
        <v>158</v>
      </c>
      <c r="F49" s="452" t="s">
        <v>712</v>
      </c>
      <c r="G49" s="452" t="s">
        <v>685</v>
      </c>
      <c r="H49" s="207" t="s">
        <v>13</v>
      </c>
      <c r="I49" s="352">
        <v>510.7</v>
      </c>
      <c r="J49" s="348" t="s">
        <v>487</v>
      </c>
      <c r="K49" s="200" t="s">
        <v>582</v>
      </c>
    </row>
    <row r="50" spans="1:11" ht="29.25" customHeight="1" x14ac:dyDescent="0.2">
      <c r="A50" s="734" t="s">
        <v>124</v>
      </c>
      <c r="B50" s="734" t="s">
        <v>124</v>
      </c>
      <c r="C50" s="734" t="s">
        <v>132</v>
      </c>
      <c r="D50" s="754" t="s">
        <v>464</v>
      </c>
      <c r="E50" s="662" t="s">
        <v>158</v>
      </c>
      <c r="F50" s="660" t="s">
        <v>713</v>
      </c>
      <c r="G50" s="660" t="s">
        <v>685</v>
      </c>
      <c r="H50" s="344" t="s">
        <v>13</v>
      </c>
      <c r="I50" s="202">
        <v>44.6</v>
      </c>
      <c r="J50" s="729" t="s">
        <v>494</v>
      </c>
      <c r="K50" s="730">
        <v>10</v>
      </c>
    </row>
    <row r="51" spans="1:11" ht="24" customHeight="1" x14ac:dyDescent="0.2">
      <c r="A51" s="734"/>
      <c r="B51" s="734"/>
      <c r="C51" s="734"/>
      <c r="D51" s="754"/>
      <c r="E51" s="663"/>
      <c r="F51" s="661"/>
      <c r="G51" s="661"/>
      <c r="H51" s="223" t="s">
        <v>1</v>
      </c>
      <c r="I51" s="201">
        <v>2</v>
      </c>
      <c r="J51" s="729"/>
      <c r="K51" s="730"/>
    </row>
    <row r="52" spans="1:11" ht="20.25" customHeight="1" x14ac:dyDescent="0.2">
      <c r="A52" s="241" t="s">
        <v>124</v>
      </c>
      <c r="B52" s="241" t="s">
        <v>124</v>
      </c>
      <c r="C52" s="731" t="s">
        <v>117</v>
      </c>
      <c r="D52" s="732"/>
      <c r="E52" s="732"/>
      <c r="F52" s="732"/>
      <c r="G52" s="732"/>
      <c r="H52" s="733"/>
      <c r="I52" s="74">
        <f>SUM(I45:I51)</f>
        <v>809.9</v>
      </c>
      <c r="J52" s="165"/>
      <c r="K52" s="261"/>
    </row>
    <row r="53" spans="1:11" s="179" customFormat="1" ht="24.75" customHeight="1" x14ac:dyDescent="0.2">
      <c r="A53" s="48" t="s">
        <v>124</v>
      </c>
      <c r="B53" s="48" t="s">
        <v>125</v>
      </c>
      <c r="C53" s="749" t="s">
        <v>613</v>
      </c>
      <c r="D53" s="750"/>
      <c r="E53" s="750"/>
      <c r="F53" s="750"/>
      <c r="G53" s="750"/>
      <c r="H53" s="750"/>
      <c r="I53" s="750"/>
      <c r="J53" s="750"/>
      <c r="K53" s="750"/>
    </row>
    <row r="54" spans="1:11" s="179" customFormat="1" ht="33" customHeight="1" x14ac:dyDescent="0.2">
      <c r="A54" s="735" t="s">
        <v>124</v>
      </c>
      <c r="B54" s="735" t="s">
        <v>125</v>
      </c>
      <c r="C54" s="735" t="s">
        <v>124</v>
      </c>
      <c r="D54" s="696" t="s">
        <v>584</v>
      </c>
      <c r="E54" s="722" t="s">
        <v>158</v>
      </c>
      <c r="F54" s="724" t="s">
        <v>714</v>
      </c>
      <c r="G54" s="724" t="s">
        <v>685</v>
      </c>
      <c r="H54" s="140" t="s">
        <v>3</v>
      </c>
      <c r="I54" s="201">
        <v>123.4</v>
      </c>
      <c r="J54" s="140" t="s">
        <v>239</v>
      </c>
      <c r="K54" s="221">
        <v>200</v>
      </c>
    </row>
    <row r="55" spans="1:11" s="179" customFormat="1" ht="39" hidden="1" customHeight="1" x14ac:dyDescent="0.2">
      <c r="A55" s="736"/>
      <c r="B55" s="736"/>
      <c r="C55" s="736"/>
      <c r="D55" s="697"/>
      <c r="E55" s="723"/>
      <c r="F55" s="725"/>
      <c r="G55" s="725"/>
      <c r="H55" s="140" t="s">
        <v>13</v>
      </c>
      <c r="I55" s="201"/>
      <c r="J55" s="140" t="s">
        <v>614</v>
      </c>
      <c r="K55" s="220">
        <v>1</v>
      </c>
    </row>
    <row r="56" spans="1:11" s="179" customFormat="1" ht="23.25" hidden="1" customHeight="1" x14ac:dyDescent="0.2">
      <c r="A56" s="674" t="s">
        <v>124</v>
      </c>
      <c r="B56" s="674" t="s">
        <v>125</v>
      </c>
      <c r="C56" s="674" t="s">
        <v>125</v>
      </c>
      <c r="D56" s="776" t="s">
        <v>585</v>
      </c>
      <c r="E56" s="722" t="s">
        <v>158</v>
      </c>
      <c r="F56" s="724" t="s">
        <v>715</v>
      </c>
      <c r="G56" s="724" t="s">
        <v>685</v>
      </c>
      <c r="H56" s="140" t="s">
        <v>3</v>
      </c>
      <c r="I56" s="201"/>
      <c r="J56" s="696" t="s">
        <v>239</v>
      </c>
      <c r="K56" s="698">
        <v>150</v>
      </c>
    </row>
    <row r="57" spans="1:11" s="179" customFormat="1" ht="19.5" hidden="1" customHeight="1" x14ac:dyDescent="0.2">
      <c r="A57" s="676"/>
      <c r="B57" s="676"/>
      <c r="C57" s="676"/>
      <c r="D57" s="777"/>
      <c r="E57" s="723"/>
      <c r="F57" s="725"/>
      <c r="G57" s="725"/>
      <c r="H57" s="140" t="s">
        <v>1</v>
      </c>
      <c r="I57" s="201"/>
      <c r="J57" s="721"/>
      <c r="K57" s="699"/>
    </row>
    <row r="58" spans="1:11" s="179" customFormat="1" ht="21" customHeight="1" x14ac:dyDescent="0.2">
      <c r="A58" s="674" t="s">
        <v>124</v>
      </c>
      <c r="B58" s="674" t="s">
        <v>125</v>
      </c>
      <c r="C58" s="674" t="s">
        <v>126</v>
      </c>
      <c r="D58" s="696" t="s">
        <v>342</v>
      </c>
      <c r="E58" s="449" t="s">
        <v>158</v>
      </c>
      <c r="F58" s="724" t="s">
        <v>716</v>
      </c>
      <c r="G58" s="446" t="s">
        <v>685</v>
      </c>
      <c r="H58" s="140" t="s">
        <v>1</v>
      </c>
      <c r="I58" s="201">
        <v>117.1</v>
      </c>
      <c r="J58" s="696" t="s">
        <v>394</v>
      </c>
      <c r="K58" s="698" t="s">
        <v>558</v>
      </c>
    </row>
    <row r="59" spans="1:11" s="179" customFormat="1" ht="19.5" customHeight="1" x14ac:dyDescent="0.2">
      <c r="A59" s="676"/>
      <c r="B59" s="676"/>
      <c r="C59" s="676"/>
      <c r="D59" s="697"/>
      <c r="E59" s="447"/>
      <c r="F59" s="725"/>
      <c r="G59" s="448"/>
      <c r="H59" s="140" t="s">
        <v>13</v>
      </c>
      <c r="I59" s="201">
        <v>159</v>
      </c>
      <c r="J59" s="697"/>
      <c r="K59" s="699"/>
    </row>
    <row r="60" spans="1:11" s="179" customFormat="1" ht="59.25" customHeight="1" x14ac:dyDescent="0.2">
      <c r="A60" s="212" t="s">
        <v>124</v>
      </c>
      <c r="B60" s="212" t="s">
        <v>125</v>
      </c>
      <c r="C60" s="212" t="s">
        <v>127</v>
      </c>
      <c r="D60" s="195" t="s">
        <v>589</v>
      </c>
      <c r="E60" s="451" t="s">
        <v>158</v>
      </c>
      <c r="F60" s="452" t="s">
        <v>687</v>
      </c>
      <c r="G60" s="452" t="s">
        <v>685</v>
      </c>
      <c r="H60" s="140" t="s">
        <v>1</v>
      </c>
      <c r="I60" s="201">
        <v>18.399999999999999</v>
      </c>
      <c r="J60" s="195" t="s">
        <v>586</v>
      </c>
      <c r="K60" s="221">
        <v>100</v>
      </c>
    </row>
    <row r="61" spans="1:11" s="179" customFormat="1" ht="59.25" customHeight="1" x14ac:dyDescent="0.2">
      <c r="A61" s="212" t="s">
        <v>124</v>
      </c>
      <c r="B61" s="212" t="s">
        <v>125</v>
      </c>
      <c r="C61" s="212" t="s">
        <v>128</v>
      </c>
      <c r="D61" s="195" t="s">
        <v>588</v>
      </c>
      <c r="E61" s="451" t="s">
        <v>158</v>
      </c>
      <c r="F61" s="452" t="s">
        <v>687</v>
      </c>
      <c r="G61" s="452" t="s">
        <v>685</v>
      </c>
      <c r="H61" s="140" t="s">
        <v>1</v>
      </c>
      <c r="I61" s="201">
        <v>10</v>
      </c>
      <c r="J61" s="195" t="s">
        <v>587</v>
      </c>
      <c r="K61" s="221">
        <v>40</v>
      </c>
    </row>
    <row r="62" spans="1:11" s="179" customFormat="1" ht="65.25" customHeight="1" x14ac:dyDescent="0.2">
      <c r="A62" s="735" t="s">
        <v>124</v>
      </c>
      <c r="B62" s="735" t="s">
        <v>125</v>
      </c>
      <c r="C62" s="735" t="s">
        <v>130</v>
      </c>
      <c r="D62" s="751" t="s">
        <v>236</v>
      </c>
      <c r="E62" s="778" t="s">
        <v>158</v>
      </c>
      <c r="F62" s="780" t="s">
        <v>717</v>
      </c>
      <c r="G62" s="724" t="s">
        <v>685</v>
      </c>
      <c r="H62" s="305" t="s">
        <v>13</v>
      </c>
      <c r="I62" s="338">
        <v>50</v>
      </c>
      <c r="J62" s="752" t="s">
        <v>606</v>
      </c>
      <c r="K62" s="755">
        <v>13</v>
      </c>
    </row>
    <row r="63" spans="1:11" s="179" customFormat="1" ht="36" customHeight="1" x14ac:dyDescent="0.2">
      <c r="A63" s="736"/>
      <c r="B63" s="736"/>
      <c r="C63" s="736"/>
      <c r="D63" s="751"/>
      <c r="E63" s="779"/>
      <c r="F63" s="781"/>
      <c r="G63" s="725"/>
      <c r="H63" s="305"/>
      <c r="I63" s="338"/>
      <c r="J63" s="753"/>
      <c r="K63" s="756"/>
    </row>
    <row r="64" spans="1:11" s="179" customFormat="1" ht="23.25" customHeight="1" x14ac:dyDescent="0.2">
      <c r="A64" s="241" t="s">
        <v>124</v>
      </c>
      <c r="B64" s="241" t="s">
        <v>123</v>
      </c>
      <c r="C64" s="727" t="s">
        <v>117</v>
      </c>
      <c r="D64" s="727"/>
      <c r="E64" s="727"/>
      <c r="F64" s="727"/>
      <c r="G64" s="727"/>
      <c r="H64" s="727"/>
      <c r="I64" s="74">
        <f>SUM(I54:I63)</f>
        <v>477.9</v>
      </c>
      <c r="J64" s="140"/>
      <c r="K64" s="221"/>
    </row>
    <row r="65" spans="1:12" ht="16.5" customHeight="1" x14ac:dyDescent="0.2">
      <c r="A65" s="90" t="s">
        <v>124</v>
      </c>
      <c r="B65" s="759" t="s">
        <v>92</v>
      </c>
      <c r="C65" s="759"/>
      <c r="D65" s="759"/>
      <c r="E65" s="759"/>
      <c r="F65" s="759"/>
      <c r="G65" s="759"/>
      <c r="H65" s="759"/>
      <c r="I65" s="74">
        <f>+I64+I52+I43</f>
        <v>1818.6</v>
      </c>
      <c r="J65" s="170"/>
      <c r="K65" s="272"/>
    </row>
    <row r="66" spans="1:12" ht="18.75" customHeight="1" x14ac:dyDescent="0.2">
      <c r="A66" s="90" t="s">
        <v>125</v>
      </c>
      <c r="B66" s="746" t="s">
        <v>343</v>
      </c>
      <c r="C66" s="747"/>
      <c r="D66" s="747"/>
      <c r="E66" s="747"/>
      <c r="F66" s="747"/>
      <c r="G66" s="747"/>
      <c r="H66" s="747"/>
      <c r="I66" s="747"/>
      <c r="J66" s="748"/>
      <c r="K66" s="168"/>
    </row>
    <row r="67" spans="1:12" ht="21.75" customHeight="1" x14ac:dyDescent="0.2">
      <c r="A67" s="90" t="s">
        <v>125</v>
      </c>
      <c r="B67" s="213" t="s">
        <v>123</v>
      </c>
      <c r="C67" s="746" t="s">
        <v>147</v>
      </c>
      <c r="D67" s="747"/>
      <c r="E67" s="747"/>
      <c r="F67" s="747"/>
      <c r="G67" s="747"/>
      <c r="H67" s="747"/>
      <c r="I67" s="747"/>
      <c r="J67" s="748"/>
      <c r="K67" s="168"/>
    </row>
    <row r="68" spans="1:12" ht="42" customHeight="1" x14ac:dyDescent="0.2">
      <c r="A68" s="761" t="s">
        <v>125</v>
      </c>
      <c r="B68" s="761" t="s">
        <v>123</v>
      </c>
      <c r="C68" s="761" t="s">
        <v>123</v>
      </c>
      <c r="D68" s="682" t="s">
        <v>186</v>
      </c>
      <c r="E68" s="432">
        <v>1</v>
      </c>
      <c r="F68" s="433" t="s">
        <v>718</v>
      </c>
      <c r="G68" s="433" t="s">
        <v>890</v>
      </c>
      <c r="H68" s="199" t="s">
        <v>1</v>
      </c>
      <c r="I68" s="201">
        <v>220</v>
      </c>
      <c r="J68" s="682" t="s">
        <v>187</v>
      </c>
      <c r="K68" s="698">
        <v>5</v>
      </c>
    </row>
    <row r="69" spans="1:12" ht="36.75" customHeight="1" x14ac:dyDescent="0.2">
      <c r="A69" s="761"/>
      <c r="B69" s="761"/>
      <c r="C69" s="761"/>
      <c r="D69" s="682"/>
      <c r="E69" s="432">
        <v>2</v>
      </c>
      <c r="F69" s="433" t="s">
        <v>719</v>
      </c>
      <c r="G69" s="433" t="s">
        <v>679</v>
      </c>
      <c r="H69" s="199" t="s">
        <v>3</v>
      </c>
      <c r="I69" s="201">
        <v>9.8000000000000007</v>
      </c>
      <c r="J69" s="682"/>
      <c r="K69" s="699"/>
    </row>
    <row r="70" spans="1:12" ht="72.75" customHeight="1" x14ac:dyDescent="0.2">
      <c r="A70" s="226" t="s">
        <v>125</v>
      </c>
      <c r="B70" s="226" t="s">
        <v>123</v>
      </c>
      <c r="C70" s="212" t="s">
        <v>124</v>
      </c>
      <c r="D70" s="199" t="s">
        <v>224</v>
      </c>
      <c r="E70" s="432">
        <v>1</v>
      </c>
      <c r="F70" s="433" t="s">
        <v>720</v>
      </c>
      <c r="G70" s="433" t="s">
        <v>721</v>
      </c>
      <c r="H70" s="199" t="s">
        <v>1</v>
      </c>
      <c r="I70" s="201">
        <v>150</v>
      </c>
      <c r="J70" s="199" t="s">
        <v>496</v>
      </c>
      <c r="K70" s="221">
        <v>100</v>
      </c>
    </row>
    <row r="71" spans="1:12" ht="45" customHeight="1" x14ac:dyDescent="0.2">
      <c r="A71" s="226" t="s">
        <v>125</v>
      </c>
      <c r="B71" s="226" t="s">
        <v>123</v>
      </c>
      <c r="C71" s="212" t="s">
        <v>125</v>
      </c>
      <c r="D71" s="199" t="s">
        <v>619</v>
      </c>
      <c r="E71" s="432">
        <v>1</v>
      </c>
      <c r="F71" s="433" t="s">
        <v>722</v>
      </c>
      <c r="G71" s="433" t="s">
        <v>704</v>
      </c>
      <c r="H71" s="199" t="s">
        <v>1</v>
      </c>
      <c r="I71" s="201">
        <v>15.5</v>
      </c>
      <c r="J71" s="199" t="s">
        <v>620</v>
      </c>
      <c r="K71" s="221">
        <v>100</v>
      </c>
    </row>
    <row r="72" spans="1:12" ht="52.5" customHeight="1" x14ac:dyDescent="0.2">
      <c r="A72" s="226" t="s">
        <v>125</v>
      </c>
      <c r="B72" s="226" t="s">
        <v>123</v>
      </c>
      <c r="C72" s="212" t="s">
        <v>126</v>
      </c>
      <c r="D72" s="199" t="s">
        <v>352</v>
      </c>
      <c r="E72" s="438">
        <v>1</v>
      </c>
      <c r="F72" s="433" t="s">
        <v>723</v>
      </c>
      <c r="G72" s="433" t="s">
        <v>721</v>
      </c>
      <c r="H72" s="199" t="s">
        <v>1</v>
      </c>
      <c r="I72" s="201">
        <v>42</v>
      </c>
      <c r="J72" s="199" t="s">
        <v>184</v>
      </c>
      <c r="K72" s="221">
        <v>2</v>
      </c>
    </row>
    <row r="73" spans="1:12" ht="48" customHeight="1" x14ac:dyDescent="0.2">
      <c r="A73" s="230" t="s">
        <v>125</v>
      </c>
      <c r="B73" s="230" t="s">
        <v>123</v>
      </c>
      <c r="C73" s="215" t="s">
        <v>127</v>
      </c>
      <c r="D73" s="198" t="s">
        <v>21</v>
      </c>
      <c r="E73" s="451" t="s">
        <v>158</v>
      </c>
      <c r="F73" s="452" t="s">
        <v>724</v>
      </c>
      <c r="G73" s="459" t="s">
        <v>685</v>
      </c>
      <c r="H73" s="169" t="s">
        <v>13</v>
      </c>
      <c r="I73" s="343">
        <v>28.7</v>
      </c>
      <c r="J73" s="353" t="s">
        <v>492</v>
      </c>
      <c r="K73" s="220">
        <v>6</v>
      </c>
    </row>
    <row r="74" spans="1:12" ht="18.75" customHeight="1" x14ac:dyDescent="0.2">
      <c r="A74" s="90" t="s">
        <v>125</v>
      </c>
      <c r="B74" s="90" t="s">
        <v>123</v>
      </c>
      <c r="C74" s="759" t="s">
        <v>117</v>
      </c>
      <c r="D74" s="759"/>
      <c r="E74" s="759"/>
      <c r="F74" s="759"/>
      <c r="G74" s="759"/>
      <c r="H74" s="759"/>
      <c r="I74" s="74">
        <f>SUM(I68:I73)</f>
        <v>466</v>
      </c>
      <c r="J74" s="168"/>
      <c r="K74" s="168"/>
    </row>
    <row r="75" spans="1:12" ht="18.75" customHeight="1" x14ac:dyDescent="0.2">
      <c r="A75" s="90" t="s">
        <v>125</v>
      </c>
      <c r="B75" s="759" t="s">
        <v>92</v>
      </c>
      <c r="C75" s="759"/>
      <c r="D75" s="759"/>
      <c r="E75" s="759"/>
      <c r="F75" s="759"/>
      <c r="G75" s="759"/>
      <c r="H75" s="759"/>
      <c r="I75" s="74">
        <f t="shared" ref="I75" si="1">+I74</f>
        <v>466</v>
      </c>
      <c r="J75" s="201"/>
      <c r="K75" s="481"/>
    </row>
    <row r="76" spans="1:12" ht="19.5" customHeight="1" x14ac:dyDescent="0.2">
      <c r="A76" s="760" t="s">
        <v>119</v>
      </c>
      <c r="B76" s="760"/>
      <c r="C76" s="760"/>
      <c r="D76" s="760"/>
      <c r="E76" s="760"/>
      <c r="F76" s="760"/>
      <c r="G76" s="760"/>
      <c r="H76" s="760"/>
      <c r="I76" s="354">
        <f>+I75+I65+I38</f>
        <v>21756.7</v>
      </c>
      <c r="J76" s="282"/>
      <c r="K76" s="275"/>
    </row>
    <row r="77" spans="1:12" ht="14.25" customHeight="1" x14ac:dyDescent="0.2">
      <c r="A77" s="727" t="s">
        <v>137</v>
      </c>
      <c r="B77" s="727"/>
      <c r="C77" s="727"/>
      <c r="D77" s="727"/>
      <c r="E77" s="727"/>
      <c r="F77" s="727"/>
      <c r="G77" s="727"/>
      <c r="H77" s="727"/>
      <c r="I77" s="634">
        <f>+I76-I78-I85</f>
        <v>0</v>
      </c>
      <c r="J77" s="282"/>
      <c r="K77" s="275"/>
    </row>
    <row r="78" spans="1:12" ht="17.25" customHeight="1" x14ac:dyDescent="0.2">
      <c r="A78" s="762" t="s">
        <v>15</v>
      </c>
      <c r="B78" s="762"/>
      <c r="C78" s="762"/>
      <c r="D78" s="762"/>
      <c r="E78" s="762"/>
      <c r="F78" s="762"/>
      <c r="G78" s="762"/>
      <c r="H78" s="762"/>
      <c r="I78" s="355">
        <f t="shared" ref="I78" si="2">SUM(I79:I84)</f>
        <v>7038.1999999999989</v>
      </c>
      <c r="J78" s="282"/>
      <c r="K78" s="275"/>
    </row>
    <row r="79" spans="1:12" ht="13.5" customHeight="1" x14ac:dyDescent="0.2">
      <c r="A79" s="757" t="s">
        <v>172</v>
      </c>
      <c r="B79" s="757"/>
      <c r="C79" s="757"/>
      <c r="D79" s="757"/>
      <c r="E79" s="757"/>
      <c r="F79" s="757"/>
      <c r="G79" s="757"/>
      <c r="H79" s="757"/>
      <c r="I79" s="93">
        <f>+                                        I12                             +I15+I16+I25+I33+I34+I35+I36+I41+I42+I45+I46+I48+I51+I57 +I58+I60+I61+I63+I68+I70+I71+I72</f>
        <v>3087.7000000000003</v>
      </c>
      <c r="J79" s="282"/>
      <c r="K79" s="456"/>
    </row>
    <row r="80" spans="1:12" ht="16.5" customHeight="1" x14ac:dyDescent="0.2">
      <c r="A80" s="757" t="s">
        <v>173</v>
      </c>
      <c r="B80" s="757"/>
      <c r="C80" s="757"/>
      <c r="D80" s="757"/>
      <c r="E80" s="757"/>
      <c r="F80" s="757"/>
      <c r="G80" s="757"/>
      <c r="H80" s="757"/>
      <c r="I80" s="94">
        <f>+I73+I62+I59+I50+I49+I47+I24+I22+I21+I13+I11+I18+I26+I27+I30+I29+I28+I23</f>
        <v>3950.4999999999991</v>
      </c>
      <c r="J80" s="475"/>
      <c r="K80" s="475"/>
      <c r="L80" s="476"/>
    </row>
    <row r="81" spans="1:11" ht="12.75" customHeight="1" x14ac:dyDescent="0.2">
      <c r="A81" s="757" t="s">
        <v>174</v>
      </c>
      <c r="B81" s="757"/>
      <c r="C81" s="757"/>
      <c r="D81" s="757"/>
      <c r="E81" s="757"/>
      <c r="F81" s="757"/>
      <c r="G81" s="757"/>
      <c r="H81" s="757"/>
      <c r="I81" s="93"/>
      <c r="J81" s="282"/>
      <c r="K81" s="275"/>
    </row>
    <row r="82" spans="1:11" ht="12.75" customHeight="1" x14ac:dyDescent="0.2">
      <c r="A82" s="757" t="s">
        <v>175</v>
      </c>
      <c r="B82" s="757"/>
      <c r="C82" s="757"/>
      <c r="D82" s="757"/>
      <c r="E82" s="757"/>
      <c r="F82" s="757"/>
      <c r="G82" s="757"/>
      <c r="H82" s="757"/>
      <c r="I82" s="93"/>
      <c r="J82" s="282"/>
      <c r="K82" s="275"/>
    </row>
    <row r="83" spans="1:11" ht="12.75" customHeight="1" x14ac:dyDescent="0.2">
      <c r="A83" s="757" t="s">
        <v>176</v>
      </c>
      <c r="B83" s="757"/>
      <c r="C83" s="757"/>
      <c r="D83" s="757"/>
      <c r="E83" s="757"/>
      <c r="F83" s="757"/>
      <c r="G83" s="757"/>
      <c r="H83" s="757"/>
      <c r="I83" s="93"/>
      <c r="J83" s="282"/>
      <c r="K83" s="275"/>
    </row>
    <row r="84" spans="1:11" ht="12.75" customHeight="1" x14ac:dyDescent="0.2">
      <c r="A84" s="757" t="s">
        <v>177</v>
      </c>
      <c r="B84" s="757"/>
      <c r="C84" s="757"/>
      <c r="D84" s="757"/>
      <c r="E84" s="757"/>
      <c r="F84" s="757"/>
      <c r="G84" s="757"/>
      <c r="H84" s="757"/>
      <c r="I84" s="93"/>
      <c r="J84" s="282"/>
      <c r="K84" s="275"/>
    </row>
    <row r="85" spans="1:11" ht="15.75" customHeight="1" x14ac:dyDescent="0.2">
      <c r="A85" s="758" t="s">
        <v>14</v>
      </c>
      <c r="B85" s="758"/>
      <c r="C85" s="758"/>
      <c r="D85" s="758"/>
      <c r="E85" s="758"/>
      <c r="F85" s="758"/>
      <c r="G85" s="758"/>
      <c r="H85" s="758"/>
      <c r="I85" s="355">
        <f t="shared" ref="I85" si="3">SUM(I86:I89)</f>
        <v>14718.500000000002</v>
      </c>
      <c r="J85" s="282"/>
      <c r="K85" s="275"/>
    </row>
    <row r="86" spans="1:11" ht="12.75" customHeight="1" x14ac:dyDescent="0.2">
      <c r="A86" s="757" t="s">
        <v>178</v>
      </c>
      <c r="B86" s="757"/>
      <c r="C86" s="757"/>
      <c r="D86" s="757"/>
      <c r="E86" s="757"/>
      <c r="F86" s="757"/>
      <c r="G86" s="757"/>
      <c r="H86" s="757"/>
      <c r="I86" s="93">
        <f>+I69+I54+I56</f>
        <v>133.20000000000002</v>
      </c>
      <c r="J86" s="282"/>
      <c r="K86" s="275"/>
    </row>
    <row r="87" spans="1:11" ht="12.75" customHeight="1" x14ac:dyDescent="0.2">
      <c r="A87" s="757" t="s">
        <v>179</v>
      </c>
      <c r="B87" s="757"/>
      <c r="C87" s="757"/>
      <c r="D87" s="757"/>
      <c r="E87" s="757"/>
      <c r="F87" s="757"/>
      <c r="G87" s="757"/>
      <c r="H87" s="757"/>
      <c r="I87" s="93">
        <f>+I20+I19+I17</f>
        <v>14585.300000000001</v>
      </c>
      <c r="J87" s="282"/>
      <c r="K87" s="275"/>
    </row>
    <row r="88" spans="1:11" ht="12.75" customHeight="1" x14ac:dyDescent="0.2">
      <c r="A88" s="757" t="s">
        <v>180</v>
      </c>
      <c r="B88" s="757"/>
      <c r="C88" s="757"/>
      <c r="D88" s="757"/>
      <c r="E88" s="757"/>
      <c r="F88" s="757"/>
      <c r="G88" s="757"/>
      <c r="H88" s="757"/>
      <c r="I88" s="93"/>
      <c r="J88" s="282"/>
      <c r="K88" s="275"/>
    </row>
    <row r="89" spans="1:11" ht="12.75" customHeight="1" x14ac:dyDescent="0.2">
      <c r="A89" s="757" t="s">
        <v>181</v>
      </c>
      <c r="B89" s="757"/>
      <c r="C89" s="757"/>
      <c r="D89" s="757"/>
      <c r="E89" s="757"/>
      <c r="F89" s="757"/>
      <c r="G89" s="757"/>
      <c r="H89" s="757"/>
      <c r="I89" s="93"/>
      <c r="J89" s="282"/>
      <c r="K89" s="275"/>
    </row>
  </sheetData>
  <autoFilter ref="A7:AD89" xr:uid="{00000000-0001-0000-0300-000000000000}"/>
  <mergeCells count="128">
    <mergeCell ref="C64:H64"/>
    <mergeCell ref="B68:B69"/>
    <mergeCell ref="C68:C69"/>
    <mergeCell ref="A62:A63"/>
    <mergeCell ref="A56:A57"/>
    <mergeCell ref="B56:B57"/>
    <mergeCell ref="A82:H82"/>
    <mergeCell ref="B62:B63"/>
    <mergeCell ref="C58:C59"/>
    <mergeCell ref="D56:D57"/>
    <mergeCell ref="F58:F59"/>
    <mergeCell ref="E62:E63"/>
    <mergeCell ref="F62:F63"/>
    <mergeCell ref="G62:G63"/>
    <mergeCell ref="B65:H65"/>
    <mergeCell ref="C62:C63"/>
    <mergeCell ref="D58:D59"/>
    <mergeCell ref="A11:A12"/>
    <mergeCell ref="B9:J9"/>
    <mergeCell ref="K11:K12"/>
    <mergeCell ref="C13:C14"/>
    <mergeCell ref="J11:J12"/>
    <mergeCell ref="H3:H7"/>
    <mergeCell ref="C3:C7"/>
    <mergeCell ref="J4:J7"/>
    <mergeCell ref="D13:D14"/>
    <mergeCell ref="I13:I14"/>
    <mergeCell ref="C11:C12"/>
    <mergeCell ref="F13:F14"/>
    <mergeCell ref="C10:J10"/>
    <mergeCell ref="A13:A14"/>
    <mergeCell ref="H13:H14"/>
    <mergeCell ref="B3:B7"/>
    <mergeCell ref="D3:D7"/>
    <mergeCell ref="B13:B14"/>
    <mergeCell ref="E3:E7"/>
    <mergeCell ref="G3:G7"/>
    <mergeCell ref="E11:E12"/>
    <mergeCell ref="F11:F12"/>
    <mergeCell ref="G11:G12"/>
    <mergeCell ref="E13:E14"/>
    <mergeCell ref="K5:K7"/>
    <mergeCell ref="I3:I7"/>
    <mergeCell ref="F3:F7"/>
    <mergeCell ref="B11:B12"/>
    <mergeCell ref="D11:D12"/>
    <mergeCell ref="B47:B48"/>
    <mergeCell ref="J47:J48"/>
    <mergeCell ref="G13:G14"/>
    <mergeCell ref="F17:F18"/>
    <mergeCell ref="E17:E18"/>
    <mergeCell ref="D17:D18"/>
    <mergeCell ref="C17:C18"/>
    <mergeCell ref="B17:B18"/>
    <mergeCell ref="C44:J44"/>
    <mergeCell ref="C37:H37"/>
    <mergeCell ref="C32:J32"/>
    <mergeCell ref="B38:H38"/>
    <mergeCell ref="B39:J39"/>
    <mergeCell ref="C40:K40"/>
    <mergeCell ref="C43:H43"/>
    <mergeCell ref="A89:H89"/>
    <mergeCell ref="A83:H83"/>
    <mergeCell ref="A81:H81"/>
    <mergeCell ref="A85:H85"/>
    <mergeCell ref="A79:H79"/>
    <mergeCell ref="A87:H87"/>
    <mergeCell ref="B75:H75"/>
    <mergeCell ref="A80:H80"/>
    <mergeCell ref="C67:J67"/>
    <mergeCell ref="A77:H77"/>
    <mergeCell ref="J68:J69"/>
    <mergeCell ref="A76:H76"/>
    <mergeCell ref="C74:H74"/>
    <mergeCell ref="A68:A69"/>
    <mergeCell ref="A86:H86"/>
    <mergeCell ref="D68:D69"/>
    <mergeCell ref="A84:H84"/>
    <mergeCell ref="A88:H88"/>
    <mergeCell ref="A78:H78"/>
    <mergeCell ref="K68:K69"/>
    <mergeCell ref="A17:A18"/>
    <mergeCell ref="G17:G18"/>
    <mergeCell ref="J17:J18"/>
    <mergeCell ref="K17:K18"/>
    <mergeCell ref="C47:C48"/>
    <mergeCell ref="D47:D48"/>
    <mergeCell ref="A47:A48"/>
    <mergeCell ref="K47:K48"/>
    <mergeCell ref="B66:J66"/>
    <mergeCell ref="B50:B51"/>
    <mergeCell ref="A50:A51"/>
    <mergeCell ref="C53:K53"/>
    <mergeCell ref="A58:A59"/>
    <mergeCell ref="B58:B59"/>
    <mergeCell ref="J58:J59"/>
    <mergeCell ref="K58:K59"/>
    <mergeCell ref="D62:D63"/>
    <mergeCell ref="J62:J63"/>
    <mergeCell ref="D50:D51"/>
    <mergeCell ref="K62:K63"/>
    <mergeCell ref="D54:D55"/>
    <mergeCell ref="C54:C55"/>
    <mergeCell ref="C56:C57"/>
    <mergeCell ref="H1:K1"/>
    <mergeCell ref="J56:J57"/>
    <mergeCell ref="K56:K57"/>
    <mergeCell ref="E47:E48"/>
    <mergeCell ref="F47:F48"/>
    <mergeCell ref="G47:G48"/>
    <mergeCell ref="E50:E51"/>
    <mergeCell ref="F50:F51"/>
    <mergeCell ref="G50:G51"/>
    <mergeCell ref="E54:E55"/>
    <mergeCell ref="F54:F55"/>
    <mergeCell ref="G54:G55"/>
    <mergeCell ref="E56:E57"/>
    <mergeCell ref="F56:F57"/>
    <mergeCell ref="G56:G57"/>
    <mergeCell ref="C31:H31"/>
    <mergeCell ref="A8:J8"/>
    <mergeCell ref="A3:A7"/>
    <mergeCell ref="J50:J51"/>
    <mergeCell ref="K50:K51"/>
    <mergeCell ref="C52:H52"/>
    <mergeCell ref="C50:C51"/>
    <mergeCell ref="B54:B55"/>
    <mergeCell ref="A54:A55"/>
  </mergeCells>
  <phoneticPr fontId="15" type="noConversion"/>
  <pageMargins left="0.19685039370078741" right="0.19685039370078741" top="0.51181102362204722" bottom="0.19685039370078741" header="0" footer="0"/>
  <pageSetup paperSize="9" scale="81"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pageSetUpPr fitToPage="1"/>
  </sheetPr>
  <dimension ref="A1:L53"/>
  <sheetViews>
    <sheetView zoomScale="85" zoomScaleNormal="85" workbookViewId="0">
      <pane ySplit="8" topLeftCell="A9" activePane="bottomLeft" state="frozen"/>
      <selection activeCell="C41" sqref="C41:K41"/>
      <selection pane="bottomLeft" activeCell="A3" sqref="A1:XFD3"/>
    </sheetView>
  </sheetViews>
  <sheetFormatPr defaultColWidth="9.140625" defaultRowHeight="12.75" x14ac:dyDescent="0.2"/>
  <cols>
    <col min="1" max="1" width="3.5703125" style="245" customWidth="1"/>
    <col min="2" max="2" width="3.85546875" style="245" customWidth="1"/>
    <col min="3" max="3" width="4.28515625" style="246" customWidth="1"/>
    <col min="4" max="4" width="44" style="245" customWidth="1"/>
    <col min="5" max="5" width="6.28515625" style="245" customWidth="1"/>
    <col min="6" max="6" width="37.5703125" style="245" customWidth="1"/>
    <col min="7" max="7" width="24.28515625" style="245" customWidth="1"/>
    <col min="8" max="8" width="6.5703125" style="247" customWidth="1"/>
    <col min="9" max="9" width="11.85546875" style="88" customWidth="1"/>
    <col min="10" max="10" width="32.5703125" style="88" customWidth="1"/>
    <col min="11" max="11" width="7.140625" style="110" customWidth="1"/>
    <col min="12" max="16384" width="9.140625" style="6"/>
  </cols>
  <sheetData>
    <row r="1" spans="1:12" ht="78" hidden="1" customHeight="1" x14ac:dyDescent="0.2">
      <c r="H1" s="645" t="s">
        <v>941</v>
      </c>
      <c r="I1" s="645"/>
      <c r="J1" s="645"/>
      <c r="K1" s="645"/>
    </row>
    <row r="2" spans="1:12" ht="23.25" hidden="1" customHeight="1" x14ac:dyDescent="0.2">
      <c r="A2" s="806"/>
      <c r="B2" s="806"/>
      <c r="C2" s="806"/>
      <c r="D2" s="806"/>
      <c r="E2" s="806"/>
      <c r="F2" s="806"/>
      <c r="G2" s="806"/>
      <c r="H2" s="806"/>
      <c r="I2" s="806"/>
      <c r="J2" s="806"/>
      <c r="K2" s="806"/>
    </row>
    <row r="3" spans="1:12" ht="20.25" hidden="1" customHeight="1" x14ac:dyDescent="0.2">
      <c r="A3" s="248"/>
      <c r="B3" s="248"/>
      <c r="C3" s="249"/>
      <c r="D3" s="248"/>
      <c r="E3" s="248"/>
      <c r="F3" s="248"/>
      <c r="G3" s="248"/>
      <c r="H3" s="250"/>
      <c r="I3" s="248"/>
      <c r="J3" s="807"/>
      <c r="K3" s="807"/>
    </row>
    <row r="4" spans="1:12" s="8" customFormat="1" ht="18.75" customHeight="1" x14ac:dyDescent="0.2">
      <c r="A4" s="653" t="s">
        <v>111</v>
      </c>
      <c r="B4" s="653" t="s">
        <v>112</v>
      </c>
      <c r="C4" s="653" t="s">
        <v>113</v>
      </c>
      <c r="D4" s="655" t="s">
        <v>114</v>
      </c>
      <c r="E4" s="669" t="s">
        <v>654</v>
      </c>
      <c r="F4" s="668" t="s">
        <v>655</v>
      </c>
      <c r="G4" s="668" t="s">
        <v>656</v>
      </c>
      <c r="H4" s="653" t="s">
        <v>110</v>
      </c>
      <c r="I4" s="809" t="s">
        <v>387</v>
      </c>
      <c r="J4" s="809" t="s">
        <v>115</v>
      </c>
      <c r="K4" s="809"/>
    </row>
    <row r="5" spans="1:12" s="8" customFormat="1" ht="13.5" customHeight="1" x14ac:dyDescent="0.2">
      <c r="A5" s="653"/>
      <c r="B5" s="653"/>
      <c r="C5" s="653"/>
      <c r="D5" s="655"/>
      <c r="E5" s="669"/>
      <c r="F5" s="668"/>
      <c r="G5" s="668"/>
      <c r="H5" s="653"/>
      <c r="I5" s="809"/>
      <c r="J5" s="809" t="s">
        <v>116</v>
      </c>
      <c r="K5" s="483"/>
    </row>
    <row r="6" spans="1:12" s="8" customFormat="1" ht="12" customHeight="1" x14ac:dyDescent="0.2">
      <c r="A6" s="653"/>
      <c r="B6" s="653"/>
      <c r="C6" s="653"/>
      <c r="D6" s="655"/>
      <c r="E6" s="669"/>
      <c r="F6" s="668"/>
      <c r="G6" s="668"/>
      <c r="H6" s="653"/>
      <c r="I6" s="809"/>
      <c r="J6" s="809"/>
      <c r="K6" s="808" t="s">
        <v>388</v>
      </c>
    </row>
    <row r="7" spans="1:12" s="8" customFormat="1" ht="69.75" customHeight="1" x14ac:dyDescent="0.2">
      <c r="A7" s="653"/>
      <c r="B7" s="653"/>
      <c r="C7" s="653"/>
      <c r="D7" s="655"/>
      <c r="E7" s="669"/>
      <c r="F7" s="668"/>
      <c r="G7" s="668"/>
      <c r="H7" s="653"/>
      <c r="I7" s="809"/>
      <c r="J7" s="809"/>
      <c r="K7" s="808"/>
    </row>
    <row r="8" spans="1:12" s="8" customFormat="1" ht="33" customHeight="1" x14ac:dyDescent="0.2">
      <c r="A8" s="653"/>
      <c r="B8" s="653"/>
      <c r="C8" s="653"/>
      <c r="D8" s="655"/>
      <c r="E8" s="669"/>
      <c r="F8" s="668"/>
      <c r="G8" s="668"/>
      <c r="H8" s="653"/>
      <c r="I8" s="809"/>
      <c r="J8" s="809"/>
      <c r="K8" s="808"/>
    </row>
    <row r="9" spans="1:12" s="8" customFormat="1" ht="27.75" customHeight="1" x14ac:dyDescent="0.2">
      <c r="A9" s="728" t="s">
        <v>468</v>
      </c>
      <c r="B9" s="728"/>
      <c r="C9" s="728"/>
      <c r="D9" s="728"/>
      <c r="E9" s="728"/>
      <c r="F9" s="728"/>
      <c r="G9" s="728"/>
      <c r="H9" s="728"/>
      <c r="I9" s="728"/>
      <c r="J9" s="728"/>
      <c r="K9" s="191"/>
    </row>
    <row r="10" spans="1:12" s="8" customFormat="1" ht="21" customHeight="1" x14ac:dyDescent="0.2">
      <c r="A10" s="90" t="s">
        <v>123</v>
      </c>
      <c r="B10" s="782" t="s">
        <v>308</v>
      </c>
      <c r="C10" s="782"/>
      <c r="D10" s="782"/>
      <c r="E10" s="782"/>
      <c r="F10" s="782"/>
      <c r="G10" s="782"/>
      <c r="H10" s="782"/>
      <c r="I10" s="782"/>
      <c r="J10" s="782"/>
      <c r="K10" s="192"/>
    </row>
    <row r="11" spans="1:12" s="8" customFormat="1" ht="23.25" customHeight="1" x14ac:dyDescent="0.2">
      <c r="A11" s="90" t="s">
        <v>123</v>
      </c>
      <c r="B11" s="213" t="s">
        <v>123</v>
      </c>
      <c r="C11" s="782" t="s">
        <v>309</v>
      </c>
      <c r="D11" s="782"/>
      <c r="E11" s="782"/>
      <c r="F11" s="782"/>
      <c r="G11" s="782"/>
      <c r="H11" s="782"/>
      <c r="I11" s="782"/>
      <c r="J11" s="782"/>
      <c r="K11" s="192"/>
    </row>
    <row r="12" spans="1:12" ht="46.5" customHeight="1" x14ac:dyDescent="0.2">
      <c r="A12" s="156" t="s">
        <v>123</v>
      </c>
      <c r="B12" s="156" t="s">
        <v>123</v>
      </c>
      <c r="C12" s="228" t="s">
        <v>123</v>
      </c>
      <c r="D12" s="156" t="s">
        <v>397</v>
      </c>
      <c r="E12" s="451" t="s">
        <v>158</v>
      </c>
      <c r="F12" s="452" t="s">
        <v>726</v>
      </c>
      <c r="G12" s="431" t="s">
        <v>727</v>
      </c>
      <c r="H12" s="227" t="s">
        <v>1</v>
      </c>
      <c r="I12" s="113">
        <v>53.1</v>
      </c>
      <c r="J12" s="214" t="s">
        <v>310</v>
      </c>
      <c r="K12" s="172">
        <v>31</v>
      </c>
      <c r="L12" s="642">
        <f>117.6-I18-I17</f>
        <v>53.099999999999994</v>
      </c>
    </row>
    <row r="13" spans="1:12" ht="15.75" customHeight="1" x14ac:dyDescent="0.2">
      <c r="A13" s="90" t="s">
        <v>123</v>
      </c>
      <c r="B13" s="213" t="s">
        <v>123</v>
      </c>
      <c r="C13" s="759" t="s">
        <v>117</v>
      </c>
      <c r="D13" s="759"/>
      <c r="E13" s="759"/>
      <c r="F13" s="759"/>
      <c r="G13" s="759"/>
      <c r="H13" s="759"/>
      <c r="I13" s="240">
        <f t="shared" ref="I13" si="0">SUM(I12)</f>
        <v>53.1</v>
      </c>
      <c r="J13" s="227"/>
      <c r="K13" s="229"/>
    </row>
    <row r="14" spans="1:12" ht="19.5" customHeight="1" x14ac:dyDescent="0.2">
      <c r="A14" s="90" t="s">
        <v>123</v>
      </c>
      <c r="B14" s="213" t="s">
        <v>125</v>
      </c>
      <c r="C14" s="782" t="s">
        <v>569</v>
      </c>
      <c r="D14" s="782"/>
      <c r="E14" s="782"/>
      <c r="F14" s="782"/>
      <c r="G14" s="782"/>
      <c r="H14" s="782"/>
      <c r="I14" s="782"/>
      <c r="J14" s="782"/>
      <c r="K14" s="192"/>
    </row>
    <row r="15" spans="1:12" ht="24" customHeight="1" x14ac:dyDescent="0.2">
      <c r="A15" s="737" t="s">
        <v>123</v>
      </c>
      <c r="B15" s="737" t="s">
        <v>125</v>
      </c>
      <c r="C15" s="812" t="s">
        <v>123</v>
      </c>
      <c r="D15" s="816" t="s">
        <v>627</v>
      </c>
      <c r="E15" s="722" t="s">
        <v>158</v>
      </c>
      <c r="F15" s="724" t="s">
        <v>687</v>
      </c>
      <c r="G15" s="660" t="s">
        <v>727</v>
      </c>
      <c r="H15" s="156" t="s">
        <v>1</v>
      </c>
      <c r="I15" s="91">
        <v>10.3</v>
      </c>
      <c r="J15" s="814" t="s">
        <v>518</v>
      </c>
      <c r="K15" s="810" t="s">
        <v>390</v>
      </c>
    </row>
    <row r="16" spans="1:12" ht="21.75" customHeight="1" x14ac:dyDescent="0.2">
      <c r="A16" s="738"/>
      <c r="B16" s="738"/>
      <c r="C16" s="813"/>
      <c r="D16" s="817"/>
      <c r="E16" s="723"/>
      <c r="F16" s="725"/>
      <c r="G16" s="661"/>
      <c r="H16" s="156" t="s">
        <v>4</v>
      </c>
      <c r="I16" s="91">
        <v>15.4</v>
      </c>
      <c r="J16" s="815"/>
      <c r="K16" s="811"/>
    </row>
    <row r="17" spans="1:11" ht="40.5" customHeight="1" x14ac:dyDescent="0.2">
      <c r="A17" s="158" t="s">
        <v>123</v>
      </c>
      <c r="B17" s="158" t="s">
        <v>125</v>
      </c>
      <c r="C17" s="228" t="s">
        <v>124</v>
      </c>
      <c r="D17" s="158" t="s">
        <v>542</v>
      </c>
      <c r="E17" s="436" t="s">
        <v>158</v>
      </c>
      <c r="F17" s="427" t="s">
        <v>728</v>
      </c>
      <c r="G17" s="427" t="s">
        <v>727</v>
      </c>
      <c r="H17" s="227" t="s">
        <v>1</v>
      </c>
      <c r="I17" s="113">
        <v>12</v>
      </c>
      <c r="J17" s="171" t="s">
        <v>597</v>
      </c>
      <c r="K17" s="212" t="s">
        <v>519</v>
      </c>
    </row>
    <row r="18" spans="1:11" ht="57" customHeight="1" x14ac:dyDescent="0.2">
      <c r="A18" s="156" t="s">
        <v>123</v>
      </c>
      <c r="B18" s="156" t="s">
        <v>125</v>
      </c>
      <c r="C18" s="228" t="s">
        <v>126</v>
      </c>
      <c r="D18" s="156" t="s">
        <v>520</v>
      </c>
      <c r="E18" s="451" t="s">
        <v>158</v>
      </c>
      <c r="F18" s="452" t="s">
        <v>728</v>
      </c>
      <c r="G18" s="452" t="s">
        <v>727</v>
      </c>
      <c r="H18" s="156" t="s">
        <v>1</v>
      </c>
      <c r="I18" s="91">
        <v>52.5</v>
      </c>
      <c r="J18" s="227" t="s">
        <v>521</v>
      </c>
      <c r="K18" s="226" t="s">
        <v>522</v>
      </c>
    </row>
    <row r="19" spans="1:11" ht="18" customHeight="1" x14ac:dyDescent="0.2">
      <c r="A19" s="90" t="s">
        <v>123</v>
      </c>
      <c r="B19" s="213" t="s">
        <v>125</v>
      </c>
      <c r="C19" s="759" t="s">
        <v>117</v>
      </c>
      <c r="D19" s="759"/>
      <c r="E19" s="759"/>
      <c r="F19" s="759"/>
      <c r="G19" s="759"/>
      <c r="H19" s="759"/>
      <c r="I19" s="240">
        <f>SUM(I15:I18)</f>
        <v>90.2</v>
      </c>
      <c r="J19" s="251"/>
      <c r="K19" s="192"/>
    </row>
    <row r="20" spans="1:11" ht="25.5" customHeight="1" x14ac:dyDescent="0.2">
      <c r="A20" s="90" t="s">
        <v>123</v>
      </c>
      <c r="B20" s="213" t="s">
        <v>126</v>
      </c>
      <c r="C20" s="782" t="s">
        <v>311</v>
      </c>
      <c r="D20" s="782"/>
      <c r="E20" s="782"/>
      <c r="F20" s="782"/>
      <c r="G20" s="782"/>
      <c r="H20" s="782"/>
      <c r="I20" s="782"/>
      <c r="J20" s="782"/>
      <c r="K20" s="192"/>
    </row>
    <row r="21" spans="1:11" ht="34.5" customHeight="1" x14ac:dyDescent="0.2">
      <c r="A21" s="219" t="s">
        <v>123</v>
      </c>
      <c r="B21" s="219" t="s">
        <v>126</v>
      </c>
      <c r="C21" s="211" t="s">
        <v>123</v>
      </c>
      <c r="D21" s="218" t="s">
        <v>389</v>
      </c>
      <c r="E21" s="662" t="s">
        <v>158</v>
      </c>
      <c r="F21" s="660" t="s">
        <v>730</v>
      </c>
      <c r="G21" s="660" t="s">
        <v>727</v>
      </c>
      <c r="H21" s="214" t="s">
        <v>1</v>
      </c>
      <c r="I21" s="91">
        <f>SUM(I22:I27)</f>
        <v>521.20000000000005</v>
      </c>
      <c r="J21" s="171" t="s">
        <v>312</v>
      </c>
      <c r="K21" s="172">
        <v>6</v>
      </c>
    </row>
    <row r="22" spans="1:11" ht="81" customHeight="1" x14ac:dyDescent="0.2">
      <c r="A22" s="219" t="s">
        <v>123</v>
      </c>
      <c r="B22" s="219" t="s">
        <v>126</v>
      </c>
      <c r="C22" s="253" t="s">
        <v>480</v>
      </c>
      <c r="D22" s="328" t="s">
        <v>523</v>
      </c>
      <c r="E22" s="804"/>
      <c r="F22" s="783"/>
      <c r="G22" s="783"/>
      <c r="H22" s="328" t="s">
        <v>1</v>
      </c>
      <c r="I22" s="327">
        <v>226.2</v>
      </c>
      <c r="J22" s="171" t="s">
        <v>524</v>
      </c>
      <c r="K22" s="172" t="s">
        <v>525</v>
      </c>
    </row>
    <row r="23" spans="1:11" ht="84" customHeight="1" x14ac:dyDescent="0.2">
      <c r="A23" s="219" t="s">
        <v>123</v>
      </c>
      <c r="B23" s="219" t="s">
        <v>126</v>
      </c>
      <c r="C23" s="253" t="s">
        <v>444</v>
      </c>
      <c r="D23" s="328" t="s">
        <v>649</v>
      </c>
      <c r="E23" s="804"/>
      <c r="F23" s="783"/>
      <c r="G23" s="783"/>
      <c r="H23" s="328" t="s">
        <v>1</v>
      </c>
      <c r="I23" s="327">
        <v>120</v>
      </c>
      <c r="J23" s="171" t="s">
        <v>526</v>
      </c>
      <c r="K23" s="329" t="s">
        <v>527</v>
      </c>
    </row>
    <row r="24" spans="1:11" ht="81.75" customHeight="1" x14ac:dyDescent="0.2">
      <c r="A24" s="219" t="s">
        <v>123</v>
      </c>
      <c r="B24" s="219" t="s">
        <v>126</v>
      </c>
      <c r="C24" s="253" t="s">
        <v>445</v>
      </c>
      <c r="D24" s="328" t="s">
        <v>528</v>
      </c>
      <c r="E24" s="804"/>
      <c r="F24" s="783"/>
      <c r="G24" s="783"/>
      <c r="H24" s="328" t="s">
        <v>1</v>
      </c>
      <c r="I24" s="327">
        <v>15</v>
      </c>
      <c r="J24" s="171" t="s">
        <v>423</v>
      </c>
      <c r="K24" s="330" t="s">
        <v>529</v>
      </c>
    </row>
    <row r="25" spans="1:11" ht="69" customHeight="1" x14ac:dyDescent="0.2">
      <c r="A25" s="219" t="s">
        <v>123</v>
      </c>
      <c r="B25" s="219" t="s">
        <v>126</v>
      </c>
      <c r="C25" s="253" t="s">
        <v>481</v>
      </c>
      <c r="D25" s="328" t="s">
        <v>530</v>
      </c>
      <c r="E25" s="804"/>
      <c r="F25" s="783"/>
      <c r="G25" s="783"/>
      <c r="H25" s="328" t="s">
        <v>1</v>
      </c>
      <c r="I25" s="327">
        <v>120</v>
      </c>
      <c r="J25" s="214" t="s">
        <v>531</v>
      </c>
      <c r="K25" s="172" t="s">
        <v>424</v>
      </c>
    </row>
    <row r="26" spans="1:11" ht="58.5" customHeight="1" x14ac:dyDescent="0.2">
      <c r="A26" s="219" t="s">
        <v>123</v>
      </c>
      <c r="B26" s="219" t="s">
        <v>126</v>
      </c>
      <c r="C26" s="253" t="s">
        <v>482</v>
      </c>
      <c r="D26" s="328" t="s">
        <v>532</v>
      </c>
      <c r="E26" s="804"/>
      <c r="F26" s="783"/>
      <c r="G26" s="783"/>
      <c r="H26" s="328" t="s">
        <v>1</v>
      </c>
      <c r="I26" s="327">
        <v>20</v>
      </c>
      <c r="J26" s="214" t="s">
        <v>533</v>
      </c>
      <c r="K26" s="329" t="s">
        <v>534</v>
      </c>
    </row>
    <row r="27" spans="1:11" ht="58.5" customHeight="1" x14ac:dyDescent="0.2">
      <c r="A27" s="219" t="s">
        <v>123</v>
      </c>
      <c r="B27" s="219" t="s">
        <v>126</v>
      </c>
      <c r="C27" s="253" t="s">
        <v>535</v>
      </c>
      <c r="D27" s="328" t="s">
        <v>536</v>
      </c>
      <c r="E27" s="805"/>
      <c r="F27" s="784"/>
      <c r="G27" s="784"/>
      <c r="H27" s="328" t="s">
        <v>1</v>
      </c>
      <c r="I27" s="327">
        <v>20</v>
      </c>
      <c r="J27" s="214" t="s">
        <v>537</v>
      </c>
      <c r="K27" s="331" t="s">
        <v>538</v>
      </c>
    </row>
    <row r="28" spans="1:11" ht="54.75" customHeight="1" x14ac:dyDescent="0.2">
      <c r="A28" s="158" t="s">
        <v>123</v>
      </c>
      <c r="B28" s="226" t="s">
        <v>126</v>
      </c>
      <c r="C28" s="228" t="s">
        <v>124</v>
      </c>
      <c r="D28" s="158" t="s">
        <v>541</v>
      </c>
      <c r="E28" s="438">
        <v>1</v>
      </c>
      <c r="F28" s="459" t="s">
        <v>731</v>
      </c>
      <c r="G28" s="459" t="s">
        <v>727</v>
      </c>
      <c r="H28" s="156" t="s">
        <v>1</v>
      </c>
      <c r="I28" s="91">
        <v>55</v>
      </c>
      <c r="J28" s="227" t="s">
        <v>539</v>
      </c>
      <c r="K28" s="633" t="s">
        <v>929</v>
      </c>
    </row>
    <row r="29" spans="1:11" ht="45" customHeight="1" x14ac:dyDescent="0.2">
      <c r="A29" s="158" t="s">
        <v>123</v>
      </c>
      <c r="B29" s="226" t="s">
        <v>126</v>
      </c>
      <c r="C29" s="228" t="s">
        <v>125</v>
      </c>
      <c r="D29" s="219" t="s">
        <v>467</v>
      </c>
      <c r="E29" s="438">
        <v>1</v>
      </c>
      <c r="F29" s="431" t="s">
        <v>732</v>
      </c>
      <c r="G29" s="452" t="s">
        <v>727</v>
      </c>
      <c r="H29" s="156" t="s">
        <v>1</v>
      </c>
      <c r="I29" s="91">
        <v>10</v>
      </c>
      <c r="J29" s="227" t="s">
        <v>610</v>
      </c>
      <c r="K29" s="229">
        <v>30</v>
      </c>
    </row>
    <row r="30" spans="1:11" ht="17.25" customHeight="1" x14ac:dyDescent="0.2">
      <c r="A30" s="90" t="s">
        <v>123</v>
      </c>
      <c r="B30" s="213" t="s">
        <v>127</v>
      </c>
      <c r="C30" s="759" t="s">
        <v>117</v>
      </c>
      <c r="D30" s="759"/>
      <c r="E30" s="759"/>
      <c r="F30" s="759"/>
      <c r="G30" s="759"/>
      <c r="H30" s="759"/>
      <c r="I30" s="103">
        <f t="shared" ref="I30" si="1">+I28+I21+I29</f>
        <v>586.20000000000005</v>
      </c>
      <c r="J30" s="251"/>
      <c r="K30" s="192"/>
    </row>
    <row r="31" spans="1:11" ht="18" customHeight="1" x14ac:dyDescent="0.2">
      <c r="A31" s="90" t="s">
        <v>123</v>
      </c>
      <c r="B31" s="759" t="s">
        <v>118</v>
      </c>
      <c r="C31" s="759"/>
      <c r="D31" s="759"/>
      <c r="E31" s="759"/>
      <c r="F31" s="759"/>
      <c r="G31" s="759"/>
      <c r="H31" s="759"/>
      <c r="I31" s="103">
        <f>+I30+I19+I13</f>
        <v>729.50000000000011</v>
      </c>
      <c r="J31" s="251"/>
      <c r="K31" s="192"/>
    </row>
    <row r="32" spans="1:11" ht="19.5" customHeight="1" x14ac:dyDescent="0.2">
      <c r="A32" s="90" t="s">
        <v>124</v>
      </c>
      <c r="B32" s="782" t="s">
        <v>398</v>
      </c>
      <c r="C32" s="782"/>
      <c r="D32" s="782"/>
      <c r="E32" s="782"/>
      <c r="F32" s="782"/>
      <c r="G32" s="782"/>
      <c r="H32" s="782"/>
      <c r="I32" s="782"/>
      <c r="J32" s="782"/>
      <c r="K32" s="192"/>
    </row>
    <row r="33" spans="1:11" ht="18.75" customHeight="1" x14ac:dyDescent="0.2">
      <c r="A33" s="90" t="s">
        <v>124</v>
      </c>
      <c r="B33" s="213" t="s">
        <v>123</v>
      </c>
      <c r="C33" s="782" t="s">
        <v>314</v>
      </c>
      <c r="D33" s="782"/>
      <c r="E33" s="782"/>
      <c r="F33" s="782"/>
      <c r="G33" s="782"/>
      <c r="H33" s="782"/>
      <c r="I33" s="782"/>
      <c r="J33" s="782"/>
      <c r="K33" s="192"/>
    </row>
    <row r="34" spans="1:11" ht="61.5" customHeight="1" x14ac:dyDescent="0.2">
      <c r="A34" s="215" t="s">
        <v>124</v>
      </c>
      <c r="B34" s="215" t="s">
        <v>123</v>
      </c>
      <c r="C34" s="254" t="s">
        <v>123</v>
      </c>
      <c r="D34" s="216" t="s">
        <v>313</v>
      </c>
      <c r="E34" s="439">
        <v>1</v>
      </c>
      <c r="F34" s="446" t="s">
        <v>733</v>
      </c>
      <c r="G34" s="446" t="s">
        <v>885</v>
      </c>
      <c r="H34" s="214" t="s">
        <v>1</v>
      </c>
      <c r="I34" s="91">
        <v>50</v>
      </c>
      <c r="J34" s="216" t="s">
        <v>169</v>
      </c>
      <c r="K34" s="210">
        <v>3</v>
      </c>
    </row>
    <row r="35" spans="1:11" ht="50.25" customHeight="1" x14ac:dyDescent="0.2">
      <c r="A35" s="735" t="s">
        <v>124</v>
      </c>
      <c r="B35" s="735" t="s">
        <v>125</v>
      </c>
      <c r="C35" s="787" t="s">
        <v>125</v>
      </c>
      <c r="D35" s="785" t="s">
        <v>896</v>
      </c>
      <c r="E35" s="627">
        <v>1</v>
      </c>
      <c r="F35" s="801" t="s">
        <v>897</v>
      </c>
      <c r="G35" s="216" t="s">
        <v>670</v>
      </c>
      <c r="H35" s="214" t="s">
        <v>13</v>
      </c>
      <c r="I35" s="91">
        <v>232</v>
      </c>
      <c r="J35" s="785" t="s">
        <v>540</v>
      </c>
      <c r="K35" s="737" t="s">
        <v>158</v>
      </c>
    </row>
    <row r="36" spans="1:11" ht="24" customHeight="1" x14ac:dyDescent="0.2">
      <c r="A36" s="736"/>
      <c r="B36" s="736"/>
      <c r="C36" s="788"/>
      <c r="D36" s="786"/>
      <c r="E36" s="628"/>
      <c r="F36" s="802"/>
      <c r="G36" s="217"/>
      <c r="H36" s="214" t="s">
        <v>1</v>
      </c>
      <c r="I36" s="91">
        <v>60</v>
      </c>
      <c r="J36" s="786"/>
      <c r="K36" s="738"/>
    </row>
    <row r="37" spans="1:11" ht="54" customHeight="1" x14ac:dyDescent="0.2">
      <c r="A37" s="226" t="s">
        <v>124</v>
      </c>
      <c r="B37" s="226" t="s">
        <v>123</v>
      </c>
      <c r="C37" s="228" t="s">
        <v>127</v>
      </c>
      <c r="D37" s="214" t="s">
        <v>623</v>
      </c>
      <c r="E37" s="587">
        <v>1</v>
      </c>
      <c r="F37" s="146" t="s">
        <v>734</v>
      </c>
      <c r="G37" s="146" t="s">
        <v>670</v>
      </c>
      <c r="H37" s="214" t="s">
        <v>1</v>
      </c>
      <c r="I37" s="91">
        <v>22</v>
      </c>
      <c r="J37" s="214" t="s">
        <v>170</v>
      </c>
      <c r="K37" s="212" t="s">
        <v>158</v>
      </c>
    </row>
    <row r="38" spans="1:11" ht="18.75" customHeight="1" x14ac:dyDescent="0.2">
      <c r="A38" s="90" t="s">
        <v>124</v>
      </c>
      <c r="B38" s="213" t="s">
        <v>123</v>
      </c>
      <c r="C38" s="759" t="s">
        <v>117</v>
      </c>
      <c r="D38" s="759"/>
      <c r="E38" s="759"/>
      <c r="F38" s="759"/>
      <c r="G38" s="759"/>
      <c r="H38" s="759"/>
      <c r="I38" s="103">
        <f>SUM(I34:I37)</f>
        <v>364</v>
      </c>
      <c r="J38" s="174"/>
      <c r="K38" s="255"/>
    </row>
    <row r="39" spans="1:11" ht="21.75" customHeight="1" x14ac:dyDescent="0.2">
      <c r="A39" s="90" t="s">
        <v>124</v>
      </c>
      <c r="B39" s="759" t="s">
        <v>118</v>
      </c>
      <c r="C39" s="759"/>
      <c r="D39" s="759"/>
      <c r="E39" s="759"/>
      <c r="F39" s="759"/>
      <c r="G39" s="759"/>
      <c r="H39" s="759"/>
      <c r="I39" s="103">
        <f t="shared" ref="I39" si="2">+I38</f>
        <v>364</v>
      </c>
      <c r="J39" s="227"/>
      <c r="K39" s="229"/>
    </row>
    <row r="40" spans="1:11" ht="19.5" customHeight="1" x14ac:dyDescent="0.2">
      <c r="A40" s="803" t="s">
        <v>119</v>
      </c>
      <c r="B40" s="803"/>
      <c r="C40" s="803"/>
      <c r="D40" s="803"/>
      <c r="E40" s="803"/>
      <c r="F40" s="803"/>
      <c r="G40" s="803"/>
      <c r="H40" s="803"/>
      <c r="I40" s="175">
        <f>+I39+I31</f>
        <v>1093.5</v>
      </c>
      <c r="J40" s="365"/>
    </row>
    <row r="41" spans="1:11" ht="19.5" customHeight="1" x14ac:dyDescent="0.2">
      <c r="A41" s="798" t="s">
        <v>137</v>
      </c>
      <c r="B41" s="799"/>
      <c r="C41" s="799"/>
      <c r="D41" s="799"/>
      <c r="E41" s="799"/>
      <c r="F41" s="799"/>
      <c r="G41" s="799"/>
      <c r="H41" s="800"/>
      <c r="I41" s="174">
        <f>+I40-I42-I49</f>
        <v>9.0594198809412774E-14</v>
      </c>
      <c r="J41" s="365"/>
    </row>
    <row r="42" spans="1:11" x14ac:dyDescent="0.2">
      <c r="A42" s="795" t="s">
        <v>15</v>
      </c>
      <c r="B42" s="796"/>
      <c r="C42" s="796"/>
      <c r="D42" s="796"/>
      <c r="E42" s="796"/>
      <c r="F42" s="796"/>
      <c r="G42" s="796"/>
      <c r="H42" s="797"/>
      <c r="I42" s="154">
        <f t="shared" ref="I42" si="3">SUM(I43:I48)</f>
        <v>1078.0999999999999</v>
      </c>
      <c r="J42" s="365"/>
    </row>
    <row r="43" spans="1:11" ht="15.75" customHeight="1" x14ac:dyDescent="0.2">
      <c r="A43" s="789" t="s">
        <v>172</v>
      </c>
      <c r="B43" s="790"/>
      <c r="C43" s="790"/>
      <c r="D43" s="790"/>
      <c r="E43" s="790"/>
      <c r="F43" s="790"/>
      <c r="G43" s="790"/>
      <c r="H43" s="791"/>
      <c r="I43" s="95">
        <f>+I37+I34+I28+I21+I17+I15+I12+I29+I18+I36</f>
        <v>846.1</v>
      </c>
      <c r="J43" s="365"/>
      <c r="K43" s="256"/>
    </row>
    <row r="44" spans="1:11" ht="17.25" customHeight="1" x14ac:dyDescent="0.2">
      <c r="A44" s="789" t="s">
        <v>173</v>
      </c>
      <c r="B44" s="790"/>
      <c r="C44" s="790"/>
      <c r="D44" s="790"/>
      <c r="E44" s="790"/>
      <c r="F44" s="790"/>
      <c r="G44" s="790"/>
      <c r="H44" s="791"/>
      <c r="I44" s="96">
        <f>+I35</f>
        <v>232</v>
      </c>
      <c r="J44" s="365"/>
    </row>
    <row r="45" spans="1:11" ht="15.75" customHeight="1" x14ac:dyDescent="0.2">
      <c r="A45" s="789" t="s">
        <v>174</v>
      </c>
      <c r="B45" s="790"/>
      <c r="C45" s="790"/>
      <c r="D45" s="790"/>
      <c r="E45" s="790"/>
      <c r="F45" s="790"/>
      <c r="G45" s="790"/>
      <c r="H45" s="791"/>
      <c r="I45" s="257"/>
      <c r="J45" s="365"/>
    </row>
    <row r="46" spans="1:11" ht="14.25" customHeight="1" x14ac:dyDescent="0.2">
      <c r="A46" s="789" t="s">
        <v>175</v>
      </c>
      <c r="B46" s="790"/>
      <c r="C46" s="790"/>
      <c r="D46" s="790"/>
      <c r="E46" s="790"/>
      <c r="F46" s="790"/>
      <c r="G46" s="790"/>
      <c r="H46" s="791"/>
      <c r="I46" s="96"/>
      <c r="J46" s="365"/>
    </row>
    <row r="47" spans="1:11" ht="14.25" customHeight="1" x14ac:dyDescent="0.2">
      <c r="A47" s="789" t="s">
        <v>176</v>
      </c>
      <c r="B47" s="790"/>
      <c r="C47" s="790"/>
      <c r="D47" s="790"/>
      <c r="E47" s="790"/>
      <c r="F47" s="790"/>
      <c r="G47" s="790"/>
      <c r="H47" s="791"/>
      <c r="I47" s="96"/>
      <c r="J47" s="365"/>
    </row>
    <row r="48" spans="1:11" ht="13.5" customHeight="1" x14ac:dyDescent="0.2">
      <c r="A48" s="789" t="s">
        <v>177</v>
      </c>
      <c r="B48" s="790"/>
      <c r="C48" s="790"/>
      <c r="D48" s="790"/>
      <c r="E48" s="790"/>
      <c r="F48" s="790"/>
      <c r="G48" s="790"/>
      <c r="H48" s="791"/>
      <c r="I48" s="257"/>
      <c r="J48" s="365"/>
    </row>
    <row r="49" spans="1:10" ht="15.75" customHeight="1" x14ac:dyDescent="0.2">
      <c r="A49" s="792" t="s">
        <v>14</v>
      </c>
      <c r="B49" s="793"/>
      <c r="C49" s="793"/>
      <c r="D49" s="793"/>
      <c r="E49" s="793"/>
      <c r="F49" s="793"/>
      <c r="G49" s="793"/>
      <c r="H49" s="794"/>
      <c r="I49" s="154">
        <f t="shared" ref="I49" si="4">SUM(I50:I53)</f>
        <v>15.4</v>
      </c>
      <c r="J49" s="365"/>
    </row>
    <row r="50" spans="1:10" ht="14.25" customHeight="1" x14ac:dyDescent="0.2">
      <c r="A50" s="789" t="s">
        <v>178</v>
      </c>
      <c r="B50" s="790"/>
      <c r="C50" s="790"/>
      <c r="D50" s="790"/>
      <c r="E50" s="790"/>
      <c r="F50" s="790"/>
      <c r="G50" s="790"/>
      <c r="H50" s="791"/>
      <c r="I50" s="96"/>
      <c r="J50" s="365"/>
    </row>
    <row r="51" spans="1:10" x14ac:dyDescent="0.2">
      <c r="A51" s="789" t="s">
        <v>179</v>
      </c>
      <c r="B51" s="790"/>
      <c r="C51" s="790"/>
      <c r="D51" s="790"/>
      <c r="E51" s="790"/>
      <c r="F51" s="790"/>
      <c r="G51" s="790"/>
      <c r="H51" s="791"/>
      <c r="I51" s="96">
        <f>+I16</f>
        <v>15.4</v>
      </c>
      <c r="J51" s="365"/>
    </row>
    <row r="52" spans="1:10" ht="14.25" customHeight="1" x14ac:dyDescent="0.2">
      <c r="A52" s="789" t="s">
        <v>180</v>
      </c>
      <c r="B52" s="790"/>
      <c r="C52" s="790"/>
      <c r="D52" s="790"/>
      <c r="E52" s="790"/>
      <c r="F52" s="790"/>
      <c r="G52" s="790"/>
      <c r="H52" s="791"/>
      <c r="I52" s="257"/>
      <c r="J52" s="365"/>
    </row>
    <row r="53" spans="1:10" x14ac:dyDescent="0.2">
      <c r="A53" s="789" t="s">
        <v>181</v>
      </c>
      <c r="B53" s="790"/>
      <c r="C53" s="790"/>
      <c r="D53" s="790"/>
      <c r="E53" s="790"/>
      <c r="F53" s="790"/>
      <c r="G53" s="790"/>
      <c r="H53" s="791"/>
      <c r="I53" s="257"/>
      <c r="J53" s="365"/>
    </row>
  </sheetData>
  <mergeCells count="61">
    <mergeCell ref="H1:K1"/>
    <mergeCell ref="G15:G16"/>
    <mergeCell ref="K35:K36"/>
    <mergeCell ref="K15:K16"/>
    <mergeCell ref="J5:J8"/>
    <mergeCell ref="A9:J9"/>
    <mergeCell ref="B10:J10"/>
    <mergeCell ref="B15:B16"/>
    <mergeCell ref="A15:A16"/>
    <mergeCell ref="C14:J14"/>
    <mergeCell ref="C15:C16"/>
    <mergeCell ref="C13:H13"/>
    <mergeCell ref="C11:J11"/>
    <mergeCell ref="J15:J16"/>
    <mergeCell ref="D15:D16"/>
    <mergeCell ref="H4:H8"/>
    <mergeCell ref="A2:K2"/>
    <mergeCell ref="J3:K3"/>
    <mergeCell ref="K6:K8"/>
    <mergeCell ref="A4:A8"/>
    <mergeCell ref="B4:B8"/>
    <mergeCell ref="C4:C8"/>
    <mergeCell ref="D4:D8"/>
    <mergeCell ref="I4:I8"/>
    <mergeCell ref="J4:K4"/>
    <mergeCell ref="E4:E8"/>
    <mergeCell ref="F4:F8"/>
    <mergeCell ref="G4:G8"/>
    <mergeCell ref="E15:E16"/>
    <mergeCell ref="F15:F16"/>
    <mergeCell ref="A45:H45"/>
    <mergeCell ref="A44:H44"/>
    <mergeCell ref="C38:H38"/>
    <mergeCell ref="A43:H43"/>
    <mergeCell ref="A42:H42"/>
    <mergeCell ref="B39:H39"/>
    <mergeCell ref="A41:H41"/>
    <mergeCell ref="D35:D36"/>
    <mergeCell ref="A35:A36"/>
    <mergeCell ref="B35:B36"/>
    <mergeCell ref="F35:F36"/>
    <mergeCell ref="A40:H40"/>
    <mergeCell ref="C19:H19"/>
    <mergeCell ref="E21:E27"/>
    <mergeCell ref="J35:J36"/>
    <mergeCell ref="C35:C36"/>
    <mergeCell ref="A53:H53"/>
    <mergeCell ref="A52:H52"/>
    <mergeCell ref="A50:H50"/>
    <mergeCell ref="A46:H46"/>
    <mergeCell ref="A49:H49"/>
    <mergeCell ref="A47:H47"/>
    <mergeCell ref="A48:H48"/>
    <mergeCell ref="A51:H51"/>
    <mergeCell ref="C20:J20"/>
    <mergeCell ref="F21:F27"/>
    <mergeCell ref="G21:G27"/>
    <mergeCell ref="C33:J33"/>
    <mergeCell ref="B32:J32"/>
    <mergeCell ref="C30:H30"/>
    <mergeCell ref="B31:H31"/>
  </mergeCells>
  <phoneticPr fontId="15" type="noConversion"/>
  <pageMargins left="0.19685039370078741" right="0.19685039370078741" top="0.51181102362204722" bottom="0.19685039370078741" header="0" footer="0"/>
  <pageSetup paperSize="9" scale="8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pageSetUpPr fitToPage="1"/>
  </sheetPr>
  <dimension ref="A1:N65"/>
  <sheetViews>
    <sheetView zoomScale="85" zoomScaleNormal="85" workbookViewId="0">
      <pane ySplit="7" topLeftCell="A8" activePane="bottomLeft" state="frozen"/>
      <selection activeCell="B16" sqref="B16:J17"/>
      <selection pane="bottomLeft" activeCell="A2" sqref="A1:XFD2"/>
    </sheetView>
  </sheetViews>
  <sheetFormatPr defaultColWidth="9.140625" defaultRowHeight="12.75" x14ac:dyDescent="0.2"/>
  <cols>
    <col min="1" max="1" width="4" style="27" customWidth="1"/>
    <col min="2" max="2" width="4.140625" style="27" customWidth="1"/>
    <col min="3" max="3" width="3.5703125" style="47" customWidth="1"/>
    <col min="4" max="4" width="39.85546875" style="26" customWidth="1"/>
    <col min="5" max="5" width="6.140625" style="577" customWidth="1"/>
    <col min="6" max="6" width="35.28515625" style="26" customWidth="1"/>
    <col min="7" max="7" width="36.140625" style="26" customWidth="1"/>
    <col min="8" max="8" width="6.85546875" style="26" customWidth="1"/>
    <col min="9" max="9" width="12.28515625" style="25" customWidth="1"/>
    <col min="10" max="10" width="29.85546875" style="22" customWidth="1"/>
    <col min="11" max="11" width="7.85546875" style="155" customWidth="1"/>
    <col min="12" max="16384" width="9.140625" style="5"/>
  </cols>
  <sheetData>
    <row r="1" spans="1:14" ht="81.75" hidden="1" customHeight="1" x14ac:dyDescent="0.2">
      <c r="H1" s="645" t="s">
        <v>941</v>
      </c>
      <c r="I1" s="645"/>
      <c r="J1" s="645"/>
      <c r="K1" s="645"/>
    </row>
    <row r="2" spans="1:14" ht="18" hidden="1" customHeight="1" x14ac:dyDescent="0.2">
      <c r="A2" s="820"/>
      <c r="B2" s="820"/>
      <c r="C2" s="820"/>
      <c r="D2" s="820"/>
      <c r="E2" s="820"/>
      <c r="F2" s="820"/>
      <c r="G2" s="820"/>
      <c r="H2" s="820"/>
      <c r="I2" s="820"/>
      <c r="J2" s="820"/>
      <c r="K2" s="820"/>
    </row>
    <row r="3" spans="1:14" s="9" customFormat="1" ht="28.5"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4" s="9" customFormat="1" ht="12" customHeight="1" x14ac:dyDescent="0.2">
      <c r="A4" s="653"/>
      <c r="B4" s="653"/>
      <c r="C4" s="653"/>
      <c r="D4" s="655"/>
      <c r="E4" s="669"/>
      <c r="F4" s="668"/>
      <c r="G4" s="668"/>
      <c r="H4" s="653"/>
      <c r="I4" s="652"/>
      <c r="J4" s="652" t="s">
        <v>116</v>
      </c>
      <c r="K4" s="426"/>
    </row>
    <row r="5" spans="1:14" s="9" customFormat="1" ht="12" customHeight="1" x14ac:dyDescent="0.2">
      <c r="A5" s="653"/>
      <c r="B5" s="653"/>
      <c r="C5" s="653"/>
      <c r="D5" s="655"/>
      <c r="E5" s="669"/>
      <c r="F5" s="668"/>
      <c r="G5" s="668"/>
      <c r="H5" s="653"/>
      <c r="I5" s="652"/>
      <c r="J5" s="652"/>
      <c r="K5" s="650" t="s">
        <v>658</v>
      </c>
    </row>
    <row r="6" spans="1:14" s="9" customFormat="1" ht="12" customHeight="1" x14ac:dyDescent="0.2">
      <c r="A6" s="653"/>
      <c r="B6" s="653"/>
      <c r="C6" s="653"/>
      <c r="D6" s="655"/>
      <c r="E6" s="669"/>
      <c r="F6" s="668"/>
      <c r="G6" s="668"/>
      <c r="H6" s="653"/>
      <c r="I6" s="652"/>
      <c r="J6" s="652"/>
      <c r="K6" s="650"/>
    </row>
    <row r="7" spans="1:14" s="9" customFormat="1" ht="72" customHeight="1" x14ac:dyDescent="0.2">
      <c r="A7" s="653"/>
      <c r="B7" s="653"/>
      <c r="C7" s="653"/>
      <c r="D7" s="655"/>
      <c r="E7" s="669"/>
      <c r="F7" s="668"/>
      <c r="G7" s="668"/>
      <c r="H7" s="653"/>
      <c r="I7" s="652"/>
      <c r="J7" s="652"/>
      <c r="K7" s="650"/>
    </row>
    <row r="8" spans="1:14" s="9" customFormat="1" ht="27" customHeight="1" x14ac:dyDescent="0.2">
      <c r="A8" s="825" t="s">
        <v>216</v>
      </c>
      <c r="B8" s="826"/>
      <c r="C8" s="826"/>
      <c r="D8" s="826"/>
      <c r="E8" s="826"/>
      <c r="F8" s="826"/>
      <c r="G8" s="826"/>
      <c r="H8" s="826"/>
      <c r="I8" s="826"/>
      <c r="J8" s="826"/>
      <c r="K8" s="826"/>
    </row>
    <row r="9" spans="1:14" ht="18" customHeight="1" x14ac:dyDescent="0.2">
      <c r="A9" s="258" t="s">
        <v>125</v>
      </c>
      <c r="B9" s="822" t="s">
        <v>315</v>
      </c>
      <c r="C9" s="822"/>
      <c r="D9" s="822"/>
      <c r="E9" s="822"/>
      <c r="F9" s="822"/>
      <c r="G9" s="822"/>
      <c r="H9" s="822"/>
      <c r="I9" s="822"/>
      <c r="J9" s="822"/>
      <c r="K9" s="822"/>
    </row>
    <row r="10" spans="1:14" ht="19.5" customHeight="1" x14ac:dyDescent="0.2">
      <c r="A10" s="258" t="s">
        <v>125</v>
      </c>
      <c r="B10" s="10" t="s">
        <v>124</v>
      </c>
      <c r="C10" s="823" t="s">
        <v>106</v>
      </c>
      <c r="D10" s="823"/>
      <c r="E10" s="823"/>
      <c r="F10" s="823"/>
      <c r="G10" s="823"/>
      <c r="H10" s="823"/>
      <c r="I10" s="823"/>
      <c r="J10" s="823"/>
      <c r="K10" s="823"/>
    </row>
    <row r="11" spans="1:14" ht="47.25" customHeight="1" x14ac:dyDescent="0.2">
      <c r="A11" s="265" t="s">
        <v>125</v>
      </c>
      <c r="B11" s="223" t="s">
        <v>124</v>
      </c>
      <c r="C11" s="205" t="s">
        <v>123</v>
      </c>
      <c r="D11" s="167" t="s">
        <v>316</v>
      </c>
      <c r="E11" s="484">
        <v>1</v>
      </c>
      <c r="F11" s="485" t="s">
        <v>736</v>
      </c>
      <c r="G11" s="452" t="s">
        <v>727</v>
      </c>
      <c r="H11" s="166" t="s">
        <v>1</v>
      </c>
      <c r="I11" s="164">
        <v>97.1</v>
      </c>
      <c r="J11" s="821" t="s">
        <v>107</v>
      </c>
      <c r="K11" s="698">
        <v>35</v>
      </c>
      <c r="M11" s="637"/>
      <c r="N11" s="640"/>
    </row>
    <row r="12" spans="1:14" ht="57.75" customHeight="1" x14ac:dyDescent="0.2">
      <c r="A12" s="264" t="s">
        <v>125</v>
      </c>
      <c r="B12" s="205" t="s">
        <v>124</v>
      </c>
      <c r="C12" s="205" t="s">
        <v>124</v>
      </c>
      <c r="D12" s="167" t="s">
        <v>208</v>
      </c>
      <c r="E12" s="467">
        <v>1</v>
      </c>
      <c r="F12" s="450" t="s">
        <v>737</v>
      </c>
      <c r="G12" s="450" t="s">
        <v>727</v>
      </c>
      <c r="H12" s="166" t="s">
        <v>1</v>
      </c>
      <c r="I12" s="164">
        <v>234.2</v>
      </c>
      <c r="J12" s="821"/>
      <c r="K12" s="699"/>
    </row>
    <row r="13" spans="1:14" ht="30" customHeight="1" x14ac:dyDescent="0.2">
      <c r="A13" s="265" t="s">
        <v>125</v>
      </c>
      <c r="B13" s="223" t="s">
        <v>124</v>
      </c>
      <c r="C13" s="205" t="s">
        <v>125</v>
      </c>
      <c r="D13" s="19" t="s">
        <v>54</v>
      </c>
      <c r="E13" s="438">
        <v>1</v>
      </c>
      <c r="F13" s="459" t="s">
        <v>729</v>
      </c>
      <c r="G13" s="459" t="s">
        <v>727</v>
      </c>
      <c r="H13" s="199" t="s">
        <v>1</v>
      </c>
      <c r="I13" s="164">
        <v>30</v>
      </c>
      <c r="J13" s="170" t="s">
        <v>108</v>
      </c>
      <c r="K13" s="221">
        <v>19</v>
      </c>
    </row>
    <row r="14" spans="1:14" ht="30.75" customHeight="1" x14ac:dyDescent="0.2">
      <c r="A14" s="266" t="s">
        <v>125</v>
      </c>
      <c r="B14" s="267" t="s">
        <v>124</v>
      </c>
      <c r="C14" s="200" t="s">
        <v>126</v>
      </c>
      <c r="D14" s="19" t="s">
        <v>55</v>
      </c>
      <c r="E14" s="438">
        <v>1</v>
      </c>
      <c r="F14" s="431" t="s">
        <v>738</v>
      </c>
      <c r="G14" s="452" t="s">
        <v>727</v>
      </c>
      <c r="H14" s="199" t="s">
        <v>1</v>
      </c>
      <c r="I14" s="164">
        <v>3</v>
      </c>
      <c r="J14" s="170" t="s">
        <v>109</v>
      </c>
      <c r="K14" s="168">
        <v>1</v>
      </c>
    </row>
    <row r="15" spans="1:14" ht="34.5" customHeight="1" x14ac:dyDescent="0.2">
      <c r="A15" s="266" t="s">
        <v>125</v>
      </c>
      <c r="B15" s="267" t="s">
        <v>124</v>
      </c>
      <c r="C15" s="200" t="s">
        <v>127</v>
      </c>
      <c r="D15" s="19" t="s">
        <v>209</v>
      </c>
      <c r="E15" s="439">
        <v>1</v>
      </c>
      <c r="F15" s="431" t="s">
        <v>739</v>
      </c>
      <c r="G15" s="452" t="s">
        <v>727</v>
      </c>
      <c r="H15" s="199" t="s">
        <v>1</v>
      </c>
      <c r="I15" s="164">
        <v>5</v>
      </c>
      <c r="J15" s="170" t="s">
        <v>109</v>
      </c>
      <c r="K15" s="168">
        <v>1</v>
      </c>
    </row>
    <row r="16" spans="1:14" ht="42.75" customHeight="1" x14ac:dyDescent="0.2">
      <c r="A16" s="472" t="s">
        <v>125</v>
      </c>
      <c r="B16" s="200" t="s">
        <v>124</v>
      </c>
      <c r="C16" s="200" t="s">
        <v>128</v>
      </c>
      <c r="D16" s="207" t="s">
        <v>362</v>
      </c>
      <c r="E16" s="436" t="s">
        <v>158</v>
      </c>
      <c r="F16" s="431" t="s">
        <v>740</v>
      </c>
      <c r="G16" s="452" t="s">
        <v>727</v>
      </c>
      <c r="H16" s="199" t="s">
        <v>1</v>
      </c>
      <c r="I16" s="164">
        <v>15</v>
      </c>
      <c r="J16" s="162" t="s">
        <v>188</v>
      </c>
      <c r="K16" s="469">
        <v>10</v>
      </c>
    </row>
    <row r="17" spans="1:11" ht="30.75" customHeight="1" x14ac:dyDescent="0.2">
      <c r="A17" s="200" t="s">
        <v>125</v>
      </c>
      <c r="B17" s="200" t="s">
        <v>124</v>
      </c>
      <c r="C17" s="200" t="s">
        <v>129</v>
      </c>
      <c r="D17" s="207" t="s">
        <v>56</v>
      </c>
      <c r="E17" s="438">
        <v>1</v>
      </c>
      <c r="F17" s="431" t="s">
        <v>741</v>
      </c>
      <c r="G17" s="452" t="s">
        <v>727</v>
      </c>
      <c r="H17" s="199" t="s">
        <v>1</v>
      </c>
      <c r="I17" s="164">
        <v>10</v>
      </c>
      <c r="J17" s="166" t="s">
        <v>149</v>
      </c>
      <c r="K17" s="221">
        <v>3</v>
      </c>
    </row>
    <row r="18" spans="1:11" ht="15.75" customHeight="1" x14ac:dyDescent="0.2">
      <c r="A18" s="262" t="s">
        <v>125</v>
      </c>
      <c r="B18" s="10" t="s">
        <v>124</v>
      </c>
      <c r="C18" s="703" t="s">
        <v>117</v>
      </c>
      <c r="D18" s="703"/>
      <c r="E18" s="703"/>
      <c r="F18" s="703"/>
      <c r="G18" s="703"/>
      <c r="H18" s="703"/>
      <c r="I18" s="73">
        <f>SUM(I11:I17)</f>
        <v>394.29999999999995</v>
      </c>
      <c r="J18" s="170"/>
      <c r="K18" s="168"/>
    </row>
    <row r="19" spans="1:11" ht="16.5" customHeight="1" x14ac:dyDescent="0.2">
      <c r="A19" s="258" t="s">
        <v>125</v>
      </c>
      <c r="B19" s="703" t="s">
        <v>118</v>
      </c>
      <c r="C19" s="703"/>
      <c r="D19" s="703"/>
      <c r="E19" s="703"/>
      <c r="F19" s="703"/>
      <c r="G19" s="703"/>
      <c r="H19" s="703"/>
      <c r="I19" s="73">
        <f>+I18</f>
        <v>394.29999999999995</v>
      </c>
      <c r="J19" s="170"/>
      <c r="K19" s="168"/>
    </row>
    <row r="20" spans="1:11" ht="16.5" customHeight="1" x14ac:dyDescent="0.2">
      <c r="A20" s="258" t="s">
        <v>126</v>
      </c>
      <c r="B20" s="823" t="s">
        <v>612</v>
      </c>
      <c r="C20" s="823"/>
      <c r="D20" s="823"/>
      <c r="E20" s="823"/>
      <c r="F20" s="823"/>
      <c r="G20" s="823"/>
      <c r="H20" s="823"/>
      <c r="I20" s="823"/>
      <c r="J20" s="823"/>
      <c r="K20" s="823"/>
    </row>
    <row r="21" spans="1:11" ht="21" customHeight="1" x14ac:dyDescent="0.2">
      <c r="A21" s="258" t="s">
        <v>126</v>
      </c>
      <c r="B21" s="10" t="s">
        <v>123</v>
      </c>
      <c r="C21" s="823" t="s">
        <v>317</v>
      </c>
      <c r="D21" s="823"/>
      <c r="E21" s="823"/>
      <c r="F21" s="823"/>
      <c r="G21" s="823"/>
      <c r="H21" s="823"/>
      <c r="I21" s="823"/>
      <c r="J21" s="823"/>
      <c r="K21" s="823"/>
    </row>
    <row r="22" spans="1:11" ht="31.5" customHeight="1" x14ac:dyDescent="0.2">
      <c r="A22" s="268" t="s">
        <v>126</v>
      </c>
      <c r="B22" s="167" t="s">
        <v>123</v>
      </c>
      <c r="C22" s="205" t="s">
        <v>123</v>
      </c>
      <c r="D22" s="223" t="s">
        <v>57</v>
      </c>
      <c r="E22" s="451" t="s">
        <v>158</v>
      </c>
      <c r="F22" s="459" t="s">
        <v>742</v>
      </c>
      <c r="G22" s="452" t="s">
        <v>743</v>
      </c>
      <c r="H22" s="170" t="s">
        <v>1</v>
      </c>
      <c r="I22" s="164">
        <v>11</v>
      </c>
      <c r="J22" s="170" t="s">
        <v>108</v>
      </c>
      <c r="K22" s="221">
        <v>5</v>
      </c>
    </row>
    <row r="23" spans="1:11" ht="40.5" customHeight="1" x14ac:dyDescent="0.2">
      <c r="A23" s="269" t="s">
        <v>126</v>
      </c>
      <c r="B23" s="167" t="s">
        <v>123</v>
      </c>
      <c r="C23" s="205" t="s">
        <v>124</v>
      </c>
      <c r="D23" s="167" t="s">
        <v>319</v>
      </c>
      <c r="E23" s="449" t="s">
        <v>158</v>
      </c>
      <c r="F23" s="450" t="s">
        <v>744</v>
      </c>
      <c r="G23" s="486" t="s">
        <v>743</v>
      </c>
      <c r="H23" s="140" t="s">
        <v>1</v>
      </c>
      <c r="I23" s="164">
        <v>5</v>
      </c>
      <c r="J23" s="170" t="s">
        <v>323</v>
      </c>
      <c r="K23" s="221">
        <v>10</v>
      </c>
    </row>
    <row r="24" spans="1:11" ht="30.75" customHeight="1" x14ac:dyDescent="0.2">
      <c r="A24" s="268" t="s">
        <v>126</v>
      </c>
      <c r="B24" s="167" t="s">
        <v>123</v>
      </c>
      <c r="C24" s="205" t="s">
        <v>125</v>
      </c>
      <c r="D24" s="223" t="s">
        <v>497</v>
      </c>
      <c r="E24" s="451" t="s">
        <v>158</v>
      </c>
      <c r="F24" s="459" t="s">
        <v>745</v>
      </c>
      <c r="G24" s="452" t="s">
        <v>743</v>
      </c>
      <c r="H24" s="140" t="s">
        <v>1</v>
      </c>
      <c r="I24" s="164">
        <v>16</v>
      </c>
      <c r="J24" s="170" t="s">
        <v>24</v>
      </c>
      <c r="K24" s="221">
        <v>6</v>
      </c>
    </row>
    <row r="25" spans="1:11" ht="30.75" customHeight="1" x14ac:dyDescent="0.2">
      <c r="A25" s="268" t="s">
        <v>126</v>
      </c>
      <c r="B25" s="167" t="s">
        <v>123</v>
      </c>
      <c r="C25" s="205" t="s">
        <v>126</v>
      </c>
      <c r="D25" s="223" t="s">
        <v>318</v>
      </c>
      <c r="E25" s="451" t="s">
        <v>158</v>
      </c>
      <c r="F25" s="427" t="s">
        <v>746</v>
      </c>
      <c r="G25" s="452" t="s">
        <v>743</v>
      </c>
      <c r="H25" s="140" t="s">
        <v>1</v>
      </c>
      <c r="I25" s="164">
        <v>3</v>
      </c>
      <c r="J25" s="170" t="s">
        <v>24</v>
      </c>
      <c r="K25" s="221">
        <v>1</v>
      </c>
    </row>
    <row r="26" spans="1:11" s="190" customFormat="1" ht="36" customHeight="1" x14ac:dyDescent="0.2">
      <c r="A26" s="268" t="s">
        <v>126</v>
      </c>
      <c r="B26" s="167" t="s">
        <v>123</v>
      </c>
      <c r="C26" s="205" t="s">
        <v>127</v>
      </c>
      <c r="D26" s="223" t="s">
        <v>414</v>
      </c>
      <c r="E26" s="451" t="s">
        <v>158</v>
      </c>
      <c r="F26" s="459" t="s">
        <v>747</v>
      </c>
      <c r="G26" s="452" t="s">
        <v>743</v>
      </c>
      <c r="H26" s="140" t="s">
        <v>1</v>
      </c>
      <c r="I26" s="164">
        <v>15</v>
      </c>
      <c r="J26" s="170" t="s">
        <v>461</v>
      </c>
      <c r="K26" s="221">
        <v>1</v>
      </c>
    </row>
    <row r="27" spans="1:11" s="190" customFormat="1" ht="31.5" customHeight="1" x14ac:dyDescent="0.2">
      <c r="A27" s="264" t="s">
        <v>126</v>
      </c>
      <c r="B27" s="208" t="s">
        <v>123</v>
      </c>
      <c r="C27" s="208" t="s">
        <v>128</v>
      </c>
      <c r="D27" s="468" t="s">
        <v>415</v>
      </c>
      <c r="E27" s="449" t="s">
        <v>158</v>
      </c>
      <c r="F27" s="450" t="s">
        <v>748</v>
      </c>
      <c r="G27" s="450" t="s">
        <v>743</v>
      </c>
      <c r="H27" s="140" t="s">
        <v>1</v>
      </c>
      <c r="I27" s="164">
        <v>7</v>
      </c>
      <c r="J27" s="224" t="s">
        <v>416</v>
      </c>
      <c r="K27" s="220">
        <v>14</v>
      </c>
    </row>
    <row r="28" spans="1:11" ht="18" customHeight="1" x14ac:dyDescent="0.2">
      <c r="A28" s="258" t="s">
        <v>126</v>
      </c>
      <c r="B28" s="10" t="s">
        <v>123</v>
      </c>
      <c r="C28" s="703" t="s">
        <v>117</v>
      </c>
      <c r="D28" s="703"/>
      <c r="E28" s="703"/>
      <c r="F28" s="703"/>
      <c r="G28" s="703"/>
      <c r="H28" s="703"/>
      <c r="I28" s="73">
        <f>SUM(I22:I27)</f>
        <v>57</v>
      </c>
      <c r="J28" s="170"/>
      <c r="K28" s="168"/>
    </row>
    <row r="29" spans="1:11" ht="15.75" customHeight="1" x14ac:dyDescent="0.2">
      <c r="A29" s="258" t="s">
        <v>126</v>
      </c>
      <c r="B29" s="703" t="s">
        <v>118</v>
      </c>
      <c r="C29" s="703"/>
      <c r="D29" s="703"/>
      <c r="E29" s="703"/>
      <c r="F29" s="703"/>
      <c r="G29" s="703"/>
      <c r="H29" s="703"/>
      <c r="I29" s="73">
        <f t="shared" ref="I29" si="0">+I28</f>
        <v>57</v>
      </c>
      <c r="J29" s="170"/>
      <c r="K29" s="168"/>
    </row>
    <row r="30" spans="1:11" ht="20.25" customHeight="1" x14ac:dyDescent="0.2">
      <c r="A30" s="265" t="s">
        <v>127</v>
      </c>
      <c r="B30" s="702" t="s">
        <v>320</v>
      </c>
      <c r="C30" s="833"/>
      <c r="D30" s="833"/>
      <c r="E30" s="833"/>
      <c r="F30" s="833"/>
      <c r="G30" s="833"/>
      <c r="H30" s="833"/>
      <c r="I30" s="833"/>
      <c r="J30" s="833"/>
      <c r="K30" s="833"/>
    </row>
    <row r="31" spans="1:11" ht="21" customHeight="1" x14ac:dyDescent="0.2">
      <c r="A31" s="270" t="s">
        <v>127</v>
      </c>
      <c r="B31" s="223" t="s">
        <v>123</v>
      </c>
      <c r="C31" s="823" t="s">
        <v>321</v>
      </c>
      <c r="D31" s="823"/>
      <c r="E31" s="823"/>
      <c r="F31" s="823"/>
      <c r="G31" s="823"/>
      <c r="H31" s="823"/>
      <c r="I31" s="823"/>
      <c r="J31" s="823"/>
      <c r="K31" s="823"/>
    </row>
    <row r="32" spans="1:11" ht="69" customHeight="1" x14ac:dyDescent="0.2">
      <c r="A32" s="205" t="s">
        <v>127</v>
      </c>
      <c r="B32" s="205" t="s">
        <v>123</v>
      </c>
      <c r="C32" s="205" t="s">
        <v>123</v>
      </c>
      <c r="D32" s="166" t="s">
        <v>322</v>
      </c>
      <c r="E32" s="467">
        <v>1</v>
      </c>
      <c r="F32" s="466" t="s">
        <v>749</v>
      </c>
      <c r="G32" s="446" t="s">
        <v>750</v>
      </c>
      <c r="H32" s="140" t="s">
        <v>1</v>
      </c>
      <c r="I32" s="201">
        <v>27</v>
      </c>
      <c r="J32" s="474" t="s">
        <v>24</v>
      </c>
      <c r="K32" s="221">
        <v>8</v>
      </c>
    </row>
    <row r="33" spans="1:11" ht="33.75" customHeight="1" x14ac:dyDescent="0.2">
      <c r="A33" s="471" t="s">
        <v>127</v>
      </c>
      <c r="B33" s="208" t="s">
        <v>123</v>
      </c>
      <c r="C33" s="208" t="s">
        <v>124</v>
      </c>
      <c r="D33" s="224" t="s">
        <v>145</v>
      </c>
      <c r="E33" s="484">
        <v>1</v>
      </c>
      <c r="F33" s="487" t="s">
        <v>751</v>
      </c>
      <c r="G33" s="446" t="s">
        <v>750</v>
      </c>
      <c r="H33" s="140" t="s">
        <v>1</v>
      </c>
      <c r="I33" s="201">
        <v>25</v>
      </c>
      <c r="J33" s="224" t="s">
        <v>167</v>
      </c>
      <c r="K33" s="470">
        <v>28</v>
      </c>
    </row>
    <row r="34" spans="1:11" ht="42.75" customHeight="1" x14ac:dyDescent="0.2">
      <c r="A34" s="473" t="s">
        <v>127</v>
      </c>
      <c r="B34" s="200" t="s">
        <v>123</v>
      </c>
      <c r="C34" s="200" t="s">
        <v>125</v>
      </c>
      <c r="D34" s="199" t="s">
        <v>201</v>
      </c>
      <c r="E34" s="464">
        <v>1</v>
      </c>
      <c r="F34" s="465" t="s">
        <v>752</v>
      </c>
      <c r="G34" s="446" t="s">
        <v>750</v>
      </c>
      <c r="H34" s="140" t="s">
        <v>1</v>
      </c>
      <c r="I34" s="201">
        <v>36</v>
      </c>
      <c r="J34" s="169" t="s">
        <v>24</v>
      </c>
      <c r="K34" s="168">
        <v>11</v>
      </c>
    </row>
    <row r="35" spans="1:11" ht="63" customHeight="1" x14ac:dyDescent="0.2">
      <c r="A35" s="200" t="s">
        <v>127</v>
      </c>
      <c r="B35" s="200" t="s">
        <v>123</v>
      </c>
      <c r="C35" s="200" t="s">
        <v>126</v>
      </c>
      <c r="D35" s="199" t="s">
        <v>543</v>
      </c>
      <c r="E35" s="438">
        <v>1</v>
      </c>
      <c r="F35" s="433" t="s">
        <v>755</v>
      </c>
      <c r="G35" s="446" t="s">
        <v>750</v>
      </c>
      <c r="H35" s="140" t="s">
        <v>1</v>
      </c>
      <c r="I35" s="201">
        <v>19</v>
      </c>
      <c r="J35" s="169" t="s">
        <v>761</v>
      </c>
      <c r="K35" s="168">
        <v>1</v>
      </c>
    </row>
    <row r="36" spans="1:11" ht="42.75" customHeight="1" x14ac:dyDescent="0.2">
      <c r="A36" s="208" t="s">
        <v>127</v>
      </c>
      <c r="B36" s="208" t="s">
        <v>123</v>
      </c>
      <c r="C36" s="208" t="s">
        <v>127</v>
      </c>
      <c r="D36" s="162" t="s">
        <v>228</v>
      </c>
      <c r="E36" s="438">
        <v>1</v>
      </c>
      <c r="F36" s="446" t="s">
        <v>753</v>
      </c>
      <c r="G36" s="446" t="s">
        <v>750</v>
      </c>
      <c r="H36" s="207" t="s">
        <v>13</v>
      </c>
      <c r="I36" s="201">
        <v>32</v>
      </c>
      <c r="J36" s="162" t="s">
        <v>379</v>
      </c>
      <c r="K36" s="470">
        <v>100</v>
      </c>
    </row>
    <row r="37" spans="1:11" ht="45.75" customHeight="1" x14ac:dyDescent="0.2">
      <c r="A37" s="205" t="s">
        <v>127</v>
      </c>
      <c r="B37" s="205" t="s">
        <v>123</v>
      </c>
      <c r="C37" s="205" t="s">
        <v>128</v>
      </c>
      <c r="D37" s="199" t="s">
        <v>417</v>
      </c>
      <c r="E37" s="438">
        <v>1</v>
      </c>
      <c r="F37" s="446" t="s">
        <v>754</v>
      </c>
      <c r="G37" s="446" t="s">
        <v>750</v>
      </c>
      <c r="H37" s="207" t="s">
        <v>1</v>
      </c>
      <c r="I37" s="201">
        <v>10</v>
      </c>
      <c r="J37" s="140" t="s">
        <v>418</v>
      </c>
      <c r="K37" s="168">
        <v>3</v>
      </c>
    </row>
    <row r="38" spans="1:11" ht="17.25" customHeight="1" x14ac:dyDescent="0.2">
      <c r="A38" s="262" t="s">
        <v>127</v>
      </c>
      <c r="B38" s="10" t="s">
        <v>123</v>
      </c>
      <c r="C38" s="703" t="s">
        <v>117</v>
      </c>
      <c r="D38" s="703"/>
      <c r="E38" s="703"/>
      <c r="F38" s="703"/>
      <c r="G38" s="703"/>
      <c r="H38" s="703"/>
      <c r="I38" s="73">
        <f>SUM(I32:I37)</f>
        <v>149</v>
      </c>
      <c r="J38" s="170"/>
      <c r="K38" s="168"/>
    </row>
    <row r="39" spans="1:11" ht="18.75" customHeight="1" x14ac:dyDescent="0.2">
      <c r="A39" s="258" t="s">
        <v>127</v>
      </c>
      <c r="B39" s="703" t="s">
        <v>118</v>
      </c>
      <c r="C39" s="703"/>
      <c r="D39" s="703"/>
      <c r="E39" s="703"/>
      <c r="F39" s="703"/>
      <c r="G39" s="703"/>
      <c r="H39" s="703"/>
      <c r="I39" s="73">
        <f t="shared" ref="I39" si="1">+I38</f>
        <v>149</v>
      </c>
      <c r="J39" s="170"/>
      <c r="K39" s="168"/>
    </row>
    <row r="40" spans="1:11" ht="15" customHeight="1" x14ac:dyDescent="0.2">
      <c r="A40" s="258" t="s">
        <v>128</v>
      </c>
      <c r="B40" s="702" t="s">
        <v>324</v>
      </c>
      <c r="C40" s="827"/>
      <c r="D40" s="827"/>
      <c r="E40" s="827"/>
      <c r="F40" s="827"/>
      <c r="G40" s="827"/>
      <c r="H40" s="827"/>
      <c r="I40" s="827"/>
      <c r="J40" s="827"/>
      <c r="K40" s="827"/>
    </row>
    <row r="41" spans="1:11" ht="18" customHeight="1" x14ac:dyDescent="0.2">
      <c r="A41" s="260" t="s">
        <v>128</v>
      </c>
      <c r="B41" s="10" t="s">
        <v>123</v>
      </c>
      <c r="C41" s="702" t="s">
        <v>325</v>
      </c>
      <c r="D41" s="827"/>
      <c r="E41" s="827"/>
      <c r="F41" s="827"/>
      <c r="G41" s="827"/>
      <c r="H41" s="827"/>
      <c r="I41" s="827"/>
      <c r="J41" s="827"/>
      <c r="K41" s="827"/>
    </row>
    <row r="42" spans="1:11" ht="33" customHeight="1" x14ac:dyDescent="0.2">
      <c r="A42" s="683" t="s">
        <v>128</v>
      </c>
      <c r="B42" s="657" t="s">
        <v>123</v>
      </c>
      <c r="C42" s="657" t="s">
        <v>123</v>
      </c>
      <c r="D42" s="729" t="s">
        <v>18</v>
      </c>
      <c r="E42" s="828">
        <v>1</v>
      </c>
      <c r="F42" s="692" t="s">
        <v>669</v>
      </c>
      <c r="G42" s="830" t="s">
        <v>756</v>
      </c>
      <c r="H42" s="21" t="s">
        <v>13</v>
      </c>
      <c r="I42" s="201">
        <v>300</v>
      </c>
      <c r="J42" s="729" t="s">
        <v>168</v>
      </c>
      <c r="K42" s="730">
        <v>100</v>
      </c>
    </row>
    <row r="43" spans="1:11" ht="26.25" customHeight="1" x14ac:dyDescent="0.2">
      <c r="A43" s="684"/>
      <c r="B43" s="657"/>
      <c r="C43" s="657"/>
      <c r="D43" s="729"/>
      <c r="E43" s="829"/>
      <c r="F43" s="694"/>
      <c r="G43" s="831"/>
      <c r="H43" s="165" t="s">
        <v>11</v>
      </c>
      <c r="I43" s="201">
        <v>106</v>
      </c>
      <c r="J43" s="729"/>
      <c r="K43" s="730"/>
    </row>
    <row r="44" spans="1:11" ht="44.25" customHeight="1" x14ac:dyDescent="0.2">
      <c r="A44" s="196" t="s">
        <v>128</v>
      </c>
      <c r="B44" s="200" t="s">
        <v>123</v>
      </c>
      <c r="C44" s="200" t="s">
        <v>124</v>
      </c>
      <c r="D44" s="165" t="s">
        <v>245</v>
      </c>
      <c r="E44" s="490">
        <v>1</v>
      </c>
      <c r="F44" s="489" t="s">
        <v>672</v>
      </c>
      <c r="G44" s="489" t="s">
        <v>735</v>
      </c>
      <c r="H44" s="165" t="s">
        <v>1</v>
      </c>
      <c r="I44" s="201">
        <v>10</v>
      </c>
      <c r="J44" s="166" t="s">
        <v>240</v>
      </c>
      <c r="K44" s="259">
        <v>1</v>
      </c>
    </row>
    <row r="45" spans="1:11" ht="33.75" customHeight="1" x14ac:dyDescent="0.2">
      <c r="A45" s="683" t="s">
        <v>128</v>
      </c>
      <c r="B45" s="683" t="s">
        <v>123</v>
      </c>
      <c r="C45" s="683" t="s">
        <v>127</v>
      </c>
      <c r="D45" s="696" t="s">
        <v>393</v>
      </c>
      <c r="E45" s="828">
        <v>1</v>
      </c>
      <c r="F45" s="692" t="s">
        <v>677</v>
      </c>
      <c r="G45" s="830" t="s">
        <v>756</v>
      </c>
      <c r="H45" s="199" t="s">
        <v>11</v>
      </c>
      <c r="I45" s="201">
        <v>170</v>
      </c>
      <c r="J45" s="739" t="s">
        <v>152</v>
      </c>
      <c r="K45" s="832">
        <v>100</v>
      </c>
    </row>
    <row r="46" spans="1:11" ht="26.25" customHeight="1" x14ac:dyDescent="0.2">
      <c r="A46" s="685"/>
      <c r="B46" s="685"/>
      <c r="C46" s="685"/>
      <c r="D46" s="697"/>
      <c r="E46" s="829"/>
      <c r="F46" s="694"/>
      <c r="G46" s="831"/>
      <c r="H46" s="199" t="s">
        <v>1</v>
      </c>
      <c r="I46" s="201">
        <v>14.6</v>
      </c>
      <c r="J46" s="740"/>
      <c r="K46" s="832"/>
    </row>
    <row r="47" spans="1:11" ht="39" customHeight="1" x14ac:dyDescent="0.2">
      <c r="A47" s="196" t="s">
        <v>128</v>
      </c>
      <c r="B47" s="196" t="s">
        <v>123</v>
      </c>
      <c r="C47" s="196" t="s">
        <v>129</v>
      </c>
      <c r="D47" s="162" t="s">
        <v>498</v>
      </c>
      <c r="E47" s="488">
        <v>1</v>
      </c>
      <c r="F47" s="446" t="s">
        <v>757</v>
      </c>
      <c r="G47" s="446" t="s">
        <v>661</v>
      </c>
      <c r="H47" s="199" t="s">
        <v>1</v>
      </c>
      <c r="I47" s="201">
        <v>267.3</v>
      </c>
      <c r="J47" s="199" t="s">
        <v>471</v>
      </c>
      <c r="K47" s="221">
        <v>1</v>
      </c>
    </row>
    <row r="48" spans="1:11" ht="17.25" customHeight="1" x14ac:dyDescent="0.2">
      <c r="A48" s="10" t="s">
        <v>128</v>
      </c>
      <c r="B48" s="10" t="s">
        <v>123</v>
      </c>
      <c r="C48" s="703" t="s">
        <v>117</v>
      </c>
      <c r="D48" s="703"/>
      <c r="E48" s="703"/>
      <c r="F48" s="703"/>
      <c r="G48" s="703"/>
      <c r="H48" s="703"/>
      <c r="I48" s="271">
        <f>SUM(I42:I47)</f>
        <v>867.90000000000009</v>
      </c>
      <c r="J48" s="43"/>
      <c r="K48" s="272"/>
    </row>
    <row r="49" spans="1:11" ht="16.5" customHeight="1" x14ac:dyDescent="0.2">
      <c r="A49" s="10" t="s">
        <v>128</v>
      </c>
      <c r="B49" s="703" t="s">
        <v>118</v>
      </c>
      <c r="C49" s="703"/>
      <c r="D49" s="703"/>
      <c r="E49" s="703"/>
      <c r="F49" s="703"/>
      <c r="G49" s="703"/>
      <c r="H49" s="703"/>
      <c r="I49" s="271">
        <f t="shared" ref="I49" si="2">+I48</f>
        <v>867.90000000000009</v>
      </c>
      <c r="J49" s="43"/>
      <c r="K49" s="272"/>
    </row>
    <row r="50" spans="1:11" ht="24" customHeight="1" x14ac:dyDescent="0.2">
      <c r="A50" s="824" t="s">
        <v>119</v>
      </c>
      <c r="B50" s="824"/>
      <c r="C50" s="824"/>
      <c r="D50" s="824"/>
      <c r="E50" s="824"/>
      <c r="F50" s="824"/>
      <c r="G50" s="824"/>
      <c r="H50" s="824"/>
      <c r="I50" s="273">
        <f>+I49+I39+I29+I19</f>
        <v>1468.2</v>
      </c>
      <c r="J50" s="332"/>
      <c r="K50" s="274"/>
    </row>
    <row r="51" spans="1:11" ht="16.5" customHeight="1" x14ac:dyDescent="0.2">
      <c r="A51" s="687" t="s">
        <v>137</v>
      </c>
      <c r="B51" s="687"/>
      <c r="C51" s="687"/>
      <c r="D51" s="687"/>
      <c r="E51" s="687"/>
      <c r="F51" s="687"/>
      <c r="G51" s="687"/>
      <c r="H51" s="687"/>
      <c r="I51" s="623">
        <f>+I50-I52-I59</f>
        <v>0</v>
      </c>
      <c r="J51" s="332"/>
      <c r="K51" s="275"/>
    </row>
    <row r="52" spans="1:11" ht="18" customHeight="1" x14ac:dyDescent="0.2">
      <c r="A52" s="819" t="s">
        <v>15</v>
      </c>
      <c r="B52" s="819"/>
      <c r="C52" s="819"/>
      <c r="D52" s="819"/>
      <c r="E52" s="819"/>
      <c r="F52" s="819"/>
      <c r="G52" s="819"/>
      <c r="H52" s="819"/>
      <c r="I52" s="149">
        <f t="shared" ref="I52" si="3">SUM(I53:I58)</f>
        <v>1468.2</v>
      </c>
      <c r="J52" s="332"/>
      <c r="K52" s="276"/>
    </row>
    <row r="53" spans="1:11" ht="13.5" customHeight="1" x14ac:dyDescent="0.2">
      <c r="A53" s="671" t="s">
        <v>93</v>
      </c>
      <c r="B53" s="671"/>
      <c r="C53" s="671"/>
      <c r="D53" s="671"/>
      <c r="E53" s="671"/>
      <c r="F53" s="671"/>
      <c r="G53" s="671"/>
      <c r="H53" s="671"/>
      <c r="I53" s="93">
        <f>+I47+I44+I37+I35+I34+I33+I32+I27+I26+I25+I24+I23+I22+I17+I16+I15+I14+I13+I12+I11+I46</f>
        <v>860.2</v>
      </c>
      <c r="J53" s="332"/>
      <c r="K53" s="276"/>
    </row>
    <row r="54" spans="1:11" ht="14.25" customHeight="1" x14ac:dyDescent="0.2">
      <c r="A54" s="671" t="s">
        <v>146</v>
      </c>
      <c r="B54" s="671"/>
      <c r="C54" s="671"/>
      <c r="D54" s="671"/>
      <c r="E54" s="671"/>
      <c r="F54" s="671"/>
      <c r="G54" s="671"/>
      <c r="H54" s="671"/>
      <c r="I54" s="94">
        <f>+I42+I36</f>
        <v>332</v>
      </c>
      <c r="J54" s="332"/>
      <c r="K54" s="275"/>
    </row>
    <row r="55" spans="1:11" ht="14.25" customHeight="1" x14ac:dyDescent="0.2">
      <c r="A55" s="671" t="s">
        <v>94</v>
      </c>
      <c r="B55" s="671"/>
      <c r="C55" s="671"/>
      <c r="D55" s="671"/>
      <c r="E55" s="671"/>
      <c r="F55" s="671"/>
      <c r="G55" s="671"/>
      <c r="H55" s="671"/>
      <c r="I55" s="44"/>
      <c r="J55" s="332"/>
      <c r="K55" s="275"/>
    </row>
    <row r="56" spans="1:11" ht="14.25" customHeight="1" x14ac:dyDescent="0.2">
      <c r="A56" s="671" t="s">
        <v>95</v>
      </c>
      <c r="B56" s="671"/>
      <c r="C56" s="671"/>
      <c r="D56" s="671"/>
      <c r="E56" s="671"/>
      <c r="F56" s="671"/>
      <c r="G56" s="671"/>
      <c r="H56" s="671"/>
      <c r="I56" s="94"/>
      <c r="J56" s="332"/>
      <c r="K56" s="275"/>
    </row>
    <row r="57" spans="1:11" ht="14.25" customHeight="1" x14ac:dyDescent="0.2">
      <c r="A57" s="671" t="s">
        <v>98</v>
      </c>
      <c r="B57" s="671"/>
      <c r="C57" s="671"/>
      <c r="D57" s="671"/>
      <c r="E57" s="671"/>
      <c r="F57" s="671"/>
      <c r="G57" s="671"/>
      <c r="H57" s="671"/>
      <c r="I57" s="94">
        <f>+I43+I45</f>
        <v>276</v>
      </c>
      <c r="J57" s="332"/>
      <c r="K57" s="275"/>
    </row>
    <row r="58" spans="1:11" ht="14.25" customHeight="1" x14ac:dyDescent="0.2">
      <c r="A58" s="671" t="s">
        <v>99</v>
      </c>
      <c r="B58" s="671"/>
      <c r="C58" s="671"/>
      <c r="D58" s="671"/>
      <c r="E58" s="671"/>
      <c r="F58" s="671"/>
      <c r="G58" s="671"/>
      <c r="H58" s="671"/>
      <c r="I58" s="44"/>
      <c r="J58" s="332"/>
      <c r="K58" s="275"/>
    </row>
    <row r="59" spans="1:11" ht="16.5" customHeight="1" x14ac:dyDescent="0.2">
      <c r="A59" s="818" t="s">
        <v>14</v>
      </c>
      <c r="B59" s="818"/>
      <c r="C59" s="818"/>
      <c r="D59" s="818"/>
      <c r="E59" s="818"/>
      <c r="F59" s="818"/>
      <c r="G59" s="818"/>
      <c r="H59" s="818"/>
      <c r="I59" s="149">
        <f t="shared" ref="I59" si="4">SUM(I60:I63)</f>
        <v>0</v>
      </c>
      <c r="J59" s="332"/>
      <c r="K59" s="275"/>
    </row>
    <row r="60" spans="1:11" x14ac:dyDescent="0.2">
      <c r="A60" s="671" t="s">
        <v>96</v>
      </c>
      <c r="B60" s="671"/>
      <c r="C60" s="671"/>
      <c r="D60" s="671"/>
      <c r="E60" s="671"/>
      <c r="F60" s="671"/>
      <c r="G60" s="671"/>
      <c r="H60" s="671"/>
      <c r="I60" s="94"/>
      <c r="J60" s="332"/>
      <c r="K60" s="275"/>
    </row>
    <row r="61" spans="1:11" x14ac:dyDescent="0.2">
      <c r="A61" s="671" t="s">
        <v>97</v>
      </c>
      <c r="B61" s="671"/>
      <c r="C61" s="671"/>
      <c r="D61" s="671"/>
      <c r="E61" s="671"/>
      <c r="F61" s="671"/>
      <c r="G61" s="671"/>
      <c r="H61" s="671"/>
      <c r="I61" s="94"/>
      <c r="J61" s="332"/>
      <c r="K61" s="275"/>
    </row>
    <row r="62" spans="1:11" x14ac:dyDescent="0.2">
      <c r="A62" s="671" t="s">
        <v>100</v>
      </c>
      <c r="B62" s="671"/>
      <c r="C62" s="671"/>
      <c r="D62" s="671"/>
      <c r="E62" s="671"/>
      <c r="F62" s="671"/>
      <c r="G62" s="671"/>
      <c r="H62" s="671"/>
      <c r="I62" s="94"/>
      <c r="J62" s="332"/>
      <c r="K62" s="275"/>
    </row>
    <row r="63" spans="1:11" x14ac:dyDescent="0.2">
      <c r="A63" s="671" t="s">
        <v>101</v>
      </c>
      <c r="B63" s="671"/>
      <c r="C63" s="671"/>
      <c r="D63" s="671"/>
      <c r="E63" s="671"/>
      <c r="F63" s="671"/>
      <c r="G63" s="671"/>
      <c r="H63" s="671"/>
      <c r="I63" s="44"/>
      <c r="J63" s="332"/>
      <c r="K63" s="275"/>
    </row>
    <row r="64" spans="1:11" s="176" customFormat="1" x14ac:dyDescent="0.2">
      <c r="A64" s="686"/>
      <c r="B64" s="686"/>
      <c r="C64" s="686"/>
      <c r="D64" s="686"/>
      <c r="E64" s="686"/>
      <c r="F64" s="686"/>
      <c r="G64" s="686"/>
      <c r="H64" s="686"/>
      <c r="I64" s="686"/>
      <c r="J64" s="102"/>
      <c r="K64" s="283"/>
    </row>
    <row r="65" spans="1:11" s="6" customFormat="1" x14ac:dyDescent="0.2">
      <c r="A65" s="245"/>
      <c r="B65" s="245"/>
      <c r="C65" s="246"/>
      <c r="D65" s="245"/>
      <c r="E65" s="577"/>
      <c r="F65" s="245"/>
      <c r="G65" s="245"/>
      <c r="H65" s="247"/>
      <c r="I65" s="22"/>
      <c r="J65" s="88"/>
      <c r="K65" s="110"/>
    </row>
  </sheetData>
  <mergeCells count="65">
    <mergeCell ref="A45:A46"/>
    <mergeCell ref="C21:K21"/>
    <mergeCell ref="B42:B43"/>
    <mergeCell ref="C42:C43"/>
    <mergeCell ref="B39:H39"/>
    <mergeCell ref="K42:K43"/>
    <mergeCell ref="C41:K41"/>
    <mergeCell ref="B30:K30"/>
    <mergeCell ref="C31:K31"/>
    <mergeCell ref="C48:H48"/>
    <mergeCell ref="C38:H38"/>
    <mergeCell ref="D42:D43"/>
    <mergeCell ref="B40:K40"/>
    <mergeCell ref="J42:J43"/>
    <mergeCell ref="E42:E43"/>
    <mergeCell ref="F42:F43"/>
    <mergeCell ref="G42:G43"/>
    <mergeCell ref="J45:J46"/>
    <mergeCell ref="K45:K46"/>
    <mergeCell ref="G45:G46"/>
    <mergeCell ref="F45:F46"/>
    <mergeCell ref="E45:E46"/>
    <mergeCell ref="D45:D46"/>
    <mergeCell ref="C45:C46"/>
    <mergeCell ref="B45:B46"/>
    <mergeCell ref="A64:I64"/>
    <mergeCell ref="F3:F7"/>
    <mergeCell ref="A42:A43"/>
    <mergeCell ref="A55:H55"/>
    <mergeCell ref="A57:H57"/>
    <mergeCell ref="A50:H50"/>
    <mergeCell ref="A8:K8"/>
    <mergeCell ref="C3:C7"/>
    <mergeCell ref="B20:K20"/>
    <mergeCell ref="B29:H29"/>
    <mergeCell ref="C28:H28"/>
    <mergeCell ref="B19:H19"/>
    <mergeCell ref="C18:H18"/>
    <mergeCell ref="A63:H63"/>
    <mergeCell ref="A54:H54"/>
    <mergeCell ref="A56:H56"/>
    <mergeCell ref="C10:K10"/>
    <mergeCell ref="J4:J7"/>
    <mergeCell ref="E3:E7"/>
    <mergeCell ref="G3:G7"/>
    <mergeCell ref="K11:K12"/>
    <mergeCell ref="D3:D7"/>
    <mergeCell ref="I3:I7"/>
    <mergeCell ref="H3:H7"/>
    <mergeCell ref="H1:K1"/>
    <mergeCell ref="B49:H49"/>
    <mergeCell ref="A62:H62"/>
    <mergeCell ref="A61:H61"/>
    <mergeCell ref="A59:H59"/>
    <mergeCell ref="A58:H58"/>
    <mergeCell ref="A52:H52"/>
    <mergeCell ref="A60:H60"/>
    <mergeCell ref="A53:H53"/>
    <mergeCell ref="A51:H51"/>
    <mergeCell ref="A2:K2"/>
    <mergeCell ref="A3:A7"/>
    <mergeCell ref="B3:B7"/>
    <mergeCell ref="J11:J12"/>
    <mergeCell ref="B9:K9"/>
    <mergeCell ref="K5:K7"/>
  </mergeCells>
  <phoneticPr fontId="15" type="noConversion"/>
  <pageMargins left="0.19685039370078741" right="0.19685039370078741" top="0.19685039370078741" bottom="0.19685039370078741" header="0" footer="0"/>
  <pageSetup paperSize="9" scale="7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K54"/>
  <sheetViews>
    <sheetView zoomScale="85" zoomScaleNormal="85" workbookViewId="0">
      <pane ySplit="7" topLeftCell="A8" activePane="bottomLeft" state="frozen"/>
      <selection activeCell="B16" sqref="B11:J23"/>
      <selection pane="bottomLeft" activeCell="A2" sqref="A1:XFD2"/>
    </sheetView>
  </sheetViews>
  <sheetFormatPr defaultColWidth="9.140625" defaultRowHeight="12.75" x14ac:dyDescent="0.2"/>
  <cols>
    <col min="1" max="1" width="3.42578125" style="245" customWidth="1"/>
    <col min="2" max="2" width="3.7109375" style="245" customWidth="1"/>
    <col min="3" max="3" width="3.5703125" style="290" customWidth="1"/>
    <col min="4" max="4" width="41.140625" style="245" customWidth="1"/>
    <col min="5" max="5" width="5.5703125" style="245" customWidth="1"/>
    <col min="6" max="6" width="38.85546875" style="578" customWidth="1"/>
    <col min="7" max="7" width="25.42578125" style="245" customWidth="1"/>
    <col min="8" max="8" width="7.7109375" style="366" customWidth="1"/>
    <col min="9" max="9" width="12.28515625" style="367" customWidth="1"/>
    <col min="10" max="10" width="29.5703125" style="367" customWidth="1"/>
    <col min="11" max="11" width="5.42578125" style="392" customWidth="1"/>
    <col min="12" max="16384" width="9.140625" style="88"/>
  </cols>
  <sheetData>
    <row r="1" spans="1:11" ht="79.5" hidden="1" customHeight="1" x14ac:dyDescent="0.2">
      <c r="H1" s="645" t="s">
        <v>941</v>
      </c>
      <c r="I1" s="645"/>
      <c r="J1" s="645"/>
      <c r="K1" s="645"/>
    </row>
    <row r="2" spans="1:11" ht="17.25" hidden="1" customHeight="1" x14ac:dyDescent="0.2">
      <c r="A2" s="291"/>
      <c r="B2" s="291"/>
      <c r="C2" s="291"/>
      <c r="D2" s="291"/>
      <c r="E2" s="291"/>
      <c r="F2" s="579"/>
      <c r="G2" s="291"/>
      <c r="H2" s="368"/>
      <c r="I2" s="511"/>
      <c r="J2" s="868"/>
      <c r="K2" s="868"/>
    </row>
    <row r="3" spans="1:11" s="107" customFormat="1" ht="30"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1" s="107" customFormat="1" ht="12.75" hidden="1" customHeight="1" x14ac:dyDescent="0.2">
      <c r="A4" s="653"/>
      <c r="B4" s="653"/>
      <c r="C4" s="653"/>
      <c r="D4" s="655"/>
      <c r="E4" s="669"/>
      <c r="F4" s="668"/>
      <c r="G4" s="668"/>
      <c r="H4" s="653"/>
      <c r="I4" s="652"/>
      <c r="J4" s="652" t="s">
        <v>116</v>
      </c>
      <c r="K4" s="426"/>
    </row>
    <row r="5" spans="1:11" s="107" customFormat="1" ht="15" customHeight="1" x14ac:dyDescent="0.2">
      <c r="A5" s="653"/>
      <c r="B5" s="653"/>
      <c r="C5" s="653"/>
      <c r="D5" s="655"/>
      <c r="E5" s="669"/>
      <c r="F5" s="668"/>
      <c r="G5" s="668"/>
      <c r="H5" s="653"/>
      <c r="I5" s="652"/>
      <c r="J5" s="652"/>
      <c r="K5" s="650" t="s">
        <v>658</v>
      </c>
    </row>
    <row r="6" spans="1:11" s="107" customFormat="1" ht="39" customHeight="1" x14ac:dyDescent="0.2">
      <c r="A6" s="653"/>
      <c r="B6" s="653"/>
      <c r="C6" s="653"/>
      <c r="D6" s="655"/>
      <c r="E6" s="669"/>
      <c r="F6" s="668"/>
      <c r="G6" s="668"/>
      <c r="H6" s="653"/>
      <c r="I6" s="652"/>
      <c r="J6" s="652"/>
      <c r="K6" s="650"/>
    </row>
    <row r="7" spans="1:11" s="107" customFormat="1" ht="75" customHeight="1" x14ac:dyDescent="0.2">
      <c r="A7" s="653"/>
      <c r="B7" s="653"/>
      <c r="C7" s="653"/>
      <c r="D7" s="655"/>
      <c r="E7" s="669"/>
      <c r="F7" s="668"/>
      <c r="G7" s="668"/>
      <c r="H7" s="653"/>
      <c r="I7" s="652"/>
      <c r="J7" s="652"/>
      <c r="K7" s="650"/>
    </row>
    <row r="8" spans="1:11" s="107" customFormat="1" ht="31.5" customHeight="1" x14ac:dyDescent="0.2">
      <c r="A8" s="728" t="s">
        <v>221</v>
      </c>
      <c r="B8" s="728"/>
      <c r="C8" s="728"/>
      <c r="D8" s="728"/>
      <c r="E8" s="728"/>
      <c r="F8" s="728"/>
      <c r="G8" s="728"/>
      <c r="H8" s="728"/>
      <c r="I8" s="728"/>
      <c r="J8" s="728"/>
      <c r="K8" s="369"/>
    </row>
    <row r="9" spans="1:11" s="107" customFormat="1" ht="15" customHeight="1" x14ac:dyDescent="0.2">
      <c r="A9" s="90" t="s">
        <v>123</v>
      </c>
      <c r="B9" s="782" t="s">
        <v>299</v>
      </c>
      <c r="C9" s="782"/>
      <c r="D9" s="782"/>
      <c r="E9" s="782"/>
      <c r="F9" s="782"/>
      <c r="G9" s="782"/>
      <c r="H9" s="782"/>
      <c r="I9" s="782"/>
      <c r="J9" s="782"/>
      <c r="K9" s="370"/>
    </row>
    <row r="10" spans="1:11" s="107" customFormat="1" ht="18" customHeight="1" x14ac:dyDescent="0.2">
      <c r="A10" s="90" t="s">
        <v>123</v>
      </c>
      <c r="B10" s="213" t="s">
        <v>123</v>
      </c>
      <c r="C10" s="782" t="s">
        <v>205</v>
      </c>
      <c r="D10" s="782"/>
      <c r="E10" s="782"/>
      <c r="F10" s="782"/>
      <c r="G10" s="782"/>
      <c r="H10" s="782"/>
      <c r="I10" s="782"/>
      <c r="J10" s="782"/>
      <c r="K10" s="370"/>
    </row>
    <row r="11" spans="1:11" ht="67.5" customHeight="1" x14ac:dyDescent="0.2">
      <c r="A11" s="763" t="s">
        <v>123</v>
      </c>
      <c r="B11" s="763" t="s">
        <v>123</v>
      </c>
      <c r="C11" s="763" t="s">
        <v>123</v>
      </c>
      <c r="D11" s="218" t="s">
        <v>302</v>
      </c>
      <c r="E11" s="662" t="s">
        <v>158</v>
      </c>
      <c r="F11" s="660" t="s">
        <v>671</v>
      </c>
      <c r="G11" s="660" t="s">
        <v>661</v>
      </c>
      <c r="H11" s="839" t="s">
        <v>1</v>
      </c>
      <c r="I11" s="851">
        <v>80.400000000000006</v>
      </c>
      <c r="J11" s="372" t="s">
        <v>368</v>
      </c>
      <c r="K11" s="373">
        <v>9.5</v>
      </c>
    </row>
    <row r="12" spans="1:11" ht="32.25" customHeight="1" x14ac:dyDescent="0.2">
      <c r="A12" s="763"/>
      <c r="B12" s="763"/>
      <c r="C12" s="763"/>
      <c r="D12" s="129" t="s">
        <v>384</v>
      </c>
      <c r="E12" s="854"/>
      <c r="F12" s="681"/>
      <c r="G12" s="681"/>
      <c r="H12" s="850"/>
      <c r="I12" s="852"/>
      <c r="J12" s="841" t="s">
        <v>194</v>
      </c>
      <c r="K12" s="834">
        <v>4</v>
      </c>
    </row>
    <row r="13" spans="1:11" ht="26.25" customHeight="1" x14ac:dyDescent="0.2">
      <c r="A13" s="763"/>
      <c r="B13" s="763"/>
      <c r="C13" s="763"/>
      <c r="D13" s="129" t="s">
        <v>303</v>
      </c>
      <c r="E13" s="854"/>
      <c r="F13" s="681"/>
      <c r="G13" s="681"/>
      <c r="H13" s="850"/>
      <c r="I13" s="852"/>
      <c r="J13" s="841"/>
      <c r="K13" s="834"/>
    </row>
    <row r="14" spans="1:11" ht="68.25" customHeight="1" x14ac:dyDescent="0.2">
      <c r="A14" s="763"/>
      <c r="B14" s="763"/>
      <c r="C14" s="763"/>
      <c r="D14" s="129" t="s">
        <v>305</v>
      </c>
      <c r="E14" s="854"/>
      <c r="F14" s="681"/>
      <c r="G14" s="681"/>
      <c r="H14" s="850"/>
      <c r="I14" s="852"/>
      <c r="J14" s="372" t="s">
        <v>385</v>
      </c>
      <c r="K14" s="373">
        <v>160</v>
      </c>
    </row>
    <row r="15" spans="1:11" ht="28.5" customHeight="1" x14ac:dyDescent="0.2">
      <c r="A15" s="763"/>
      <c r="B15" s="763"/>
      <c r="C15" s="763"/>
      <c r="D15" s="129" t="s">
        <v>360</v>
      </c>
      <c r="E15" s="854"/>
      <c r="F15" s="681"/>
      <c r="G15" s="681"/>
      <c r="H15" s="850"/>
      <c r="I15" s="852"/>
      <c r="J15" s="372" t="s">
        <v>195</v>
      </c>
      <c r="K15" s="373">
        <v>4</v>
      </c>
    </row>
    <row r="16" spans="1:11" ht="33" customHeight="1" x14ac:dyDescent="0.2">
      <c r="A16" s="763"/>
      <c r="B16" s="763"/>
      <c r="C16" s="763"/>
      <c r="D16" s="129" t="s">
        <v>304</v>
      </c>
      <c r="E16" s="663"/>
      <c r="F16" s="661"/>
      <c r="G16" s="661"/>
      <c r="H16" s="840"/>
      <c r="I16" s="853"/>
      <c r="J16" s="372" t="s">
        <v>420</v>
      </c>
      <c r="K16" s="373">
        <v>1390</v>
      </c>
    </row>
    <row r="17" spans="1:11" ht="17.25" customHeight="1" x14ac:dyDescent="0.2">
      <c r="A17" s="158" t="s">
        <v>123</v>
      </c>
      <c r="B17" s="156" t="s">
        <v>123</v>
      </c>
      <c r="C17" s="759" t="s">
        <v>117</v>
      </c>
      <c r="D17" s="759"/>
      <c r="E17" s="759"/>
      <c r="F17" s="759"/>
      <c r="G17" s="759"/>
      <c r="H17" s="759"/>
      <c r="I17" s="386">
        <f>SUM(I11:I16)</f>
        <v>80.400000000000006</v>
      </c>
      <c r="J17" s="377"/>
      <c r="K17" s="378"/>
    </row>
    <row r="18" spans="1:11" ht="17.25" customHeight="1" x14ac:dyDescent="0.2">
      <c r="A18" s="90" t="s">
        <v>123</v>
      </c>
      <c r="B18" s="759" t="s">
        <v>118</v>
      </c>
      <c r="C18" s="759"/>
      <c r="D18" s="759"/>
      <c r="E18" s="759"/>
      <c r="F18" s="759"/>
      <c r="G18" s="759"/>
      <c r="H18" s="759"/>
      <c r="I18" s="386">
        <f t="shared" ref="I18" si="0">+I17</f>
        <v>80.400000000000006</v>
      </c>
      <c r="J18" s="377"/>
      <c r="K18" s="378"/>
    </row>
    <row r="19" spans="1:11" ht="17.25" customHeight="1" x14ac:dyDescent="0.2">
      <c r="A19" s="90" t="s">
        <v>124</v>
      </c>
      <c r="B19" s="782" t="s">
        <v>306</v>
      </c>
      <c r="C19" s="782"/>
      <c r="D19" s="782"/>
      <c r="E19" s="782"/>
      <c r="F19" s="782"/>
      <c r="G19" s="782"/>
      <c r="H19" s="782"/>
      <c r="I19" s="782"/>
      <c r="J19" s="782"/>
      <c r="K19" s="378"/>
    </row>
    <row r="20" spans="1:11" ht="21.75" customHeight="1" x14ac:dyDescent="0.2">
      <c r="A20" s="90" t="s">
        <v>124</v>
      </c>
      <c r="B20" s="213" t="s">
        <v>123</v>
      </c>
      <c r="C20" s="782" t="s">
        <v>298</v>
      </c>
      <c r="D20" s="782"/>
      <c r="E20" s="782"/>
      <c r="F20" s="782"/>
      <c r="G20" s="782"/>
      <c r="H20" s="782"/>
      <c r="I20" s="782"/>
      <c r="J20" s="782"/>
      <c r="K20" s="370"/>
    </row>
    <row r="21" spans="1:11" ht="42.75" customHeight="1" x14ac:dyDescent="0.2">
      <c r="A21" s="226" t="s">
        <v>124</v>
      </c>
      <c r="B21" s="226" t="s">
        <v>124</v>
      </c>
      <c r="C21" s="226" t="s">
        <v>123</v>
      </c>
      <c r="D21" s="837" t="s">
        <v>565</v>
      </c>
      <c r="E21" s="505" t="s">
        <v>158</v>
      </c>
      <c r="F21" s="506" t="s">
        <v>759</v>
      </c>
      <c r="G21" s="507" t="s">
        <v>758</v>
      </c>
      <c r="H21" s="839" t="s">
        <v>1</v>
      </c>
      <c r="I21" s="842">
        <v>6</v>
      </c>
      <c r="J21" s="835" t="s">
        <v>566</v>
      </c>
      <c r="K21" s="835">
        <v>1</v>
      </c>
    </row>
    <row r="22" spans="1:11" ht="42.75" customHeight="1" x14ac:dyDescent="0.2">
      <c r="A22" s="226"/>
      <c r="B22" s="226"/>
      <c r="C22" s="226"/>
      <c r="D22" s="838"/>
      <c r="E22" s="505" t="s">
        <v>88</v>
      </c>
      <c r="F22" s="506" t="s">
        <v>760</v>
      </c>
      <c r="G22" s="507" t="s">
        <v>758</v>
      </c>
      <c r="H22" s="840"/>
      <c r="I22" s="843"/>
      <c r="J22" s="836"/>
      <c r="K22" s="836"/>
    </row>
    <row r="23" spans="1:11" ht="27" customHeight="1" x14ac:dyDescent="0.2">
      <c r="A23" s="226" t="s">
        <v>124</v>
      </c>
      <c r="B23" s="226" t="s">
        <v>123</v>
      </c>
      <c r="C23" s="226" t="s">
        <v>124</v>
      </c>
      <c r="D23" s="214" t="s">
        <v>206</v>
      </c>
      <c r="E23" s="505" t="s">
        <v>158</v>
      </c>
      <c r="F23" s="509" t="s">
        <v>663</v>
      </c>
      <c r="G23" s="510" t="s">
        <v>758</v>
      </c>
      <c r="H23" s="380" t="s">
        <v>1</v>
      </c>
      <c r="I23" s="379">
        <v>50</v>
      </c>
      <c r="J23" s="374" t="s">
        <v>499</v>
      </c>
      <c r="K23" s="373">
        <v>3</v>
      </c>
    </row>
    <row r="24" spans="1:11" ht="57" customHeight="1" x14ac:dyDescent="0.2">
      <c r="A24" s="737" t="s">
        <v>124</v>
      </c>
      <c r="B24" s="737" t="s">
        <v>124</v>
      </c>
      <c r="C24" s="737" t="s">
        <v>125</v>
      </c>
      <c r="D24" s="785" t="s">
        <v>568</v>
      </c>
      <c r="E24" s="438">
        <v>1</v>
      </c>
      <c r="F24" s="433" t="s">
        <v>762</v>
      </c>
      <c r="G24" s="510" t="s">
        <v>758</v>
      </c>
      <c r="H24" s="839" t="s">
        <v>1</v>
      </c>
      <c r="I24" s="842">
        <v>80</v>
      </c>
      <c r="J24" s="865" t="s">
        <v>225</v>
      </c>
      <c r="K24" s="856">
        <v>5</v>
      </c>
    </row>
    <row r="25" spans="1:11" ht="68.25" customHeight="1" x14ac:dyDescent="0.2">
      <c r="A25" s="855"/>
      <c r="B25" s="855"/>
      <c r="C25" s="855"/>
      <c r="D25" s="859"/>
      <c r="E25" s="438">
        <v>2</v>
      </c>
      <c r="F25" s="433" t="s">
        <v>763</v>
      </c>
      <c r="G25" s="510" t="s">
        <v>758</v>
      </c>
      <c r="H25" s="850"/>
      <c r="I25" s="864"/>
      <c r="J25" s="866"/>
      <c r="K25" s="857"/>
    </row>
    <row r="26" spans="1:11" ht="42" customHeight="1" x14ac:dyDescent="0.2">
      <c r="A26" s="855"/>
      <c r="B26" s="855"/>
      <c r="C26" s="855"/>
      <c r="D26" s="859"/>
      <c r="E26" s="438">
        <v>3</v>
      </c>
      <c r="F26" s="433" t="s">
        <v>764</v>
      </c>
      <c r="G26" s="510" t="s">
        <v>758</v>
      </c>
      <c r="H26" s="850"/>
      <c r="I26" s="864"/>
      <c r="J26" s="866"/>
      <c r="K26" s="857"/>
    </row>
    <row r="27" spans="1:11" ht="65.25" customHeight="1" x14ac:dyDescent="0.2">
      <c r="A27" s="855"/>
      <c r="B27" s="855"/>
      <c r="C27" s="855"/>
      <c r="D27" s="859"/>
      <c r="E27" s="438">
        <v>4</v>
      </c>
      <c r="F27" s="433" t="s">
        <v>765</v>
      </c>
      <c r="G27" s="510" t="s">
        <v>758</v>
      </c>
      <c r="H27" s="850"/>
      <c r="I27" s="864"/>
      <c r="J27" s="866"/>
      <c r="K27" s="857"/>
    </row>
    <row r="28" spans="1:11" ht="35.25" customHeight="1" x14ac:dyDescent="0.2">
      <c r="A28" s="738"/>
      <c r="B28" s="738"/>
      <c r="C28" s="738"/>
      <c r="D28" s="786"/>
      <c r="E28" s="438">
        <v>5</v>
      </c>
      <c r="F28" s="433" t="s">
        <v>766</v>
      </c>
      <c r="G28" s="510" t="s">
        <v>758</v>
      </c>
      <c r="H28" s="840"/>
      <c r="I28" s="843"/>
      <c r="J28" s="867"/>
      <c r="K28" s="858"/>
    </row>
    <row r="29" spans="1:11" ht="27.75" customHeight="1" x14ac:dyDescent="0.2">
      <c r="A29" s="212" t="s">
        <v>124</v>
      </c>
      <c r="B29" s="212" t="s">
        <v>123</v>
      </c>
      <c r="C29" s="212" t="s">
        <v>128</v>
      </c>
      <c r="D29" s="214" t="s">
        <v>392</v>
      </c>
      <c r="E29" s="438">
        <v>1</v>
      </c>
      <c r="F29" s="433" t="s">
        <v>666</v>
      </c>
      <c r="G29" s="509" t="s">
        <v>758</v>
      </c>
      <c r="H29" s="374" t="s">
        <v>1</v>
      </c>
      <c r="I29" s="379">
        <v>47</v>
      </c>
      <c r="J29" s="372" t="s">
        <v>151</v>
      </c>
      <c r="K29" s="503">
        <v>2</v>
      </c>
    </row>
    <row r="30" spans="1:11" ht="48.75" customHeight="1" x14ac:dyDescent="0.2">
      <c r="A30" s="212" t="s">
        <v>124</v>
      </c>
      <c r="B30" s="212" t="s">
        <v>123</v>
      </c>
      <c r="C30" s="212" t="s">
        <v>129</v>
      </c>
      <c r="D30" s="214" t="s">
        <v>391</v>
      </c>
      <c r="E30" s="438">
        <v>1</v>
      </c>
      <c r="F30" s="433" t="s">
        <v>768</v>
      </c>
      <c r="G30" s="509" t="s">
        <v>758</v>
      </c>
      <c r="H30" s="380" t="s">
        <v>1</v>
      </c>
      <c r="I30" s="387">
        <v>11</v>
      </c>
      <c r="J30" s="382" t="s">
        <v>434</v>
      </c>
      <c r="K30" s="361" t="s">
        <v>422</v>
      </c>
    </row>
    <row r="31" spans="1:11" ht="54" customHeight="1" x14ac:dyDescent="0.2">
      <c r="A31" s="226" t="s">
        <v>124</v>
      </c>
      <c r="B31" s="226" t="s">
        <v>123</v>
      </c>
      <c r="C31" s="226" t="s">
        <v>130</v>
      </c>
      <c r="D31" s="214" t="s">
        <v>425</v>
      </c>
      <c r="E31" s="512">
        <v>1</v>
      </c>
      <c r="F31" s="509" t="s">
        <v>767</v>
      </c>
      <c r="G31" s="509" t="s">
        <v>758</v>
      </c>
      <c r="H31" s="381" t="s">
        <v>1</v>
      </c>
      <c r="I31" s="379">
        <v>3</v>
      </c>
      <c r="J31" s="374" t="s">
        <v>426</v>
      </c>
      <c r="K31" s="361" t="s">
        <v>427</v>
      </c>
    </row>
    <row r="32" spans="1:11" ht="55.5" customHeight="1" x14ac:dyDescent="0.2">
      <c r="A32" s="215" t="s">
        <v>124</v>
      </c>
      <c r="B32" s="215" t="s">
        <v>123</v>
      </c>
      <c r="C32" s="215" t="s">
        <v>133</v>
      </c>
      <c r="D32" s="214" t="s">
        <v>429</v>
      </c>
      <c r="E32" s="512">
        <v>1</v>
      </c>
      <c r="F32" s="433" t="s">
        <v>769</v>
      </c>
      <c r="G32" s="509" t="s">
        <v>758</v>
      </c>
      <c r="H32" s="292" t="s">
        <v>135</v>
      </c>
      <c r="I32" s="71">
        <v>23</v>
      </c>
      <c r="J32" s="383" t="s">
        <v>439</v>
      </c>
      <c r="K32" s="363" t="s">
        <v>440</v>
      </c>
    </row>
    <row r="33" spans="1:11" s="193" customFormat="1" ht="54.75" customHeight="1" x14ac:dyDescent="0.2">
      <c r="A33" s="212" t="s">
        <v>124</v>
      </c>
      <c r="B33" s="212" t="s">
        <v>123</v>
      </c>
      <c r="C33" s="212" t="s">
        <v>134</v>
      </c>
      <c r="D33" s="218" t="s">
        <v>500</v>
      </c>
      <c r="E33" s="508" t="s">
        <v>158</v>
      </c>
      <c r="F33" s="509" t="s">
        <v>663</v>
      </c>
      <c r="G33" s="510" t="s">
        <v>758</v>
      </c>
      <c r="H33" s="384" t="s">
        <v>1</v>
      </c>
      <c r="I33" s="379">
        <v>20</v>
      </c>
      <c r="J33" s="372" t="s">
        <v>465</v>
      </c>
      <c r="K33" s="372">
        <v>2</v>
      </c>
    </row>
    <row r="34" spans="1:11" ht="24.75" customHeight="1" x14ac:dyDescent="0.2">
      <c r="A34" s="90" t="s">
        <v>124</v>
      </c>
      <c r="B34" s="213" t="s">
        <v>123</v>
      </c>
      <c r="C34" s="759" t="s">
        <v>117</v>
      </c>
      <c r="D34" s="759"/>
      <c r="E34" s="759"/>
      <c r="F34" s="759"/>
      <c r="G34" s="759"/>
      <c r="H34" s="759"/>
      <c r="I34" s="386">
        <f>SUM(I21:I33)</f>
        <v>240</v>
      </c>
      <c r="J34" s="377"/>
      <c r="K34" s="378"/>
    </row>
    <row r="35" spans="1:11" ht="23.25" customHeight="1" x14ac:dyDescent="0.2">
      <c r="A35" s="90" t="s">
        <v>124</v>
      </c>
      <c r="B35" s="213" t="s">
        <v>124</v>
      </c>
      <c r="C35" s="746" t="s">
        <v>244</v>
      </c>
      <c r="D35" s="747"/>
      <c r="E35" s="747"/>
      <c r="F35" s="747"/>
      <c r="G35" s="747"/>
      <c r="H35" s="747"/>
      <c r="I35" s="747"/>
      <c r="J35" s="748"/>
      <c r="K35" s="378"/>
    </row>
    <row r="36" spans="1:11" ht="57" customHeight="1" x14ac:dyDescent="0.2">
      <c r="A36" s="293" t="s">
        <v>124</v>
      </c>
      <c r="B36" s="293" t="s">
        <v>124</v>
      </c>
      <c r="C36" s="293" t="s">
        <v>123</v>
      </c>
      <c r="D36" s="214" t="s">
        <v>501</v>
      </c>
      <c r="E36" s="438">
        <v>1</v>
      </c>
      <c r="F36" s="433" t="s">
        <v>770</v>
      </c>
      <c r="G36" s="433" t="s">
        <v>670</v>
      </c>
      <c r="H36" s="374" t="s">
        <v>1</v>
      </c>
      <c r="I36" s="387">
        <v>23</v>
      </c>
      <c r="J36" s="388" t="s">
        <v>771</v>
      </c>
      <c r="K36" s="361" t="s">
        <v>150</v>
      </c>
    </row>
    <row r="37" spans="1:11" ht="27.75" customHeight="1" x14ac:dyDescent="0.2">
      <c r="A37" s="848" t="s">
        <v>124</v>
      </c>
      <c r="B37" s="848" t="s">
        <v>124</v>
      </c>
      <c r="C37" s="848" t="s">
        <v>124</v>
      </c>
      <c r="D37" s="785" t="s">
        <v>618</v>
      </c>
      <c r="E37" s="437" t="s">
        <v>158</v>
      </c>
      <c r="F37" s="660" t="s">
        <v>681</v>
      </c>
      <c r="G37" s="658" t="s">
        <v>679</v>
      </c>
      <c r="H37" s="374" t="s">
        <v>3</v>
      </c>
      <c r="I37" s="387">
        <v>250.8</v>
      </c>
      <c r="J37" s="862" t="s">
        <v>891</v>
      </c>
      <c r="K37" s="860" t="s">
        <v>153</v>
      </c>
    </row>
    <row r="38" spans="1:11" ht="27" customHeight="1" x14ac:dyDescent="0.2">
      <c r="A38" s="849"/>
      <c r="B38" s="849"/>
      <c r="C38" s="849"/>
      <c r="D38" s="786"/>
      <c r="E38" s="441"/>
      <c r="F38" s="681"/>
      <c r="G38" s="673"/>
      <c r="H38" s="374" t="s">
        <v>4</v>
      </c>
      <c r="I38" s="387">
        <v>20.3</v>
      </c>
      <c r="J38" s="863"/>
      <c r="K38" s="861"/>
    </row>
    <row r="39" spans="1:11" ht="17.25" customHeight="1" x14ac:dyDescent="0.2">
      <c r="A39" s="90" t="s">
        <v>124</v>
      </c>
      <c r="B39" s="213" t="s">
        <v>124</v>
      </c>
      <c r="C39" s="759" t="s">
        <v>117</v>
      </c>
      <c r="D39" s="759"/>
      <c r="E39" s="759"/>
      <c r="F39" s="759"/>
      <c r="G39" s="759"/>
      <c r="H39" s="759"/>
      <c r="I39" s="386">
        <f>SUM(I36:I38)</f>
        <v>294.10000000000002</v>
      </c>
      <c r="J39" s="389"/>
      <c r="K39" s="378"/>
    </row>
    <row r="40" spans="1:11" ht="18.75" customHeight="1" x14ac:dyDescent="0.2">
      <c r="A40" s="90" t="s">
        <v>133</v>
      </c>
      <c r="B40" s="759" t="s">
        <v>118</v>
      </c>
      <c r="C40" s="759"/>
      <c r="D40" s="759"/>
      <c r="E40" s="759"/>
      <c r="F40" s="759"/>
      <c r="G40" s="759"/>
      <c r="H40" s="759"/>
      <c r="I40" s="386">
        <f>+I39+I34</f>
        <v>534.1</v>
      </c>
      <c r="J40" s="377"/>
      <c r="K40" s="378"/>
    </row>
    <row r="41" spans="1:11" ht="17.25" customHeight="1" x14ac:dyDescent="0.2">
      <c r="A41" s="844" t="s">
        <v>119</v>
      </c>
      <c r="B41" s="844"/>
      <c r="C41" s="844"/>
      <c r="D41" s="844"/>
      <c r="E41" s="844"/>
      <c r="F41" s="844"/>
      <c r="G41" s="844"/>
      <c r="H41" s="844"/>
      <c r="I41" s="390">
        <f>+I40+I18</f>
        <v>614.5</v>
      </c>
      <c r="J41" s="391"/>
    </row>
    <row r="42" spans="1:11" ht="17.25" customHeight="1" x14ac:dyDescent="0.2">
      <c r="A42" s="845" t="s">
        <v>137</v>
      </c>
      <c r="B42" s="846"/>
      <c r="C42" s="846"/>
      <c r="D42" s="846"/>
      <c r="E42" s="846"/>
      <c r="F42" s="846"/>
      <c r="G42" s="846"/>
      <c r="H42" s="847"/>
      <c r="I42" s="71">
        <f t="shared" ref="I42" si="1">+I41-I43-I50</f>
        <v>0</v>
      </c>
      <c r="J42" s="391"/>
    </row>
    <row r="43" spans="1:11" ht="18" customHeight="1" x14ac:dyDescent="0.2">
      <c r="A43" s="795" t="s">
        <v>15</v>
      </c>
      <c r="B43" s="796"/>
      <c r="C43" s="796"/>
      <c r="D43" s="796"/>
      <c r="E43" s="796"/>
      <c r="F43" s="796"/>
      <c r="G43" s="796"/>
      <c r="H43" s="797"/>
      <c r="I43" s="393">
        <f t="shared" ref="I43" si="2">SUM(I44:I49)</f>
        <v>343.4</v>
      </c>
      <c r="J43" s="391"/>
    </row>
    <row r="44" spans="1:11" ht="14.25" customHeight="1" x14ac:dyDescent="0.2">
      <c r="A44" s="789" t="s">
        <v>172</v>
      </c>
      <c r="B44" s="790"/>
      <c r="C44" s="790"/>
      <c r="D44" s="790"/>
      <c r="E44" s="790"/>
      <c r="F44" s="790"/>
      <c r="G44" s="790"/>
      <c r="H44" s="791"/>
      <c r="I44" s="394">
        <f>+I36+I33+I31+I30+I29+I24+I23+I21+I11</f>
        <v>320.39999999999998</v>
      </c>
      <c r="J44" s="391"/>
    </row>
    <row r="45" spans="1:11" ht="15" customHeight="1" x14ac:dyDescent="0.2">
      <c r="A45" s="789" t="s">
        <v>173</v>
      </c>
      <c r="B45" s="790"/>
      <c r="C45" s="790"/>
      <c r="D45" s="790"/>
      <c r="E45" s="790"/>
      <c r="F45" s="790"/>
      <c r="G45" s="790"/>
      <c r="H45" s="791"/>
      <c r="I45" s="395"/>
      <c r="J45" s="391"/>
    </row>
    <row r="46" spans="1:11" ht="14.25" customHeight="1" x14ac:dyDescent="0.2">
      <c r="A46" s="789" t="s">
        <v>174</v>
      </c>
      <c r="B46" s="790"/>
      <c r="C46" s="790"/>
      <c r="D46" s="790"/>
      <c r="E46" s="790"/>
      <c r="F46" s="790"/>
      <c r="G46" s="790"/>
      <c r="H46" s="791"/>
      <c r="I46" s="394">
        <f>+I32</f>
        <v>23</v>
      </c>
      <c r="J46" s="391"/>
    </row>
    <row r="47" spans="1:11" ht="15" customHeight="1" x14ac:dyDescent="0.2">
      <c r="A47" s="789" t="s">
        <v>175</v>
      </c>
      <c r="B47" s="790"/>
      <c r="C47" s="790"/>
      <c r="D47" s="790"/>
      <c r="E47" s="790"/>
      <c r="F47" s="790"/>
      <c r="G47" s="790"/>
      <c r="H47" s="791"/>
      <c r="I47" s="395"/>
      <c r="J47" s="391"/>
    </row>
    <row r="48" spans="1:11" ht="14.25" customHeight="1" x14ac:dyDescent="0.2">
      <c r="A48" s="789" t="s">
        <v>176</v>
      </c>
      <c r="B48" s="790"/>
      <c r="C48" s="790"/>
      <c r="D48" s="790"/>
      <c r="E48" s="790"/>
      <c r="F48" s="790"/>
      <c r="G48" s="790"/>
      <c r="H48" s="791"/>
      <c r="I48" s="394"/>
      <c r="J48" s="391"/>
    </row>
    <row r="49" spans="1:10" x14ac:dyDescent="0.2">
      <c r="A49" s="789" t="s">
        <v>177</v>
      </c>
      <c r="B49" s="790"/>
      <c r="C49" s="790"/>
      <c r="D49" s="790"/>
      <c r="E49" s="790"/>
      <c r="F49" s="790"/>
      <c r="G49" s="790"/>
      <c r="H49" s="791"/>
      <c r="I49" s="394"/>
      <c r="J49" s="391"/>
    </row>
    <row r="50" spans="1:10" ht="15.75" customHeight="1" x14ac:dyDescent="0.2">
      <c r="A50" s="792" t="s">
        <v>14</v>
      </c>
      <c r="B50" s="793"/>
      <c r="C50" s="793"/>
      <c r="D50" s="793"/>
      <c r="E50" s="793"/>
      <c r="F50" s="793"/>
      <c r="G50" s="793"/>
      <c r="H50" s="794"/>
      <c r="I50" s="393">
        <f t="shared" ref="I50" si="3">SUM(I51:I54)</f>
        <v>271.10000000000002</v>
      </c>
      <c r="J50" s="391"/>
    </row>
    <row r="51" spans="1:10" ht="15.75" customHeight="1" x14ac:dyDescent="0.2">
      <c r="A51" s="789" t="s">
        <v>178</v>
      </c>
      <c r="B51" s="790"/>
      <c r="C51" s="790"/>
      <c r="D51" s="790"/>
      <c r="E51" s="790"/>
      <c r="F51" s="790"/>
      <c r="G51" s="790"/>
      <c r="H51" s="791"/>
      <c r="I51" s="394">
        <f>+I37</f>
        <v>250.8</v>
      </c>
      <c r="J51" s="391"/>
    </row>
    <row r="52" spans="1:10" ht="14.25" customHeight="1" x14ac:dyDescent="0.2">
      <c r="A52" s="789" t="s">
        <v>179</v>
      </c>
      <c r="B52" s="790"/>
      <c r="C52" s="790"/>
      <c r="D52" s="790"/>
      <c r="E52" s="790"/>
      <c r="F52" s="790"/>
      <c r="G52" s="790"/>
      <c r="H52" s="791"/>
      <c r="I52" s="394">
        <f>+I38</f>
        <v>20.3</v>
      </c>
      <c r="J52" s="391"/>
    </row>
    <row r="53" spans="1:10" ht="12.75" customHeight="1" x14ac:dyDescent="0.2">
      <c r="A53" s="789" t="s">
        <v>180</v>
      </c>
      <c r="B53" s="790"/>
      <c r="C53" s="790"/>
      <c r="D53" s="790"/>
      <c r="E53" s="790"/>
      <c r="F53" s="790"/>
      <c r="G53" s="790"/>
      <c r="H53" s="791"/>
      <c r="I53" s="394"/>
      <c r="J53" s="391"/>
    </row>
    <row r="54" spans="1:10" ht="13.5" customHeight="1" x14ac:dyDescent="0.2">
      <c r="A54" s="789"/>
      <c r="B54" s="790"/>
      <c r="C54" s="790"/>
      <c r="D54" s="790"/>
      <c r="E54" s="790"/>
      <c r="F54" s="790"/>
      <c r="G54" s="790"/>
      <c r="H54" s="791"/>
      <c r="I54" s="394"/>
      <c r="J54" s="391"/>
    </row>
  </sheetData>
  <autoFilter ref="A7:K54" xr:uid="{00000000-0009-0000-0000-000007000000}"/>
  <mergeCells count="69">
    <mergeCell ref="H1:K1"/>
    <mergeCell ref="C37:C38"/>
    <mergeCell ref="K24:K28"/>
    <mergeCell ref="D24:D28"/>
    <mergeCell ref="C24:C28"/>
    <mergeCell ref="K37:K38"/>
    <mergeCell ref="J37:J38"/>
    <mergeCell ref="D37:D38"/>
    <mergeCell ref="C34:H34"/>
    <mergeCell ref="C35:J35"/>
    <mergeCell ref="H24:H28"/>
    <mergeCell ref="I24:I28"/>
    <mergeCell ref="J24:J28"/>
    <mergeCell ref="G37:G38"/>
    <mergeCell ref="J2:K2"/>
    <mergeCell ref="C3:C7"/>
    <mergeCell ref="B37:B38"/>
    <mergeCell ref="A37:A38"/>
    <mergeCell ref="F37:F38"/>
    <mergeCell ref="H11:H16"/>
    <mergeCell ref="I11:I16"/>
    <mergeCell ref="B19:J19"/>
    <mergeCell ref="C20:J20"/>
    <mergeCell ref="B18:H18"/>
    <mergeCell ref="B11:B16"/>
    <mergeCell ref="E11:E16"/>
    <mergeCell ref="F11:F16"/>
    <mergeCell ref="G11:G16"/>
    <mergeCell ref="C11:C16"/>
    <mergeCell ref="C17:H17"/>
    <mergeCell ref="B24:B28"/>
    <mergeCell ref="A24:A28"/>
    <mergeCell ref="C39:H39"/>
    <mergeCell ref="A45:H45"/>
    <mergeCell ref="B40:H40"/>
    <mergeCell ref="A41:H41"/>
    <mergeCell ref="A43:H43"/>
    <mergeCell ref="A42:H42"/>
    <mergeCell ref="A49:H49"/>
    <mergeCell ref="A46:H46"/>
    <mergeCell ref="A44:H44"/>
    <mergeCell ref="A48:H48"/>
    <mergeCell ref="A47:H47"/>
    <mergeCell ref="A54:H54"/>
    <mergeCell ref="A52:H52"/>
    <mergeCell ref="A51:H51"/>
    <mergeCell ref="A53:H53"/>
    <mergeCell ref="A50:H50"/>
    <mergeCell ref="D3:D7"/>
    <mergeCell ref="F3:F7"/>
    <mergeCell ref="E3:E7"/>
    <mergeCell ref="G3:G7"/>
    <mergeCell ref="K5:K7"/>
    <mergeCell ref="K12:K13"/>
    <mergeCell ref="C10:J10"/>
    <mergeCell ref="H3:H7"/>
    <mergeCell ref="J21:J22"/>
    <mergeCell ref="D21:D22"/>
    <mergeCell ref="H21:H22"/>
    <mergeCell ref="J12:J13"/>
    <mergeCell ref="B9:J9"/>
    <mergeCell ref="B3:B7"/>
    <mergeCell ref="A8:J8"/>
    <mergeCell ref="J4:J7"/>
    <mergeCell ref="A3:A7"/>
    <mergeCell ref="A11:A16"/>
    <mergeCell ref="I3:I7"/>
    <mergeCell ref="I21:I22"/>
    <mergeCell ref="K21:K22"/>
  </mergeCells>
  <phoneticPr fontId="15" type="noConversion"/>
  <pageMargins left="0.19685039370078741" right="0.19685039370078741" top="0.51181102362204722" bottom="0.19685039370078741" header="0" footer="0"/>
  <pageSetup paperSize="9" scale="83"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79998168889431442"/>
    <pageSetUpPr fitToPage="1"/>
  </sheetPr>
  <dimension ref="A1:K102"/>
  <sheetViews>
    <sheetView zoomScaleNormal="100" workbookViewId="0">
      <pane ySplit="7" topLeftCell="A8" activePane="bottomLeft" state="frozen"/>
      <selection activeCell="C41" sqref="C41:K41"/>
      <selection pane="bottomLeft" activeCell="A2" sqref="A1:XFD2"/>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8.5703125" style="13" hidden="1" customWidth="1"/>
    <col min="6" max="6" width="38.5703125" style="13" customWidth="1"/>
    <col min="7" max="7" width="27" style="13" hidden="1" customWidth="1"/>
    <col min="8" max="8" width="9.7109375" style="13" customWidth="1"/>
    <col min="9" max="9" width="12.7109375" style="13" customWidth="1"/>
    <col min="10" max="10" width="29.140625" style="17" customWidth="1"/>
    <col min="11" max="11" width="7.5703125" style="617" customWidth="1"/>
    <col min="12" max="16384" width="9.140625" style="13"/>
  </cols>
  <sheetData>
    <row r="1" spans="1:11" ht="82.5" hidden="1" customHeight="1" x14ac:dyDescent="0.2">
      <c r="A1" s="80"/>
      <c r="B1" s="80"/>
      <c r="C1" s="80"/>
      <c r="D1" s="50"/>
      <c r="E1" s="50"/>
      <c r="F1" s="50"/>
      <c r="G1" s="50"/>
      <c r="H1" s="1097" t="s">
        <v>941</v>
      </c>
      <c r="I1" s="1097"/>
      <c r="J1" s="1097"/>
      <c r="K1" s="1097"/>
    </row>
    <row r="2" spans="1:11" hidden="1" x14ac:dyDescent="0.2">
      <c r="A2" s="81"/>
      <c r="B2" s="81"/>
      <c r="C2" s="82"/>
      <c r="D2" s="83"/>
      <c r="E2" s="83"/>
      <c r="F2" s="83"/>
      <c r="G2" s="83"/>
      <c r="H2" s="84"/>
      <c r="I2" s="84"/>
      <c r="J2" s="701"/>
      <c r="K2" s="701"/>
    </row>
    <row r="3" spans="1:11" ht="28.5" customHeight="1" x14ac:dyDescent="0.2">
      <c r="A3" s="653" t="s">
        <v>111</v>
      </c>
      <c r="B3" s="653" t="s">
        <v>112</v>
      </c>
      <c r="C3" s="653" t="s">
        <v>113</v>
      </c>
      <c r="D3" s="655" t="s">
        <v>114</v>
      </c>
      <c r="E3" s="669" t="s">
        <v>654</v>
      </c>
      <c r="F3" s="668" t="s">
        <v>655</v>
      </c>
      <c r="G3" s="668" t="s">
        <v>656</v>
      </c>
      <c r="H3" s="653" t="s">
        <v>110</v>
      </c>
      <c r="I3" s="652" t="s">
        <v>659</v>
      </c>
      <c r="J3" s="426" t="s">
        <v>657</v>
      </c>
      <c r="K3" s="598"/>
    </row>
    <row r="4" spans="1:11" ht="13.5" customHeight="1" x14ac:dyDescent="0.2">
      <c r="A4" s="653"/>
      <c r="B4" s="653"/>
      <c r="C4" s="653"/>
      <c r="D4" s="655"/>
      <c r="E4" s="669"/>
      <c r="F4" s="668"/>
      <c r="G4" s="668"/>
      <c r="H4" s="653"/>
      <c r="I4" s="652"/>
      <c r="J4" s="652" t="s">
        <v>116</v>
      </c>
      <c r="K4" s="598"/>
    </row>
    <row r="5" spans="1:11" ht="32.25" customHeight="1" x14ac:dyDescent="0.2">
      <c r="A5" s="653"/>
      <c r="B5" s="653"/>
      <c r="C5" s="653"/>
      <c r="D5" s="655"/>
      <c r="E5" s="669"/>
      <c r="F5" s="668"/>
      <c r="G5" s="668"/>
      <c r="H5" s="653"/>
      <c r="I5" s="652"/>
      <c r="J5" s="652"/>
      <c r="K5" s="650" t="s">
        <v>658</v>
      </c>
    </row>
    <row r="6" spans="1:11" ht="28.5" customHeight="1" x14ac:dyDescent="0.2">
      <c r="A6" s="653"/>
      <c r="B6" s="653"/>
      <c r="C6" s="653"/>
      <c r="D6" s="655"/>
      <c r="E6" s="669"/>
      <c r="F6" s="668"/>
      <c r="G6" s="668"/>
      <c r="H6" s="653"/>
      <c r="I6" s="652"/>
      <c r="J6" s="652"/>
      <c r="K6" s="650"/>
    </row>
    <row r="7" spans="1:11" ht="60" customHeight="1" x14ac:dyDescent="0.2">
      <c r="A7" s="653"/>
      <c r="B7" s="653"/>
      <c r="C7" s="653"/>
      <c r="D7" s="655"/>
      <c r="E7" s="669"/>
      <c r="F7" s="668"/>
      <c r="G7" s="668"/>
      <c r="H7" s="653"/>
      <c r="I7" s="652"/>
      <c r="J7" s="652"/>
      <c r="K7" s="650"/>
    </row>
    <row r="8" spans="1:11" ht="30" customHeight="1" x14ac:dyDescent="0.2">
      <c r="A8" s="654" t="s">
        <v>222</v>
      </c>
      <c r="B8" s="654"/>
      <c r="C8" s="654"/>
      <c r="D8" s="654"/>
      <c r="E8" s="654"/>
      <c r="F8" s="654"/>
      <c r="G8" s="654"/>
      <c r="H8" s="654"/>
      <c r="I8" s="654"/>
      <c r="J8" s="654"/>
      <c r="K8" s="599"/>
    </row>
    <row r="9" spans="1:11" ht="19.5" customHeight="1" x14ac:dyDescent="0.2">
      <c r="A9" s="883" t="s">
        <v>344</v>
      </c>
      <c r="B9" s="883"/>
      <c r="C9" s="883"/>
      <c r="D9" s="883"/>
      <c r="E9" s="883"/>
      <c r="F9" s="883"/>
      <c r="G9" s="883"/>
      <c r="H9" s="883"/>
      <c r="I9" s="883"/>
      <c r="J9" s="883"/>
      <c r="K9" s="592"/>
    </row>
    <row r="10" spans="1:11" ht="20.25" customHeight="1" x14ac:dyDescent="0.2">
      <c r="A10" s="880" t="s">
        <v>348</v>
      </c>
      <c r="B10" s="881"/>
      <c r="C10" s="881"/>
      <c r="D10" s="881"/>
      <c r="E10" s="881"/>
      <c r="F10" s="881"/>
      <c r="G10" s="881"/>
      <c r="H10" s="881"/>
      <c r="I10" s="881"/>
      <c r="J10" s="881"/>
      <c r="K10" s="881"/>
    </row>
    <row r="11" spans="1:11" ht="68.25" customHeight="1" x14ac:dyDescent="0.2">
      <c r="A11" s="29" t="s">
        <v>123</v>
      </c>
      <c r="B11" s="29" t="s">
        <v>123</v>
      </c>
      <c r="C11" s="200" t="s">
        <v>123</v>
      </c>
      <c r="D11" s="23" t="s">
        <v>437</v>
      </c>
      <c r="E11" s="570">
        <v>1</v>
      </c>
      <c r="F11" s="571" t="s">
        <v>865</v>
      </c>
      <c r="G11" s="571" t="s">
        <v>758</v>
      </c>
      <c r="H11" s="166" t="s">
        <v>1</v>
      </c>
      <c r="I11" s="201">
        <v>75</v>
      </c>
      <c r="J11" s="140" t="s">
        <v>154</v>
      </c>
      <c r="K11" s="202">
        <v>50</v>
      </c>
    </row>
    <row r="12" spans="1:11" ht="55.5" customHeight="1" x14ac:dyDescent="0.2">
      <c r="A12" s="279" t="s">
        <v>123</v>
      </c>
      <c r="B12" s="279" t="s">
        <v>123</v>
      </c>
      <c r="C12" s="200" t="s">
        <v>124</v>
      </c>
      <c r="D12" s="280" t="s">
        <v>469</v>
      </c>
      <c r="E12" s="570">
        <v>1</v>
      </c>
      <c r="F12" s="571" t="s">
        <v>866</v>
      </c>
      <c r="G12" s="571" t="s">
        <v>758</v>
      </c>
      <c r="H12" s="199" t="s">
        <v>1</v>
      </c>
      <c r="I12" s="201">
        <v>50</v>
      </c>
      <c r="J12" s="140" t="s">
        <v>882</v>
      </c>
      <c r="K12" s="202">
        <v>1</v>
      </c>
    </row>
    <row r="13" spans="1:11" ht="58.5" customHeight="1" x14ac:dyDescent="0.2">
      <c r="A13" s="674" t="s">
        <v>123</v>
      </c>
      <c r="B13" s="674" t="s">
        <v>123</v>
      </c>
      <c r="C13" s="674" t="s">
        <v>125</v>
      </c>
      <c r="D13" s="900" t="s">
        <v>871</v>
      </c>
      <c r="E13" s="572">
        <v>1</v>
      </c>
      <c r="F13" s="463" t="s">
        <v>867</v>
      </c>
      <c r="G13" s="830" t="s">
        <v>670</v>
      </c>
      <c r="H13" s="872" t="s">
        <v>1</v>
      </c>
      <c r="I13" s="774">
        <v>30</v>
      </c>
      <c r="J13" s="696" t="s">
        <v>34</v>
      </c>
      <c r="K13" s="869">
        <v>50</v>
      </c>
    </row>
    <row r="14" spans="1:11" ht="49.5" customHeight="1" x14ac:dyDescent="0.2">
      <c r="A14" s="675"/>
      <c r="B14" s="675"/>
      <c r="C14" s="675"/>
      <c r="D14" s="901"/>
      <c r="E14" s="572">
        <v>2</v>
      </c>
      <c r="F14" s="463" t="s">
        <v>868</v>
      </c>
      <c r="G14" s="884"/>
      <c r="H14" s="873"/>
      <c r="I14" s="885"/>
      <c r="J14" s="875"/>
      <c r="K14" s="870"/>
    </row>
    <row r="15" spans="1:11" ht="39" customHeight="1" x14ac:dyDescent="0.2">
      <c r="A15" s="676"/>
      <c r="B15" s="676"/>
      <c r="C15" s="676"/>
      <c r="D15" s="902"/>
      <c r="E15" s="572">
        <v>3</v>
      </c>
      <c r="F15" s="463" t="s">
        <v>869</v>
      </c>
      <c r="G15" s="831"/>
      <c r="H15" s="874"/>
      <c r="I15" s="775"/>
      <c r="J15" s="697"/>
      <c r="K15" s="871"/>
    </row>
    <row r="16" spans="1:11" ht="55.5" customHeight="1" x14ac:dyDescent="0.2">
      <c r="A16" s="19" t="s">
        <v>123</v>
      </c>
      <c r="B16" s="19" t="s">
        <v>123</v>
      </c>
      <c r="C16" s="200" t="s">
        <v>126</v>
      </c>
      <c r="D16" s="21" t="s">
        <v>607</v>
      </c>
      <c r="E16" s="461">
        <v>1</v>
      </c>
      <c r="F16" s="462" t="s">
        <v>870</v>
      </c>
      <c r="G16" s="462" t="s">
        <v>679</v>
      </c>
      <c r="H16" s="21" t="s">
        <v>1</v>
      </c>
      <c r="I16" s="201">
        <v>60</v>
      </c>
      <c r="J16" s="170" t="s">
        <v>601</v>
      </c>
      <c r="K16" s="202">
        <v>4</v>
      </c>
    </row>
    <row r="17" spans="1:11" ht="54.75" customHeight="1" x14ac:dyDescent="0.2">
      <c r="A17" s="19" t="s">
        <v>123</v>
      </c>
      <c r="B17" s="19" t="s">
        <v>123</v>
      </c>
      <c r="C17" s="200" t="s">
        <v>127</v>
      </c>
      <c r="D17" s="21" t="s">
        <v>628</v>
      </c>
      <c r="E17" s="461">
        <v>1</v>
      </c>
      <c r="F17" s="463" t="s">
        <v>881</v>
      </c>
      <c r="G17" s="571" t="s">
        <v>758</v>
      </c>
      <c r="H17" s="21" t="s">
        <v>1</v>
      </c>
      <c r="I17" s="201">
        <v>50</v>
      </c>
      <c r="J17" s="170" t="s">
        <v>616</v>
      </c>
      <c r="K17" s="202">
        <v>2</v>
      </c>
    </row>
    <row r="18" spans="1:11" ht="24.75" customHeight="1" x14ac:dyDescent="0.2">
      <c r="A18" s="18" t="s">
        <v>123</v>
      </c>
      <c r="B18" s="18" t="s">
        <v>123</v>
      </c>
      <c r="C18" s="882" t="s">
        <v>33</v>
      </c>
      <c r="D18" s="882"/>
      <c r="E18" s="882"/>
      <c r="F18" s="882"/>
      <c r="G18" s="882"/>
      <c r="H18" s="882"/>
      <c r="I18" s="294">
        <f>SUM(I11:I17)</f>
        <v>265</v>
      </c>
      <c r="J18" s="170"/>
      <c r="K18" s="202"/>
    </row>
    <row r="19" spans="1:11" ht="19.5" hidden="1" customHeight="1" x14ac:dyDescent="0.2">
      <c r="A19" s="30"/>
      <c r="B19" s="31"/>
      <c r="C19" s="200"/>
      <c r="D19" s="2"/>
      <c r="E19" s="2"/>
      <c r="F19" s="2"/>
      <c r="G19" s="2"/>
      <c r="H19" s="20" t="s">
        <v>27</v>
      </c>
      <c r="I19" s="295">
        <f>+I16+I13+I11+I12+I17</f>
        <v>265</v>
      </c>
      <c r="J19" s="1"/>
      <c r="K19" s="601"/>
    </row>
    <row r="20" spans="1:11" x14ac:dyDescent="0.2">
      <c r="A20" s="30"/>
      <c r="B20" s="31"/>
      <c r="C20" s="200"/>
      <c r="D20" s="2"/>
      <c r="E20" s="2"/>
      <c r="F20" s="2"/>
      <c r="G20" s="2"/>
      <c r="H20" s="20"/>
      <c r="I20" s="45"/>
      <c r="J20" s="15"/>
      <c r="K20" s="602"/>
    </row>
    <row r="21" spans="1:11" ht="18" customHeight="1" x14ac:dyDescent="0.2">
      <c r="A21" s="879" t="s">
        <v>35</v>
      </c>
      <c r="B21" s="879"/>
      <c r="C21" s="879"/>
      <c r="D21" s="879"/>
      <c r="E21" s="879"/>
      <c r="F21" s="879"/>
      <c r="G21" s="879"/>
      <c r="H21" s="879"/>
      <c r="I21" s="879"/>
      <c r="J21" s="879"/>
      <c r="K21" s="206"/>
    </row>
    <row r="22" spans="1:11" ht="56.25" customHeight="1" x14ac:dyDescent="0.2">
      <c r="A22" s="196" t="s">
        <v>123</v>
      </c>
      <c r="B22" s="196" t="s">
        <v>124</v>
      </c>
      <c r="C22" s="196" t="s">
        <v>123</v>
      </c>
      <c r="D22" s="199" t="s">
        <v>602</v>
      </c>
      <c r="E22" s="438">
        <v>1</v>
      </c>
      <c r="F22" s="446" t="s">
        <v>886</v>
      </c>
      <c r="G22" s="433" t="s">
        <v>670</v>
      </c>
      <c r="H22" s="199" t="s">
        <v>1</v>
      </c>
      <c r="I22" s="201">
        <v>83.1</v>
      </c>
      <c r="J22" s="162" t="s">
        <v>36</v>
      </c>
      <c r="K22" s="603" t="s">
        <v>361</v>
      </c>
    </row>
    <row r="23" spans="1:11" ht="26.25" customHeight="1" x14ac:dyDescent="0.2">
      <c r="A23" s="674" t="s">
        <v>123</v>
      </c>
      <c r="B23" s="674" t="s">
        <v>124</v>
      </c>
      <c r="C23" s="674" t="s">
        <v>124</v>
      </c>
      <c r="D23" s="696" t="s">
        <v>251</v>
      </c>
      <c r="E23" s="689">
        <v>1</v>
      </c>
      <c r="F23" s="692" t="s">
        <v>874</v>
      </c>
      <c r="G23" s="692" t="s">
        <v>704</v>
      </c>
      <c r="H23" s="199" t="s">
        <v>1</v>
      </c>
      <c r="I23" s="201">
        <v>445.3</v>
      </c>
      <c r="J23" s="696" t="s">
        <v>630</v>
      </c>
      <c r="K23" s="698" t="s">
        <v>357</v>
      </c>
    </row>
    <row r="24" spans="1:11" ht="24" customHeight="1" x14ac:dyDescent="0.2">
      <c r="A24" s="676"/>
      <c r="B24" s="676"/>
      <c r="C24" s="676"/>
      <c r="D24" s="697"/>
      <c r="E24" s="691"/>
      <c r="F24" s="694"/>
      <c r="G24" s="694"/>
      <c r="H24" s="199" t="s">
        <v>135</v>
      </c>
      <c r="I24" s="201">
        <v>150</v>
      </c>
      <c r="J24" s="697"/>
      <c r="K24" s="699"/>
    </row>
    <row r="25" spans="1:11" ht="43.5" customHeight="1" x14ac:dyDescent="0.2">
      <c r="A25" s="196" t="s">
        <v>123</v>
      </c>
      <c r="B25" s="196" t="s">
        <v>124</v>
      </c>
      <c r="C25" s="196" t="s">
        <v>126</v>
      </c>
      <c r="D25" s="162" t="s">
        <v>247</v>
      </c>
      <c r="E25" s="439">
        <v>1</v>
      </c>
      <c r="F25" s="446" t="s">
        <v>874</v>
      </c>
      <c r="G25" s="446" t="s">
        <v>704</v>
      </c>
      <c r="H25" s="199" t="s">
        <v>1</v>
      </c>
      <c r="I25" s="201">
        <v>39.5</v>
      </c>
      <c r="J25" s="162" t="s">
        <v>256</v>
      </c>
      <c r="K25" s="600">
        <v>1</v>
      </c>
    </row>
    <row r="26" spans="1:11" ht="25.5" customHeight="1" x14ac:dyDescent="0.2">
      <c r="A26" s="674" t="s">
        <v>123</v>
      </c>
      <c r="B26" s="674" t="s">
        <v>124</v>
      </c>
      <c r="C26" s="674" t="s">
        <v>128</v>
      </c>
      <c r="D26" s="696" t="s">
        <v>141</v>
      </c>
      <c r="E26" s="689">
        <v>1</v>
      </c>
      <c r="F26" s="692" t="s">
        <v>669</v>
      </c>
      <c r="G26" s="692" t="s">
        <v>670</v>
      </c>
      <c r="H26" s="199" t="s">
        <v>1</v>
      </c>
      <c r="I26" s="201">
        <v>0</v>
      </c>
      <c r="J26" s="696" t="s">
        <v>430</v>
      </c>
      <c r="K26" s="869" t="s">
        <v>431</v>
      </c>
    </row>
    <row r="27" spans="1:11" ht="23.25" customHeight="1" x14ac:dyDescent="0.2">
      <c r="A27" s="676"/>
      <c r="B27" s="676"/>
      <c r="C27" s="676"/>
      <c r="D27" s="697"/>
      <c r="E27" s="691"/>
      <c r="F27" s="694"/>
      <c r="G27" s="694"/>
      <c r="H27" s="199" t="s">
        <v>11</v>
      </c>
      <c r="I27" s="201">
        <v>210</v>
      </c>
      <c r="J27" s="697"/>
      <c r="K27" s="871"/>
    </row>
    <row r="28" spans="1:11" ht="45.75" customHeight="1" x14ac:dyDescent="0.2">
      <c r="A28" s="207" t="s">
        <v>123</v>
      </c>
      <c r="B28" s="207" t="s">
        <v>124</v>
      </c>
      <c r="C28" s="200" t="s">
        <v>130</v>
      </c>
      <c r="D28" s="199" t="s">
        <v>246</v>
      </c>
      <c r="E28" s="439">
        <v>1</v>
      </c>
      <c r="F28" s="446" t="s">
        <v>872</v>
      </c>
      <c r="G28" s="433" t="s">
        <v>670</v>
      </c>
      <c r="H28" s="199" t="s">
        <v>1</v>
      </c>
      <c r="I28" s="201">
        <v>17.7</v>
      </c>
      <c r="J28" s="199" t="s">
        <v>170</v>
      </c>
      <c r="K28" s="202">
        <v>1</v>
      </c>
    </row>
    <row r="29" spans="1:11" ht="35.25" customHeight="1" x14ac:dyDescent="0.2">
      <c r="A29" s="207" t="s">
        <v>123</v>
      </c>
      <c r="B29" s="207" t="s">
        <v>124</v>
      </c>
      <c r="C29" s="200" t="s">
        <v>132</v>
      </c>
      <c r="D29" s="199" t="s">
        <v>90</v>
      </c>
      <c r="E29" s="438">
        <v>1</v>
      </c>
      <c r="F29" s="433" t="s">
        <v>671</v>
      </c>
      <c r="G29" s="446" t="s">
        <v>661</v>
      </c>
      <c r="H29" s="199" t="s">
        <v>1</v>
      </c>
      <c r="I29" s="201">
        <v>80</v>
      </c>
      <c r="J29" s="199" t="s">
        <v>40</v>
      </c>
      <c r="K29" s="202">
        <v>7</v>
      </c>
    </row>
    <row r="30" spans="1:11" ht="35.25" customHeight="1" x14ac:dyDescent="0.2">
      <c r="A30" s="207" t="s">
        <v>123</v>
      </c>
      <c r="B30" s="207" t="s">
        <v>124</v>
      </c>
      <c r="C30" s="200" t="s">
        <v>133</v>
      </c>
      <c r="D30" s="199" t="s">
        <v>0</v>
      </c>
      <c r="E30" s="438">
        <v>1</v>
      </c>
      <c r="F30" s="433" t="s">
        <v>671</v>
      </c>
      <c r="G30" s="446" t="s">
        <v>661</v>
      </c>
      <c r="H30" s="199" t="s">
        <v>1</v>
      </c>
      <c r="I30" s="201">
        <v>40</v>
      </c>
      <c r="J30" s="199" t="s">
        <v>155</v>
      </c>
      <c r="K30" s="202">
        <v>6</v>
      </c>
    </row>
    <row r="31" spans="1:11" ht="31.5" customHeight="1" x14ac:dyDescent="0.2">
      <c r="A31" s="674" t="s">
        <v>123</v>
      </c>
      <c r="B31" s="674" t="s">
        <v>124</v>
      </c>
      <c r="C31" s="674" t="s">
        <v>8</v>
      </c>
      <c r="D31" s="696" t="s">
        <v>252</v>
      </c>
      <c r="E31" s="689">
        <v>1</v>
      </c>
      <c r="F31" s="692" t="s">
        <v>873</v>
      </c>
      <c r="G31" s="692" t="s">
        <v>670</v>
      </c>
      <c r="H31" s="199" t="s">
        <v>1</v>
      </c>
      <c r="I31" s="164">
        <v>0</v>
      </c>
      <c r="J31" s="696" t="s">
        <v>650</v>
      </c>
      <c r="K31" s="869" t="s">
        <v>651</v>
      </c>
    </row>
    <row r="32" spans="1:11" ht="24" customHeight="1" x14ac:dyDescent="0.2">
      <c r="A32" s="676"/>
      <c r="B32" s="676"/>
      <c r="C32" s="676"/>
      <c r="D32" s="697"/>
      <c r="E32" s="691"/>
      <c r="F32" s="694"/>
      <c r="G32" s="694"/>
      <c r="H32" s="199" t="s">
        <v>135</v>
      </c>
      <c r="I32" s="421">
        <v>42</v>
      </c>
      <c r="J32" s="697"/>
      <c r="K32" s="871"/>
    </row>
    <row r="33" spans="1:11" ht="22.5" customHeight="1" x14ac:dyDescent="0.2">
      <c r="A33" s="674" t="s">
        <v>123</v>
      </c>
      <c r="B33" s="674" t="s">
        <v>124</v>
      </c>
      <c r="C33" s="674" t="s">
        <v>5</v>
      </c>
      <c r="D33" s="696" t="s">
        <v>253</v>
      </c>
      <c r="E33" s="689">
        <v>1</v>
      </c>
      <c r="F33" s="692" t="s">
        <v>669</v>
      </c>
      <c r="G33" s="692" t="s">
        <v>670</v>
      </c>
      <c r="H33" s="199" t="s">
        <v>1</v>
      </c>
      <c r="I33" s="201">
        <v>0</v>
      </c>
      <c r="J33" s="696" t="s">
        <v>603</v>
      </c>
      <c r="K33" s="869" t="s">
        <v>395</v>
      </c>
    </row>
    <row r="34" spans="1:11" ht="21.75" customHeight="1" x14ac:dyDescent="0.2">
      <c r="A34" s="676"/>
      <c r="B34" s="676"/>
      <c r="C34" s="676"/>
      <c r="D34" s="697"/>
      <c r="E34" s="691"/>
      <c r="F34" s="694"/>
      <c r="G34" s="694"/>
      <c r="H34" s="199" t="s">
        <v>11</v>
      </c>
      <c r="I34" s="201">
        <v>150</v>
      </c>
      <c r="J34" s="697"/>
      <c r="K34" s="871"/>
    </row>
    <row r="35" spans="1:11" ht="42.75" customHeight="1" x14ac:dyDescent="0.2">
      <c r="A35" s="197" t="s">
        <v>123</v>
      </c>
      <c r="B35" s="197" t="s">
        <v>124</v>
      </c>
      <c r="C35" s="197" t="s">
        <v>6</v>
      </c>
      <c r="D35" s="195" t="s">
        <v>356</v>
      </c>
      <c r="E35" s="439">
        <v>1</v>
      </c>
      <c r="F35" s="446" t="s">
        <v>872</v>
      </c>
      <c r="G35" s="433" t="s">
        <v>670</v>
      </c>
      <c r="H35" s="199" t="s">
        <v>1</v>
      </c>
      <c r="I35" s="201">
        <v>5</v>
      </c>
      <c r="J35" s="140" t="s">
        <v>170</v>
      </c>
      <c r="K35" s="202"/>
    </row>
    <row r="36" spans="1:11" ht="32.25" customHeight="1" x14ac:dyDescent="0.2">
      <c r="A36" s="200" t="s">
        <v>123</v>
      </c>
      <c r="B36" s="200" t="s">
        <v>124</v>
      </c>
      <c r="C36" s="200" t="s">
        <v>7</v>
      </c>
      <c r="D36" s="199" t="s">
        <v>604</v>
      </c>
      <c r="E36" s="573">
        <v>1</v>
      </c>
      <c r="F36" s="433" t="s">
        <v>671</v>
      </c>
      <c r="G36" s="446" t="s">
        <v>670</v>
      </c>
      <c r="H36" s="199" t="s">
        <v>1</v>
      </c>
      <c r="I36" s="201">
        <v>15</v>
      </c>
      <c r="J36" s="140" t="s">
        <v>259</v>
      </c>
      <c r="K36" s="202">
        <v>1</v>
      </c>
    </row>
    <row r="37" spans="1:11" ht="41.25" customHeight="1" x14ac:dyDescent="0.2">
      <c r="A37" s="339" t="s">
        <v>123</v>
      </c>
      <c r="B37" s="339" t="s">
        <v>124</v>
      </c>
      <c r="C37" s="339" t="s">
        <v>9</v>
      </c>
      <c r="D37" s="109" t="s">
        <v>605</v>
      </c>
      <c r="E37" s="439">
        <v>1</v>
      </c>
      <c r="F37" s="446" t="s">
        <v>892</v>
      </c>
      <c r="G37" s="433" t="s">
        <v>670</v>
      </c>
      <c r="H37" s="166" t="s">
        <v>1</v>
      </c>
      <c r="I37" s="43">
        <v>10</v>
      </c>
      <c r="J37" s="199" t="s">
        <v>170</v>
      </c>
      <c r="K37" s="604"/>
    </row>
    <row r="38" spans="1:11" ht="42.75" customHeight="1" x14ac:dyDescent="0.2">
      <c r="A38" s="200" t="s">
        <v>123</v>
      </c>
      <c r="B38" s="200" t="s">
        <v>124</v>
      </c>
      <c r="C38" s="200" t="s">
        <v>355</v>
      </c>
      <c r="D38" s="194" t="s">
        <v>463</v>
      </c>
      <c r="E38" s="439">
        <v>1</v>
      </c>
      <c r="F38" s="446" t="s">
        <v>872</v>
      </c>
      <c r="G38" s="433" t="s">
        <v>670</v>
      </c>
      <c r="H38" s="166" t="s">
        <v>1</v>
      </c>
      <c r="I38" s="43">
        <v>5</v>
      </c>
      <c r="J38" s="166" t="s">
        <v>170</v>
      </c>
      <c r="K38" s="604">
        <v>1</v>
      </c>
    </row>
    <row r="39" spans="1:11" ht="36" customHeight="1" x14ac:dyDescent="0.2">
      <c r="A39" s="200" t="s">
        <v>123</v>
      </c>
      <c r="B39" s="200" t="s">
        <v>124</v>
      </c>
      <c r="C39" s="200" t="s">
        <v>227</v>
      </c>
      <c r="D39" s="109" t="s">
        <v>441</v>
      </c>
      <c r="E39" s="439">
        <v>1</v>
      </c>
      <c r="F39" s="446" t="s">
        <v>872</v>
      </c>
      <c r="G39" s="433" t="s">
        <v>670</v>
      </c>
      <c r="H39" s="166" t="s">
        <v>1</v>
      </c>
      <c r="I39" s="43">
        <v>4</v>
      </c>
      <c r="J39" s="166" t="s">
        <v>170</v>
      </c>
      <c r="K39" s="604"/>
    </row>
    <row r="40" spans="1:11" ht="23.25" customHeight="1" x14ac:dyDescent="0.2">
      <c r="A40" s="54" t="s">
        <v>123</v>
      </c>
      <c r="B40" s="54" t="s">
        <v>124</v>
      </c>
      <c r="C40" s="893" t="s">
        <v>37</v>
      </c>
      <c r="D40" s="894"/>
      <c r="E40" s="894"/>
      <c r="F40" s="894"/>
      <c r="G40" s="894"/>
      <c r="H40" s="895"/>
      <c r="I40" s="78">
        <f>SUM(I22:I39)</f>
        <v>1296.5999999999999</v>
      </c>
      <c r="J40" s="56"/>
      <c r="K40" s="69"/>
    </row>
    <row r="41" spans="1:11" ht="15.75" hidden="1" customHeight="1" x14ac:dyDescent="0.2">
      <c r="A41" s="203"/>
      <c r="B41" s="203"/>
      <c r="C41" s="200"/>
      <c r="D41" s="142"/>
      <c r="E41" s="142"/>
      <c r="F41" s="142"/>
      <c r="G41" s="142"/>
      <c r="H41" s="67" t="s">
        <v>27</v>
      </c>
      <c r="I41" s="59">
        <f>+I36+I33+I31+I30+I29+I28+I26+I25+I23+I22+I35+I38+I39+I37</f>
        <v>744.6</v>
      </c>
      <c r="J41" s="69"/>
      <c r="K41" s="70"/>
    </row>
    <row r="42" spans="1:11" ht="16.5" hidden="1" customHeight="1" x14ac:dyDescent="0.2">
      <c r="A42" s="203"/>
      <c r="B42" s="203"/>
      <c r="C42" s="200"/>
      <c r="D42" s="142"/>
      <c r="E42" s="142"/>
      <c r="F42" s="142"/>
      <c r="G42" s="142"/>
      <c r="H42" s="67" t="s">
        <v>28</v>
      </c>
      <c r="I42" s="59"/>
      <c r="J42" s="69"/>
      <c r="K42" s="70"/>
    </row>
    <row r="43" spans="1:11" ht="13.5" hidden="1" customHeight="1" x14ac:dyDescent="0.2">
      <c r="A43" s="203"/>
      <c r="B43" s="203"/>
      <c r="C43" s="200"/>
      <c r="D43" s="142"/>
      <c r="E43" s="142"/>
      <c r="F43" s="142"/>
      <c r="G43" s="142"/>
      <c r="H43" s="67" t="s">
        <v>29</v>
      </c>
      <c r="I43" s="59"/>
      <c r="J43" s="69"/>
      <c r="K43" s="70"/>
    </row>
    <row r="44" spans="1:11" hidden="1" x14ac:dyDescent="0.2">
      <c r="A44" s="203"/>
      <c r="B44" s="203"/>
      <c r="C44" s="200"/>
      <c r="D44" s="142"/>
      <c r="E44" s="142"/>
      <c r="F44" s="142"/>
      <c r="G44" s="142"/>
      <c r="H44" s="67" t="s">
        <v>375</v>
      </c>
      <c r="I44" s="59">
        <f>+I34+I27</f>
        <v>360</v>
      </c>
      <c r="J44" s="69"/>
      <c r="K44" s="70"/>
    </row>
    <row r="45" spans="1:11" hidden="1" x14ac:dyDescent="0.2">
      <c r="A45" s="203"/>
      <c r="B45" s="203"/>
      <c r="C45" s="200"/>
      <c r="D45" s="142"/>
      <c r="E45" s="142"/>
      <c r="F45" s="142"/>
      <c r="G45" s="142"/>
      <c r="H45" s="67" t="s">
        <v>30</v>
      </c>
      <c r="I45" s="59">
        <f>+I32+I24</f>
        <v>192</v>
      </c>
      <c r="J45" s="69"/>
      <c r="K45" s="70"/>
    </row>
    <row r="46" spans="1:11" hidden="1" x14ac:dyDescent="0.2">
      <c r="A46" s="203"/>
      <c r="B46" s="203"/>
      <c r="C46" s="200"/>
      <c r="D46" s="142"/>
      <c r="E46" s="142"/>
      <c r="F46" s="142"/>
      <c r="G46" s="142"/>
      <c r="H46" s="67" t="s">
        <v>140</v>
      </c>
      <c r="I46" s="68"/>
      <c r="J46" s="69"/>
      <c r="K46" s="70"/>
    </row>
    <row r="47" spans="1:11" ht="24" customHeight="1" x14ac:dyDescent="0.2">
      <c r="A47" s="749" t="s">
        <v>345</v>
      </c>
      <c r="B47" s="749"/>
      <c r="C47" s="749"/>
      <c r="D47" s="749"/>
      <c r="E47" s="749"/>
      <c r="F47" s="749"/>
      <c r="G47" s="749"/>
      <c r="H47" s="749"/>
      <c r="I47" s="749"/>
      <c r="J47" s="749"/>
      <c r="K47" s="204"/>
    </row>
    <row r="48" spans="1:11" ht="53.25" customHeight="1" x14ac:dyDescent="0.2">
      <c r="A48" s="200" t="s">
        <v>123</v>
      </c>
      <c r="B48" s="200" t="s">
        <v>125</v>
      </c>
      <c r="C48" s="200" t="s">
        <v>123</v>
      </c>
      <c r="D48" s="199" t="s">
        <v>591</v>
      </c>
      <c r="E48" s="438">
        <v>1</v>
      </c>
      <c r="F48" s="446" t="s">
        <v>875</v>
      </c>
      <c r="G48" s="431" t="s">
        <v>670</v>
      </c>
      <c r="H48" s="199" t="s">
        <v>1</v>
      </c>
      <c r="I48" s="201">
        <v>70</v>
      </c>
      <c r="J48" s="207" t="s">
        <v>475</v>
      </c>
      <c r="K48" s="605" t="s">
        <v>476</v>
      </c>
    </row>
    <row r="49" spans="1:11" ht="30" customHeight="1" x14ac:dyDescent="0.2">
      <c r="A49" s="674" t="s">
        <v>123</v>
      </c>
      <c r="B49" s="674" t="s">
        <v>125</v>
      </c>
      <c r="C49" s="674" t="s">
        <v>124</v>
      </c>
      <c r="D49" s="696" t="s">
        <v>399</v>
      </c>
      <c r="E49" s="467">
        <v>1</v>
      </c>
      <c r="F49" s="648" t="s">
        <v>876</v>
      </c>
      <c r="G49" s="648" t="s">
        <v>735</v>
      </c>
      <c r="H49" s="199" t="s">
        <v>1</v>
      </c>
      <c r="I49" s="201">
        <v>65</v>
      </c>
      <c r="J49" s="658" t="s">
        <v>887</v>
      </c>
      <c r="K49" s="896" t="s">
        <v>608</v>
      </c>
    </row>
    <row r="50" spans="1:11" ht="24.75" customHeight="1" x14ac:dyDescent="0.2">
      <c r="A50" s="676"/>
      <c r="B50" s="676"/>
      <c r="C50" s="676"/>
      <c r="D50" s="697"/>
      <c r="E50" s="448"/>
      <c r="F50" s="695"/>
      <c r="G50" s="695"/>
      <c r="H50" s="199" t="s">
        <v>3</v>
      </c>
      <c r="I50" s="201">
        <v>75</v>
      </c>
      <c r="J50" s="659"/>
      <c r="K50" s="897"/>
    </row>
    <row r="51" spans="1:11" ht="24" customHeight="1" x14ac:dyDescent="0.2">
      <c r="A51" s="55"/>
      <c r="B51" s="141"/>
      <c r="C51" s="48"/>
      <c r="D51" s="678" t="s">
        <v>38</v>
      </c>
      <c r="E51" s="679"/>
      <c r="F51" s="679"/>
      <c r="G51" s="679"/>
      <c r="H51" s="680"/>
      <c r="I51" s="74">
        <f>SUM(I48:I50)</f>
        <v>210</v>
      </c>
      <c r="J51" s="161"/>
      <c r="K51" s="607"/>
    </row>
    <row r="52" spans="1:11" ht="19.5" hidden="1" customHeight="1" x14ac:dyDescent="0.2">
      <c r="A52" s="57"/>
      <c r="B52" s="58"/>
      <c r="C52" s="200"/>
      <c r="D52" s="204"/>
      <c r="E52" s="204"/>
      <c r="F52" s="204"/>
      <c r="G52" s="204"/>
      <c r="H52" s="66" t="s">
        <v>27</v>
      </c>
      <c r="I52" s="68">
        <f>+I48+I49</f>
        <v>135</v>
      </c>
      <c r="J52" s="140"/>
      <c r="K52" s="202"/>
    </row>
    <row r="53" spans="1:11" ht="16.5" hidden="1" customHeight="1" x14ac:dyDescent="0.2">
      <c r="A53" s="57"/>
      <c r="B53" s="58"/>
      <c r="C53" s="200"/>
      <c r="D53" s="204"/>
      <c r="E53" s="204"/>
      <c r="F53" s="204"/>
      <c r="G53" s="204"/>
      <c r="H53" s="66" t="s">
        <v>28</v>
      </c>
      <c r="I53" s="68">
        <f>+I50</f>
        <v>75</v>
      </c>
      <c r="J53" s="140"/>
      <c r="K53" s="202"/>
    </row>
    <row r="54" spans="1:11" ht="16.5" hidden="1" customHeight="1" x14ac:dyDescent="0.2">
      <c r="A54" s="57"/>
      <c r="B54" s="58"/>
      <c r="C54" s="200"/>
      <c r="D54" s="204"/>
      <c r="E54" s="204"/>
      <c r="F54" s="204"/>
      <c r="G54" s="204"/>
      <c r="H54" s="66" t="s">
        <v>140</v>
      </c>
      <c r="I54" s="68"/>
      <c r="J54" s="140"/>
      <c r="K54" s="202"/>
    </row>
    <row r="55" spans="1:11" ht="16.5" hidden="1" customHeight="1" x14ac:dyDescent="0.2">
      <c r="A55" s="57"/>
      <c r="B55" s="58"/>
      <c r="C55" s="200"/>
      <c r="D55" s="204"/>
      <c r="E55" s="204"/>
      <c r="F55" s="204"/>
      <c r="G55" s="204"/>
      <c r="H55" s="66" t="s">
        <v>375</v>
      </c>
      <c r="I55" s="68"/>
      <c r="J55" s="140"/>
      <c r="K55" s="202"/>
    </row>
    <row r="56" spans="1:11" ht="13.5" hidden="1" customHeight="1" x14ac:dyDescent="0.2">
      <c r="A56" s="57"/>
      <c r="B56" s="58"/>
      <c r="C56" s="200"/>
      <c r="D56" s="199"/>
      <c r="E56" s="199"/>
      <c r="F56" s="199"/>
      <c r="G56" s="199"/>
      <c r="H56" s="160" t="s">
        <v>29</v>
      </c>
      <c r="I56" s="59"/>
      <c r="J56" s="140"/>
      <c r="K56" s="202"/>
    </row>
    <row r="57" spans="1:11" ht="20.25" customHeight="1" x14ac:dyDescent="0.2">
      <c r="A57" s="879" t="s">
        <v>347</v>
      </c>
      <c r="B57" s="879"/>
      <c r="C57" s="879"/>
      <c r="D57" s="879"/>
      <c r="E57" s="879"/>
      <c r="F57" s="879"/>
      <c r="G57" s="879"/>
      <c r="H57" s="879"/>
      <c r="I57" s="879"/>
      <c r="J57" s="879"/>
      <c r="K57" s="206"/>
    </row>
    <row r="58" spans="1:11" ht="69" customHeight="1" x14ac:dyDescent="0.2">
      <c r="A58" s="205" t="s">
        <v>123</v>
      </c>
      <c r="B58" s="205" t="s">
        <v>126</v>
      </c>
      <c r="C58" s="205" t="s">
        <v>123</v>
      </c>
      <c r="D58" s="224" t="s">
        <v>446</v>
      </c>
      <c r="E58" s="467">
        <v>1</v>
      </c>
      <c r="F58" s="466" t="s">
        <v>898</v>
      </c>
      <c r="G58" s="594" t="s">
        <v>670</v>
      </c>
      <c r="H58" s="166" t="s">
        <v>12</v>
      </c>
      <c r="I58" s="201">
        <v>1569.5</v>
      </c>
      <c r="J58" s="207" t="s">
        <v>157</v>
      </c>
      <c r="K58" s="202" t="s">
        <v>447</v>
      </c>
    </row>
    <row r="59" spans="1:11" ht="47.25" customHeight="1" x14ac:dyDescent="0.2">
      <c r="A59" s="205" t="s">
        <v>123</v>
      </c>
      <c r="B59" s="205" t="s">
        <v>126</v>
      </c>
      <c r="C59" s="205" t="s">
        <v>124</v>
      </c>
      <c r="D59" s="166" t="s">
        <v>438</v>
      </c>
      <c r="E59" s="595">
        <v>1</v>
      </c>
      <c r="F59" s="596" t="s">
        <v>899</v>
      </c>
      <c r="G59" s="432" t="s">
        <v>670</v>
      </c>
      <c r="H59" s="166" t="s">
        <v>12</v>
      </c>
      <c r="I59" s="201">
        <v>78.3</v>
      </c>
      <c r="J59" s="207" t="s">
        <v>266</v>
      </c>
      <c r="K59" s="604">
        <v>45</v>
      </c>
    </row>
    <row r="60" spans="1:11" ht="62.25" customHeight="1" x14ac:dyDescent="0.2">
      <c r="A60" s="674" t="s">
        <v>123</v>
      </c>
      <c r="B60" s="674" t="s">
        <v>126</v>
      </c>
      <c r="C60" s="674" t="s">
        <v>125</v>
      </c>
      <c r="D60" s="696" t="s">
        <v>590</v>
      </c>
      <c r="E60" s="898">
        <v>1</v>
      </c>
      <c r="F60" s="692" t="s">
        <v>900</v>
      </c>
      <c r="G60" s="692" t="s">
        <v>670</v>
      </c>
      <c r="H60" s="199" t="s">
        <v>12</v>
      </c>
      <c r="I60" s="201">
        <v>975.2</v>
      </c>
      <c r="J60" s="658" t="s">
        <v>156</v>
      </c>
      <c r="K60" s="869" t="s">
        <v>448</v>
      </c>
    </row>
    <row r="61" spans="1:11" ht="41.25" customHeight="1" x14ac:dyDescent="0.2">
      <c r="A61" s="676"/>
      <c r="B61" s="676"/>
      <c r="C61" s="676"/>
      <c r="D61" s="697"/>
      <c r="E61" s="899"/>
      <c r="F61" s="694"/>
      <c r="G61" s="694"/>
      <c r="H61" s="199" t="s">
        <v>3</v>
      </c>
      <c r="I61" s="360">
        <v>58.7</v>
      </c>
      <c r="J61" s="659"/>
      <c r="K61" s="871"/>
    </row>
    <row r="62" spans="1:11" s="88" customFormat="1" ht="21" customHeight="1" x14ac:dyDescent="0.2">
      <c r="A62" s="876" t="s">
        <v>124</v>
      </c>
      <c r="B62" s="876" t="s">
        <v>124</v>
      </c>
      <c r="C62" s="876" t="s">
        <v>126</v>
      </c>
      <c r="D62" s="696" t="s">
        <v>307</v>
      </c>
      <c r="E62" s="689">
        <v>1</v>
      </c>
      <c r="F62" s="692" t="s">
        <v>893</v>
      </c>
      <c r="G62" s="648" t="s">
        <v>679</v>
      </c>
      <c r="H62" s="199" t="s">
        <v>1</v>
      </c>
      <c r="I62" s="180">
        <v>0</v>
      </c>
      <c r="J62" s="658" t="s">
        <v>435</v>
      </c>
      <c r="K62" s="605"/>
    </row>
    <row r="63" spans="1:11" s="88" customFormat="1" ht="27.75" customHeight="1" x14ac:dyDescent="0.2">
      <c r="A63" s="877"/>
      <c r="B63" s="877"/>
      <c r="C63" s="877"/>
      <c r="D63" s="875"/>
      <c r="E63" s="691"/>
      <c r="F63" s="694"/>
      <c r="G63" s="695"/>
      <c r="H63" s="199" t="s">
        <v>3</v>
      </c>
      <c r="I63" s="180">
        <v>35.200000000000003</v>
      </c>
      <c r="J63" s="673"/>
      <c r="K63" s="608"/>
    </row>
    <row r="64" spans="1:11" s="88" customFormat="1" ht="83.25" customHeight="1" x14ac:dyDescent="0.2">
      <c r="A64" s="877"/>
      <c r="B64" s="877"/>
      <c r="C64" s="877"/>
      <c r="D64" s="875"/>
      <c r="E64" s="447">
        <v>2</v>
      </c>
      <c r="F64" s="448" t="s">
        <v>901</v>
      </c>
      <c r="G64" s="498" t="s">
        <v>670</v>
      </c>
      <c r="H64" s="199" t="s">
        <v>12</v>
      </c>
      <c r="I64" s="180">
        <v>142</v>
      </c>
      <c r="J64" s="659"/>
      <c r="K64" s="597" t="s">
        <v>906</v>
      </c>
    </row>
    <row r="65" spans="1:11" s="88" customFormat="1" ht="41.25" customHeight="1" x14ac:dyDescent="0.2">
      <c r="A65" s="878"/>
      <c r="B65" s="878"/>
      <c r="C65" s="878"/>
      <c r="D65" s="697"/>
      <c r="E65" s="447">
        <v>3</v>
      </c>
      <c r="F65" s="448" t="s">
        <v>903</v>
      </c>
      <c r="G65" s="498" t="s">
        <v>670</v>
      </c>
      <c r="H65" s="199" t="s">
        <v>12</v>
      </c>
      <c r="I65" s="180">
        <v>80.599999999999994</v>
      </c>
      <c r="J65" s="326" t="s">
        <v>904</v>
      </c>
      <c r="K65" s="609" t="s">
        <v>905</v>
      </c>
    </row>
    <row r="66" spans="1:11" ht="49.5" customHeight="1" x14ac:dyDescent="0.2">
      <c r="A66" s="200" t="s">
        <v>123</v>
      </c>
      <c r="B66" s="200" t="s">
        <v>126</v>
      </c>
      <c r="C66" s="200" t="s">
        <v>127</v>
      </c>
      <c r="D66" s="199" t="s">
        <v>31</v>
      </c>
      <c r="E66" s="438">
        <v>1</v>
      </c>
      <c r="F66" s="432" t="s">
        <v>877</v>
      </c>
      <c r="G66" s="452" t="s">
        <v>670</v>
      </c>
      <c r="H66" s="199" t="s">
        <v>1</v>
      </c>
      <c r="I66" s="164">
        <v>70</v>
      </c>
      <c r="J66" s="207" t="s">
        <v>42</v>
      </c>
      <c r="K66" s="202">
        <v>5</v>
      </c>
    </row>
    <row r="67" spans="1:11" ht="38.25" customHeight="1" x14ac:dyDescent="0.2">
      <c r="A67" s="200" t="s">
        <v>123</v>
      </c>
      <c r="B67" s="200" t="s">
        <v>126</v>
      </c>
      <c r="C67" s="200" t="s">
        <v>128</v>
      </c>
      <c r="D67" s="199" t="s">
        <v>241</v>
      </c>
      <c r="E67" s="438">
        <v>1</v>
      </c>
      <c r="F67" s="576" t="s">
        <v>878</v>
      </c>
      <c r="G67" s="487" t="s">
        <v>670</v>
      </c>
      <c r="H67" s="199" t="s">
        <v>1</v>
      </c>
      <c r="I67" s="164">
        <v>165</v>
      </c>
      <c r="J67" s="207" t="s">
        <v>43</v>
      </c>
      <c r="K67" s="202">
        <v>100</v>
      </c>
    </row>
    <row r="68" spans="1:11" ht="33.75" customHeight="1" x14ac:dyDescent="0.2">
      <c r="A68" s="197" t="s">
        <v>123</v>
      </c>
      <c r="B68" s="197" t="s">
        <v>126</v>
      </c>
      <c r="C68" s="197" t="s">
        <v>130</v>
      </c>
      <c r="D68" s="195" t="s">
        <v>621</v>
      </c>
      <c r="E68" s="447">
        <v>1</v>
      </c>
      <c r="F68" s="448" t="s">
        <v>710</v>
      </c>
      <c r="G68" s="448" t="s">
        <v>758</v>
      </c>
      <c r="H68" s="199" t="s">
        <v>1</v>
      </c>
      <c r="I68" s="164">
        <v>175</v>
      </c>
      <c r="J68" s="326" t="s">
        <v>622</v>
      </c>
      <c r="K68" s="606" t="s">
        <v>88</v>
      </c>
    </row>
    <row r="69" spans="1:11" ht="24" customHeight="1" x14ac:dyDescent="0.2">
      <c r="A69" s="200"/>
      <c r="B69" s="200"/>
      <c r="C69" s="48"/>
      <c r="D69" s="206" t="s">
        <v>39</v>
      </c>
      <c r="E69" s="206"/>
      <c r="F69" s="206"/>
      <c r="G69" s="206"/>
      <c r="H69" s="41"/>
      <c r="I69" s="76">
        <f>SUM(I58:I68)</f>
        <v>3349.4999999999995</v>
      </c>
      <c r="J69" s="60"/>
      <c r="K69" s="610"/>
    </row>
    <row r="70" spans="1:11" ht="15" hidden="1" customHeight="1" x14ac:dyDescent="0.2">
      <c r="A70" s="200"/>
      <c r="B70" s="200"/>
      <c r="C70" s="200"/>
      <c r="D70" s="42"/>
      <c r="E70" s="42"/>
      <c r="F70" s="42"/>
      <c r="G70" s="42"/>
      <c r="H70" s="38" t="s">
        <v>27</v>
      </c>
      <c r="I70" s="46">
        <f>+I62+I66+I67+I68</f>
        <v>410</v>
      </c>
      <c r="J70" s="61"/>
      <c r="K70" s="611"/>
    </row>
    <row r="71" spans="1:11" ht="15" hidden="1" customHeight="1" x14ac:dyDescent="0.2">
      <c r="A71" s="62"/>
      <c r="B71" s="63"/>
      <c r="C71" s="200"/>
      <c r="D71" s="42"/>
      <c r="E71" s="42"/>
      <c r="F71" s="42"/>
      <c r="G71" s="42"/>
      <c r="H71" s="38" t="s">
        <v>185</v>
      </c>
      <c r="I71" s="46">
        <f>+I60+I59+I58+I64+I65</f>
        <v>2845.6</v>
      </c>
      <c r="J71" s="64"/>
      <c r="K71" s="611"/>
    </row>
    <row r="72" spans="1:11" hidden="1" x14ac:dyDescent="0.2">
      <c r="A72" s="62"/>
      <c r="B72" s="63"/>
      <c r="C72" s="200"/>
      <c r="D72" s="42"/>
      <c r="E72" s="42"/>
      <c r="F72" s="42"/>
      <c r="G72" s="42"/>
      <c r="H72" s="38" t="s">
        <v>28</v>
      </c>
      <c r="I72" s="46">
        <f>+I63+I61</f>
        <v>93.9</v>
      </c>
      <c r="J72" s="64"/>
      <c r="K72" s="611"/>
    </row>
    <row r="73" spans="1:11" hidden="1" x14ac:dyDescent="0.2">
      <c r="A73" s="62"/>
      <c r="B73" s="63"/>
      <c r="C73" s="200"/>
      <c r="D73" s="42"/>
      <c r="E73" s="42"/>
      <c r="F73" s="42"/>
      <c r="G73" s="42"/>
      <c r="H73" s="38" t="s">
        <v>140</v>
      </c>
      <c r="I73" s="79"/>
      <c r="J73" s="64"/>
      <c r="K73" s="611"/>
    </row>
    <row r="74" spans="1:11" hidden="1" x14ac:dyDescent="0.2">
      <c r="A74" s="62"/>
      <c r="B74" s="63"/>
      <c r="C74" s="200"/>
      <c r="D74" s="42"/>
      <c r="E74" s="42"/>
      <c r="F74" s="42"/>
      <c r="G74" s="42"/>
      <c r="H74" s="38" t="s">
        <v>410</v>
      </c>
      <c r="I74" s="79"/>
      <c r="J74" s="64"/>
      <c r="K74" s="611"/>
    </row>
    <row r="75" spans="1:11" hidden="1" x14ac:dyDescent="0.2">
      <c r="A75" s="62"/>
      <c r="B75" s="63"/>
      <c r="C75" s="200"/>
      <c r="D75" s="65"/>
      <c r="E75" s="65"/>
      <c r="F75" s="65"/>
      <c r="G75" s="65"/>
      <c r="H75" s="66" t="s">
        <v>29</v>
      </c>
      <c r="I75" s="79"/>
      <c r="J75" s="64"/>
      <c r="K75" s="611"/>
    </row>
    <row r="76" spans="1:11" ht="18.75" customHeight="1" x14ac:dyDescent="0.2">
      <c r="A76" s="702" t="s">
        <v>346</v>
      </c>
      <c r="B76" s="702"/>
      <c r="C76" s="702"/>
      <c r="D76" s="702"/>
      <c r="E76" s="702"/>
      <c r="F76" s="702"/>
      <c r="G76" s="702"/>
      <c r="H76" s="702"/>
      <c r="I76" s="702"/>
      <c r="J76" s="702"/>
      <c r="K76" s="285"/>
    </row>
    <row r="77" spans="1:11" ht="60" customHeight="1" x14ac:dyDescent="0.2">
      <c r="A77" s="200" t="s">
        <v>123</v>
      </c>
      <c r="B77" s="200" t="s">
        <v>127</v>
      </c>
      <c r="C77" s="200" t="s">
        <v>124</v>
      </c>
      <c r="D77" s="199" t="s">
        <v>22</v>
      </c>
      <c r="E77" s="438">
        <v>1</v>
      </c>
      <c r="F77" s="432" t="s">
        <v>879</v>
      </c>
      <c r="G77" s="452" t="s">
        <v>670</v>
      </c>
      <c r="H77" s="199" t="s">
        <v>1</v>
      </c>
      <c r="I77" s="201">
        <v>50</v>
      </c>
      <c r="J77" s="140" t="s">
        <v>44</v>
      </c>
      <c r="K77" s="202">
        <v>6</v>
      </c>
    </row>
    <row r="78" spans="1:11" ht="31.5" customHeight="1" x14ac:dyDescent="0.2">
      <c r="A78" s="674" t="s">
        <v>123</v>
      </c>
      <c r="B78" s="674" t="s">
        <v>127</v>
      </c>
      <c r="C78" s="674" t="s">
        <v>125</v>
      </c>
      <c r="D78" s="696" t="s">
        <v>264</v>
      </c>
      <c r="E78" s="689">
        <v>1</v>
      </c>
      <c r="F78" s="692" t="s">
        <v>879</v>
      </c>
      <c r="G78" s="724" t="s">
        <v>670</v>
      </c>
      <c r="H78" s="199" t="s">
        <v>1</v>
      </c>
      <c r="I78" s="164">
        <v>0</v>
      </c>
      <c r="J78" s="696" t="s">
        <v>265</v>
      </c>
      <c r="K78" s="869" t="s">
        <v>902</v>
      </c>
    </row>
    <row r="79" spans="1:11" ht="23.25" customHeight="1" x14ac:dyDescent="0.2">
      <c r="A79" s="676"/>
      <c r="B79" s="676"/>
      <c r="C79" s="676"/>
      <c r="D79" s="697"/>
      <c r="E79" s="691"/>
      <c r="F79" s="694"/>
      <c r="G79" s="725"/>
      <c r="H79" s="199" t="s">
        <v>12</v>
      </c>
      <c r="I79" s="164">
        <v>150</v>
      </c>
      <c r="J79" s="697"/>
      <c r="K79" s="871"/>
    </row>
    <row r="80" spans="1:11" ht="41.25" customHeight="1" x14ac:dyDescent="0.2">
      <c r="A80" s="200" t="s">
        <v>123</v>
      </c>
      <c r="B80" s="200" t="s">
        <v>127</v>
      </c>
      <c r="C80" s="200" t="s">
        <v>126</v>
      </c>
      <c r="D80" s="199" t="s">
        <v>237</v>
      </c>
      <c r="E80" s="438">
        <v>1</v>
      </c>
      <c r="F80" s="433" t="s">
        <v>880</v>
      </c>
      <c r="G80" s="431" t="s">
        <v>704</v>
      </c>
      <c r="H80" s="199" t="s">
        <v>1</v>
      </c>
      <c r="I80" s="164">
        <v>40</v>
      </c>
      <c r="J80" s="140" t="s">
        <v>502</v>
      </c>
      <c r="K80" s="202">
        <v>2</v>
      </c>
    </row>
    <row r="81" spans="1:11" ht="17.25" customHeight="1" x14ac:dyDescent="0.2">
      <c r="A81" s="209"/>
      <c r="B81" s="209"/>
      <c r="C81" s="51"/>
      <c r="D81" s="52" t="s">
        <v>41</v>
      </c>
      <c r="E81" s="52"/>
      <c r="F81" s="52"/>
      <c r="G81" s="52"/>
      <c r="H81" s="53"/>
      <c r="I81" s="104">
        <f>SUM(I77:I80)</f>
        <v>240</v>
      </c>
      <c r="J81" s="296"/>
      <c r="K81" s="612"/>
    </row>
    <row r="82" spans="1:11" hidden="1" x14ac:dyDescent="0.2">
      <c r="A82" s="32"/>
      <c r="B82" s="33"/>
      <c r="C82" s="205"/>
      <c r="D82" s="28"/>
      <c r="E82" s="28"/>
      <c r="F82" s="28"/>
      <c r="G82" s="28"/>
      <c r="H82" s="24" t="s">
        <v>27</v>
      </c>
      <c r="I82" s="46">
        <f>+I80+I78+I77</f>
        <v>90</v>
      </c>
      <c r="J82" s="296"/>
      <c r="K82" s="612"/>
    </row>
    <row r="83" spans="1:11" hidden="1" x14ac:dyDescent="0.2">
      <c r="A83" s="32"/>
      <c r="B83" s="33"/>
      <c r="C83" s="205"/>
      <c r="D83" s="28"/>
      <c r="E83" s="28"/>
      <c r="F83" s="28"/>
      <c r="G83" s="28"/>
      <c r="H83" s="24" t="s">
        <v>28</v>
      </c>
      <c r="I83" s="46"/>
      <c r="J83" s="296"/>
      <c r="K83" s="613"/>
    </row>
    <row r="84" spans="1:11" hidden="1" x14ac:dyDescent="0.2">
      <c r="A84" s="32"/>
      <c r="B84" s="33"/>
      <c r="C84" s="205"/>
      <c r="D84" s="28"/>
      <c r="E84" s="28"/>
      <c r="F84" s="28"/>
      <c r="G84" s="28"/>
      <c r="H84" s="24" t="s">
        <v>140</v>
      </c>
      <c r="I84" s="46"/>
      <c r="J84" s="296"/>
      <c r="K84" s="613"/>
    </row>
    <row r="85" spans="1:11" hidden="1" x14ac:dyDescent="0.2">
      <c r="A85" s="32"/>
      <c r="B85" s="33"/>
      <c r="C85" s="205"/>
      <c r="D85" s="28"/>
      <c r="E85" s="28"/>
      <c r="F85" s="28"/>
      <c r="G85" s="28"/>
      <c r="H85" s="24" t="s">
        <v>375</v>
      </c>
      <c r="I85" s="46">
        <v>0</v>
      </c>
      <c r="J85" s="296"/>
      <c r="K85" s="613"/>
    </row>
    <row r="86" spans="1:11" hidden="1" x14ac:dyDescent="0.2">
      <c r="A86" s="32"/>
      <c r="B86" s="33"/>
      <c r="C86" s="205"/>
      <c r="D86" s="28"/>
      <c r="E86" s="28"/>
      <c r="F86" s="28"/>
      <c r="G86" s="28"/>
      <c r="H86" s="38" t="s">
        <v>185</v>
      </c>
      <c r="I86" s="46">
        <f>+I79</f>
        <v>150</v>
      </c>
      <c r="J86" s="296"/>
      <c r="K86" s="613"/>
    </row>
    <row r="87" spans="1:11" hidden="1" x14ac:dyDescent="0.2">
      <c r="A87" s="32"/>
      <c r="B87" s="33"/>
      <c r="C87" s="205"/>
      <c r="D87" s="28"/>
      <c r="E87" s="28"/>
      <c r="F87" s="28"/>
      <c r="G87" s="28"/>
      <c r="H87" s="24" t="s">
        <v>29</v>
      </c>
      <c r="I87" s="46"/>
      <c r="J87" s="296"/>
      <c r="K87" s="613"/>
    </row>
    <row r="88" spans="1:11" ht="21" customHeight="1" x14ac:dyDescent="0.2">
      <c r="A88" s="32"/>
      <c r="B88" s="33"/>
      <c r="C88" s="205"/>
      <c r="D88" s="37" t="s">
        <v>136</v>
      </c>
      <c r="E88" s="37"/>
      <c r="F88" s="37"/>
      <c r="G88" s="37"/>
      <c r="H88" s="34"/>
      <c r="I88" s="76">
        <f>+I81+I69+I51+I40+I18</f>
        <v>5361.0999999999995</v>
      </c>
      <c r="J88" s="296"/>
      <c r="K88" s="614"/>
    </row>
    <row r="89" spans="1:11" ht="21.75" customHeight="1" x14ac:dyDescent="0.2">
      <c r="A89" s="892" t="s">
        <v>119</v>
      </c>
      <c r="B89" s="892"/>
      <c r="C89" s="892"/>
      <c r="D89" s="892"/>
      <c r="E89" s="892"/>
      <c r="F89" s="892"/>
      <c r="G89" s="892"/>
      <c r="H89" s="892"/>
      <c r="I89" s="181">
        <f t="shared" ref="I89" si="0">+I88</f>
        <v>5361.0999999999995</v>
      </c>
      <c r="J89" s="296"/>
      <c r="K89" s="615"/>
    </row>
    <row r="90" spans="1:11" ht="15.75" customHeight="1" x14ac:dyDescent="0.2">
      <c r="A90" s="709" t="s">
        <v>137</v>
      </c>
      <c r="B90" s="710"/>
      <c r="C90" s="710"/>
      <c r="D90" s="710"/>
      <c r="E90" s="710"/>
      <c r="F90" s="710"/>
      <c r="G90" s="710"/>
      <c r="H90" s="711"/>
      <c r="I90" s="201">
        <f>+I89-I91-I98</f>
        <v>-3.694822225952521E-13</v>
      </c>
      <c r="J90" s="296"/>
      <c r="K90" s="615"/>
    </row>
    <row r="91" spans="1:11" ht="21.75" customHeight="1" x14ac:dyDescent="0.2">
      <c r="A91" s="889" t="s">
        <v>15</v>
      </c>
      <c r="B91" s="890"/>
      <c r="C91" s="890"/>
      <c r="D91" s="890"/>
      <c r="E91" s="890"/>
      <c r="F91" s="890"/>
      <c r="G91" s="890"/>
      <c r="H91" s="891"/>
      <c r="I91" s="182">
        <f t="shared" ref="I91" si="1">SUM(I92:I97)</f>
        <v>5192.2</v>
      </c>
      <c r="J91" s="296"/>
      <c r="K91" s="615"/>
    </row>
    <row r="92" spans="1:11" ht="18.75" customHeight="1" x14ac:dyDescent="0.2">
      <c r="A92" s="712" t="s">
        <v>93</v>
      </c>
      <c r="B92" s="713"/>
      <c r="C92" s="713"/>
      <c r="D92" s="713"/>
      <c r="E92" s="713"/>
      <c r="F92" s="713"/>
      <c r="G92" s="713"/>
      <c r="H92" s="714"/>
      <c r="I92" s="93">
        <f>+I82+I70+I52+I41+I19</f>
        <v>1644.6</v>
      </c>
      <c r="J92" s="296"/>
      <c r="K92" s="615"/>
    </row>
    <row r="93" spans="1:11" ht="15" customHeight="1" x14ac:dyDescent="0.2">
      <c r="A93" s="712" t="s">
        <v>146</v>
      </c>
      <c r="B93" s="713"/>
      <c r="C93" s="713"/>
      <c r="D93" s="713"/>
      <c r="E93" s="713"/>
      <c r="F93" s="713"/>
      <c r="G93" s="713"/>
      <c r="H93" s="714"/>
      <c r="I93" s="94"/>
      <c r="J93" s="296"/>
      <c r="K93" s="615"/>
    </row>
    <row r="94" spans="1:11" x14ac:dyDescent="0.2">
      <c r="A94" s="712" t="s">
        <v>94</v>
      </c>
      <c r="B94" s="713"/>
      <c r="C94" s="713"/>
      <c r="D94" s="713"/>
      <c r="E94" s="713"/>
      <c r="F94" s="713"/>
      <c r="G94" s="713"/>
      <c r="H94" s="714"/>
      <c r="I94" s="94">
        <f>+I45</f>
        <v>192</v>
      </c>
      <c r="J94" s="296"/>
      <c r="K94" s="615"/>
    </row>
    <row r="95" spans="1:11" x14ac:dyDescent="0.2">
      <c r="A95" s="712" t="s">
        <v>95</v>
      </c>
      <c r="B95" s="713"/>
      <c r="C95" s="713"/>
      <c r="D95" s="713"/>
      <c r="E95" s="713"/>
      <c r="F95" s="713"/>
      <c r="G95" s="713"/>
      <c r="H95" s="714"/>
      <c r="I95" s="94"/>
      <c r="J95" s="296"/>
      <c r="K95" s="615"/>
    </row>
    <row r="96" spans="1:11" x14ac:dyDescent="0.2">
      <c r="A96" s="712" t="s">
        <v>98</v>
      </c>
      <c r="B96" s="713"/>
      <c r="C96" s="713"/>
      <c r="D96" s="713"/>
      <c r="E96" s="713"/>
      <c r="F96" s="713"/>
      <c r="G96" s="713"/>
      <c r="H96" s="714"/>
      <c r="I96" s="94">
        <f>+I85+I74+I55+I44</f>
        <v>360</v>
      </c>
      <c r="J96" s="296"/>
      <c r="K96" s="615"/>
    </row>
    <row r="97" spans="1:11" ht="15.75" customHeight="1" x14ac:dyDescent="0.2">
      <c r="A97" s="712" t="s">
        <v>99</v>
      </c>
      <c r="B97" s="713"/>
      <c r="C97" s="713"/>
      <c r="D97" s="713"/>
      <c r="E97" s="713"/>
      <c r="F97" s="713"/>
      <c r="G97" s="713"/>
      <c r="H97" s="714"/>
      <c r="I97" s="94">
        <f>+I71+I86</f>
        <v>2995.6</v>
      </c>
      <c r="J97" s="296"/>
      <c r="K97" s="615"/>
    </row>
    <row r="98" spans="1:11" ht="14.25" x14ac:dyDescent="0.2">
      <c r="A98" s="886" t="s">
        <v>14</v>
      </c>
      <c r="B98" s="887"/>
      <c r="C98" s="887"/>
      <c r="D98" s="887"/>
      <c r="E98" s="887"/>
      <c r="F98" s="887"/>
      <c r="G98" s="887"/>
      <c r="H98" s="888"/>
      <c r="I98" s="182">
        <f t="shared" ref="I98" si="2">SUM(I99:I102)</f>
        <v>168.9</v>
      </c>
      <c r="J98" s="296"/>
      <c r="K98" s="615"/>
    </row>
    <row r="99" spans="1:11" x14ac:dyDescent="0.2">
      <c r="A99" s="712" t="s">
        <v>96</v>
      </c>
      <c r="B99" s="713"/>
      <c r="C99" s="713"/>
      <c r="D99" s="713"/>
      <c r="E99" s="713"/>
      <c r="F99" s="713"/>
      <c r="G99" s="713"/>
      <c r="H99" s="714"/>
      <c r="I99" s="94">
        <f>+I83+I72+I53+I42</f>
        <v>168.9</v>
      </c>
      <c r="J99" s="296"/>
      <c r="K99" s="615"/>
    </row>
    <row r="100" spans="1:11" x14ac:dyDescent="0.2">
      <c r="A100" s="712" t="s">
        <v>97</v>
      </c>
      <c r="B100" s="713"/>
      <c r="C100" s="713"/>
      <c r="D100" s="713"/>
      <c r="E100" s="713"/>
      <c r="F100" s="713"/>
      <c r="G100" s="713"/>
      <c r="H100" s="714"/>
      <c r="I100" s="94">
        <f>+I84+I73+I54+I46</f>
        <v>0</v>
      </c>
      <c r="J100" s="296"/>
      <c r="K100" s="615"/>
    </row>
    <row r="101" spans="1:11" ht="13.5" customHeight="1" x14ac:dyDescent="0.2">
      <c r="A101" s="712" t="s">
        <v>100</v>
      </c>
      <c r="B101" s="713"/>
      <c r="C101" s="713"/>
      <c r="D101" s="713"/>
      <c r="E101" s="713"/>
      <c r="F101" s="713"/>
      <c r="G101" s="713"/>
      <c r="H101" s="714"/>
      <c r="I101" s="94">
        <f>+I87+I75+I56+I43</f>
        <v>0</v>
      </c>
      <c r="J101" s="296"/>
      <c r="K101" s="615"/>
    </row>
    <row r="102" spans="1:11" x14ac:dyDescent="0.2">
      <c r="A102" s="712" t="s">
        <v>101</v>
      </c>
      <c r="B102" s="713"/>
      <c r="C102" s="713"/>
      <c r="D102" s="713"/>
      <c r="E102" s="713"/>
      <c r="F102" s="713"/>
      <c r="G102" s="713"/>
      <c r="H102" s="714"/>
      <c r="I102" s="44"/>
      <c r="J102" s="296"/>
      <c r="K102" s="616"/>
    </row>
  </sheetData>
  <autoFilter ref="A7:K102" xr:uid="{00000000-0009-0000-0000-000008000000}"/>
  <mergeCells count="116">
    <mergeCell ref="K23:K24"/>
    <mergeCell ref="G23:G24"/>
    <mergeCell ref="F23:F24"/>
    <mergeCell ref="E23:E24"/>
    <mergeCell ref="D23:D24"/>
    <mergeCell ref="C23:C24"/>
    <mergeCell ref="B23:B24"/>
    <mergeCell ref="J31:J32"/>
    <mergeCell ref="K31:K32"/>
    <mergeCell ref="J26:J27"/>
    <mergeCell ref="C26:C27"/>
    <mergeCell ref="G31:G32"/>
    <mergeCell ref="B26:B27"/>
    <mergeCell ref="H1:K1"/>
    <mergeCell ref="G33:G34"/>
    <mergeCell ref="F60:F61"/>
    <mergeCell ref="E60:E61"/>
    <mergeCell ref="G60:G61"/>
    <mergeCell ref="A57:J57"/>
    <mergeCell ref="K33:K34"/>
    <mergeCell ref="C60:C61"/>
    <mergeCell ref="B60:B61"/>
    <mergeCell ref="G26:G27"/>
    <mergeCell ref="D60:D61"/>
    <mergeCell ref="A49:A50"/>
    <mergeCell ref="A60:A61"/>
    <mergeCell ref="E33:E34"/>
    <mergeCell ref="F33:F34"/>
    <mergeCell ref="F49:F50"/>
    <mergeCell ref="G49:G50"/>
    <mergeCell ref="C13:C15"/>
    <mergeCell ref="D13:D15"/>
    <mergeCell ref="D26:D27"/>
    <mergeCell ref="K26:K27"/>
    <mergeCell ref="B31:B32"/>
    <mergeCell ref="A31:A32"/>
    <mergeCell ref="D51:H51"/>
    <mergeCell ref="K78:K79"/>
    <mergeCell ref="K60:K61"/>
    <mergeCell ref="J60:J61"/>
    <mergeCell ref="E62:E63"/>
    <mergeCell ref="F62:F63"/>
    <mergeCell ref="G62:G63"/>
    <mergeCell ref="J33:J34"/>
    <mergeCell ref="B33:B34"/>
    <mergeCell ref="A33:A34"/>
    <mergeCell ref="C49:C50"/>
    <mergeCell ref="C40:H40"/>
    <mergeCell ref="K49:K50"/>
    <mergeCell ref="J49:J50"/>
    <mergeCell ref="D49:D50"/>
    <mergeCell ref="D33:D34"/>
    <mergeCell ref="C33:C34"/>
    <mergeCell ref="B49:B50"/>
    <mergeCell ref="A47:J47"/>
    <mergeCell ref="A91:H91"/>
    <mergeCell ref="A89:H89"/>
    <mergeCell ref="A90:H90"/>
    <mergeCell ref="F78:F79"/>
    <mergeCell ref="G78:G79"/>
    <mergeCell ref="E78:E79"/>
    <mergeCell ref="A26:A27"/>
    <mergeCell ref="E31:E32"/>
    <mergeCell ref="F31:F32"/>
    <mergeCell ref="D31:D32"/>
    <mergeCell ref="C31:C32"/>
    <mergeCell ref="E26:E27"/>
    <mergeCell ref="F26:F27"/>
    <mergeCell ref="A102:H102"/>
    <mergeCell ref="A92:H92"/>
    <mergeCell ref="A93:H93"/>
    <mergeCell ref="A100:H100"/>
    <mergeCell ref="A99:H99"/>
    <mergeCell ref="A98:H98"/>
    <mergeCell ref="A101:H101"/>
    <mergeCell ref="A97:H97"/>
    <mergeCell ref="A96:H96"/>
    <mergeCell ref="A95:H95"/>
    <mergeCell ref="A94:H94"/>
    <mergeCell ref="G3:G7"/>
    <mergeCell ref="G13:G15"/>
    <mergeCell ref="I13:I15"/>
    <mergeCell ref="J13:J15"/>
    <mergeCell ref="C78:C79"/>
    <mergeCell ref="B78:B79"/>
    <mergeCell ref="A78:A79"/>
    <mergeCell ref="J78:J79"/>
    <mergeCell ref="D78:D79"/>
    <mergeCell ref="J62:J64"/>
    <mergeCell ref="A76:J76"/>
    <mergeCell ref="A23:A24"/>
    <mergeCell ref="J23:J24"/>
    <mergeCell ref="K13:K15"/>
    <mergeCell ref="H13:H15"/>
    <mergeCell ref="A13:A15"/>
    <mergeCell ref="B13:B15"/>
    <mergeCell ref="D62:D65"/>
    <mergeCell ref="C62:C65"/>
    <mergeCell ref="B62:B65"/>
    <mergeCell ref="A62:A65"/>
    <mergeCell ref="J2:K2"/>
    <mergeCell ref="H3:H7"/>
    <mergeCell ref="A21:J21"/>
    <mergeCell ref="A8:J8"/>
    <mergeCell ref="F3:F7"/>
    <mergeCell ref="D3:D7"/>
    <mergeCell ref="A3:A7"/>
    <mergeCell ref="C3:C7"/>
    <mergeCell ref="A10:K10"/>
    <mergeCell ref="C18:H18"/>
    <mergeCell ref="I3:I7"/>
    <mergeCell ref="J4:J7"/>
    <mergeCell ref="K5:K7"/>
    <mergeCell ref="B3:B7"/>
    <mergeCell ref="A9:J9"/>
    <mergeCell ref="E3:E7"/>
  </mergeCells>
  <phoneticPr fontId="15" type="noConversion"/>
  <pageMargins left="0.19685039370078741" right="0.19685039370078741" top="0.51181102362204722" bottom="0.19685039370078741" header="0" footer="0"/>
  <pageSetup paperSize="9" scale="81"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K70"/>
  <sheetViews>
    <sheetView zoomScale="85" zoomScaleNormal="85" workbookViewId="0">
      <pane ySplit="7" topLeftCell="A8" activePane="bottomLeft" state="frozen"/>
      <selection activeCell="B16" sqref="B11:J23"/>
      <selection pane="bottomLeft" activeCell="A2" sqref="A1:XFD2"/>
    </sheetView>
  </sheetViews>
  <sheetFormatPr defaultColWidth="9.140625" defaultRowHeight="12.75" x14ac:dyDescent="0.2"/>
  <cols>
    <col min="1" max="1" width="3.140625" style="392" customWidth="1"/>
    <col min="2" max="2" width="3.5703125" style="392" customWidth="1"/>
    <col min="3" max="3" width="4" style="392" customWidth="1"/>
    <col min="4" max="4" width="39.140625" style="396" customWidth="1"/>
    <col min="5" max="5" width="6.42578125" style="396" customWidth="1"/>
    <col min="6" max="6" width="43.85546875" style="396" customWidth="1"/>
    <col min="7" max="7" width="33.28515625" style="396" customWidth="1"/>
    <col min="8" max="8" width="7" style="396" customWidth="1"/>
    <col min="9" max="9" width="13.140625" style="524" customWidth="1"/>
    <col min="10" max="10" width="29.28515625" style="367" customWidth="1"/>
    <col min="11" max="11" width="5.7109375" style="392" customWidth="1"/>
    <col min="12" max="16384" width="9.140625" style="111"/>
  </cols>
  <sheetData>
    <row r="1" spans="1:11" ht="82.5" hidden="1" customHeight="1" x14ac:dyDescent="0.2">
      <c r="H1" s="645" t="s">
        <v>943</v>
      </c>
      <c r="I1" s="645"/>
      <c r="J1" s="645"/>
      <c r="K1" s="645"/>
    </row>
    <row r="2" spans="1:11" ht="15" hidden="1" customHeight="1" x14ac:dyDescent="0.2">
      <c r="A2" s="397"/>
      <c r="B2" s="397"/>
      <c r="C2" s="397"/>
      <c r="D2" s="398"/>
      <c r="E2" s="398"/>
      <c r="F2" s="398"/>
      <c r="G2" s="398"/>
      <c r="H2" s="399"/>
      <c r="I2" s="525"/>
      <c r="J2" s="868"/>
      <c r="K2" s="868"/>
    </row>
    <row r="3" spans="1:11" ht="27"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1" ht="14.25" hidden="1" customHeight="1" x14ac:dyDescent="0.2">
      <c r="A4" s="653"/>
      <c r="B4" s="653"/>
      <c r="C4" s="653"/>
      <c r="D4" s="655"/>
      <c r="E4" s="669"/>
      <c r="F4" s="668"/>
      <c r="G4" s="668"/>
      <c r="H4" s="653"/>
      <c r="I4" s="652"/>
      <c r="J4" s="652" t="s">
        <v>116</v>
      </c>
      <c r="K4" s="426"/>
    </row>
    <row r="5" spans="1:11" ht="21.75" customHeight="1" x14ac:dyDescent="0.2">
      <c r="A5" s="653"/>
      <c r="B5" s="653"/>
      <c r="C5" s="653"/>
      <c r="D5" s="655"/>
      <c r="E5" s="669"/>
      <c r="F5" s="668"/>
      <c r="G5" s="668"/>
      <c r="H5" s="653"/>
      <c r="I5" s="652"/>
      <c r="J5" s="652"/>
      <c r="K5" s="650" t="s">
        <v>658</v>
      </c>
    </row>
    <row r="6" spans="1:11" ht="83.25" customHeight="1" x14ac:dyDescent="0.2">
      <c r="A6" s="653"/>
      <c r="B6" s="653"/>
      <c r="C6" s="653"/>
      <c r="D6" s="655"/>
      <c r="E6" s="669"/>
      <c r="F6" s="668"/>
      <c r="G6" s="668"/>
      <c r="H6" s="653"/>
      <c r="I6" s="652"/>
      <c r="J6" s="652"/>
      <c r="K6" s="650"/>
    </row>
    <row r="7" spans="1:11" ht="24.75" customHeight="1" x14ac:dyDescent="0.2">
      <c r="A7" s="653"/>
      <c r="B7" s="653"/>
      <c r="C7" s="653"/>
      <c r="D7" s="655"/>
      <c r="E7" s="669"/>
      <c r="F7" s="668"/>
      <c r="G7" s="668"/>
      <c r="H7" s="653"/>
      <c r="I7" s="652"/>
      <c r="J7" s="652"/>
      <c r="K7" s="650"/>
    </row>
    <row r="8" spans="1:11" ht="23.25" customHeight="1" x14ac:dyDescent="0.2">
      <c r="A8" s="919" t="s">
        <v>217</v>
      </c>
      <c r="B8" s="919"/>
      <c r="C8" s="919"/>
      <c r="D8" s="919"/>
      <c r="E8" s="919"/>
      <c r="F8" s="919"/>
      <c r="G8" s="919"/>
      <c r="H8" s="919"/>
      <c r="I8" s="919"/>
      <c r="J8" s="919"/>
      <c r="K8" s="369"/>
    </row>
    <row r="9" spans="1:11" ht="20.25" customHeight="1" x14ac:dyDescent="0.2">
      <c r="A9" s="400" t="s">
        <v>123</v>
      </c>
      <c r="B9" s="916" t="s">
        <v>69</v>
      </c>
      <c r="C9" s="916"/>
      <c r="D9" s="916"/>
      <c r="E9" s="916"/>
      <c r="F9" s="916"/>
      <c r="G9" s="916"/>
      <c r="H9" s="916"/>
      <c r="I9" s="916"/>
      <c r="J9" s="916"/>
      <c r="K9" s="402"/>
    </row>
    <row r="10" spans="1:11" ht="18" customHeight="1" x14ac:dyDescent="0.2">
      <c r="A10" s="400" t="s">
        <v>123</v>
      </c>
      <c r="B10" s="403" t="s">
        <v>123</v>
      </c>
      <c r="C10" s="916" t="s">
        <v>70</v>
      </c>
      <c r="D10" s="916"/>
      <c r="E10" s="916"/>
      <c r="F10" s="916"/>
      <c r="G10" s="916"/>
      <c r="H10" s="916"/>
      <c r="I10" s="916"/>
      <c r="J10" s="916"/>
      <c r="K10" s="402"/>
    </row>
    <row r="11" spans="1:11" ht="28.5" customHeight="1" x14ac:dyDescent="0.2">
      <c r="A11" s="903" t="s">
        <v>123</v>
      </c>
      <c r="B11" s="903" t="s">
        <v>123</v>
      </c>
      <c r="C11" s="903" t="s">
        <v>123</v>
      </c>
      <c r="D11" s="917" t="s">
        <v>142</v>
      </c>
      <c r="E11" s="451" t="s">
        <v>158</v>
      </c>
      <c r="F11" s="452" t="s">
        <v>772</v>
      </c>
      <c r="G11" s="837" t="s">
        <v>773</v>
      </c>
      <c r="H11" s="920" t="s">
        <v>135</v>
      </c>
      <c r="I11" s="921">
        <v>91.3</v>
      </c>
      <c r="J11" s="839" t="s">
        <v>190</v>
      </c>
      <c r="K11" s="835">
        <v>5</v>
      </c>
    </row>
    <row r="12" spans="1:11" ht="28.5" customHeight="1" x14ac:dyDescent="0.2">
      <c r="A12" s="911"/>
      <c r="B12" s="911"/>
      <c r="C12" s="911"/>
      <c r="D12" s="918"/>
      <c r="E12" s="451" t="s">
        <v>88</v>
      </c>
      <c r="F12" s="452" t="s">
        <v>774</v>
      </c>
      <c r="G12" s="912"/>
      <c r="H12" s="920"/>
      <c r="I12" s="921"/>
      <c r="J12" s="850"/>
      <c r="K12" s="915"/>
    </row>
    <row r="13" spans="1:11" ht="28.5" customHeight="1" x14ac:dyDescent="0.2">
      <c r="A13" s="911"/>
      <c r="B13" s="911"/>
      <c r="C13" s="911"/>
      <c r="D13" s="918"/>
      <c r="E13" s="451" t="s">
        <v>282</v>
      </c>
      <c r="F13" s="452" t="s">
        <v>776</v>
      </c>
      <c r="G13" s="912"/>
      <c r="H13" s="920" t="s">
        <v>13</v>
      </c>
      <c r="I13" s="851">
        <v>7.3</v>
      </c>
      <c r="J13" s="850"/>
      <c r="K13" s="915"/>
    </row>
    <row r="14" spans="1:11" ht="28.5" customHeight="1" x14ac:dyDescent="0.2">
      <c r="A14" s="911"/>
      <c r="B14" s="911"/>
      <c r="C14" s="911"/>
      <c r="D14" s="918"/>
      <c r="E14" s="499" t="s">
        <v>775</v>
      </c>
      <c r="F14" s="500" t="s">
        <v>777</v>
      </c>
      <c r="G14" s="838"/>
      <c r="H14" s="920"/>
      <c r="I14" s="853"/>
      <c r="J14" s="850"/>
      <c r="K14" s="915"/>
    </row>
    <row r="15" spans="1:11" ht="27.75" customHeight="1" x14ac:dyDescent="0.2">
      <c r="A15" s="903" t="s">
        <v>123</v>
      </c>
      <c r="B15" s="903" t="s">
        <v>123</v>
      </c>
      <c r="C15" s="903" t="s">
        <v>124</v>
      </c>
      <c r="D15" s="917" t="s">
        <v>374</v>
      </c>
      <c r="E15" s="513" t="s">
        <v>158</v>
      </c>
      <c r="F15" s="459" t="s">
        <v>888</v>
      </c>
      <c r="G15" s="837" t="s">
        <v>773</v>
      </c>
      <c r="H15" s="856" t="s">
        <v>135</v>
      </c>
      <c r="I15" s="851">
        <v>37.200000000000003</v>
      </c>
      <c r="J15" s="839" t="s">
        <v>162</v>
      </c>
      <c r="K15" s="835">
        <v>5</v>
      </c>
    </row>
    <row r="16" spans="1:11" ht="28.5" customHeight="1" x14ac:dyDescent="0.2">
      <c r="A16" s="911"/>
      <c r="B16" s="911"/>
      <c r="C16" s="911"/>
      <c r="D16" s="918"/>
      <c r="E16" s="513" t="s">
        <v>88</v>
      </c>
      <c r="F16" s="459" t="s">
        <v>778</v>
      </c>
      <c r="G16" s="912"/>
      <c r="H16" s="857"/>
      <c r="I16" s="852"/>
      <c r="J16" s="850"/>
      <c r="K16" s="915"/>
    </row>
    <row r="17" spans="1:11" ht="41.25" customHeight="1" x14ac:dyDescent="0.2">
      <c r="A17" s="911"/>
      <c r="B17" s="911"/>
      <c r="C17" s="911"/>
      <c r="D17" s="918"/>
      <c r="E17" s="513" t="s">
        <v>282</v>
      </c>
      <c r="F17" s="459" t="s">
        <v>780</v>
      </c>
      <c r="G17" s="912"/>
      <c r="H17" s="857"/>
      <c r="I17" s="852"/>
      <c r="J17" s="850"/>
      <c r="K17" s="915"/>
    </row>
    <row r="18" spans="1:11" ht="23.25" customHeight="1" x14ac:dyDescent="0.2">
      <c r="A18" s="904"/>
      <c r="B18" s="904"/>
      <c r="C18" s="904"/>
      <c r="D18" s="942"/>
      <c r="E18" s="451" t="s">
        <v>775</v>
      </c>
      <c r="F18" s="459" t="s">
        <v>779</v>
      </c>
      <c r="G18" s="912"/>
      <c r="H18" s="858"/>
      <c r="I18" s="853"/>
      <c r="J18" s="840"/>
      <c r="K18" s="836"/>
    </row>
    <row r="19" spans="1:11" ht="29.25" customHeight="1" x14ac:dyDescent="0.2">
      <c r="A19" s="737" t="s">
        <v>123</v>
      </c>
      <c r="B19" s="737" t="s">
        <v>123</v>
      </c>
      <c r="C19" s="737" t="s">
        <v>125</v>
      </c>
      <c r="D19" s="837" t="s">
        <v>359</v>
      </c>
      <c r="E19" s="514" t="s">
        <v>158</v>
      </c>
      <c r="F19" s="459" t="s">
        <v>781</v>
      </c>
      <c r="G19" s="837" t="s">
        <v>773</v>
      </c>
      <c r="H19" s="739" t="s">
        <v>135</v>
      </c>
      <c r="I19" s="851">
        <v>25.5</v>
      </c>
      <c r="J19" s="839" t="s">
        <v>358</v>
      </c>
      <c r="K19" s="835">
        <v>5</v>
      </c>
    </row>
    <row r="20" spans="1:11" ht="32.25" customHeight="1" x14ac:dyDescent="0.2">
      <c r="A20" s="855"/>
      <c r="B20" s="855"/>
      <c r="C20" s="855"/>
      <c r="D20" s="912"/>
      <c r="E20" s="514" t="s">
        <v>88</v>
      </c>
      <c r="F20" s="459" t="s">
        <v>782</v>
      </c>
      <c r="G20" s="912"/>
      <c r="H20" s="935"/>
      <c r="I20" s="852"/>
      <c r="J20" s="850"/>
      <c r="K20" s="915"/>
    </row>
    <row r="21" spans="1:11" ht="19.5" customHeight="1" x14ac:dyDescent="0.2">
      <c r="A21" s="738"/>
      <c r="B21" s="738"/>
      <c r="C21" s="738"/>
      <c r="D21" s="838"/>
      <c r="E21" s="514" t="s">
        <v>282</v>
      </c>
      <c r="F21" s="459" t="s">
        <v>783</v>
      </c>
      <c r="G21" s="838"/>
      <c r="H21" s="740"/>
      <c r="I21" s="853"/>
      <c r="J21" s="840"/>
      <c r="K21" s="836"/>
    </row>
    <row r="22" spans="1:11" ht="80.25" customHeight="1" x14ac:dyDescent="0.2">
      <c r="A22" s="405" t="s">
        <v>123</v>
      </c>
      <c r="B22" s="405" t="s">
        <v>123</v>
      </c>
      <c r="C22" s="405" t="s">
        <v>126</v>
      </c>
      <c r="D22" s="333" t="s">
        <v>122</v>
      </c>
      <c r="E22" s="513" t="s">
        <v>158</v>
      </c>
      <c r="F22" s="515" t="s">
        <v>784</v>
      </c>
      <c r="G22" s="452" t="s">
        <v>773</v>
      </c>
      <c r="H22" s="377" t="s">
        <v>135</v>
      </c>
      <c r="I22" s="335">
        <v>110.3</v>
      </c>
      <c r="J22" s="377" t="s">
        <v>503</v>
      </c>
      <c r="K22" s="373">
        <v>11</v>
      </c>
    </row>
    <row r="23" spans="1:11" ht="18" customHeight="1" x14ac:dyDescent="0.2">
      <c r="A23" s="406" t="s">
        <v>123</v>
      </c>
      <c r="B23" s="406" t="s">
        <v>123</v>
      </c>
      <c r="C23" s="928" t="s">
        <v>160</v>
      </c>
      <c r="D23" s="928"/>
      <c r="E23" s="928"/>
      <c r="F23" s="928"/>
      <c r="G23" s="928"/>
      <c r="H23" s="928"/>
      <c r="I23" s="376">
        <f>SUM(I11:I22)</f>
        <v>271.60000000000002</v>
      </c>
      <c r="J23" s="377"/>
      <c r="K23" s="378"/>
    </row>
    <row r="24" spans="1:11" s="112" customFormat="1" ht="15.75" customHeight="1" x14ac:dyDescent="0.2">
      <c r="A24" s="400" t="s">
        <v>123</v>
      </c>
      <c r="B24" s="400" t="s">
        <v>124</v>
      </c>
      <c r="C24" s="914" t="s">
        <v>159</v>
      </c>
      <c r="D24" s="914"/>
      <c r="E24" s="914"/>
      <c r="F24" s="914"/>
      <c r="G24" s="914"/>
      <c r="H24" s="914"/>
      <c r="I24" s="526"/>
      <c r="J24" s="401"/>
      <c r="K24" s="370"/>
    </row>
    <row r="25" spans="1:11" ht="47.25" customHeight="1" x14ac:dyDescent="0.2">
      <c r="A25" s="336" t="s">
        <v>123</v>
      </c>
      <c r="B25" s="336" t="s">
        <v>124</v>
      </c>
      <c r="C25" s="336" t="s">
        <v>123</v>
      </c>
      <c r="D25" s="333" t="s">
        <v>58</v>
      </c>
      <c r="E25" s="513" t="s">
        <v>158</v>
      </c>
      <c r="F25" s="515" t="s">
        <v>785</v>
      </c>
      <c r="G25" s="452" t="s">
        <v>773</v>
      </c>
      <c r="H25" s="166" t="s">
        <v>135</v>
      </c>
      <c r="I25" s="335">
        <v>82.7</v>
      </c>
      <c r="J25" s="377" t="s">
        <v>71</v>
      </c>
      <c r="K25" s="378">
        <v>4</v>
      </c>
    </row>
    <row r="26" spans="1:11" ht="16.5" customHeight="1" x14ac:dyDescent="0.2">
      <c r="A26" s="400" t="s">
        <v>123</v>
      </c>
      <c r="B26" s="400" t="s">
        <v>124</v>
      </c>
      <c r="C26" s="928" t="s">
        <v>160</v>
      </c>
      <c r="D26" s="928"/>
      <c r="E26" s="928"/>
      <c r="F26" s="928"/>
      <c r="G26" s="928"/>
      <c r="H26" s="928"/>
      <c r="I26" s="527">
        <f t="shared" ref="I26" si="0">+I25</f>
        <v>82.7</v>
      </c>
      <c r="J26" s="377"/>
      <c r="K26" s="378"/>
    </row>
    <row r="27" spans="1:11" ht="18.75" customHeight="1" x14ac:dyDescent="0.2">
      <c r="A27" s="400" t="s">
        <v>123</v>
      </c>
      <c r="B27" s="400" t="s">
        <v>125</v>
      </c>
      <c r="C27" s="943" t="s">
        <v>386</v>
      </c>
      <c r="D27" s="944"/>
      <c r="E27" s="944"/>
      <c r="F27" s="944"/>
      <c r="G27" s="944"/>
      <c r="H27" s="944"/>
      <c r="I27" s="944"/>
      <c r="J27" s="945"/>
      <c r="K27" s="378"/>
    </row>
    <row r="28" spans="1:11" ht="33" customHeight="1" x14ac:dyDescent="0.2">
      <c r="A28" s="404" t="s">
        <v>123</v>
      </c>
      <c r="B28" s="404" t="s">
        <v>125</v>
      </c>
      <c r="C28" s="404" t="s">
        <v>123</v>
      </c>
      <c r="D28" s="385" t="s">
        <v>396</v>
      </c>
      <c r="E28" s="516" t="s">
        <v>158</v>
      </c>
      <c r="F28" s="517" t="s">
        <v>786</v>
      </c>
      <c r="G28" s="501" t="s">
        <v>773</v>
      </c>
      <c r="H28" s="372" t="s">
        <v>135</v>
      </c>
      <c r="I28" s="335">
        <v>6</v>
      </c>
      <c r="J28" s="371" t="s">
        <v>353</v>
      </c>
      <c r="K28" s="407">
        <v>7</v>
      </c>
    </row>
    <row r="29" spans="1:11" ht="33.75" customHeight="1" x14ac:dyDescent="0.2">
      <c r="A29" s="336" t="s">
        <v>123</v>
      </c>
      <c r="B29" s="336" t="s">
        <v>125</v>
      </c>
      <c r="C29" s="336" t="s">
        <v>124</v>
      </c>
      <c r="D29" s="362" t="s">
        <v>143</v>
      </c>
      <c r="E29" s="518" t="s">
        <v>158</v>
      </c>
      <c r="F29" s="252" t="s">
        <v>787</v>
      </c>
      <c r="G29" s="129" t="s">
        <v>773</v>
      </c>
      <c r="H29" s="377" t="s">
        <v>135</v>
      </c>
      <c r="I29" s="528">
        <v>7</v>
      </c>
      <c r="J29" s="377" t="s">
        <v>164</v>
      </c>
      <c r="K29" s="378">
        <v>10</v>
      </c>
    </row>
    <row r="30" spans="1:11" ht="33.75" customHeight="1" x14ac:dyDescent="0.2">
      <c r="A30" s="336" t="s">
        <v>123</v>
      </c>
      <c r="B30" s="336" t="s">
        <v>125</v>
      </c>
      <c r="C30" s="336" t="s">
        <v>125</v>
      </c>
      <c r="D30" s="362" t="s">
        <v>378</v>
      </c>
      <c r="E30" s="518" t="s">
        <v>158</v>
      </c>
      <c r="F30" s="252" t="s">
        <v>788</v>
      </c>
      <c r="G30" s="129" t="s">
        <v>773</v>
      </c>
      <c r="H30" s="377" t="s">
        <v>135</v>
      </c>
      <c r="I30" s="528">
        <v>7</v>
      </c>
      <c r="J30" s="377" t="s">
        <v>163</v>
      </c>
      <c r="K30" s="378">
        <v>4</v>
      </c>
    </row>
    <row r="31" spans="1:11" x14ac:dyDescent="0.2">
      <c r="A31" s="400" t="s">
        <v>123</v>
      </c>
      <c r="B31" s="400" t="s">
        <v>124</v>
      </c>
      <c r="C31" s="928" t="s">
        <v>160</v>
      </c>
      <c r="D31" s="928"/>
      <c r="E31" s="928"/>
      <c r="F31" s="928"/>
      <c r="G31" s="928"/>
      <c r="H31" s="928"/>
      <c r="I31" s="527">
        <f t="shared" ref="I31" si="1">SUM(I28:I30)</f>
        <v>20</v>
      </c>
      <c r="J31" s="377"/>
      <c r="K31" s="378"/>
    </row>
    <row r="32" spans="1:11" ht="16.5" customHeight="1" x14ac:dyDescent="0.2">
      <c r="A32" s="400" t="s">
        <v>123</v>
      </c>
      <c r="B32" s="928" t="s">
        <v>118</v>
      </c>
      <c r="C32" s="928"/>
      <c r="D32" s="928"/>
      <c r="E32" s="928"/>
      <c r="F32" s="928"/>
      <c r="G32" s="928"/>
      <c r="H32" s="928"/>
      <c r="I32" s="527">
        <f t="shared" ref="I32" si="2">+I31+I26+I23</f>
        <v>374.3</v>
      </c>
      <c r="J32" s="377"/>
      <c r="K32" s="378"/>
    </row>
    <row r="33" spans="1:11" ht="18.75" customHeight="1" x14ac:dyDescent="0.2">
      <c r="A33" s="400" t="s">
        <v>124</v>
      </c>
      <c r="B33" s="916" t="s">
        <v>295</v>
      </c>
      <c r="C33" s="916"/>
      <c r="D33" s="916"/>
      <c r="E33" s="916"/>
      <c r="F33" s="916"/>
      <c r="G33" s="916"/>
      <c r="H33" s="916"/>
      <c r="I33" s="916"/>
      <c r="J33" s="916"/>
      <c r="K33" s="370"/>
    </row>
    <row r="34" spans="1:11" ht="19.5" customHeight="1" x14ac:dyDescent="0.2">
      <c r="A34" s="400" t="s">
        <v>124</v>
      </c>
      <c r="B34" s="400" t="s">
        <v>123</v>
      </c>
      <c r="C34" s="916" t="s">
        <v>72</v>
      </c>
      <c r="D34" s="916"/>
      <c r="E34" s="916"/>
      <c r="F34" s="916"/>
      <c r="G34" s="916"/>
      <c r="H34" s="916"/>
      <c r="I34" s="916"/>
      <c r="J34" s="916"/>
      <c r="K34" s="370"/>
    </row>
    <row r="35" spans="1:11" ht="34.5" customHeight="1" x14ac:dyDescent="0.2">
      <c r="A35" s="336" t="s">
        <v>124</v>
      </c>
      <c r="B35" s="336" t="s">
        <v>123</v>
      </c>
      <c r="C35" s="336" t="s">
        <v>123</v>
      </c>
      <c r="D35" s="333" t="s">
        <v>296</v>
      </c>
      <c r="E35" s="520" t="s">
        <v>158</v>
      </c>
      <c r="F35" s="521" t="s">
        <v>671</v>
      </c>
      <c r="G35" s="522" t="s">
        <v>789</v>
      </c>
      <c r="H35" s="377" t="s">
        <v>1</v>
      </c>
      <c r="I35" s="335">
        <v>1713</v>
      </c>
      <c r="J35" s="408" t="s">
        <v>629</v>
      </c>
      <c r="K35" s="407">
        <v>14</v>
      </c>
    </row>
    <row r="36" spans="1:11" ht="41.25" customHeight="1" x14ac:dyDescent="0.2">
      <c r="A36" s="336" t="s">
        <v>124</v>
      </c>
      <c r="B36" s="336" t="s">
        <v>123</v>
      </c>
      <c r="C36" s="336" t="s">
        <v>124</v>
      </c>
      <c r="D36" s="334" t="s">
        <v>419</v>
      </c>
      <c r="E36" s="523" t="s">
        <v>158</v>
      </c>
      <c r="F36" s="521" t="s">
        <v>790</v>
      </c>
      <c r="G36" s="522" t="s">
        <v>789</v>
      </c>
      <c r="H36" s="334" t="s">
        <v>1</v>
      </c>
      <c r="I36" s="335">
        <v>120</v>
      </c>
      <c r="J36" s="409"/>
      <c r="K36" s="410"/>
    </row>
    <row r="37" spans="1:11" ht="36" customHeight="1" x14ac:dyDescent="0.2">
      <c r="A37" s="336" t="s">
        <v>124</v>
      </c>
      <c r="B37" s="336" t="s">
        <v>123</v>
      </c>
      <c r="C37" s="336" t="s">
        <v>125</v>
      </c>
      <c r="D37" s="334" t="s">
        <v>257</v>
      </c>
      <c r="E37" s="523" t="s">
        <v>158</v>
      </c>
      <c r="F37" s="521" t="s">
        <v>671</v>
      </c>
      <c r="G37" s="146" t="s">
        <v>791</v>
      </c>
      <c r="H37" s="334" t="s">
        <v>1</v>
      </c>
      <c r="I37" s="335">
        <v>230</v>
      </c>
      <c r="J37" s="380" t="s">
        <v>258</v>
      </c>
      <c r="K37" s="378" t="s">
        <v>448</v>
      </c>
    </row>
    <row r="38" spans="1:11" ht="24.75" customHeight="1" x14ac:dyDescent="0.2">
      <c r="A38" s="934" t="s">
        <v>124</v>
      </c>
      <c r="B38" s="934" t="s">
        <v>123</v>
      </c>
      <c r="C38" s="934" t="s">
        <v>126</v>
      </c>
      <c r="D38" s="913" t="s">
        <v>189</v>
      </c>
      <c r="E38" s="923" t="s">
        <v>158</v>
      </c>
      <c r="F38" s="801" t="s">
        <v>792</v>
      </c>
      <c r="G38" s="909" t="s">
        <v>793</v>
      </c>
      <c r="H38" s="377" t="s">
        <v>1</v>
      </c>
      <c r="I38" s="335">
        <v>60</v>
      </c>
      <c r="J38" s="941" t="s">
        <v>293</v>
      </c>
      <c r="K38" s="834">
        <v>29</v>
      </c>
    </row>
    <row r="39" spans="1:11" ht="27" customHeight="1" x14ac:dyDescent="0.2">
      <c r="A39" s="934"/>
      <c r="B39" s="934"/>
      <c r="C39" s="934"/>
      <c r="D39" s="913"/>
      <c r="E39" s="924"/>
      <c r="F39" s="802"/>
      <c r="G39" s="910"/>
      <c r="H39" s="377" t="s">
        <v>3</v>
      </c>
      <c r="I39" s="335">
        <v>307.39999999999998</v>
      </c>
      <c r="J39" s="941"/>
      <c r="K39" s="834"/>
    </row>
    <row r="40" spans="1:11" ht="36" customHeight="1" x14ac:dyDescent="0.2">
      <c r="A40" s="903" t="s">
        <v>124</v>
      </c>
      <c r="B40" s="903" t="s">
        <v>123</v>
      </c>
      <c r="C40" s="903" t="s">
        <v>127</v>
      </c>
      <c r="D40" s="905" t="s">
        <v>504</v>
      </c>
      <c r="E40" s="923" t="s">
        <v>158</v>
      </c>
      <c r="F40" s="909" t="s">
        <v>794</v>
      </c>
      <c r="G40" s="925" t="s">
        <v>795</v>
      </c>
      <c r="H40" s="377" t="s">
        <v>1</v>
      </c>
      <c r="I40" s="335">
        <v>0.1</v>
      </c>
      <c r="J40" s="907" t="s">
        <v>478</v>
      </c>
      <c r="K40" s="363">
        <v>227</v>
      </c>
    </row>
    <row r="41" spans="1:11" ht="25.5" customHeight="1" x14ac:dyDescent="0.2">
      <c r="A41" s="904"/>
      <c r="B41" s="904"/>
      <c r="C41" s="904"/>
      <c r="D41" s="906"/>
      <c r="E41" s="924"/>
      <c r="F41" s="910"/>
      <c r="G41" s="926"/>
      <c r="H41" s="377" t="s">
        <v>13</v>
      </c>
      <c r="I41" s="335">
        <v>15.4</v>
      </c>
      <c r="J41" s="908"/>
      <c r="K41" s="364"/>
    </row>
    <row r="42" spans="1:11" ht="31.5" customHeight="1" x14ac:dyDescent="0.2">
      <c r="A42" s="903" t="s">
        <v>124</v>
      </c>
      <c r="B42" s="903" t="s">
        <v>123</v>
      </c>
      <c r="C42" s="903" t="s">
        <v>128</v>
      </c>
      <c r="D42" s="905" t="s">
        <v>472</v>
      </c>
      <c r="E42" s="523" t="s">
        <v>158</v>
      </c>
      <c r="F42" s="909" t="s">
        <v>796</v>
      </c>
      <c r="G42" s="925" t="s">
        <v>795</v>
      </c>
      <c r="H42" s="377" t="s">
        <v>1</v>
      </c>
      <c r="I42" s="335">
        <v>3.2</v>
      </c>
      <c r="J42" s="907" t="s">
        <v>479</v>
      </c>
      <c r="K42" s="835">
        <v>130</v>
      </c>
    </row>
    <row r="43" spans="1:11" ht="24.75" customHeight="1" x14ac:dyDescent="0.2">
      <c r="A43" s="904"/>
      <c r="B43" s="904"/>
      <c r="C43" s="904"/>
      <c r="D43" s="906"/>
      <c r="E43" s="504"/>
      <c r="F43" s="910"/>
      <c r="G43" s="926"/>
      <c r="H43" s="377" t="s">
        <v>13</v>
      </c>
      <c r="I43" s="335">
        <v>27.8</v>
      </c>
      <c r="J43" s="908"/>
      <c r="K43" s="836"/>
    </row>
    <row r="44" spans="1:11" ht="29.25" customHeight="1" x14ac:dyDescent="0.2">
      <c r="A44" s="903" t="s">
        <v>124</v>
      </c>
      <c r="B44" s="903" t="s">
        <v>123</v>
      </c>
      <c r="C44" s="903" t="s">
        <v>129</v>
      </c>
      <c r="D44" s="905" t="s">
        <v>598</v>
      </c>
      <c r="E44" s="923" t="s">
        <v>158</v>
      </c>
      <c r="F44" s="909" t="s">
        <v>797</v>
      </c>
      <c r="G44" s="925" t="s">
        <v>795</v>
      </c>
      <c r="H44" s="377" t="s">
        <v>1</v>
      </c>
      <c r="I44" s="335">
        <v>7.6</v>
      </c>
      <c r="J44" s="907" t="s">
        <v>477</v>
      </c>
      <c r="K44" s="835">
        <v>39</v>
      </c>
    </row>
    <row r="45" spans="1:11" ht="25.5" customHeight="1" x14ac:dyDescent="0.2">
      <c r="A45" s="904"/>
      <c r="B45" s="904"/>
      <c r="C45" s="904"/>
      <c r="D45" s="906"/>
      <c r="E45" s="924"/>
      <c r="F45" s="910"/>
      <c r="G45" s="926"/>
      <c r="H45" s="377" t="s">
        <v>13</v>
      </c>
      <c r="I45" s="335">
        <v>42.9</v>
      </c>
      <c r="J45" s="908"/>
      <c r="K45" s="836"/>
    </row>
    <row r="46" spans="1:11" ht="19.5" customHeight="1" x14ac:dyDescent="0.2">
      <c r="A46" s="400" t="s">
        <v>124</v>
      </c>
      <c r="B46" s="400" t="s">
        <v>123</v>
      </c>
      <c r="C46" s="928" t="s">
        <v>160</v>
      </c>
      <c r="D46" s="928"/>
      <c r="E46" s="928"/>
      <c r="F46" s="928"/>
      <c r="G46" s="928"/>
      <c r="H46" s="928"/>
      <c r="I46" s="376">
        <f>SUM(I35:I45)</f>
        <v>2527.4</v>
      </c>
      <c r="J46" s="377"/>
      <c r="K46" s="378"/>
    </row>
    <row r="47" spans="1:11" ht="18.75" customHeight="1" x14ac:dyDescent="0.2">
      <c r="A47" s="400" t="s">
        <v>124</v>
      </c>
      <c r="B47" s="400" t="s">
        <v>124</v>
      </c>
      <c r="C47" s="938" t="s">
        <v>294</v>
      </c>
      <c r="D47" s="939"/>
      <c r="E47" s="939"/>
      <c r="F47" s="939"/>
      <c r="G47" s="939"/>
      <c r="H47" s="939"/>
      <c r="I47" s="939"/>
      <c r="J47" s="940"/>
      <c r="K47" s="378"/>
    </row>
    <row r="48" spans="1:11" ht="21" customHeight="1" x14ac:dyDescent="0.2">
      <c r="A48" s="922" t="s">
        <v>124</v>
      </c>
      <c r="B48" s="922" t="s">
        <v>124</v>
      </c>
      <c r="C48" s="922" t="s">
        <v>123</v>
      </c>
      <c r="D48" s="933" t="s">
        <v>291</v>
      </c>
      <c r="E48" s="936">
        <v>1</v>
      </c>
      <c r="F48" s="937" t="s">
        <v>798</v>
      </c>
      <c r="G48" s="726" t="s">
        <v>799</v>
      </c>
      <c r="H48" s="377" t="s">
        <v>1</v>
      </c>
      <c r="I48" s="335">
        <v>10</v>
      </c>
      <c r="J48" s="913" t="s">
        <v>161</v>
      </c>
      <c r="K48" s="934" t="s">
        <v>88</v>
      </c>
    </row>
    <row r="49" spans="1:11" ht="25.5" customHeight="1" x14ac:dyDescent="0.2">
      <c r="A49" s="922"/>
      <c r="B49" s="922"/>
      <c r="C49" s="922"/>
      <c r="D49" s="933"/>
      <c r="E49" s="936"/>
      <c r="F49" s="937"/>
      <c r="G49" s="726"/>
      <c r="H49" s="380" t="s">
        <v>3</v>
      </c>
      <c r="I49" s="335">
        <v>10</v>
      </c>
      <c r="J49" s="913"/>
      <c r="K49" s="934"/>
    </row>
    <row r="50" spans="1:11" ht="39.75" customHeight="1" x14ac:dyDescent="0.2">
      <c r="A50" s="411" t="s">
        <v>124</v>
      </c>
      <c r="B50" s="411" t="s">
        <v>124</v>
      </c>
      <c r="C50" s="411" t="s">
        <v>124</v>
      </c>
      <c r="D50" s="375" t="s">
        <v>460</v>
      </c>
      <c r="E50" s="519">
        <v>1</v>
      </c>
      <c r="F50" s="498" t="s">
        <v>669</v>
      </c>
      <c r="G50" s="431" t="s">
        <v>773</v>
      </c>
      <c r="H50" s="380" t="s">
        <v>135</v>
      </c>
      <c r="I50" s="335">
        <v>33</v>
      </c>
      <c r="J50" s="384" t="s">
        <v>505</v>
      </c>
      <c r="K50" s="361" t="s">
        <v>153</v>
      </c>
    </row>
    <row r="51" spans="1:11" ht="37.5" customHeight="1" x14ac:dyDescent="0.2">
      <c r="A51" s="405" t="s">
        <v>124</v>
      </c>
      <c r="B51" s="405" t="s">
        <v>124</v>
      </c>
      <c r="C51" s="405" t="s">
        <v>126</v>
      </c>
      <c r="D51" s="384" t="s">
        <v>436</v>
      </c>
      <c r="E51" s="484">
        <v>1</v>
      </c>
      <c r="F51" s="433" t="s">
        <v>800</v>
      </c>
      <c r="G51" s="431" t="s">
        <v>773</v>
      </c>
      <c r="H51" s="362" t="s">
        <v>1</v>
      </c>
      <c r="I51" s="529">
        <v>17.5</v>
      </c>
      <c r="J51" s="380" t="s">
        <v>297</v>
      </c>
      <c r="K51" s="373">
        <v>80</v>
      </c>
    </row>
    <row r="52" spans="1:11" ht="42.75" customHeight="1" x14ac:dyDescent="0.2">
      <c r="A52" s="405" t="s">
        <v>124</v>
      </c>
      <c r="B52" s="405" t="s">
        <v>124</v>
      </c>
      <c r="C52" s="405" t="s">
        <v>127</v>
      </c>
      <c r="D52" s="362" t="s">
        <v>462</v>
      </c>
      <c r="E52" s="484">
        <v>1</v>
      </c>
      <c r="F52" s="433" t="s">
        <v>800</v>
      </c>
      <c r="G52" s="431" t="s">
        <v>773</v>
      </c>
      <c r="H52" s="334" t="s">
        <v>1</v>
      </c>
      <c r="I52" s="529">
        <v>5</v>
      </c>
      <c r="J52" s="380" t="s">
        <v>46</v>
      </c>
      <c r="K52" s="373">
        <v>160</v>
      </c>
    </row>
    <row r="53" spans="1:11" ht="39.75" customHeight="1" x14ac:dyDescent="0.2">
      <c r="A53" s="502" t="s">
        <v>124</v>
      </c>
      <c r="B53" s="502" t="s">
        <v>124</v>
      </c>
      <c r="C53" s="502" t="s">
        <v>128</v>
      </c>
      <c r="D53" s="385" t="s">
        <v>551</v>
      </c>
      <c r="E53" s="484">
        <v>1</v>
      </c>
      <c r="F53" s="450" t="s">
        <v>801</v>
      </c>
      <c r="G53" s="431" t="s">
        <v>773</v>
      </c>
      <c r="H53" s="384" t="s">
        <v>1</v>
      </c>
      <c r="I53" s="529">
        <v>2.5</v>
      </c>
      <c r="J53" s="383" t="s">
        <v>292</v>
      </c>
      <c r="K53" s="363">
        <v>7</v>
      </c>
    </row>
    <row r="54" spans="1:11" ht="54.75" customHeight="1" x14ac:dyDescent="0.2">
      <c r="A54" s="502" t="s">
        <v>124</v>
      </c>
      <c r="B54" s="502" t="s">
        <v>124</v>
      </c>
      <c r="C54" s="502" t="s">
        <v>129</v>
      </c>
      <c r="D54" s="385" t="s">
        <v>907</v>
      </c>
      <c r="E54" s="484">
        <v>1</v>
      </c>
      <c r="F54" s="450" t="s">
        <v>909</v>
      </c>
      <c r="G54" s="431" t="s">
        <v>773</v>
      </c>
      <c r="H54" s="384" t="s">
        <v>13</v>
      </c>
      <c r="I54" s="529">
        <v>14.1</v>
      </c>
      <c r="J54" s="383" t="s">
        <v>908</v>
      </c>
      <c r="K54" s="363" t="s">
        <v>910</v>
      </c>
    </row>
    <row r="55" spans="1:11" ht="15.75" customHeight="1" x14ac:dyDescent="0.2">
      <c r="A55" s="400" t="s">
        <v>124</v>
      </c>
      <c r="B55" s="400" t="s">
        <v>124</v>
      </c>
      <c r="C55" s="928" t="s">
        <v>160</v>
      </c>
      <c r="D55" s="928"/>
      <c r="E55" s="928"/>
      <c r="F55" s="928"/>
      <c r="G55" s="928"/>
      <c r="H55" s="928"/>
      <c r="I55" s="527">
        <f>SUM(I48:I54)</f>
        <v>92.1</v>
      </c>
      <c r="J55" s="377"/>
      <c r="K55" s="378"/>
    </row>
    <row r="56" spans="1:11" ht="20.25" customHeight="1" x14ac:dyDescent="0.2">
      <c r="A56" s="400" t="s">
        <v>124</v>
      </c>
      <c r="B56" s="928" t="s">
        <v>118</v>
      </c>
      <c r="C56" s="928"/>
      <c r="D56" s="928"/>
      <c r="E56" s="928"/>
      <c r="F56" s="928"/>
      <c r="G56" s="928"/>
      <c r="H56" s="928"/>
      <c r="I56" s="527">
        <f>+I55+I46</f>
        <v>2619.5</v>
      </c>
      <c r="J56" s="377"/>
      <c r="K56" s="378"/>
    </row>
    <row r="57" spans="1:11" ht="22.5" customHeight="1" x14ac:dyDescent="0.2">
      <c r="A57" s="931" t="s">
        <v>119</v>
      </c>
      <c r="B57" s="931"/>
      <c r="C57" s="931"/>
      <c r="D57" s="931"/>
      <c r="E57" s="931"/>
      <c r="F57" s="931"/>
      <c r="G57" s="931"/>
      <c r="H57" s="931"/>
      <c r="I57" s="530">
        <f>+I56+I32</f>
        <v>2993.8</v>
      </c>
      <c r="J57" s="412"/>
      <c r="K57" s="413"/>
    </row>
    <row r="58" spans="1:11" ht="15.75" customHeight="1" x14ac:dyDescent="0.2">
      <c r="A58" s="930" t="s">
        <v>137</v>
      </c>
      <c r="B58" s="930"/>
      <c r="C58" s="930"/>
      <c r="D58" s="930"/>
      <c r="E58" s="930"/>
      <c r="F58" s="930"/>
      <c r="G58" s="930"/>
      <c r="H58" s="930"/>
      <c r="I58" s="624">
        <f>+I57-I59-I66</f>
        <v>5.6843418860808015E-13</v>
      </c>
      <c r="J58" s="412"/>
      <c r="K58" s="413"/>
    </row>
    <row r="59" spans="1:11" ht="18" customHeight="1" x14ac:dyDescent="0.2">
      <c r="A59" s="932" t="s">
        <v>15</v>
      </c>
      <c r="B59" s="932"/>
      <c r="C59" s="932"/>
      <c r="D59" s="932"/>
      <c r="E59" s="932"/>
      <c r="F59" s="932"/>
      <c r="G59" s="932"/>
      <c r="H59" s="932"/>
      <c r="I59" s="531">
        <f t="shared" ref="I59" si="3">SUM(I60:I65)</f>
        <v>2676.3999999999996</v>
      </c>
      <c r="J59" s="638"/>
      <c r="K59" s="413"/>
    </row>
    <row r="60" spans="1:11" x14ac:dyDescent="0.2">
      <c r="A60" s="927" t="s">
        <v>631</v>
      </c>
      <c r="B60" s="927"/>
      <c r="C60" s="927"/>
      <c r="D60" s="927"/>
      <c r="E60" s="927"/>
      <c r="F60" s="927"/>
      <c r="G60" s="927"/>
      <c r="H60" s="927"/>
      <c r="I60" s="414">
        <f>+I53+I52+I51+I48+I38+I37+I36+I35+I44+I42+I40</f>
        <v>2168.8999999999996</v>
      </c>
      <c r="J60" s="641">
        <f>+I60+I62</f>
        <v>2568.8999999999996</v>
      </c>
      <c r="K60" s="413"/>
    </row>
    <row r="61" spans="1:11" x14ac:dyDescent="0.2">
      <c r="A61" s="927" t="s">
        <v>632</v>
      </c>
      <c r="B61" s="927"/>
      <c r="C61" s="927"/>
      <c r="D61" s="927"/>
      <c r="E61" s="927"/>
      <c r="F61" s="927"/>
      <c r="G61" s="927"/>
      <c r="H61" s="927"/>
      <c r="I61" s="414">
        <f>+I54+I45+I43+I41+I13</f>
        <v>107.5</v>
      </c>
      <c r="J61" s="638"/>
      <c r="K61" s="413"/>
    </row>
    <row r="62" spans="1:11" x14ac:dyDescent="0.2">
      <c r="A62" s="927" t="s">
        <v>633</v>
      </c>
      <c r="B62" s="927"/>
      <c r="C62" s="927"/>
      <c r="D62" s="927"/>
      <c r="E62" s="927"/>
      <c r="F62" s="927"/>
      <c r="G62" s="927"/>
      <c r="H62" s="927"/>
      <c r="I62" s="414">
        <f>+I30+I29+I28+I25+I22+I19+I15+I11+I50</f>
        <v>400</v>
      </c>
      <c r="J62" s="638"/>
      <c r="K62" s="413"/>
    </row>
    <row r="63" spans="1:11" x14ac:dyDescent="0.2">
      <c r="A63" s="927" t="s">
        <v>634</v>
      </c>
      <c r="B63" s="927"/>
      <c r="C63" s="927"/>
      <c r="D63" s="927"/>
      <c r="E63" s="927"/>
      <c r="F63" s="927"/>
      <c r="G63" s="927"/>
      <c r="H63" s="927"/>
      <c r="I63" s="414"/>
      <c r="J63" s="638"/>
      <c r="K63" s="413"/>
    </row>
    <row r="64" spans="1:11" x14ac:dyDescent="0.2">
      <c r="A64" s="927" t="s">
        <v>635</v>
      </c>
      <c r="B64" s="927"/>
      <c r="C64" s="927"/>
      <c r="D64" s="927"/>
      <c r="E64" s="927"/>
      <c r="F64" s="927"/>
      <c r="G64" s="927"/>
      <c r="H64" s="927"/>
      <c r="I64" s="414"/>
      <c r="J64" s="638"/>
      <c r="K64" s="413"/>
    </row>
    <row r="65" spans="1:11" x14ac:dyDescent="0.2">
      <c r="A65" s="927" t="s">
        <v>636</v>
      </c>
      <c r="B65" s="927"/>
      <c r="C65" s="927"/>
      <c r="D65" s="927"/>
      <c r="E65" s="927"/>
      <c r="F65" s="927"/>
      <c r="G65" s="927"/>
      <c r="H65" s="927"/>
      <c r="I65" s="414"/>
      <c r="J65" s="412"/>
      <c r="K65" s="413"/>
    </row>
    <row r="66" spans="1:11" x14ac:dyDescent="0.2">
      <c r="A66" s="929" t="s">
        <v>14</v>
      </c>
      <c r="B66" s="929"/>
      <c r="C66" s="929"/>
      <c r="D66" s="929"/>
      <c r="E66" s="929"/>
      <c r="F66" s="929"/>
      <c r="G66" s="929"/>
      <c r="H66" s="929"/>
      <c r="I66" s="531">
        <f t="shared" ref="I66" si="4">SUM(I67:I70)</f>
        <v>317.39999999999998</v>
      </c>
      <c r="J66" s="412"/>
      <c r="K66" s="413"/>
    </row>
    <row r="67" spans="1:11" x14ac:dyDescent="0.2">
      <c r="A67" s="927" t="s">
        <v>637</v>
      </c>
      <c r="B67" s="927"/>
      <c r="C67" s="927"/>
      <c r="D67" s="927"/>
      <c r="E67" s="927"/>
      <c r="F67" s="927"/>
      <c r="G67" s="927"/>
      <c r="H67" s="927"/>
      <c r="I67" s="414">
        <f>+I49+I39</f>
        <v>317.39999999999998</v>
      </c>
      <c r="J67" s="412"/>
      <c r="K67" s="413"/>
    </row>
    <row r="68" spans="1:11" x14ac:dyDescent="0.2">
      <c r="A68" s="927" t="s">
        <v>638</v>
      </c>
      <c r="B68" s="927"/>
      <c r="C68" s="927"/>
      <c r="D68" s="927"/>
      <c r="E68" s="927"/>
      <c r="F68" s="927"/>
      <c r="G68" s="927"/>
      <c r="H68" s="927"/>
      <c r="I68" s="414"/>
      <c r="J68" s="412"/>
    </row>
    <row r="69" spans="1:11" x14ac:dyDescent="0.2">
      <c r="A69" s="927" t="s">
        <v>639</v>
      </c>
      <c r="B69" s="927"/>
      <c r="C69" s="927"/>
      <c r="D69" s="927"/>
      <c r="E69" s="927"/>
      <c r="F69" s="927"/>
      <c r="G69" s="927"/>
      <c r="H69" s="927"/>
      <c r="I69" s="414"/>
      <c r="J69" s="412"/>
    </row>
    <row r="70" spans="1:11" x14ac:dyDescent="0.2">
      <c r="A70" s="927" t="s">
        <v>640</v>
      </c>
      <c r="B70" s="927"/>
      <c r="C70" s="927"/>
      <c r="D70" s="927"/>
      <c r="E70" s="927"/>
      <c r="F70" s="927"/>
      <c r="G70" s="927"/>
      <c r="H70" s="927"/>
      <c r="I70" s="532"/>
      <c r="J70" s="412"/>
    </row>
  </sheetData>
  <mergeCells count="114">
    <mergeCell ref="H1:K1"/>
    <mergeCell ref="K15:K18"/>
    <mergeCell ref="G42:G43"/>
    <mergeCell ref="E44:E45"/>
    <mergeCell ref="F44:F45"/>
    <mergeCell ref="G44:G45"/>
    <mergeCell ref="E48:E49"/>
    <mergeCell ref="F48:F49"/>
    <mergeCell ref="G48:G49"/>
    <mergeCell ref="C47:J47"/>
    <mergeCell ref="K42:K43"/>
    <mergeCell ref="J38:J39"/>
    <mergeCell ref="I19:I21"/>
    <mergeCell ref="J19:J21"/>
    <mergeCell ref="K19:K21"/>
    <mergeCell ref="G15:G18"/>
    <mergeCell ref="D15:D18"/>
    <mergeCell ref="C15:C18"/>
    <mergeCell ref="C27:J27"/>
    <mergeCell ref="K48:K49"/>
    <mergeCell ref="K38:K39"/>
    <mergeCell ref="B33:J33"/>
    <mergeCell ref="J48:J49"/>
    <mergeCell ref="B38:B39"/>
    <mergeCell ref="C26:H26"/>
    <mergeCell ref="C38:C39"/>
    <mergeCell ref="A38:A39"/>
    <mergeCell ref="C31:H31"/>
    <mergeCell ref="C23:H23"/>
    <mergeCell ref="E38:E39"/>
    <mergeCell ref="F38:F39"/>
    <mergeCell ref="G38:G39"/>
    <mergeCell ref="H19:H21"/>
    <mergeCell ref="C34:J34"/>
    <mergeCell ref="B32:H32"/>
    <mergeCell ref="B48:B49"/>
    <mergeCell ref="E40:E41"/>
    <mergeCell ref="F40:F41"/>
    <mergeCell ref="G40:G41"/>
    <mergeCell ref="A70:H70"/>
    <mergeCell ref="A64:H64"/>
    <mergeCell ref="B56:H56"/>
    <mergeCell ref="A69:H69"/>
    <mergeCell ref="A61:H61"/>
    <mergeCell ref="A67:H67"/>
    <mergeCell ref="A65:H65"/>
    <mergeCell ref="A68:H68"/>
    <mergeCell ref="A66:H66"/>
    <mergeCell ref="A62:H62"/>
    <mergeCell ref="A63:H63"/>
    <mergeCell ref="A60:H60"/>
    <mergeCell ref="A58:H58"/>
    <mergeCell ref="A57:H57"/>
    <mergeCell ref="A59:H59"/>
    <mergeCell ref="C55:H55"/>
    <mergeCell ref="A48:A49"/>
    <mergeCell ref="D48:D49"/>
    <mergeCell ref="C48:C49"/>
    <mergeCell ref="C46:H46"/>
    <mergeCell ref="J2:K2"/>
    <mergeCell ref="I3:I7"/>
    <mergeCell ref="K11:K14"/>
    <mergeCell ref="B9:J9"/>
    <mergeCell ref="H3:H7"/>
    <mergeCell ref="B11:B14"/>
    <mergeCell ref="C11:C14"/>
    <mergeCell ref="D11:D14"/>
    <mergeCell ref="J11:J14"/>
    <mergeCell ref="E3:E7"/>
    <mergeCell ref="G3:G7"/>
    <mergeCell ref="G11:G14"/>
    <mergeCell ref="A8:J8"/>
    <mergeCell ref="J4:J7"/>
    <mergeCell ref="C10:J10"/>
    <mergeCell ref="F3:F7"/>
    <mergeCell ref="K5:K7"/>
    <mergeCell ref="H11:H12"/>
    <mergeCell ref="I11:I12"/>
    <mergeCell ref="H13:H14"/>
    <mergeCell ref="I13:I14"/>
    <mergeCell ref="K44:K45"/>
    <mergeCell ref="B15:B18"/>
    <mergeCell ref="A15:A18"/>
    <mergeCell ref="H15:H18"/>
    <mergeCell ref="I15:I18"/>
    <mergeCell ref="J15:J18"/>
    <mergeCell ref="A3:A7"/>
    <mergeCell ref="D3:D7"/>
    <mergeCell ref="B3:B7"/>
    <mergeCell ref="A11:A14"/>
    <mergeCell ref="C3:C7"/>
    <mergeCell ref="A19:A21"/>
    <mergeCell ref="B19:B21"/>
    <mergeCell ref="C19:C21"/>
    <mergeCell ref="D19:D21"/>
    <mergeCell ref="G19:G21"/>
    <mergeCell ref="A42:A43"/>
    <mergeCell ref="B42:B43"/>
    <mergeCell ref="C42:C43"/>
    <mergeCell ref="A44:A45"/>
    <mergeCell ref="B44:B45"/>
    <mergeCell ref="C44:C45"/>
    <mergeCell ref="D38:D39"/>
    <mergeCell ref="C24:H24"/>
    <mergeCell ref="A40:A41"/>
    <mergeCell ref="B40:B41"/>
    <mergeCell ref="D40:D41"/>
    <mergeCell ref="D42:D43"/>
    <mergeCell ref="D44:D45"/>
    <mergeCell ref="C40:C41"/>
    <mergeCell ref="J40:J41"/>
    <mergeCell ref="J42:J43"/>
    <mergeCell ref="J44:J45"/>
    <mergeCell ref="F42:F43"/>
  </mergeCells>
  <phoneticPr fontId="15" type="noConversion"/>
  <pageMargins left="0.19685039370078741" right="0.19685039370078741" top="0.19685039370078741" bottom="0.19685039370078741" header="0" footer="0"/>
  <pageSetup paperSize="9" scale="78"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L64"/>
  <sheetViews>
    <sheetView zoomScale="85" zoomScaleNormal="85" workbookViewId="0">
      <pane ySplit="7" topLeftCell="A8" activePane="bottomLeft" state="frozen"/>
      <selection activeCell="M28" sqref="M28"/>
      <selection pane="bottomLeft" activeCell="J17" sqref="J17"/>
    </sheetView>
  </sheetViews>
  <sheetFormatPr defaultColWidth="9.140625" defaultRowHeight="12" x14ac:dyDescent="0.2"/>
  <cols>
    <col min="1" max="3" width="3.5703125" style="117" customWidth="1"/>
    <col min="4" max="4" width="38.140625" style="117" customWidth="1"/>
    <col min="5" max="5" width="8.140625" style="117" customWidth="1"/>
    <col min="6" max="6" width="44" style="117" customWidth="1"/>
    <col min="7" max="7" width="28.140625" style="117" customWidth="1"/>
    <col min="8" max="8" width="8.140625" style="422" customWidth="1"/>
    <col min="9" max="9" width="11.85546875" style="11" customWidth="1"/>
    <col min="10" max="10" width="31.85546875" style="11" customWidth="1"/>
    <col min="11" max="11" width="6.28515625" style="586" customWidth="1"/>
    <col min="12" max="16384" width="9.140625" style="11"/>
  </cols>
  <sheetData>
    <row r="1" spans="1:11" ht="80.25" hidden="1" customHeight="1" x14ac:dyDescent="0.2">
      <c r="H1" s="645" t="s">
        <v>943</v>
      </c>
      <c r="I1" s="645"/>
      <c r="J1" s="645"/>
      <c r="K1" s="645"/>
    </row>
    <row r="2" spans="1:11" ht="16.5" hidden="1" customHeight="1" x14ac:dyDescent="0.2">
      <c r="A2" s="118"/>
      <c r="B2" s="118"/>
      <c r="C2" s="118"/>
      <c r="D2" s="118"/>
      <c r="E2" s="118"/>
      <c r="F2" s="118"/>
      <c r="G2" s="118"/>
      <c r="H2" s="423"/>
      <c r="I2" s="118"/>
      <c r="J2" s="807"/>
      <c r="K2" s="807"/>
    </row>
    <row r="3" spans="1:11" s="12" customFormat="1" ht="34.5"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1" s="12" customFormat="1" ht="11.25" customHeight="1" x14ac:dyDescent="0.2">
      <c r="A4" s="653"/>
      <c r="B4" s="653"/>
      <c r="C4" s="653"/>
      <c r="D4" s="655"/>
      <c r="E4" s="669"/>
      <c r="F4" s="668"/>
      <c r="G4" s="668"/>
      <c r="H4" s="653"/>
      <c r="I4" s="652"/>
      <c r="J4" s="652" t="s">
        <v>116</v>
      </c>
      <c r="K4" s="426"/>
    </row>
    <row r="5" spans="1:11" s="12" customFormat="1" ht="24" customHeight="1" x14ac:dyDescent="0.2">
      <c r="A5" s="653"/>
      <c r="B5" s="653"/>
      <c r="C5" s="653"/>
      <c r="D5" s="655"/>
      <c r="E5" s="669"/>
      <c r="F5" s="668"/>
      <c r="G5" s="668"/>
      <c r="H5" s="653"/>
      <c r="I5" s="652"/>
      <c r="J5" s="652"/>
      <c r="K5" s="650" t="s">
        <v>658</v>
      </c>
    </row>
    <row r="6" spans="1:11" s="12" customFormat="1" ht="7.5" customHeight="1" x14ac:dyDescent="0.2">
      <c r="A6" s="653"/>
      <c r="B6" s="653"/>
      <c r="C6" s="653"/>
      <c r="D6" s="655"/>
      <c r="E6" s="669"/>
      <c r="F6" s="668"/>
      <c r="G6" s="668"/>
      <c r="H6" s="653"/>
      <c r="I6" s="652"/>
      <c r="J6" s="652"/>
      <c r="K6" s="650"/>
    </row>
    <row r="7" spans="1:11" s="12" customFormat="1" ht="78" customHeight="1" x14ac:dyDescent="0.2">
      <c r="A7" s="653"/>
      <c r="B7" s="653"/>
      <c r="C7" s="653"/>
      <c r="D7" s="655"/>
      <c r="E7" s="669"/>
      <c r="F7" s="668"/>
      <c r="G7" s="668"/>
      <c r="H7" s="653"/>
      <c r="I7" s="652"/>
      <c r="J7" s="652"/>
      <c r="K7" s="650"/>
    </row>
    <row r="8" spans="1:11" s="12" customFormat="1" ht="23.25" customHeight="1" x14ac:dyDescent="0.2">
      <c r="A8" s="948" t="s">
        <v>218</v>
      </c>
      <c r="B8" s="949"/>
      <c r="C8" s="949"/>
      <c r="D8" s="949"/>
      <c r="E8" s="949"/>
      <c r="F8" s="949"/>
      <c r="G8" s="949"/>
      <c r="H8" s="949"/>
      <c r="I8" s="949"/>
      <c r="J8" s="950"/>
      <c r="K8" s="580"/>
    </row>
    <row r="9" spans="1:11" s="12" customFormat="1" ht="18" customHeight="1" x14ac:dyDescent="0.2">
      <c r="A9" s="119" t="s">
        <v>123</v>
      </c>
      <c r="B9" s="946" t="s">
        <v>337</v>
      </c>
      <c r="C9" s="947"/>
      <c r="D9" s="947"/>
      <c r="E9" s="947"/>
      <c r="F9" s="947"/>
      <c r="G9" s="947"/>
      <c r="H9" s="947"/>
      <c r="I9" s="947"/>
      <c r="J9" s="947"/>
      <c r="K9" s="947"/>
    </row>
    <row r="10" spans="1:11" s="12" customFormat="1" ht="31.5" customHeight="1" x14ac:dyDescent="0.2">
      <c r="A10" s="119" t="s">
        <v>123</v>
      </c>
      <c r="B10" s="119" t="s">
        <v>123</v>
      </c>
      <c r="C10" s="946" t="s">
        <v>338</v>
      </c>
      <c r="D10" s="947"/>
      <c r="E10" s="947"/>
      <c r="F10" s="947"/>
      <c r="G10" s="947"/>
      <c r="H10" s="947"/>
      <c r="I10" s="947"/>
      <c r="J10" s="947"/>
      <c r="K10" s="947"/>
    </row>
    <row r="11" spans="1:11" ht="44.25" customHeight="1" x14ac:dyDescent="0.2">
      <c r="A11" s="234" t="s">
        <v>123</v>
      </c>
      <c r="B11" s="234" t="s">
        <v>123</v>
      </c>
      <c r="C11" s="234" t="s">
        <v>123</v>
      </c>
      <c r="D11" s="951" t="s">
        <v>339</v>
      </c>
      <c r="E11" s="484">
        <v>1</v>
      </c>
      <c r="F11" s="533" t="s">
        <v>802</v>
      </c>
      <c r="G11" s="982" t="s">
        <v>773</v>
      </c>
      <c r="H11" s="962" t="s">
        <v>13</v>
      </c>
      <c r="I11" s="959">
        <v>136.5</v>
      </c>
      <c r="J11" s="232" t="s">
        <v>229</v>
      </c>
      <c r="K11" s="229">
        <v>2660</v>
      </c>
    </row>
    <row r="12" spans="1:11" ht="42.75" customHeight="1" x14ac:dyDescent="0.2">
      <c r="A12" s="234"/>
      <c r="B12" s="234"/>
      <c r="C12" s="234"/>
      <c r="D12" s="951"/>
      <c r="E12" s="484">
        <v>2</v>
      </c>
      <c r="F12" s="533" t="s">
        <v>803</v>
      </c>
      <c r="G12" s="983"/>
      <c r="H12" s="963"/>
      <c r="I12" s="960"/>
      <c r="J12" s="232" t="s">
        <v>250</v>
      </c>
      <c r="K12" s="229">
        <v>1700</v>
      </c>
    </row>
    <row r="13" spans="1:11" ht="21" customHeight="1" x14ac:dyDescent="0.2">
      <c r="A13" s="234"/>
      <c r="B13" s="234"/>
      <c r="C13" s="234"/>
      <c r="D13" s="951"/>
      <c r="E13" s="936">
        <v>3</v>
      </c>
      <c r="F13" s="986" t="s">
        <v>804</v>
      </c>
      <c r="G13" s="983"/>
      <c r="H13" s="963"/>
      <c r="I13" s="960"/>
      <c r="J13" s="985" t="s">
        <v>230</v>
      </c>
      <c r="K13" s="952">
        <v>2000</v>
      </c>
    </row>
    <row r="14" spans="1:11" ht="21" customHeight="1" x14ac:dyDescent="0.2">
      <c r="A14" s="234"/>
      <c r="B14" s="234"/>
      <c r="C14" s="234"/>
      <c r="D14" s="951"/>
      <c r="E14" s="936"/>
      <c r="F14" s="986"/>
      <c r="G14" s="983"/>
      <c r="H14" s="963"/>
      <c r="I14" s="960"/>
      <c r="J14" s="985"/>
      <c r="K14" s="952"/>
    </row>
    <row r="15" spans="1:11" ht="20.25" customHeight="1" x14ac:dyDescent="0.2">
      <c r="A15" s="234"/>
      <c r="B15" s="234"/>
      <c r="C15" s="234"/>
      <c r="D15" s="951"/>
      <c r="E15" s="936"/>
      <c r="F15" s="986"/>
      <c r="G15" s="983"/>
      <c r="H15" s="963"/>
      <c r="I15" s="960"/>
      <c r="J15" s="985"/>
      <c r="K15" s="952"/>
    </row>
    <row r="16" spans="1:11" ht="24.75" customHeight="1" x14ac:dyDescent="0.2">
      <c r="A16" s="234"/>
      <c r="B16" s="234"/>
      <c r="C16" s="234"/>
      <c r="D16" s="951"/>
      <c r="E16" s="936"/>
      <c r="F16" s="986"/>
      <c r="G16" s="983"/>
      <c r="H16" s="963"/>
      <c r="I16" s="960"/>
      <c r="J16" s="985"/>
      <c r="K16" s="952"/>
    </row>
    <row r="17" spans="1:11" ht="66.75" customHeight="1" x14ac:dyDescent="0.2">
      <c r="A17" s="234"/>
      <c r="B17" s="234"/>
      <c r="C17" s="234"/>
      <c r="D17" s="951"/>
      <c r="E17" s="484">
        <v>4</v>
      </c>
      <c r="F17" s="533" t="s">
        <v>805</v>
      </c>
      <c r="G17" s="983"/>
      <c r="H17" s="964"/>
      <c r="I17" s="961"/>
      <c r="J17" s="232" t="s">
        <v>231</v>
      </c>
      <c r="K17" s="229">
        <v>30</v>
      </c>
    </row>
    <row r="18" spans="1:11" ht="94.5" customHeight="1" x14ac:dyDescent="0.2">
      <c r="A18" s="234"/>
      <c r="B18" s="234"/>
      <c r="C18" s="234"/>
      <c r="D18" s="951"/>
      <c r="E18" s="484">
        <v>5</v>
      </c>
      <c r="F18" s="533" t="s">
        <v>806</v>
      </c>
      <c r="G18" s="983"/>
      <c r="H18" s="962" t="s">
        <v>1</v>
      </c>
      <c r="I18" s="959">
        <v>97</v>
      </c>
      <c r="J18" s="232" t="s">
        <v>232</v>
      </c>
      <c r="K18" s="229">
        <v>100</v>
      </c>
    </row>
    <row r="19" spans="1:11" ht="101.25" customHeight="1" x14ac:dyDescent="0.2">
      <c r="A19" s="234"/>
      <c r="B19" s="234"/>
      <c r="C19" s="234"/>
      <c r="D19" s="951"/>
      <c r="E19" s="484">
        <v>6</v>
      </c>
      <c r="F19" s="533" t="s">
        <v>807</v>
      </c>
      <c r="G19" s="983"/>
      <c r="H19" s="963"/>
      <c r="I19" s="960"/>
      <c r="J19" s="232" t="s">
        <v>506</v>
      </c>
      <c r="K19" s="229">
        <v>55</v>
      </c>
    </row>
    <row r="20" spans="1:11" ht="29.25" customHeight="1" x14ac:dyDescent="0.2">
      <c r="A20" s="234"/>
      <c r="B20" s="234"/>
      <c r="C20" s="234"/>
      <c r="D20" s="951"/>
      <c r="E20" s="484">
        <v>7</v>
      </c>
      <c r="F20" s="533" t="s">
        <v>808</v>
      </c>
      <c r="G20" s="983"/>
      <c r="H20" s="963"/>
      <c r="I20" s="960"/>
      <c r="J20" s="232" t="s">
        <v>86</v>
      </c>
      <c r="K20" s="229">
        <v>125</v>
      </c>
    </row>
    <row r="21" spans="1:11" ht="29.25" customHeight="1" x14ac:dyDescent="0.2">
      <c r="A21" s="234"/>
      <c r="B21" s="234"/>
      <c r="C21" s="234"/>
      <c r="D21" s="951"/>
      <c r="E21" s="484">
        <v>8</v>
      </c>
      <c r="F21" s="533" t="s">
        <v>809</v>
      </c>
      <c r="G21" s="983"/>
      <c r="H21" s="963"/>
      <c r="I21" s="960"/>
      <c r="J21" s="232" t="s">
        <v>233</v>
      </c>
      <c r="K21" s="229">
        <v>27</v>
      </c>
    </row>
    <row r="22" spans="1:11" ht="29.25" customHeight="1" x14ac:dyDescent="0.2">
      <c r="A22" s="234"/>
      <c r="B22" s="234"/>
      <c r="C22" s="234"/>
      <c r="D22" s="951"/>
      <c r="E22" s="534">
        <v>9</v>
      </c>
      <c r="F22" s="535" t="s">
        <v>810</v>
      </c>
      <c r="G22" s="983"/>
      <c r="H22" s="963"/>
      <c r="I22" s="960"/>
      <c r="J22" s="234" t="s">
        <v>234</v>
      </c>
      <c r="K22" s="581">
        <v>7200</v>
      </c>
    </row>
    <row r="23" spans="1:11" ht="29.25" customHeight="1" x14ac:dyDescent="0.2">
      <c r="A23" s="234"/>
      <c r="B23" s="234"/>
      <c r="C23" s="234"/>
      <c r="D23" s="951"/>
      <c r="E23" s="534">
        <v>10</v>
      </c>
      <c r="F23" s="535" t="s">
        <v>811</v>
      </c>
      <c r="G23" s="984"/>
      <c r="H23" s="964"/>
      <c r="I23" s="961"/>
      <c r="J23" s="234" t="s">
        <v>235</v>
      </c>
      <c r="K23" s="581">
        <v>2800</v>
      </c>
    </row>
    <row r="24" spans="1:11" ht="29.25" customHeight="1" x14ac:dyDescent="0.2">
      <c r="A24" s="120" t="s">
        <v>123</v>
      </c>
      <c r="B24" s="120" t="s">
        <v>123</v>
      </c>
      <c r="C24" s="120" t="s">
        <v>124</v>
      </c>
      <c r="D24" s="234" t="s">
        <v>248</v>
      </c>
      <c r="E24" s="534">
        <v>1</v>
      </c>
      <c r="F24" s="535" t="s">
        <v>666</v>
      </c>
      <c r="G24" s="535" t="s">
        <v>758</v>
      </c>
      <c r="H24" s="292" t="s">
        <v>13</v>
      </c>
      <c r="I24" s="231">
        <v>19.899999999999999</v>
      </c>
      <c r="J24" s="121" t="s">
        <v>249</v>
      </c>
      <c r="K24" s="575">
        <v>100</v>
      </c>
    </row>
    <row r="25" spans="1:11" ht="29.25" customHeight="1" x14ac:dyDescent="0.2">
      <c r="A25" s="120" t="s">
        <v>123</v>
      </c>
      <c r="B25" s="120" t="s">
        <v>123</v>
      </c>
      <c r="C25" s="120" t="s">
        <v>125</v>
      </c>
      <c r="D25" s="234" t="s">
        <v>466</v>
      </c>
      <c r="E25" s="438">
        <v>1</v>
      </c>
      <c r="F25" s="431" t="s">
        <v>812</v>
      </c>
      <c r="G25" s="452" t="s">
        <v>773</v>
      </c>
      <c r="H25" s="292" t="s">
        <v>1</v>
      </c>
      <c r="I25" s="231">
        <v>3</v>
      </c>
      <c r="J25" s="214" t="s">
        <v>171</v>
      </c>
      <c r="K25" s="575">
        <v>1</v>
      </c>
    </row>
    <row r="26" spans="1:11" ht="21" customHeight="1" x14ac:dyDescent="0.2">
      <c r="A26" s="234" t="s">
        <v>123</v>
      </c>
      <c r="B26" s="234" t="s">
        <v>123</v>
      </c>
      <c r="C26" s="965" t="s">
        <v>117</v>
      </c>
      <c r="D26" s="965"/>
      <c r="E26" s="965"/>
      <c r="F26" s="965"/>
      <c r="G26" s="965"/>
      <c r="H26" s="965"/>
      <c r="I26" s="313">
        <f t="shared" ref="I26" si="0">+I11+I24+I25+I18</f>
        <v>256.39999999999998</v>
      </c>
      <c r="J26" s="119"/>
      <c r="K26" s="582"/>
    </row>
    <row r="27" spans="1:11" ht="34.5" customHeight="1" x14ac:dyDescent="0.2">
      <c r="A27" s="234" t="s">
        <v>123</v>
      </c>
      <c r="B27" s="234" t="s">
        <v>124</v>
      </c>
      <c r="C27" s="946" t="s">
        <v>336</v>
      </c>
      <c r="D27" s="947"/>
      <c r="E27" s="947"/>
      <c r="F27" s="947"/>
      <c r="G27" s="947"/>
      <c r="H27" s="947"/>
      <c r="I27" s="947"/>
      <c r="J27" s="947"/>
      <c r="K27" s="947"/>
    </row>
    <row r="28" spans="1:11" ht="55.5" customHeight="1" x14ac:dyDescent="0.2">
      <c r="A28" s="234" t="s">
        <v>123</v>
      </c>
      <c r="B28" s="234" t="s">
        <v>124</v>
      </c>
      <c r="C28" s="234" t="s">
        <v>123</v>
      </c>
      <c r="D28" s="979" t="s">
        <v>144</v>
      </c>
      <c r="E28" s="436" t="s">
        <v>158</v>
      </c>
      <c r="F28" s="431" t="s">
        <v>813</v>
      </c>
      <c r="G28" s="982" t="s">
        <v>773</v>
      </c>
      <c r="H28" s="966" t="s">
        <v>13</v>
      </c>
      <c r="I28" s="959">
        <v>360</v>
      </c>
      <c r="J28" s="973" t="s">
        <v>165</v>
      </c>
      <c r="K28" s="976">
        <v>45</v>
      </c>
    </row>
    <row r="29" spans="1:11" ht="57" customHeight="1" x14ac:dyDescent="0.2">
      <c r="A29" s="234"/>
      <c r="B29" s="234"/>
      <c r="C29" s="234"/>
      <c r="D29" s="980"/>
      <c r="E29" s="436" t="s">
        <v>88</v>
      </c>
      <c r="F29" s="431" t="s">
        <v>814</v>
      </c>
      <c r="G29" s="983"/>
      <c r="H29" s="967"/>
      <c r="I29" s="960"/>
      <c r="J29" s="974"/>
      <c r="K29" s="977"/>
    </row>
    <row r="30" spans="1:11" ht="35.25" customHeight="1" x14ac:dyDescent="0.2">
      <c r="A30" s="234"/>
      <c r="B30" s="234"/>
      <c r="C30" s="234"/>
      <c r="D30" s="981"/>
      <c r="E30" s="436" t="s">
        <v>282</v>
      </c>
      <c r="F30" s="431" t="s">
        <v>815</v>
      </c>
      <c r="G30" s="984"/>
      <c r="H30" s="968"/>
      <c r="I30" s="961"/>
      <c r="J30" s="975"/>
      <c r="K30" s="978"/>
    </row>
    <row r="31" spans="1:11" ht="45" customHeight="1" x14ac:dyDescent="0.2">
      <c r="A31" s="123" t="s">
        <v>123</v>
      </c>
      <c r="B31" s="123" t="s">
        <v>124</v>
      </c>
      <c r="C31" s="124" t="s">
        <v>124</v>
      </c>
      <c r="D31" s="234" t="s">
        <v>363</v>
      </c>
      <c r="E31" s="534">
        <v>1</v>
      </c>
      <c r="F31" s="431" t="s">
        <v>816</v>
      </c>
      <c r="G31" s="445" t="s">
        <v>773</v>
      </c>
      <c r="H31" s="292" t="s">
        <v>1</v>
      </c>
      <c r="I31" s="114">
        <v>40</v>
      </c>
      <c r="J31" s="234" t="s">
        <v>507</v>
      </c>
      <c r="K31" s="123">
        <v>10</v>
      </c>
    </row>
    <row r="32" spans="1:11" ht="61.5" customHeight="1" x14ac:dyDescent="0.2">
      <c r="A32" s="123" t="s">
        <v>123</v>
      </c>
      <c r="B32" s="123" t="s">
        <v>124</v>
      </c>
      <c r="C32" s="124" t="s">
        <v>125</v>
      </c>
      <c r="D32" s="234" t="s">
        <v>428</v>
      </c>
      <c r="E32" s="534">
        <v>1</v>
      </c>
      <c r="F32" s="431" t="s">
        <v>816</v>
      </c>
      <c r="G32" s="445" t="s">
        <v>773</v>
      </c>
      <c r="H32" s="292" t="s">
        <v>13</v>
      </c>
      <c r="I32" s="114">
        <v>300</v>
      </c>
      <c r="J32" s="163" t="s">
        <v>817</v>
      </c>
      <c r="K32" s="297">
        <v>15.9</v>
      </c>
    </row>
    <row r="33" spans="1:11" ht="45" customHeight="1" x14ac:dyDescent="0.2">
      <c r="A33" s="320" t="s">
        <v>123</v>
      </c>
      <c r="B33" s="320" t="s">
        <v>124</v>
      </c>
      <c r="C33" s="319" t="s">
        <v>126</v>
      </c>
      <c r="D33" s="317" t="s">
        <v>599</v>
      </c>
      <c r="E33" s="534">
        <v>1</v>
      </c>
      <c r="F33" s="431" t="s">
        <v>816</v>
      </c>
      <c r="G33" s="445" t="s">
        <v>773</v>
      </c>
      <c r="H33" s="292" t="s">
        <v>1</v>
      </c>
      <c r="I33" s="114">
        <v>10</v>
      </c>
      <c r="J33" s="317" t="s">
        <v>917</v>
      </c>
      <c r="K33" s="319" t="s">
        <v>158</v>
      </c>
    </row>
    <row r="34" spans="1:11" ht="22.5" customHeight="1" x14ac:dyDescent="0.2">
      <c r="A34" s="953" t="s">
        <v>123</v>
      </c>
      <c r="B34" s="953" t="s">
        <v>124</v>
      </c>
      <c r="C34" s="956" t="s">
        <v>128</v>
      </c>
      <c r="D34" s="987" t="s">
        <v>544</v>
      </c>
      <c r="E34" s="969">
        <v>1</v>
      </c>
      <c r="F34" s="660" t="s">
        <v>816</v>
      </c>
      <c r="G34" s="692" t="s">
        <v>773</v>
      </c>
      <c r="H34" s="292" t="s">
        <v>1</v>
      </c>
      <c r="I34" s="114">
        <v>151</v>
      </c>
      <c r="J34" s="962" t="s">
        <v>916</v>
      </c>
      <c r="K34" s="953">
        <v>1</v>
      </c>
    </row>
    <row r="35" spans="1:11" ht="23.25" customHeight="1" x14ac:dyDescent="0.2">
      <c r="A35" s="954"/>
      <c r="B35" s="954"/>
      <c r="C35" s="957"/>
      <c r="D35" s="988"/>
      <c r="E35" s="970"/>
      <c r="F35" s="681"/>
      <c r="G35" s="693"/>
      <c r="H35" s="292" t="s">
        <v>3</v>
      </c>
      <c r="I35" s="114">
        <v>76</v>
      </c>
      <c r="J35" s="963"/>
      <c r="K35" s="954"/>
    </row>
    <row r="36" spans="1:11" ht="22.5" customHeight="1" x14ac:dyDescent="0.2">
      <c r="A36" s="955"/>
      <c r="B36" s="955"/>
      <c r="C36" s="958"/>
      <c r="D36" s="989"/>
      <c r="E36" s="971"/>
      <c r="F36" s="661"/>
      <c r="G36" s="694"/>
      <c r="H36" s="292" t="s">
        <v>4</v>
      </c>
      <c r="I36" s="114">
        <v>14</v>
      </c>
      <c r="J36" s="964"/>
      <c r="K36" s="955"/>
    </row>
    <row r="37" spans="1:11" ht="68.25" customHeight="1" x14ac:dyDescent="0.2">
      <c r="A37" s="320" t="s">
        <v>123</v>
      </c>
      <c r="B37" s="320" t="s">
        <v>124</v>
      </c>
      <c r="C37" s="319" t="s">
        <v>129</v>
      </c>
      <c r="D37" s="337" t="s">
        <v>546</v>
      </c>
      <c r="E37" s="534">
        <v>1</v>
      </c>
      <c r="F37" s="431" t="s">
        <v>816</v>
      </c>
      <c r="G37" s="445" t="s">
        <v>773</v>
      </c>
      <c r="H37" s="292" t="s">
        <v>13</v>
      </c>
      <c r="I37" s="114">
        <v>282</v>
      </c>
      <c r="J37" s="318" t="s">
        <v>915</v>
      </c>
      <c r="K37" s="574">
        <v>1</v>
      </c>
    </row>
    <row r="38" spans="1:11" ht="55.5" customHeight="1" x14ac:dyDescent="0.2">
      <c r="A38" s="320" t="s">
        <v>123</v>
      </c>
      <c r="B38" s="320" t="s">
        <v>124</v>
      </c>
      <c r="C38" s="319" t="s">
        <v>16</v>
      </c>
      <c r="D38" s="163" t="s">
        <v>545</v>
      </c>
      <c r="E38" s="536">
        <v>1</v>
      </c>
      <c r="F38" s="163" t="s">
        <v>818</v>
      </c>
      <c r="G38" s="445" t="s">
        <v>819</v>
      </c>
      <c r="H38" s="292" t="s">
        <v>1</v>
      </c>
      <c r="I38" s="114">
        <v>3.8</v>
      </c>
      <c r="J38" s="292" t="s">
        <v>547</v>
      </c>
      <c r="K38" s="297" t="s">
        <v>548</v>
      </c>
    </row>
    <row r="39" spans="1:11" ht="57" customHeight="1" x14ac:dyDescent="0.2">
      <c r="A39" s="297" t="s">
        <v>123</v>
      </c>
      <c r="B39" s="297" t="s">
        <v>124</v>
      </c>
      <c r="C39" s="321" t="s">
        <v>2</v>
      </c>
      <c r="D39" s="163" t="s">
        <v>600</v>
      </c>
      <c r="E39" s="536">
        <v>1</v>
      </c>
      <c r="F39" s="163" t="s">
        <v>820</v>
      </c>
      <c r="G39" s="445" t="s">
        <v>773</v>
      </c>
      <c r="H39" s="292" t="s">
        <v>1</v>
      </c>
      <c r="I39" s="114">
        <v>30</v>
      </c>
      <c r="J39" s="318" t="s">
        <v>170</v>
      </c>
      <c r="K39" s="297">
        <v>1</v>
      </c>
    </row>
    <row r="40" spans="1:11" ht="24" customHeight="1" x14ac:dyDescent="0.2">
      <c r="A40" s="122" t="s">
        <v>123</v>
      </c>
      <c r="B40" s="233" t="s">
        <v>124</v>
      </c>
      <c r="C40" s="965" t="s">
        <v>117</v>
      </c>
      <c r="D40" s="965"/>
      <c r="E40" s="965"/>
      <c r="F40" s="965"/>
      <c r="G40" s="965"/>
      <c r="H40" s="965"/>
      <c r="I40" s="281">
        <f>SUM(I28:I39)</f>
        <v>1266.8</v>
      </c>
      <c r="J40" s="234"/>
      <c r="K40" s="123"/>
    </row>
    <row r="41" spans="1:11" ht="19.5" customHeight="1" x14ac:dyDescent="0.2">
      <c r="A41" s="122" t="s">
        <v>123</v>
      </c>
      <c r="B41" s="965" t="s">
        <v>118</v>
      </c>
      <c r="C41" s="965"/>
      <c r="D41" s="965"/>
      <c r="E41" s="965"/>
      <c r="F41" s="965"/>
      <c r="G41" s="965"/>
      <c r="H41" s="965"/>
      <c r="I41" s="281">
        <f>+I40+I26</f>
        <v>1523.1999999999998</v>
      </c>
      <c r="J41" s="234"/>
      <c r="K41" s="123"/>
    </row>
    <row r="42" spans="1:11" ht="20.25" customHeight="1" x14ac:dyDescent="0.2">
      <c r="A42" s="991" t="s">
        <v>119</v>
      </c>
      <c r="B42" s="991"/>
      <c r="C42" s="991"/>
      <c r="D42" s="991"/>
      <c r="E42" s="991"/>
      <c r="F42" s="991"/>
      <c r="G42" s="991"/>
      <c r="H42" s="991"/>
      <c r="I42" s="183">
        <f t="shared" ref="I42" si="1">+I41</f>
        <v>1523.1999999999998</v>
      </c>
      <c r="J42" s="298"/>
      <c r="K42" s="583"/>
    </row>
    <row r="43" spans="1:11" ht="17.25" customHeight="1" x14ac:dyDescent="0.2">
      <c r="A43" s="727" t="s">
        <v>137</v>
      </c>
      <c r="B43" s="727"/>
      <c r="C43" s="727"/>
      <c r="D43" s="727"/>
      <c r="E43" s="727"/>
      <c r="F43" s="727"/>
      <c r="G43" s="727"/>
      <c r="H43" s="727"/>
      <c r="I43" s="116">
        <f>+I42-I44-I51</f>
        <v>-2.2737367544323206E-13</v>
      </c>
      <c r="J43" s="298"/>
      <c r="K43" s="584"/>
    </row>
    <row r="44" spans="1:11" ht="18" customHeight="1" x14ac:dyDescent="0.2">
      <c r="A44" s="992" t="s">
        <v>15</v>
      </c>
      <c r="B44" s="992"/>
      <c r="C44" s="992"/>
      <c r="D44" s="992"/>
      <c r="E44" s="992"/>
      <c r="F44" s="992"/>
      <c r="G44" s="992"/>
      <c r="H44" s="992"/>
      <c r="I44" s="183">
        <f t="shared" ref="I44" si="2">SUM(I45:I50)</f>
        <v>1433.2</v>
      </c>
      <c r="J44" s="298"/>
      <c r="K44" s="584"/>
    </row>
    <row r="45" spans="1:11" ht="12.75" customHeight="1" x14ac:dyDescent="0.2">
      <c r="A45" s="972" t="s">
        <v>172</v>
      </c>
      <c r="B45" s="972"/>
      <c r="C45" s="972"/>
      <c r="D45" s="972"/>
      <c r="E45" s="972"/>
      <c r="F45" s="972"/>
      <c r="G45" s="972"/>
      <c r="H45" s="972"/>
      <c r="I45" s="115">
        <f>+I39+I38+I34+I33+I31+I25+I18</f>
        <v>334.8</v>
      </c>
      <c r="J45" s="298"/>
      <c r="K45" s="584"/>
    </row>
    <row r="46" spans="1:11" ht="12.75" customHeight="1" x14ac:dyDescent="0.2">
      <c r="A46" s="972" t="s">
        <v>173</v>
      </c>
      <c r="B46" s="972"/>
      <c r="C46" s="972"/>
      <c r="D46" s="972"/>
      <c r="E46" s="972"/>
      <c r="F46" s="972"/>
      <c r="G46" s="972"/>
      <c r="H46" s="972"/>
      <c r="I46" s="115">
        <f>+I37+I28+I24+I11+I32</f>
        <v>1098.4000000000001</v>
      </c>
      <c r="J46" s="298"/>
      <c r="K46" s="584"/>
    </row>
    <row r="47" spans="1:11" ht="12.75" customHeight="1" x14ac:dyDescent="0.2">
      <c r="A47" s="972" t="s">
        <v>174</v>
      </c>
      <c r="B47" s="972"/>
      <c r="C47" s="972"/>
      <c r="D47" s="972"/>
      <c r="E47" s="972"/>
      <c r="F47" s="972"/>
      <c r="G47" s="972"/>
      <c r="H47" s="972"/>
      <c r="I47" s="116"/>
      <c r="J47" s="298"/>
      <c r="K47" s="584"/>
    </row>
    <row r="48" spans="1:11" ht="12.75" customHeight="1" x14ac:dyDescent="0.2">
      <c r="A48" s="972" t="s">
        <v>175</v>
      </c>
      <c r="B48" s="972"/>
      <c r="C48" s="972"/>
      <c r="D48" s="972"/>
      <c r="E48" s="972"/>
      <c r="F48" s="972"/>
      <c r="G48" s="972"/>
      <c r="H48" s="972"/>
      <c r="I48" s="116"/>
      <c r="J48" s="298"/>
      <c r="K48" s="584"/>
    </row>
    <row r="49" spans="1:12" ht="12.75" customHeight="1" x14ac:dyDescent="0.2">
      <c r="A49" s="972" t="s">
        <v>176</v>
      </c>
      <c r="B49" s="972"/>
      <c r="C49" s="972"/>
      <c r="D49" s="972"/>
      <c r="E49" s="972"/>
      <c r="F49" s="972"/>
      <c r="G49" s="972"/>
      <c r="H49" s="972"/>
      <c r="I49" s="115"/>
      <c r="J49" s="298"/>
      <c r="K49" s="584"/>
    </row>
    <row r="50" spans="1:12" ht="15" customHeight="1" x14ac:dyDescent="0.2">
      <c r="A50" s="972" t="s">
        <v>177</v>
      </c>
      <c r="B50" s="972"/>
      <c r="C50" s="972"/>
      <c r="D50" s="972"/>
      <c r="E50" s="972"/>
      <c r="F50" s="972"/>
      <c r="G50" s="972"/>
      <c r="H50" s="972"/>
      <c r="I50" s="184"/>
      <c r="J50" s="298"/>
      <c r="K50" s="584"/>
    </row>
    <row r="51" spans="1:12" ht="17.25" customHeight="1" x14ac:dyDescent="0.2">
      <c r="A51" s="990" t="s">
        <v>14</v>
      </c>
      <c r="B51" s="990"/>
      <c r="C51" s="990"/>
      <c r="D51" s="990"/>
      <c r="E51" s="990"/>
      <c r="F51" s="990"/>
      <c r="G51" s="990"/>
      <c r="H51" s="990"/>
      <c r="I51" s="185">
        <f t="shared" ref="I51" si="3">SUM(I52:I55)</f>
        <v>90</v>
      </c>
      <c r="J51" s="298"/>
      <c r="K51" s="584"/>
    </row>
    <row r="52" spans="1:12" ht="12.75" customHeight="1" x14ac:dyDescent="0.2">
      <c r="A52" s="972" t="s">
        <v>178</v>
      </c>
      <c r="B52" s="972"/>
      <c r="C52" s="972"/>
      <c r="D52" s="972"/>
      <c r="E52" s="972"/>
      <c r="F52" s="972"/>
      <c r="G52" s="972"/>
      <c r="H52" s="972"/>
      <c r="I52" s="115">
        <f>+I35</f>
        <v>76</v>
      </c>
      <c r="J52" s="298"/>
      <c r="K52" s="584"/>
    </row>
    <row r="53" spans="1:12" ht="12.75" customHeight="1" x14ac:dyDescent="0.2">
      <c r="A53" s="972" t="s">
        <v>179</v>
      </c>
      <c r="B53" s="972"/>
      <c r="C53" s="972"/>
      <c r="D53" s="972"/>
      <c r="E53" s="972"/>
      <c r="F53" s="972"/>
      <c r="G53" s="972"/>
      <c r="H53" s="972"/>
      <c r="I53" s="115">
        <f>+I36</f>
        <v>14</v>
      </c>
      <c r="J53" s="298"/>
      <c r="K53" s="584"/>
    </row>
    <row r="54" spans="1:12" ht="12.75" customHeight="1" x14ac:dyDescent="0.2">
      <c r="A54" s="972" t="s">
        <v>180</v>
      </c>
      <c r="B54" s="972"/>
      <c r="C54" s="972"/>
      <c r="D54" s="972"/>
      <c r="E54" s="972"/>
      <c r="F54" s="972"/>
      <c r="G54" s="972"/>
      <c r="H54" s="972"/>
      <c r="I54" s="116"/>
      <c r="J54" s="298"/>
      <c r="K54" s="584"/>
    </row>
    <row r="55" spans="1:12" ht="12.75" customHeight="1" x14ac:dyDescent="0.2">
      <c r="A55" s="972" t="s">
        <v>181</v>
      </c>
      <c r="B55" s="972"/>
      <c r="C55" s="972"/>
      <c r="D55" s="972"/>
      <c r="E55" s="972"/>
      <c r="F55" s="972"/>
      <c r="G55" s="972"/>
      <c r="H55" s="972"/>
      <c r="I55" s="116"/>
      <c r="J55" s="298"/>
      <c r="K55" s="584"/>
    </row>
    <row r="56" spans="1:12" s="176" customFormat="1" ht="12.75" x14ac:dyDescent="0.2">
      <c r="A56" s="686"/>
      <c r="B56" s="686"/>
      <c r="C56" s="686"/>
      <c r="D56" s="686"/>
      <c r="E56" s="686"/>
      <c r="F56" s="686"/>
      <c r="G56" s="686"/>
      <c r="H56" s="686"/>
      <c r="I56" s="686"/>
      <c r="J56" s="126"/>
      <c r="K56" s="585"/>
    </row>
    <row r="57" spans="1:12" s="111" customFormat="1" ht="12.75" x14ac:dyDescent="0.2">
      <c r="A57" s="110"/>
      <c r="B57" s="110"/>
      <c r="C57" s="110"/>
      <c r="H57" s="424"/>
      <c r="J57" s="88"/>
      <c r="K57" s="110"/>
      <c r="L57" s="312"/>
    </row>
    <row r="58" spans="1:12" s="111" customFormat="1" ht="12.75" x14ac:dyDescent="0.2">
      <c r="A58" s="110"/>
      <c r="B58" s="110"/>
      <c r="C58" s="110"/>
      <c r="H58" s="424"/>
      <c r="J58" s="88"/>
      <c r="K58" s="110"/>
      <c r="L58" s="312"/>
    </row>
    <row r="59" spans="1:12" s="111" customFormat="1" ht="12.75" x14ac:dyDescent="0.2">
      <c r="A59" s="110"/>
      <c r="B59" s="110"/>
      <c r="C59" s="110"/>
      <c r="H59" s="424"/>
      <c r="J59" s="88"/>
      <c r="K59" s="110"/>
      <c r="L59" s="312"/>
    </row>
    <row r="60" spans="1:12" s="111" customFormat="1" ht="12.75" x14ac:dyDescent="0.2">
      <c r="A60" s="110"/>
      <c r="B60" s="110"/>
      <c r="C60" s="110"/>
      <c r="H60" s="424"/>
      <c r="J60" s="88"/>
      <c r="K60" s="110"/>
      <c r="L60" s="312"/>
    </row>
    <row r="61" spans="1:12" s="111" customFormat="1" ht="12.75" x14ac:dyDescent="0.2">
      <c r="A61" s="110"/>
      <c r="B61" s="110"/>
      <c r="C61" s="110"/>
      <c r="H61" s="424"/>
      <c r="J61" s="88"/>
      <c r="K61" s="110"/>
      <c r="L61" s="312"/>
    </row>
    <row r="62" spans="1:12" s="111" customFormat="1" ht="12.75" x14ac:dyDescent="0.2">
      <c r="A62" s="110"/>
      <c r="B62" s="110"/>
      <c r="C62" s="110"/>
      <c r="H62" s="424"/>
      <c r="J62" s="88"/>
      <c r="K62" s="110"/>
      <c r="L62" s="312"/>
    </row>
    <row r="63" spans="1:12" s="111" customFormat="1" ht="12.75" x14ac:dyDescent="0.2">
      <c r="A63" s="110"/>
      <c r="B63" s="110"/>
      <c r="C63" s="110"/>
      <c r="H63" s="424"/>
      <c r="J63" s="88"/>
      <c r="K63" s="110"/>
      <c r="L63" s="312"/>
    </row>
    <row r="64" spans="1:12" s="111" customFormat="1" ht="12.75" x14ac:dyDescent="0.2">
      <c r="A64" s="110"/>
      <c r="B64" s="110"/>
      <c r="C64" s="110"/>
      <c r="H64" s="424"/>
      <c r="J64" s="88"/>
      <c r="K64" s="110"/>
      <c r="L64" s="312"/>
    </row>
  </sheetData>
  <mergeCells count="60">
    <mergeCell ref="H1:K1"/>
    <mergeCell ref="A56:I56"/>
    <mergeCell ref="A49:H49"/>
    <mergeCell ref="A55:H55"/>
    <mergeCell ref="C40:H40"/>
    <mergeCell ref="A54:H54"/>
    <mergeCell ref="A46:H46"/>
    <mergeCell ref="A52:H52"/>
    <mergeCell ref="A53:H53"/>
    <mergeCell ref="A45:H45"/>
    <mergeCell ref="A51:H51"/>
    <mergeCell ref="B41:H41"/>
    <mergeCell ref="A50:H50"/>
    <mergeCell ref="A42:H42"/>
    <mergeCell ref="A48:H48"/>
    <mergeCell ref="A44:H44"/>
    <mergeCell ref="A47:H47"/>
    <mergeCell ref="A43:H43"/>
    <mergeCell ref="J28:J30"/>
    <mergeCell ref="K28:K30"/>
    <mergeCell ref="J4:J7"/>
    <mergeCell ref="A34:A36"/>
    <mergeCell ref="J34:J36"/>
    <mergeCell ref="C27:K27"/>
    <mergeCell ref="K34:K36"/>
    <mergeCell ref="D28:D30"/>
    <mergeCell ref="G28:G30"/>
    <mergeCell ref="I3:I7"/>
    <mergeCell ref="J13:J16"/>
    <mergeCell ref="F13:F16"/>
    <mergeCell ref="G11:G23"/>
    <mergeCell ref="D34:D36"/>
    <mergeCell ref="B34:B36"/>
    <mergeCell ref="C34:C36"/>
    <mergeCell ref="I18:I23"/>
    <mergeCell ref="H18:H23"/>
    <mergeCell ref="H11:H17"/>
    <mergeCell ref="I11:I17"/>
    <mergeCell ref="C26:H26"/>
    <mergeCell ref="H28:H30"/>
    <mergeCell ref="I28:I30"/>
    <mergeCell ref="E34:E36"/>
    <mergeCell ref="F34:F36"/>
    <mergeCell ref="G34:G36"/>
    <mergeCell ref="E13:E16"/>
    <mergeCell ref="C10:K10"/>
    <mergeCell ref="A8:J8"/>
    <mergeCell ref="B9:K9"/>
    <mergeCell ref="D11:D23"/>
    <mergeCell ref="J2:K2"/>
    <mergeCell ref="A3:A7"/>
    <mergeCell ref="B3:B7"/>
    <mergeCell ref="H3:H7"/>
    <mergeCell ref="K5:K7"/>
    <mergeCell ref="C3:C7"/>
    <mergeCell ref="D3:D7"/>
    <mergeCell ref="F3:F7"/>
    <mergeCell ref="E3:E7"/>
    <mergeCell ref="G3:G7"/>
    <mergeCell ref="K13:K16"/>
  </mergeCells>
  <phoneticPr fontId="15" type="noConversion"/>
  <pageMargins left="0.19685039370078741" right="0.19685039370078741" top="0.59055118110236227" bottom="0.19685039370078741" header="0" footer="0"/>
  <pageSetup paperSize="9" scale="81"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79998168889431442"/>
    <pageSetUpPr fitToPage="1"/>
  </sheetPr>
  <dimension ref="A1:K42"/>
  <sheetViews>
    <sheetView zoomScale="85" zoomScaleNormal="85" workbookViewId="0">
      <pane ySplit="7" topLeftCell="A8" activePane="bottomLeft" state="frozen"/>
      <selection activeCell="M28" sqref="M28"/>
      <selection pane="bottomLeft" activeCell="H11" sqref="H11:H16"/>
    </sheetView>
  </sheetViews>
  <sheetFormatPr defaultColWidth="9.140625" defaultRowHeight="12.75" x14ac:dyDescent="0.2"/>
  <cols>
    <col min="1" max="1" width="3.85546875" style="148" customWidth="1"/>
    <col min="2" max="2" width="3.5703125" style="148" customWidth="1"/>
    <col min="3" max="3" width="5.140625" style="148" customWidth="1"/>
    <col min="4" max="4" width="39.7109375" style="148" customWidth="1"/>
    <col min="5" max="5" width="4.7109375" style="148" customWidth="1"/>
    <col min="6" max="6" width="32.28515625" style="148" customWidth="1"/>
    <col min="7" max="7" width="30.140625" style="148" customWidth="1"/>
    <col min="8" max="8" width="7.140625" style="148" customWidth="1"/>
    <col min="9" max="9" width="12.5703125" style="126" customWidth="1"/>
    <col min="10" max="10" width="30.140625" style="126" customWidth="1"/>
    <col min="11" max="11" width="5.5703125" style="585" customWidth="1"/>
    <col min="12" max="16384" width="9.140625" style="143"/>
  </cols>
  <sheetData>
    <row r="1" spans="1:11" ht="87.75" hidden="1" customHeight="1" x14ac:dyDescent="0.2">
      <c r="A1" s="125"/>
      <c r="B1" s="125"/>
      <c r="C1" s="125"/>
      <c r="D1" s="125"/>
      <c r="E1" s="125"/>
      <c r="F1" s="125"/>
      <c r="G1" s="125"/>
      <c r="H1" s="645" t="s">
        <v>944</v>
      </c>
      <c r="I1" s="645"/>
      <c r="J1" s="645"/>
      <c r="K1" s="645"/>
    </row>
    <row r="2" spans="1:11" ht="12.75" hidden="1" customHeight="1" x14ac:dyDescent="0.2">
      <c r="A2" s="127"/>
      <c r="B2" s="127"/>
      <c r="C2" s="127"/>
      <c r="D2" s="127"/>
      <c r="E2" s="127"/>
      <c r="F2" s="127"/>
      <c r="G2" s="127"/>
      <c r="H2" s="128"/>
      <c r="I2" s="128"/>
      <c r="J2" s="807"/>
      <c r="K2" s="807"/>
    </row>
    <row r="3" spans="1:11" s="144" customFormat="1" ht="27"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1" s="144" customFormat="1" ht="16.5" customHeight="1" x14ac:dyDescent="0.2">
      <c r="A4" s="653"/>
      <c r="B4" s="653"/>
      <c r="C4" s="653"/>
      <c r="D4" s="655"/>
      <c r="E4" s="669"/>
      <c r="F4" s="668"/>
      <c r="G4" s="668"/>
      <c r="H4" s="653"/>
      <c r="I4" s="652"/>
      <c r="J4" s="652" t="s">
        <v>116</v>
      </c>
      <c r="K4" s="426"/>
    </row>
    <row r="5" spans="1:11" s="144" customFormat="1" ht="15" customHeight="1" x14ac:dyDescent="0.2">
      <c r="A5" s="653"/>
      <c r="B5" s="653"/>
      <c r="C5" s="653"/>
      <c r="D5" s="655"/>
      <c r="E5" s="669"/>
      <c r="F5" s="668"/>
      <c r="G5" s="668"/>
      <c r="H5" s="653"/>
      <c r="I5" s="652"/>
      <c r="J5" s="652"/>
      <c r="K5" s="650" t="s">
        <v>658</v>
      </c>
    </row>
    <row r="6" spans="1:11" s="144" customFormat="1" ht="12.75" customHeight="1" x14ac:dyDescent="0.2">
      <c r="A6" s="653"/>
      <c r="B6" s="653"/>
      <c r="C6" s="653"/>
      <c r="D6" s="655"/>
      <c r="E6" s="669"/>
      <c r="F6" s="668"/>
      <c r="G6" s="668"/>
      <c r="H6" s="653"/>
      <c r="I6" s="652"/>
      <c r="J6" s="652"/>
      <c r="K6" s="650"/>
    </row>
    <row r="7" spans="1:11" s="144" customFormat="1" ht="75" customHeight="1" x14ac:dyDescent="0.2">
      <c r="A7" s="653"/>
      <c r="B7" s="653"/>
      <c r="C7" s="653"/>
      <c r="D7" s="655"/>
      <c r="E7" s="669"/>
      <c r="F7" s="668"/>
      <c r="G7" s="668"/>
      <c r="H7" s="653"/>
      <c r="I7" s="652"/>
      <c r="J7" s="652"/>
      <c r="K7" s="650"/>
    </row>
    <row r="8" spans="1:11" s="144" customFormat="1" ht="26.25" customHeight="1" x14ac:dyDescent="0.2">
      <c r="A8" s="948" t="s">
        <v>219</v>
      </c>
      <c r="B8" s="949"/>
      <c r="C8" s="949"/>
      <c r="D8" s="949"/>
      <c r="E8" s="949"/>
      <c r="F8" s="949"/>
      <c r="G8" s="949"/>
      <c r="H8" s="949"/>
      <c r="I8" s="949"/>
      <c r="J8" s="949"/>
      <c r="K8" s="949"/>
    </row>
    <row r="9" spans="1:11" s="88" customFormat="1" ht="18.75" customHeight="1" x14ac:dyDescent="0.2">
      <c r="A9" s="90" t="s">
        <v>123</v>
      </c>
      <c r="B9" s="782" t="s">
        <v>364</v>
      </c>
      <c r="C9" s="782"/>
      <c r="D9" s="782"/>
      <c r="E9" s="782"/>
      <c r="F9" s="782"/>
      <c r="G9" s="782"/>
      <c r="H9" s="782"/>
      <c r="I9" s="782"/>
      <c r="J9" s="782"/>
      <c r="K9" s="229"/>
    </row>
    <row r="10" spans="1:11" s="88" customFormat="1" ht="14.25" customHeight="1" x14ac:dyDescent="0.2">
      <c r="A10" s="90" t="s">
        <v>123</v>
      </c>
      <c r="B10" s="213" t="s">
        <v>123</v>
      </c>
      <c r="C10" s="782" t="s">
        <v>87</v>
      </c>
      <c r="D10" s="782"/>
      <c r="E10" s="782"/>
      <c r="F10" s="782"/>
      <c r="G10" s="782"/>
      <c r="H10" s="782"/>
      <c r="I10" s="782"/>
      <c r="J10" s="782"/>
      <c r="K10" s="229"/>
    </row>
    <row r="11" spans="1:11" s="88" customFormat="1" ht="59.25" customHeight="1" x14ac:dyDescent="0.2">
      <c r="A11" s="229" t="s">
        <v>123</v>
      </c>
      <c r="B11" s="229" t="s">
        <v>123</v>
      </c>
      <c r="C11" s="226" t="s">
        <v>123</v>
      </c>
      <c r="D11" s="156" t="s">
        <v>328</v>
      </c>
      <c r="E11" s="722" t="s">
        <v>158</v>
      </c>
      <c r="F11" s="724" t="s">
        <v>671</v>
      </c>
      <c r="G11" s="648" t="s">
        <v>661</v>
      </c>
      <c r="H11" s="810" t="s">
        <v>1</v>
      </c>
      <c r="I11" s="1013">
        <v>36</v>
      </c>
      <c r="J11" s="214" t="s">
        <v>508</v>
      </c>
      <c r="K11" s="172">
        <v>900</v>
      </c>
    </row>
    <row r="12" spans="1:11" s="145" customFormat="1" ht="53.25" customHeight="1" x14ac:dyDescent="0.2">
      <c r="A12" s="229" t="s">
        <v>123</v>
      </c>
      <c r="B12" s="229" t="s">
        <v>123</v>
      </c>
      <c r="C12" s="139" t="s">
        <v>196</v>
      </c>
      <c r="D12" s="129" t="s">
        <v>327</v>
      </c>
      <c r="E12" s="995"/>
      <c r="F12" s="996"/>
      <c r="G12" s="649"/>
      <c r="H12" s="1012"/>
      <c r="I12" s="1014"/>
      <c r="J12" s="108" t="s">
        <v>400</v>
      </c>
      <c r="K12" s="587">
        <v>300</v>
      </c>
    </row>
    <row r="13" spans="1:11" s="145" customFormat="1" ht="33.75" customHeight="1" x14ac:dyDescent="0.2">
      <c r="A13" s="229" t="s">
        <v>123</v>
      </c>
      <c r="B13" s="229" t="s">
        <v>123</v>
      </c>
      <c r="C13" s="139" t="s">
        <v>197</v>
      </c>
      <c r="D13" s="129" t="s">
        <v>401</v>
      </c>
      <c r="E13" s="995"/>
      <c r="F13" s="996"/>
      <c r="G13" s="649"/>
      <c r="H13" s="1012"/>
      <c r="I13" s="1014"/>
      <c r="J13" s="146" t="s">
        <v>332</v>
      </c>
      <c r="K13" s="587">
        <v>110</v>
      </c>
    </row>
    <row r="14" spans="1:11" s="145" customFormat="1" ht="44.25" customHeight="1" x14ac:dyDescent="0.2">
      <c r="A14" s="229" t="s">
        <v>123</v>
      </c>
      <c r="B14" s="229" t="s">
        <v>123</v>
      </c>
      <c r="C14" s="139" t="s">
        <v>198</v>
      </c>
      <c r="D14" s="129" t="s">
        <v>329</v>
      </c>
      <c r="E14" s="995"/>
      <c r="F14" s="996"/>
      <c r="G14" s="649"/>
      <c r="H14" s="1012"/>
      <c r="I14" s="1014"/>
      <c r="J14" s="108" t="s">
        <v>402</v>
      </c>
      <c r="K14" s="587">
        <v>20</v>
      </c>
    </row>
    <row r="15" spans="1:11" s="145" customFormat="1" ht="33.75" customHeight="1" x14ac:dyDescent="0.2">
      <c r="A15" s="229" t="s">
        <v>123</v>
      </c>
      <c r="B15" s="229" t="s">
        <v>123</v>
      </c>
      <c r="C15" s="139" t="s">
        <v>202</v>
      </c>
      <c r="D15" s="129" t="s">
        <v>330</v>
      </c>
      <c r="E15" s="995"/>
      <c r="F15" s="996"/>
      <c r="G15" s="649"/>
      <c r="H15" s="1012"/>
      <c r="I15" s="1014"/>
      <c r="J15" s="801" t="s">
        <v>333</v>
      </c>
      <c r="K15" s="993">
        <v>2</v>
      </c>
    </row>
    <row r="16" spans="1:11" s="145" customFormat="1" ht="45" customHeight="1" x14ac:dyDescent="0.2">
      <c r="A16" s="229" t="s">
        <v>123</v>
      </c>
      <c r="B16" s="229" t="s">
        <v>123</v>
      </c>
      <c r="C16" s="139" t="s">
        <v>243</v>
      </c>
      <c r="D16" s="129" t="s">
        <v>403</v>
      </c>
      <c r="E16" s="723"/>
      <c r="F16" s="725"/>
      <c r="G16" s="695"/>
      <c r="H16" s="811"/>
      <c r="I16" s="1015"/>
      <c r="J16" s="802"/>
      <c r="K16" s="994"/>
    </row>
    <row r="17" spans="1:11" s="88" customFormat="1" ht="27" customHeight="1" x14ac:dyDescent="0.2">
      <c r="A17" s="810" t="s">
        <v>123</v>
      </c>
      <c r="B17" s="810" t="s">
        <v>123</v>
      </c>
      <c r="C17" s="737" t="s">
        <v>124</v>
      </c>
      <c r="D17" s="816" t="s">
        <v>331</v>
      </c>
      <c r="E17" s="662" t="s">
        <v>158</v>
      </c>
      <c r="F17" s="724" t="s">
        <v>671</v>
      </c>
      <c r="G17" s="648" t="s">
        <v>661</v>
      </c>
      <c r="H17" s="232" t="s">
        <v>59</v>
      </c>
      <c r="I17" s="335">
        <v>26.15</v>
      </c>
      <c r="J17" s="785" t="s">
        <v>509</v>
      </c>
      <c r="K17" s="835">
        <v>37</v>
      </c>
    </row>
    <row r="18" spans="1:11" s="88" customFormat="1" ht="28.5" customHeight="1" x14ac:dyDescent="0.2">
      <c r="A18" s="811"/>
      <c r="B18" s="811"/>
      <c r="C18" s="738"/>
      <c r="D18" s="817"/>
      <c r="E18" s="663"/>
      <c r="F18" s="725"/>
      <c r="G18" s="695"/>
      <c r="H18" s="232" t="s">
        <v>1</v>
      </c>
      <c r="I18" s="335">
        <v>50</v>
      </c>
      <c r="J18" s="786"/>
      <c r="K18" s="836"/>
    </row>
    <row r="19" spans="1:11" s="88" customFormat="1" ht="66" customHeight="1" x14ac:dyDescent="0.2">
      <c r="A19" s="232" t="s">
        <v>123</v>
      </c>
      <c r="B19" s="227" t="s">
        <v>123</v>
      </c>
      <c r="C19" s="226" t="s">
        <v>125</v>
      </c>
      <c r="D19" s="218" t="s">
        <v>326</v>
      </c>
      <c r="E19" s="436" t="s">
        <v>158</v>
      </c>
      <c r="F19" s="452" t="s">
        <v>671</v>
      </c>
      <c r="G19" s="487" t="s">
        <v>661</v>
      </c>
      <c r="H19" s="232" t="s">
        <v>1</v>
      </c>
      <c r="I19" s="71">
        <v>3</v>
      </c>
      <c r="J19" s="171" t="s">
        <v>510</v>
      </c>
      <c r="K19" s="172">
        <v>1</v>
      </c>
    </row>
    <row r="20" spans="1:11" ht="17.25" customHeight="1" x14ac:dyDescent="0.2">
      <c r="A20" s="130" t="s">
        <v>123</v>
      </c>
      <c r="B20" s="131" t="s">
        <v>123</v>
      </c>
      <c r="C20" s="1006" t="s">
        <v>117</v>
      </c>
      <c r="D20" s="1006"/>
      <c r="E20" s="1006"/>
      <c r="F20" s="1006"/>
      <c r="G20" s="1006"/>
      <c r="H20" s="1006"/>
      <c r="I20" s="132">
        <f t="shared" ref="I20" si="0">SUM(I11:I19)</f>
        <v>115.15</v>
      </c>
      <c r="J20" s="133"/>
      <c r="K20" s="588"/>
    </row>
    <row r="21" spans="1:11" ht="15.75" customHeight="1" x14ac:dyDescent="0.2">
      <c r="A21" s="130" t="s">
        <v>123</v>
      </c>
      <c r="B21" s="1007" t="s">
        <v>118</v>
      </c>
      <c r="C21" s="1007"/>
      <c r="D21" s="1007"/>
      <c r="E21" s="1007"/>
      <c r="F21" s="1007"/>
      <c r="G21" s="1007"/>
      <c r="H21" s="1007"/>
      <c r="I21" s="134">
        <f t="shared" ref="I21" si="1">+I20</f>
        <v>115.15</v>
      </c>
      <c r="J21" s="133"/>
      <c r="K21" s="588"/>
    </row>
    <row r="22" spans="1:11" s="88" customFormat="1" ht="18.75" customHeight="1" x14ac:dyDescent="0.2">
      <c r="A22" s="90" t="s">
        <v>124</v>
      </c>
      <c r="B22" s="1005" t="s">
        <v>335</v>
      </c>
      <c r="C22" s="1005"/>
      <c r="D22" s="1005"/>
      <c r="E22" s="1005"/>
      <c r="F22" s="1005"/>
      <c r="G22" s="1005"/>
      <c r="H22" s="1005"/>
      <c r="I22" s="1005"/>
      <c r="J22" s="1005"/>
      <c r="K22" s="229"/>
    </row>
    <row r="23" spans="1:11" s="88" customFormat="1" ht="21" customHeight="1" x14ac:dyDescent="0.2">
      <c r="A23" s="90" t="s">
        <v>124</v>
      </c>
      <c r="B23" s="90" t="s">
        <v>123</v>
      </c>
      <c r="C23" s="1005" t="s">
        <v>334</v>
      </c>
      <c r="D23" s="1005"/>
      <c r="E23" s="1005"/>
      <c r="F23" s="1005"/>
      <c r="G23" s="1005"/>
      <c r="H23" s="1005"/>
      <c r="I23" s="1005"/>
      <c r="J23" s="1005"/>
      <c r="K23" s="229"/>
    </row>
    <row r="24" spans="1:11" ht="105.75" customHeight="1" x14ac:dyDescent="0.2">
      <c r="A24" s="737" t="s">
        <v>124</v>
      </c>
      <c r="B24" s="737" t="s">
        <v>123</v>
      </c>
      <c r="C24" s="737" t="s">
        <v>124</v>
      </c>
      <c r="D24" s="816" t="s">
        <v>404</v>
      </c>
      <c r="E24" s="523" t="s">
        <v>158</v>
      </c>
      <c r="F24" s="626" t="s">
        <v>924</v>
      </c>
      <c r="G24" s="626" t="s">
        <v>670</v>
      </c>
      <c r="H24" s="158" t="s">
        <v>13</v>
      </c>
      <c r="I24" s="71">
        <v>724.4</v>
      </c>
      <c r="J24" s="785" t="s">
        <v>376</v>
      </c>
      <c r="K24" s="735" t="s">
        <v>923</v>
      </c>
    </row>
    <row r="25" spans="1:11" ht="108" customHeight="1" x14ac:dyDescent="0.2">
      <c r="A25" s="738"/>
      <c r="B25" s="738"/>
      <c r="C25" s="738"/>
      <c r="D25" s="817"/>
      <c r="E25" s="523" t="s">
        <v>88</v>
      </c>
      <c r="F25" s="626" t="s">
        <v>925</v>
      </c>
      <c r="G25" s="626" t="s">
        <v>922</v>
      </c>
      <c r="H25" s="158" t="s">
        <v>13</v>
      </c>
      <c r="I25" s="71">
        <v>2496.5</v>
      </c>
      <c r="J25" s="786"/>
      <c r="K25" s="736"/>
    </row>
    <row r="26" spans="1:11" ht="17.25" customHeight="1" x14ac:dyDescent="0.2">
      <c r="A26" s="90" t="s">
        <v>125</v>
      </c>
      <c r="B26" s="90" t="s">
        <v>123</v>
      </c>
      <c r="C26" s="1001" t="s">
        <v>117</v>
      </c>
      <c r="D26" s="1001"/>
      <c r="E26" s="1001"/>
      <c r="F26" s="1001"/>
      <c r="G26" s="1001"/>
      <c r="H26" s="1001"/>
      <c r="I26" s="103">
        <f>SUM(I24:I25)</f>
        <v>3220.9</v>
      </c>
      <c r="J26" s="214"/>
      <c r="K26" s="588"/>
    </row>
    <row r="27" spans="1:11" s="147" customFormat="1" ht="15.75" customHeight="1" x14ac:dyDescent="0.2">
      <c r="A27" s="89" t="s">
        <v>125</v>
      </c>
      <c r="B27" s="1000" t="s">
        <v>118</v>
      </c>
      <c r="C27" s="1000"/>
      <c r="D27" s="1000"/>
      <c r="E27" s="1000"/>
      <c r="F27" s="1000"/>
      <c r="G27" s="1000"/>
      <c r="H27" s="1000"/>
      <c r="I27" s="186">
        <f t="shared" ref="I27" si="2">+I26</f>
        <v>3220.9</v>
      </c>
      <c r="J27" s="135"/>
      <c r="K27" s="589"/>
    </row>
    <row r="28" spans="1:11" ht="17.25" customHeight="1" x14ac:dyDescent="0.2">
      <c r="A28" s="991" t="s">
        <v>119</v>
      </c>
      <c r="B28" s="991"/>
      <c r="C28" s="991"/>
      <c r="D28" s="991"/>
      <c r="E28" s="991"/>
      <c r="F28" s="991"/>
      <c r="G28" s="991"/>
      <c r="H28" s="991"/>
      <c r="I28" s="277">
        <f>+I27+I21</f>
        <v>3336.05</v>
      </c>
      <c r="J28" s="299"/>
    </row>
    <row r="29" spans="1:11" ht="14.25" customHeight="1" x14ac:dyDescent="0.2">
      <c r="A29" s="845" t="s">
        <v>137</v>
      </c>
      <c r="B29" s="846"/>
      <c r="C29" s="846"/>
      <c r="D29" s="846"/>
      <c r="E29" s="846"/>
      <c r="F29" s="846"/>
      <c r="G29" s="846"/>
      <c r="H29" s="847"/>
      <c r="I29" s="636">
        <f t="shared" ref="I29" si="3">+I28-I30-I37</f>
        <v>9.2370555648813024E-14</v>
      </c>
      <c r="J29" s="299"/>
    </row>
    <row r="30" spans="1:11" ht="16.5" customHeight="1" x14ac:dyDescent="0.2">
      <c r="A30" s="1002" t="s">
        <v>15</v>
      </c>
      <c r="B30" s="1003"/>
      <c r="C30" s="1003"/>
      <c r="D30" s="1003"/>
      <c r="E30" s="1003"/>
      <c r="F30" s="1003"/>
      <c r="G30" s="1003"/>
      <c r="H30" s="1004"/>
      <c r="I30" s="278">
        <f t="shared" ref="I30" si="4">SUM(I31:I36)</f>
        <v>3309.9</v>
      </c>
      <c r="J30" s="299"/>
    </row>
    <row r="31" spans="1:11" x14ac:dyDescent="0.2">
      <c r="A31" s="997" t="s">
        <v>172</v>
      </c>
      <c r="B31" s="998"/>
      <c r="C31" s="998"/>
      <c r="D31" s="998"/>
      <c r="E31" s="998"/>
      <c r="F31" s="998"/>
      <c r="G31" s="998"/>
      <c r="H31" s="999"/>
      <c r="I31" s="114">
        <f>+I19+I11+I18</f>
        <v>89</v>
      </c>
      <c r="J31" s="299"/>
    </row>
    <row r="32" spans="1:11" x14ac:dyDescent="0.2">
      <c r="A32" s="997" t="s">
        <v>173</v>
      </c>
      <c r="B32" s="998"/>
      <c r="C32" s="998"/>
      <c r="D32" s="998"/>
      <c r="E32" s="998"/>
      <c r="F32" s="998"/>
      <c r="G32" s="998"/>
      <c r="H32" s="999"/>
      <c r="I32" s="115">
        <f>+I24+I25</f>
        <v>3220.9</v>
      </c>
      <c r="J32" s="299"/>
    </row>
    <row r="33" spans="1:11" x14ac:dyDescent="0.2">
      <c r="A33" s="997" t="s">
        <v>174</v>
      </c>
      <c r="B33" s="998"/>
      <c r="C33" s="998"/>
      <c r="D33" s="998"/>
      <c r="E33" s="998"/>
      <c r="F33" s="998"/>
      <c r="G33" s="998"/>
      <c r="H33" s="999"/>
      <c r="I33" s="187"/>
      <c r="J33" s="299"/>
    </row>
    <row r="34" spans="1:11" x14ac:dyDescent="0.2">
      <c r="A34" s="997" t="s">
        <v>175</v>
      </c>
      <c r="B34" s="998"/>
      <c r="C34" s="998"/>
      <c r="D34" s="998"/>
      <c r="E34" s="998"/>
      <c r="F34" s="998"/>
      <c r="G34" s="998"/>
      <c r="H34" s="999"/>
      <c r="I34" s="187"/>
      <c r="J34" s="299"/>
    </row>
    <row r="35" spans="1:11" x14ac:dyDescent="0.2">
      <c r="A35" s="997" t="s">
        <v>176</v>
      </c>
      <c r="B35" s="998"/>
      <c r="C35" s="998"/>
      <c r="D35" s="998"/>
      <c r="E35" s="998"/>
      <c r="F35" s="998"/>
      <c r="G35" s="998"/>
      <c r="H35" s="999"/>
      <c r="I35" s="187"/>
      <c r="J35" s="299"/>
    </row>
    <row r="36" spans="1:11" x14ac:dyDescent="0.2">
      <c r="A36" s="997" t="s">
        <v>177</v>
      </c>
      <c r="B36" s="998"/>
      <c r="C36" s="998"/>
      <c r="D36" s="998"/>
      <c r="E36" s="998"/>
      <c r="F36" s="998"/>
      <c r="G36" s="998"/>
      <c r="H36" s="999"/>
      <c r="I36" s="187"/>
      <c r="J36" s="299"/>
    </row>
    <row r="37" spans="1:11" ht="16.5" customHeight="1" x14ac:dyDescent="0.2">
      <c r="A37" s="1009" t="s">
        <v>14</v>
      </c>
      <c r="B37" s="1010"/>
      <c r="C37" s="1010"/>
      <c r="D37" s="1010"/>
      <c r="E37" s="1010"/>
      <c r="F37" s="1010"/>
      <c r="G37" s="1010"/>
      <c r="H37" s="1011"/>
      <c r="I37" s="278">
        <f t="shared" ref="I37" si="5">SUM(I38:I41)</f>
        <v>26.15</v>
      </c>
      <c r="J37" s="299"/>
    </row>
    <row r="38" spans="1:11" x14ac:dyDescent="0.2">
      <c r="A38" s="997" t="s">
        <v>178</v>
      </c>
      <c r="B38" s="998"/>
      <c r="C38" s="998"/>
      <c r="D38" s="998"/>
      <c r="E38" s="998"/>
      <c r="F38" s="998"/>
      <c r="G38" s="998"/>
      <c r="H38" s="999"/>
      <c r="I38" s="115"/>
      <c r="J38" s="299"/>
    </row>
    <row r="39" spans="1:11" x14ac:dyDescent="0.2">
      <c r="A39" s="997" t="s">
        <v>179</v>
      </c>
      <c r="B39" s="998"/>
      <c r="C39" s="998"/>
      <c r="D39" s="998"/>
      <c r="E39" s="998"/>
      <c r="F39" s="998"/>
      <c r="G39" s="998"/>
      <c r="H39" s="999"/>
      <c r="I39" s="187"/>
      <c r="J39" s="299"/>
    </row>
    <row r="40" spans="1:11" x14ac:dyDescent="0.2">
      <c r="A40" s="997" t="s">
        <v>180</v>
      </c>
      <c r="B40" s="998"/>
      <c r="C40" s="998"/>
      <c r="D40" s="998"/>
      <c r="E40" s="998"/>
      <c r="F40" s="998"/>
      <c r="G40" s="998"/>
      <c r="H40" s="999"/>
      <c r="I40" s="115">
        <f>+I14</f>
        <v>0</v>
      </c>
      <c r="J40" s="299"/>
    </row>
    <row r="41" spans="1:11" ht="15" customHeight="1" x14ac:dyDescent="0.2">
      <c r="A41" s="997" t="s">
        <v>181</v>
      </c>
      <c r="B41" s="998"/>
      <c r="C41" s="998"/>
      <c r="D41" s="998"/>
      <c r="E41" s="998"/>
      <c r="F41" s="998"/>
      <c r="G41" s="998"/>
      <c r="H41" s="999"/>
      <c r="I41" s="187">
        <f>+I17</f>
        <v>26.15</v>
      </c>
      <c r="J41" s="299"/>
    </row>
    <row r="42" spans="1:11" s="176" customFormat="1" x14ac:dyDescent="0.2">
      <c r="A42" s="1008"/>
      <c r="B42" s="1008"/>
      <c r="C42" s="1008"/>
      <c r="D42" s="1008"/>
      <c r="E42" s="1008"/>
      <c r="F42" s="1008"/>
      <c r="G42" s="1008"/>
      <c r="H42" s="1008"/>
      <c r="I42" s="1008"/>
      <c r="J42" s="126"/>
      <c r="K42" s="585"/>
    </row>
  </sheetData>
  <mergeCells count="59">
    <mergeCell ref="H1:K1"/>
    <mergeCell ref="A42:I42"/>
    <mergeCell ref="A41:H41"/>
    <mergeCell ref="A39:H39"/>
    <mergeCell ref="A40:H40"/>
    <mergeCell ref="A32:H32"/>
    <mergeCell ref="A37:H37"/>
    <mergeCell ref="A38:H38"/>
    <mergeCell ref="A36:H36"/>
    <mergeCell ref="A34:H34"/>
    <mergeCell ref="A35:H35"/>
    <mergeCell ref="A33:H33"/>
    <mergeCell ref="H11:H16"/>
    <mergeCell ref="I11:I16"/>
    <mergeCell ref="J2:K2"/>
    <mergeCell ref="B9:J9"/>
    <mergeCell ref="A8:K8"/>
    <mergeCell ref="B3:B7"/>
    <mergeCell ref="A3:A7"/>
    <mergeCell ref="C3:C7"/>
    <mergeCell ref="J17:J18"/>
    <mergeCell ref="D3:D7"/>
    <mergeCell ref="F3:F7"/>
    <mergeCell ref="K5:K7"/>
    <mergeCell ref="I3:I7"/>
    <mergeCell ref="J4:J7"/>
    <mergeCell ref="H3:H7"/>
    <mergeCell ref="E3:E7"/>
    <mergeCell ref="G3:G7"/>
    <mergeCell ref="C17:C18"/>
    <mergeCell ref="B17:B18"/>
    <mergeCell ref="C10:J10"/>
    <mergeCell ref="A31:H31"/>
    <mergeCell ref="A28:H28"/>
    <mergeCell ref="B27:H27"/>
    <mergeCell ref="C26:H26"/>
    <mergeCell ref="A17:A18"/>
    <mergeCell ref="A30:H30"/>
    <mergeCell ref="A29:H29"/>
    <mergeCell ref="C23:J23"/>
    <mergeCell ref="C20:H20"/>
    <mergeCell ref="B21:H21"/>
    <mergeCell ref="B22:J22"/>
    <mergeCell ref="D17:D18"/>
    <mergeCell ref="D24:D25"/>
    <mergeCell ref="E17:E18"/>
    <mergeCell ref="F17:F18"/>
    <mergeCell ref="G17:G18"/>
    <mergeCell ref="C24:C25"/>
    <mergeCell ref="B24:B25"/>
    <mergeCell ref="A24:A25"/>
    <mergeCell ref="K17:K18"/>
    <mergeCell ref="J15:J16"/>
    <mergeCell ref="K15:K16"/>
    <mergeCell ref="G11:G16"/>
    <mergeCell ref="J24:J25"/>
    <mergeCell ref="K24:K25"/>
    <mergeCell ref="E11:E16"/>
    <mergeCell ref="F11:F16"/>
  </mergeCells>
  <phoneticPr fontId="15" type="noConversion"/>
  <pageMargins left="0.19685039370078741" right="0.19685039370078741" top="0.59055118110236227" bottom="0.19685039370078741" header="0" footer="0"/>
  <pageSetup paperSize="9" scale="84"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pageSetUpPr fitToPage="1"/>
  </sheetPr>
  <dimension ref="A1:N92"/>
  <sheetViews>
    <sheetView zoomScale="85" zoomScaleNormal="85" workbookViewId="0">
      <pane ySplit="7" topLeftCell="A8" activePane="bottomLeft" state="frozen"/>
      <selection activeCell="B16" sqref="B16:J17"/>
      <selection pane="bottomLeft" activeCell="H11" sqref="H11:H13"/>
    </sheetView>
  </sheetViews>
  <sheetFormatPr defaultColWidth="9.140625" defaultRowHeight="12.75" x14ac:dyDescent="0.2"/>
  <cols>
    <col min="1" max="1" width="3.140625" style="35" customWidth="1"/>
    <col min="2" max="2" width="4.140625" style="35" customWidth="1"/>
    <col min="3" max="3" width="3.42578125" style="35" customWidth="1"/>
    <col min="4" max="4" width="32.42578125" style="3" customWidth="1"/>
    <col min="5" max="5" width="4.85546875" style="566" customWidth="1"/>
    <col min="6" max="6" width="37" style="3" customWidth="1"/>
    <col min="7" max="7" width="32.42578125" style="3" customWidth="1"/>
    <col min="8" max="8" width="7.140625" style="3" customWidth="1"/>
    <col min="9" max="9" width="12.5703125" style="563" customWidth="1"/>
    <col min="10" max="10" width="28.7109375" style="16" customWidth="1"/>
    <col min="11" max="11" width="6.7109375" style="550" customWidth="1"/>
    <col min="12" max="16384" width="9.140625" style="3"/>
  </cols>
  <sheetData>
    <row r="1" spans="1:14" ht="82.5" hidden="1" customHeight="1" x14ac:dyDescent="0.2">
      <c r="A1" s="72"/>
      <c r="B1" s="72"/>
      <c r="C1" s="72"/>
      <c r="D1" s="50"/>
      <c r="E1" s="564"/>
      <c r="F1" s="50"/>
      <c r="G1" s="50"/>
      <c r="H1" s="645" t="s">
        <v>942</v>
      </c>
      <c r="I1" s="645"/>
      <c r="J1" s="645"/>
      <c r="K1" s="645"/>
    </row>
    <row r="2" spans="1:14" ht="13.5" hidden="1" x14ac:dyDescent="0.25">
      <c r="A2" s="105"/>
      <c r="B2" s="105"/>
      <c r="C2" s="105"/>
      <c r="D2" s="106"/>
      <c r="E2" s="565"/>
      <c r="F2" s="106"/>
      <c r="G2" s="106"/>
      <c r="H2" s="567"/>
      <c r="I2" s="555"/>
      <c r="J2" s="701"/>
      <c r="K2" s="701"/>
    </row>
    <row r="3" spans="1:14" ht="31.5" customHeight="1" x14ac:dyDescent="0.2">
      <c r="A3" s="653" t="s">
        <v>111</v>
      </c>
      <c r="B3" s="653" t="s">
        <v>112</v>
      </c>
      <c r="C3" s="653" t="s">
        <v>113</v>
      </c>
      <c r="D3" s="655" t="s">
        <v>114</v>
      </c>
      <c r="E3" s="669" t="s">
        <v>654</v>
      </c>
      <c r="F3" s="668" t="s">
        <v>655</v>
      </c>
      <c r="G3" s="668" t="s">
        <v>656</v>
      </c>
      <c r="H3" s="653" t="s">
        <v>110</v>
      </c>
      <c r="I3" s="652" t="s">
        <v>659</v>
      </c>
      <c r="J3" s="426" t="s">
        <v>657</v>
      </c>
      <c r="K3" s="426"/>
    </row>
    <row r="4" spans="1:14" ht="12.75" customHeight="1" x14ac:dyDescent="0.2">
      <c r="A4" s="653"/>
      <c r="B4" s="653"/>
      <c r="C4" s="653"/>
      <c r="D4" s="655"/>
      <c r="E4" s="669"/>
      <c r="F4" s="668"/>
      <c r="G4" s="668"/>
      <c r="H4" s="653"/>
      <c r="I4" s="652"/>
      <c r="J4" s="652" t="s">
        <v>116</v>
      </c>
      <c r="K4" s="426"/>
    </row>
    <row r="5" spans="1:14" ht="12.75" customHeight="1" x14ac:dyDescent="0.2">
      <c r="A5" s="653"/>
      <c r="B5" s="653"/>
      <c r="C5" s="653"/>
      <c r="D5" s="655"/>
      <c r="E5" s="669"/>
      <c r="F5" s="668"/>
      <c r="G5" s="668"/>
      <c r="H5" s="653"/>
      <c r="I5" s="652"/>
      <c r="J5" s="652"/>
      <c r="K5" s="650" t="s">
        <v>658</v>
      </c>
    </row>
    <row r="6" spans="1:14" ht="30" customHeight="1" x14ac:dyDescent="0.2">
      <c r="A6" s="653"/>
      <c r="B6" s="653"/>
      <c r="C6" s="653"/>
      <c r="D6" s="655"/>
      <c r="E6" s="669"/>
      <c r="F6" s="668"/>
      <c r="G6" s="668"/>
      <c r="H6" s="653"/>
      <c r="I6" s="652"/>
      <c r="J6" s="652"/>
      <c r="K6" s="650"/>
    </row>
    <row r="7" spans="1:14" ht="104.25" customHeight="1" x14ac:dyDescent="0.2">
      <c r="A7" s="653"/>
      <c r="B7" s="653"/>
      <c r="C7" s="653"/>
      <c r="D7" s="655"/>
      <c r="E7" s="669"/>
      <c r="F7" s="668"/>
      <c r="G7" s="668"/>
      <c r="H7" s="653"/>
      <c r="I7" s="652"/>
      <c r="J7" s="652"/>
      <c r="K7" s="650"/>
    </row>
    <row r="8" spans="1:14" ht="27" customHeight="1" x14ac:dyDescent="0.2">
      <c r="A8" s="654" t="s">
        <v>220</v>
      </c>
      <c r="B8" s="654"/>
      <c r="C8" s="654"/>
      <c r="D8" s="654"/>
      <c r="E8" s="654"/>
      <c r="F8" s="654"/>
      <c r="G8" s="654"/>
      <c r="H8" s="654"/>
      <c r="I8" s="654"/>
      <c r="J8" s="654"/>
      <c r="K8" s="491"/>
    </row>
    <row r="9" spans="1:14" ht="18" customHeight="1" x14ac:dyDescent="0.2">
      <c r="A9" s="85" t="s">
        <v>123</v>
      </c>
      <c r="B9" s="1026" t="s">
        <v>272</v>
      </c>
      <c r="C9" s="1026"/>
      <c r="D9" s="1026"/>
      <c r="E9" s="1026"/>
      <c r="F9" s="1026"/>
      <c r="G9" s="1026"/>
      <c r="H9" s="1026"/>
      <c r="I9" s="1026"/>
      <c r="J9" s="1026"/>
      <c r="K9" s="543"/>
    </row>
    <row r="10" spans="1:14" ht="24.75" customHeight="1" x14ac:dyDescent="0.2">
      <c r="A10" s="85" t="s">
        <v>123</v>
      </c>
      <c r="B10" s="85" t="s">
        <v>123</v>
      </c>
      <c r="C10" s="1019" t="s">
        <v>273</v>
      </c>
      <c r="D10" s="1019"/>
      <c r="E10" s="1019"/>
      <c r="F10" s="1019"/>
      <c r="G10" s="1019"/>
      <c r="H10" s="1019"/>
      <c r="I10" s="1019"/>
      <c r="J10" s="1019"/>
      <c r="K10" s="1019"/>
    </row>
    <row r="11" spans="1:14" ht="32.25" customHeight="1" x14ac:dyDescent="0.2">
      <c r="A11" s="1016" t="s">
        <v>123</v>
      </c>
      <c r="B11" s="1027" t="s">
        <v>123</v>
      </c>
      <c r="C11" s="1027" t="s">
        <v>123</v>
      </c>
      <c r="D11" s="1075" t="s">
        <v>276</v>
      </c>
      <c r="E11" s="1022" t="s">
        <v>158</v>
      </c>
      <c r="F11" s="1023" t="s">
        <v>821</v>
      </c>
      <c r="G11" s="1024" t="s">
        <v>661</v>
      </c>
      <c r="H11" s="1025" t="s">
        <v>1</v>
      </c>
      <c r="I11" s="1020">
        <v>5084.6000000000004</v>
      </c>
      <c r="J11" s="300" t="s">
        <v>73</v>
      </c>
      <c r="K11" s="542">
        <v>300</v>
      </c>
      <c r="M11" s="643">
        <f>+I11+I49+I52+I58++I70+I71</f>
        <v>5455</v>
      </c>
      <c r="N11" s="639"/>
    </row>
    <row r="12" spans="1:14" ht="59.25" customHeight="1" x14ac:dyDescent="0.2">
      <c r="A12" s="1021"/>
      <c r="B12" s="1027"/>
      <c r="C12" s="1027"/>
      <c r="D12" s="1075"/>
      <c r="E12" s="1022"/>
      <c r="F12" s="1023"/>
      <c r="G12" s="1024"/>
      <c r="H12" s="1025"/>
      <c r="I12" s="1020"/>
      <c r="J12" s="300" t="s">
        <v>511</v>
      </c>
      <c r="K12" s="542">
        <v>100</v>
      </c>
    </row>
    <row r="13" spans="1:14" ht="50.25" customHeight="1" x14ac:dyDescent="0.2">
      <c r="A13" s="1021"/>
      <c r="B13" s="1027"/>
      <c r="C13" s="1027"/>
      <c r="D13" s="1075"/>
      <c r="E13" s="1022"/>
      <c r="F13" s="1023"/>
      <c r="G13" s="1024"/>
      <c r="H13" s="1025"/>
      <c r="I13" s="1020"/>
      <c r="J13" s="300" t="s">
        <v>274</v>
      </c>
      <c r="K13" s="542">
        <v>15</v>
      </c>
      <c r="M13" s="639"/>
    </row>
    <row r="14" spans="1:14" ht="49.5" customHeight="1" x14ac:dyDescent="0.2">
      <c r="A14" s="1021"/>
      <c r="B14" s="1027"/>
      <c r="C14" s="1027"/>
      <c r="D14" s="1075"/>
      <c r="E14" s="1022" t="s">
        <v>88</v>
      </c>
      <c r="F14" s="1023" t="s">
        <v>822</v>
      </c>
      <c r="G14" s="1024" t="s">
        <v>661</v>
      </c>
      <c r="H14" s="1025" t="s">
        <v>17</v>
      </c>
      <c r="I14" s="1020">
        <v>24.3</v>
      </c>
      <c r="J14" s="300" t="s">
        <v>512</v>
      </c>
      <c r="K14" s="544">
        <v>12</v>
      </c>
    </row>
    <row r="15" spans="1:14" ht="34.5" customHeight="1" x14ac:dyDescent="0.2">
      <c r="A15" s="1017"/>
      <c r="B15" s="1027"/>
      <c r="C15" s="1027"/>
      <c r="D15" s="1075"/>
      <c r="E15" s="1022"/>
      <c r="F15" s="1023"/>
      <c r="G15" s="1024"/>
      <c r="H15" s="1025"/>
      <c r="I15" s="1020"/>
      <c r="J15" s="300" t="s">
        <v>275</v>
      </c>
      <c r="K15" s="544">
        <v>7</v>
      </c>
    </row>
    <row r="16" spans="1:14" ht="66.75" customHeight="1" x14ac:dyDescent="0.2">
      <c r="A16" s="1016" t="s">
        <v>123</v>
      </c>
      <c r="B16" s="1016" t="s">
        <v>123</v>
      </c>
      <c r="C16" s="1016" t="s">
        <v>126</v>
      </c>
      <c r="D16" s="1056" t="s">
        <v>408</v>
      </c>
      <c r="E16" s="552" t="s">
        <v>158</v>
      </c>
      <c r="F16" s="460" t="s">
        <v>862</v>
      </c>
      <c r="G16" s="660" t="s">
        <v>670</v>
      </c>
      <c r="H16" s="1058" t="s">
        <v>1</v>
      </c>
      <c r="I16" s="774">
        <v>40</v>
      </c>
      <c r="J16" s="1062" t="s">
        <v>863</v>
      </c>
      <c r="K16" s="1042">
        <v>2</v>
      </c>
    </row>
    <row r="17" spans="1:11" ht="68.25" customHeight="1" x14ac:dyDescent="0.2">
      <c r="A17" s="1017"/>
      <c r="B17" s="1017"/>
      <c r="C17" s="1017"/>
      <c r="D17" s="1057"/>
      <c r="E17" s="552" t="s">
        <v>88</v>
      </c>
      <c r="F17" s="460" t="s">
        <v>895</v>
      </c>
      <c r="G17" s="661"/>
      <c r="H17" s="1059"/>
      <c r="I17" s="775"/>
      <c r="J17" s="1063"/>
      <c r="K17" s="1044"/>
    </row>
    <row r="18" spans="1:11" ht="24" customHeight="1" x14ac:dyDescent="0.2">
      <c r="A18" s="39" t="s">
        <v>123</v>
      </c>
      <c r="B18" s="39" t="s">
        <v>123</v>
      </c>
      <c r="C18" s="1033" t="s">
        <v>117</v>
      </c>
      <c r="D18" s="1033"/>
      <c r="E18" s="1033"/>
      <c r="F18" s="1033"/>
      <c r="G18" s="1033"/>
      <c r="H18" s="1033"/>
      <c r="I18" s="98">
        <f>SUM(I11:I16)</f>
        <v>5148.9000000000005</v>
      </c>
      <c r="J18" s="40"/>
      <c r="K18" s="545"/>
    </row>
    <row r="19" spans="1:11" ht="22.5" customHeight="1" x14ac:dyDescent="0.2">
      <c r="A19" s="236" t="s">
        <v>123</v>
      </c>
      <c r="B19" s="236" t="s">
        <v>124</v>
      </c>
      <c r="C19" s="1019" t="s">
        <v>277</v>
      </c>
      <c r="D19" s="1019"/>
      <c r="E19" s="1019"/>
      <c r="F19" s="1019"/>
      <c r="G19" s="1019"/>
      <c r="H19" s="1019"/>
      <c r="I19" s="1019"/>
      <c r="J19" s="1019"/>
      <c r="K19" s="546"/>
    </row>
    <row r="20" spans="1:11" ht="42.75" customHeight="1" x14ac:dyDescent="0.2">
      <c r="A20" s="302" t="s">
        <v>123</v>
      </c>
      <c r="B20" s="302" t="s">
        <v>124</v>
      </c>
      <c r="C20" s="302" t="s">
        <v>123</v>
      </c>
      <c r="D20" s="304" t="s">
        <v>60</v>
      </c>
      <c r="E20" s="539" t="s">
        <v>158</v>
      </c>
      <c r="F20" s="433" t="s">
        <v>823</v>
      </c>
      <c r="G20" s="540" t="s">
        <v>824</v>
      </c>
      <c r="H20" s="306" t="s">
        <v>13</v>
      </c>
      <c r="I20" s="338">
        <v>0.8</v>
      </c>
      <c r="J20" s="300" t="s">
        <v>74</v>
      </c>
      <c r="K20" s="542">
        <v>2000</v>
      </c>
    </row>
    <row r="21" spans="1:11" ht="47.25" customHeight="1" x14ac:dyDescent="0.2">
      <c r="A21" s="302" t="s">
        <v>123</v>
      </c>
      <c r="B21" s="302" t="s">
        <v>124</v>
      </c>
      <c r="C21" s="302" t="s">
        <v>124</v>
      </c>
      <c r="D21" s="304" t="s">
        <v>61</v>
      </c>
      <c r="E21" s="539" t="s">
        <v>158</v>
      </c>
      <c r="F21" s="433" t="s">
        <v>825</v>
      </c>
      <c r="G21" s="540" t="s">
        <v>824</v>
      </c>
      <c r="H21" s="306" t="s">
        <v>13</v>
      </c>
      <c r="I21" s="338">
        <v>47.9</v>
      </c>
      <c r="J21" s="300" t="s">
        <v>75</v>
      </c>
      <c r="K21" s="542">
        <v>700</v>
      </c>
    </row>
    <row r="22" spans="1:11" ht="49.5" customHeight="1" x14ac:dyDescent="0.2">
      <c r="A22" s="302" t="s">
        <v>123</v>
      </c>
      <c r="B22" s="302" t="s">
        <v>124</v>
      </c>
      <c r="C22" s="302" t="s">
        <v>125</v>
      </c>
      <c r="D22" s="304" t="s">
        <v>62</v>
      </c>
      <c r="E22" s="539" t="s">
        <v>158</v>
      </c>
      <c r="F22" s="433" t="s">
        <v>826</v>
      </c>
      <c r="G22" s="540" t="s">
        <v>824</v>
      </c>
      <c r="H22" s="306" t="s">
        <v>13</v>
      </c>
      <c r="I22" s="338">
        <v>35.5</v>
      </c>
      <c r="J22" s="300" t="s">
        <v>513</v>
      </c>
      <c r="K22" s="542">
        <v>1600</v>
      </c>
    </row>
    <row r="23" spans="1:11" ht="56.25" customHeight="1" x14ac:dyDescent="0.2">
      <c r="A23" s="1016" t="s">
        <v>123</v>
      </c>
      <c r="B23" s="1016" t="s">
        <v>124</v>
      </c>
      <c r="C23" s="1016" t="s">
        <v>126</v>
      </c>
      <c r="D23" s="1028" t="s">
        <v>64</v>
      </c>
      <c r="E23" s="539" t="s">
        <v>158</v>
      </c>
      <c r="F23" s="541" t="s">
        <v>827</v>
      </c>
      <c r="G23" s="1046" t="s">
        <v>828</v>
      </c>
      <c r="H23" s="1049" t="s">
        <v>13</v>
      </c>
      <c r="I23" s="1052">
        <v>9</v>
      </c>
      <c r="J23" s="1030" t="s">
        <v>76</v>
      </c>
      <c r="K23" s="1042">
        <v>20</v>
      </c>
    </row>
    <row r="24" spans="1:11" ht="46.5" customHeight="1" x14ac:dyDescent="0.2">
      <c r="A24" s="1021"/>
      <c r="B24" s="1021"/>
      <c r="C24" s="1021"/>
      <c r="D24" s="1045"/>
      <c r="E24" s="539" t="s">
        <v>88</v>
      </c>
      <c r="F24" s="541" t="s">
        <v>829</v>
      </c>
      <c r="G24" s="1047"/>
      <c r="H24" s="1050"/>
      <c r="I24" s="1053"/>
      <c r="J24" s="1031"/>
      <c r="K24" s="1043"/>
    </row>
    <row r="25" spans="1:11" ht="37.5" customHeight="1" x14ac:dyDescent="0.2">
      <c r="A25" s="1017"/>
      <c r="B25" s="1017"/>
      <c r="C25" s="1017"/>
      <c r="D25" s="1029"/>
      <c r="E25" s="539" t="s">
        <v>282</v>
      </c>
      <c r="F25" s="541" t="s">
        <v>830</v>
      </c>
      <c r="G25" s="1048"/>
      <c r="H25" s="1051"/>
      <c r="I25" s="1054"/>
      <c r="J25" s="1032"/>
      <c r="K25" s="1044"/>
    </row>
    <row r="26" spans="1:11" ht="48" customHeight="1" x14ac:dyDescent="0.2">
      <c r="A26" s="302" t="s">
        <v>123</v>
      </c>
      <c r="B26" s="302" t="s">
        <v>124</v>
      </c>
      <c r="C26" s="302" t="s">
        <v>127</v>
      </c>
      <c r="D26" s="203" t="s">
        <v>449</v>
      </c>
      <c r="E26" s="451" t="s">
        <v>158</v>
      </c>
      <c r="F26" s="533" t="s">
        <v>831</v>
      </c>
      <c r="G26" s="459" t="s">
        <v>832</v>
      </c>
      <c r="H26" s="306" t="s">
        <v>13</v>
      </c>
      <c r="I26" s="338">
        <v>20.2</v>
      </c>
      <c r="J26" s="303" t="s">
        <v>271</v>
      </c>
      <c r="K26" s="542">
        <v>5</v>
      </c>
    </row>
    <row r="27" spans="1:11" ht="34.5" customHeight="1" x14ac:dyDescent="0.2">
      <c r="A27" s="1016" t="s">
        <v>123</v>
      </c>
      <c r="B27" s="1016" t="s">
        <v>124</v>
      </c>
      <c r="C27" s="1016" t="s">
        <v>128</v>
      </c>
      <c r="D27" s="1028" t="s">
        <v>78</v>
      </c>
      <c r="E27" s="539" t="s">
        <v>158</v>
      </c>
      <c r="F27" s="432" t="s">
        <v>833</v>
      </c>
      <c r="G27" s="1064" t="s">
        <v>743</v>
      </c>
      <c r="H27" s="1049" t="s">
        <v>13</v>
      </c>
      <c r="I27" s="1067">
        <v>21.7</v>
      </c>
      <c r="J27" s="1030" t="s">
        <v>79</v>
      </c>
      <c r="K27" s="1042">
        <v>10</v>
      </c>
    </row>
    <row r="28" spans="1:11" ht="34.5" customHeight="1" x14ac:dyDescent="0.2">
      <c r="A28" s="1021"/>
      <c r="B28" s="1021"/>
      <c r="C28" s="1021"/>
      <c r="D28" s="1045"/>
      <c r="E28" s="539" t="s">
        <v>88</v>
      </c>
      <c r="F28" s="432" t="s">
        <v>834</v>
      </c>
      <c r="G28" s="1065"/>
      <c r="H28" s="1050"/>
      <c r="I28" s="1068"/>
      <c r="J28" s="1031"/>
      <c r="K28" s="1043"/>
    </row>
    <row r="29" spans="1:11" ht="53.25" customHeight="1" x14ac:dyDescent="0.2">
      <c r="A29" s="1017"/>
      <c r="B29" s="1017"/>
      <c r="C29" s="1017"/>
      <c r="D29" s="1029"/>
      <c r="E29" s="539" t="s">
        <v>282</v>
      </c>
      <c r="F29" s="432" t="s">
        <v>835</v>
      </c>
      <c r="G29" s="1066"/>
      <c r="H29" s="1051"/>
      <c r="I29" s="1069"/>
      <c r="J29" s="1032"/>
      <c r="K29" s="1044"/>
    </row>
    <row r="30" spans="1:11" ht="84" customHeight="1" x14ac:dyDescent="0.2">
      <c r="A30" s="1016" t="s">
        <v>123</v>
      </c>
      <c r="B30" s="1016" t="s">
        <v>124</v>
      </c>
      <c r="C30" s="1016" t="s">
        <v>129</v>
      </c>
      <c r="D30" s="1028" t="s">
        <v>65</v>
      </c>
      <c r="E30" s="539" t="s">
        <v>158</v>
      </c>
      <c r="F30" s="460" t="s">
        <v>836</v>
      </c>
      <c r="G30" s="1040" t="s">
        <v>838</v>
      </c>
      <c r="H30" s="1049" t="s">
        <v>13</v>
      </c>
      <c r="I30" s="1052">
        <v>12.2</v>
      </c>
      <c r="J30" s="1030" t="s">
        <v>80</v>
      </c>
      <c r="K30" s="1042">
        <v>720</v>
      </c>
    </row>
    <row r="31" spans="1:11" ht="43.5" customHeight="1" x14ac:dyDescent="0.2">
      <c r="A31" s="1017"/>
      <c r="B31" s="1017"/>
      <c r="C31" s="1017"/>
      <c r="D31" s="1029"/>
      <c r="E31" s="539" t="s">
        <v>88</v>
      </c>
      <c r="F31" s="460" t="s">
        <v>837</v>
      </c>
      <c r="G31" s="1041"/>
      <c r="H31" s="1051"/>
      <c r="I31" s="1054"/>
      <c r="J31" s="1032"/>
      <c r="K31" s="1044"/>
    </row>
    <row r="32" spans="1:11" ht="30" customHeight="1" x14ac:dyDescent="0.2">
      <c r="A32" s="302" t="s">
        <v>123</v>
      </c>
      <c r="B32" s="302" t="s">
        <v>124</v>
      </c>
      <c r="C32" s="302" t="s">
        <v>130</v>
      </c>
      <c r="D32" s="304" t="s">
        <v>66</v>
      </c>
      <c r="E32" s="539" t="s">
        <v>158</v>
      </c>
      <c r="F32" s="460" t="s">
        <v>839</v>
      </c>
      <c r="G32" s="540" t="s">
        <v>840</v>
      </c>
      <c r="H32" s="306" t="s">
        <v>13</v>
      </c>
      <c r="I32" s="338">
        <v>1.2</v>
      </c>
      <c r="J32" s="300" t="s">
        <v>74</v>
      </c>
      <c r="K32" s="542">
        <v>12</v>
      </c>
    </row>
    <row r="33" spans="1:11" ht="45.75" customHeight="1" x14ac:dyDescent="0.2">
      <c r="A33" s="302" t="s">
        <v>123</v>
      </c>
      <c r="B33" s="302" t="s">
        <v>124</v>
      </c>
      <c r="C33" s="302" t="s">
        <v>133</v>
      </c>
      <c r="D33" s="304" t="s">
        <v>930</v>
      </c>
      <c r="E33" s="539" t="s">
        <v>158</v>
      </c>
      <c r="F33" s="460" t="s">
        <v>933</v>
      </c>
      <c r="G33" s="540" t="s">
        <v>932</v>
      </c>
      <c r="H33" s="170" t="s">
        <v>13</v>
      </c>
      <c r="I33" s="338">
        <v>6.3</v>
      </c>
      <c r="J33" s="303" t="s">
        <v>931</v>
      </c>
      <c r="K33" s="544">
        <v>100</v>
      </c>
    </row>
    <row r="34" spans="1:11" ht="18" customHeight="1" x14ac:dyDescent="0.2">
      <c r="A34" s="302" t="s">
        <v>123</v>
      </c>
      <c r="B34" s="302" t="s">
        <v>124</v>
      </c>
      <c r="C34" s="1018" t="s">
        <v>117</v>
      </c>
      <c r="D34" s="1018"/>
      <c r="E34" s="1018"/>
      <c r="F34" s="1018"/>
      <c r="G34" s="1018"/>
      <c r="H34" s="1018"/>
      <c r="I34" s="97">
        <f>SUM(I20:I33)</f>
        <v>154.79999999999998</v>
      </c>
      <c r="J34" s="300"/>
      <c r="K34" s="542"/>
    </row>
    <row r="35" spans="1:11" ht="20.25" customHeight="1" x14ac:dyDescent="0.2">
      <c r="A35" s="236" t="s">
        <v>123</v>
      </c>
      <c r="B35" s="236" t="s">
        <v>125</v>
      </c>
      <c r="C35" s="1019" t="s">
        <v>81</v>
      </c>
      <c r="D35" s="1019"/>
      <c r="E35" s="1019"/>
      <c r="F35" s="1019"/>
      <c r="G35" s="1019"/>
      <c r="H35" s="1019"/>
      <c r="I35" s="1019"/>
      <c r="J35" s="1019"/>
      <c r="K35" s="543"/>
    </row>
    <row r="36" spans="1:11" ht="42.75" customHeight="1" x14ac:dyDescent="0.2">
      <c r="A36" s="302" t="s">
        <v>123</v>
      </c>
      <c r="B36" s="314" t="s">
        <v>125</v>
      </c>
      <c r="C36" s="314" t="s">
        <v>123</v>
      </c>
      <c r="D36" s="305" t="s">
        <v>934</v>
      </c>
      <c r="E36" s="539" t="s">
        <v>158</v>
      </c>
      <c r="F36" s="460" t="s">
        <v>841</v>
      </c>
      <c r="G36" s="551" t="s">
        <v>704</v>
      </c>
      <c r="H36" s="568" t="s">
        <v>1</v>
      </c>
      <c r="I36" s="338">
        <v>120</v>
      </c>
      <c r="J36" s="303" t="s">
        <v>82</v>
      </c>
      <c r="K36" s="542">
        <v>100</v>
      </c>
    </row>
    <row r="37" spans="1:11" ht="30" customHeight="1" x14ac:dyDescent="0.2">
      <c r="A37" s="302" t="s">
        <v>123</v>
      </c>
      <c r="B37" s="314" t="s">
        <v>125</v>
      </c>
      <c r="C37" s="314" t="s">
        <v>124</v>
      </c>
      <c r="D37" s="305" t="s">
        <v>935</v>
      </c>
      <c r="E37" s="552" t="s">
        <v>158</v>
      </c>
      <c r="F37" s="460" t="s">
        <v>842</v>
      </c>
      <c r="G37" s="551" t="s">
        <v>704</v>
      </c>
      <c r="H37" s="568" t="s">
        <v>1</v>
      </c>
      <c r="I37" s="338">
        <v>21.6</v>
      </c>
      <c r="J37" s="303" t="s">
        <v>82</v>
      </c>
      <c r="K37" s="542">
        <v>100</v>
      </c>
    </row>
    <row r="38" spans="1:11" ht="16.5" customHeight="1" x14ac:dyDescent="0.2">
      <c r="A38" s="1027" t="s">
        <v>123</v>
      </c>
      <c r="B38" s="1073" t="s">
        <v>125</v>
      </c>
      <c r="C38" s="1073" t="s">
        <v>125</v>
      </c>
      <c r="D38" s="754" t="s">
        <v>615</v>
      </c>
      <c r="E38" s="722" t="s">
        <v>158</v>
      </c>
      <c r="F38" s="1070" t="s">
        <v>843</v>
      </c>
      <c r="G38" s="1055" t="s">
        <v>840</v>
      </c>
      <c r="H38" s="568" t="s">
        <v>1</v>
      </c>
      <c r="I38" s="338">
        <v>230</v>
      </c>
      <c r="J38" s="1034" t="s">
        <v>255</v>
      </c>
      <c r="K38" s="1074">
        <v>100</v>
      </c>
    </row>
    <row r="39" spans="1:11" ht="19.5" customHeight="1" x14ac:dyDescent="0.2">
      <c r="A39" s="1027"/>
      <c r="B39" s="1073"/>
      <c r="C39" s="1073"/>
      <c r="D39" s="754"/>
      <c r="E39" s="995"/>
      <c r="F39" s="1071"/>
      <c r="G39" s="1055"/>
      <c r="H39" s="568" t="s">
        <v>1</v>
      </c>
      <c r="I39" s="338">
        <v>48.1</v>
      </c>
      <c r="J39" s="1034"/>
      <c r="K39" s="1074"/>
    </row>
    <row r="40" spans="1:11" ht="18" customHeight="1" x14ac:dyDescent="0.2">
      <c r="A40" s="1027"/>
      <c r="B40" s="1073"/>
      <c r="C40" s="1073"/>
      <c r="D40" s="754"/>
      <c r="E40" s="995"/>
      <c r="F40" s="1071"/>
      <c r="G40" s="1055"/>
      <c r="H40" s="568" t="s">
        <v>1</v>
      </c>
      <c r="I40" s="338">
        <v>0</v>
      </c>
      <c r="J40" s="1034"/>
      <c r="K40" s="1074"/>
    </row>
    <row r="41" spans="1:11" ht="21.75" customHeight="1" x14ac:dyDescent="0.2">
      <c r="A41" s="1027"/>
      <c r="B41" s="1073"/>
      <c r="C41" s="1073"/>
      <c r="D41" s="754"/>
      <c r="E41" s="723"/>
      <c r="F41" s="1072"/>
      <c r="G41" s="1055"/>
      <c r="H41" s="568" t="s">
        <v>11</v>
      </c>
      <c r="I41" s="556">
        <v>1836.7</v>
      </c>
      <c r="J41" s="1034"/>
      <c r="K41" s="1074"/>
    </row>
    <row r="42" spans="1:11" ht="79.5" customHeight="1" x14ac:dyDescent="0.2">
      <c r="A42" s="417" t="s">
        <v>123</v>
      </c>
      <c r="B42" s="419" t="s">
        <v>125</v>
      </c>
      <c r="C42" s="419" t="s">
        <v>126</v>
      </c>
      <c r="D42" s="418" t="s">
        <v>83</v>
      </c>
      <c r="E42" s="537" t="s">
        <v>158</v>
      </c>
      <c r="F42" s="553" t="s">
        <v>844</v>
      </c>
      <c r="G42" s="553" t="s">
        <v>845</v>
      </c>
      <c r="H42" s="569" t="s">
        <v>1</v>
      </c>
      <c r="I42" s="557">
        <v>1622</v>
      </c>
      <c r="J42" s="415" t="s">
        <v>84</v>
      </c>
      <c r="K42" s="416">
        <v>100</v>
      </c>
    </row>
    <row r="43" spans="1:11" ht="67.5" customHeight="1" x14ac:dyDescent="0.2">
      <c r="A43" s="302" t="s">
        <v>123</v>
      </c>
      <c r="B43" s="314" t="s">
        <v>125</v>
      </c>
      <c r="C43" s="314" t="s">
        <v>127</v>
      </c>
      <c r="D43" s="305" t="s">
        <v>377</v>
      </c>
      <c r="E43" s="539"/>
      <c r="F43" s="540"/>
      <c r="G43" s="540"/>
      <c r="H43" s="568" t="s">
        <v>13</v>
      </c>
      <c r="I43" s="338">
        <v>0</v>
      </c>
      <c r="J43" s="301" t="s">
        <v>473</v>
      </c>
      <c r="K43" s="542"/>
    </row>
    <row r="44" spans="1:11" ht="67.5" customHeight="1" x14ac:dyDescent="0.2">
      <c r="A44" s="302" t="s">
        <v>123</v>
      </c>
      <c r="B44" s="314" t="s">
        <v>125</v>
      </c>
      <c r="C44" s="314" t="s">
        <v>128</v>
      </c>
      <c r="D44" s="305" t="s">
        <v>514</v>
      </c>
      <c r="E44" s="620" t="s">
        <v>158</v>
      </c>
      <c r="F44" s="621" t="s">
        <v>666</v>
      </c>
      <c r="G44" s="622" t="s">
        <v>704</v>
      </c>
      <c r="H44" s="568" t="s">
        <v>13</v>
      </c>
      <c r="I44" s="338">
        <v>26.7</v>
      </c>
      <c r="J44" s="301" t="s">
        <v>515</v>
      </c>
      <c r="K44" s="618" t="s">
        <v>913</v>
      </c>
    </row>
    <row r="45" spans="1:11" ht="20.25" customHeight="1" x14ac:dyDescent="0.2">
      <c r="A45" s="302" t="s">
        <v>123</v>
      </c>
      <c r="B45" s="314" t="s">
        <v>125</v>
      </c>
      <c r="C45" s="1035" t="s">
        <v>117</v>
      </c>
      <c r="D45" s="1035"/>
      <c r="E45" s="1035"/>
      <c r="F45" s="1035"/>
      <c r="G45" s="1035"/>
      <c r="H45" s="1035"/>
      <c r="I45" s="315">
        <f>SUM(I36:I44)</f>
        <v>3905.1</v>
      </c>
      <c r="J45" s="303"/>
      <c r="K45" s="542"/>
    </row>
    <row r="46" spans="1:11" ht="18.75" customHeight="1" x14ac:dyDescent="0.2">
      <c r="A46" s="302" t="s">
        <v>123</v>
      </c>
      <c r="B46" s="1077" t="s">
        <v>118</v>
      </c>
      <c r="C46" s="1077"/>
      <c r="D46" s="1077"/>
      <c r="E46" s="1077"/>
      <c r="F46" s="1077"/>
      <c r="G46" s="1077"/>
      <c r="H46" s="1077"/>
      <c r="I46" s="98">
        <f>+I45+I34+I18</f>
        <v>9208.8000000000011</v>
      </c>
      <c r="J46" s="303"/>
      <c r="K46" s="542"/>
    </row>
    <row r="47" spans="1:11" ht="18.75" customHeight="1" x14ac:dyDescent="0.2">
      <c r="A47" s="236" t="s">
        <v>124</v>
      </c>
      <c r="B47" s="1076" t="s">
        <v>365</v>
      </c>
      <c r="C47" s="1076"/>
      <c r="D47" s="1076"/>
      <c r="E47" s="1076"/>
      <c r="F47" s="1076"/>
      <c r="G47" s="1076"/>
      <c r="H47" s="1076"/>
      <c r="I47" s="1076"/>
      <c r="J47" s="1076"/>
      <c r="K47" s="543"/>
    </row>
    <row r="48" spans="1:11" ht="21" customHeight="1" x14ac:dyDescent="0.2">
      <c r="A48" s="236" t="s">
        <v>124</v>
      </c>
      <c r="B48" s="316" t="s">
        <v>123</v>
      </c>
      <c r="C48" s="1076" t="s">
        <v>354</v>
      </c>
      <c r="D48" s="1076"/>
      <c r="E48" s="1076"/>
      <c r="F48" s="1076"/>
      <c r="G48" s="1076"/>
      <c r="H48" s="1076"/>
      <c r="I48" s="1076"/>
      <c r="J48" s="1076"/>
      <c r="K48" s="543"/>
    </row>
    <row r="49" spans="1:11" ht="93.75" customHeight="1" x14ac:dyDescent="0.2">
      <c r="A49" s="302" t="s">
        <v>124</v>
      </c>
      <c r="B49" s="314" t="s">
        <v>123</v>
      </c>
      <c r="C49" s="314" t="s">
        <v>123</v>
      </c>
      <c r="D49" s="305" t="s">
        <v>366</v>
      </c>
      <c r="E49" s="539" t="s">
        <v>158</v>
      </c>
      <c r="F49" s="460" t="s">
        <v>846</v>
      </c>
      <c r="G49" s="551" t="s">
        <v>661</v>
      </c>
      <c r="H49" s="568" t="s">
        <v>1</v>
      </c>
      <c r="I49" s="338">
        <v>29</v>
      </c>
      <c r="J49" s="303" t="s">
        <v>421</v>
      </c>
      <c r="K49" s="547">
        <v>100</v>
      </c>
    </row>
    <row r="50" spans="1:11" ht="19.5" customHeight="1" x14ac:dyDescent="0.2">
      <c r="A50" s="302" t="s">
        <v>124</v>
      </c>
      <c r="B50" s="302" t="s">
        <v>123</v>
      </c>
      <c r="C50" s="1018" t="s">
        <v>117</v>
      </c>
      <c r="D50" s="1018"/>
      <c r="E50" s="1018"/>
      <c r="F50" s="1018"/>
      <c r="G50" s="1018"/>
      <c r="H50" s="1018"/>
      <c r="I50" s="97">
        <f t="shared" ref="I50" si="0">+I49</f>
        <v>29</v>
      </c>
      <c r="J50" s="300"/>
      <c r="K50" s="542"/>
    </row>
    <row r="51" spans="1:11" ht="17.25" customHeight="1" x14ac:dyDescent="0.2">
      <c r="A51" s="236" t="s">
        <v>124</v>
      </c>
      <c r="B51" s="236" t="s">
        <v>124</v>
      </c>
      <c r="C51" s="1019" t="s">
        <v>85</v>
      </c>
      <c r="D51" s="1019"/>
      <c r="E51" s="1019"/>
      <c r="F51" s="1019"/>
      <c r="G51" s="1019"/>
      <c r="H51" s="1019"/>
      <c r="I51" s="1019"/>
      <c r="J51" s="1019"/>
      <c r="K51" s="543"/>
    </row>
    <row r="52" spans="1:11" ht="38.25" customHeight="1" x14ac:dyDescent="0.2">
      <c r="A52" s="302" t="s">
        <v>124</v>
      </c>
      <c r="B52" s="302" t="s">
        <v>124</v>
      </c>
      <c r="C52" s="302" t="s">
        <v>123</v>
      </c>
      <c r="D52" s="304" t="s">
        <v>67</v>
      </c>
      <c r="E52" s="539" t="s">
        <v>158</v>
      </c>
      <c r="F52" s="460" t="s">
        <v>847</v>
      </c>
      <c r="G52" s="551" t="s">
        <v>661</v>
      </c>
      <c r="H52" s="306" t="s">
        <v>1</v>
      </c>
      <c r="I52" s="338">
        <v>20</v>
      </c>
      <c r="J52" s="300" t="s">
        <v>369</v>
      </c>
      <c r="K52" s="544">
        <v>59</v>
      </c>
    </row>
    <row r="53" spans="1:11" ht="48" customHeight="1" x14ac:dyDescent="0.2">
      <c r="A53" s="302" t="s">
        <v>124</v>
      </c>
      <c r="B53" s="302" t="s">
        <v>124</v>
      </c>
      <c r="C53" s="302" t="s">
        <v>124</v>
      </c>
      <c r="D53" s="306" t="s">
        <v>68</v>
      </c>
      <c r="E53" s="539" t="s">
        <v>158</v>
      </c>
      <c r="F53" s="540" t="s">
        <v>848</v>
      </c>
      <c r="G53" s="551" t="s">
        <v>661</v>
      </c>
      <c r="H53" s="306" t="s">
        <v>1</v>
      </c>
      <c r="I53" s="338">
        <v>15</v>
      </c>
      <c r="J53" s="303" t="s">
        <v>516</v>
      </c>
      <c r="K53" s="544">
        <v>4</v>
      </c>
    </row>
    <row r="54" spans="1:11" ht="15.75" customHeight="1" x14ac:dyDescent="0.2">
      <c r="A54" s="236" t="s">
        <v>124</v>
      </c>
      <c r="B54" s="236" t="s">
        <v>124</v>
      </c>
      <c r="C54" s="1018" t="s">
        <v>117</v>
      </c>
      <c r="D54" s="1018"/>
      <c r="E54" s="1018"/>
      <c r="F54" s="1018"/>
      <c r="G54" s="1018"/>
      <c r="H54" s="1018"/>
      <c r="I54" s="97">
        <f t="shared" ref="I54" si="1">SUM(I52:I53)</f>
        <v>35</v>
      </c>
      <c r="J54" s="300"/>
      <c r="K54" s="542"/>
    </row>
    <row r="55" spans="1:11" ht="14.25" x14ac:dyDescent="0.2">
      <c r="A55" s="236" t="s">
        <v>124</v>
      </c>
      <c r="B55" s="1033" t="s">
        <v>118</v>
      </c>
      <c r="C55" s="1033"/>
      <c r="D55" s="1033"/>
      <c r="E55" s="1033"/>
      <c r="F55" s="1033"/>
      <c r="G55" s="1033"/>
      <c r="H55" s="1033"/>
      <c r="I55" s="98">
        <f t="shared" ref="I55" si="2">+I54+I50</f>
        <v>64</v>
      </c>
      <c r="J55" s="300"/>
      <c r="K55" s="542"/>
    </row>
    <row r="56" spans="1:11" ht="34.5" customHeight="1" x14ac:dyDescent="0.2">
      <c r="A56" s="236" t="s">
        <v>125</v>
      </c>
      <c r="B56" s="1038" t="s">
        <v>407</v>
      </c>
      <c r="C56" s="1039"/>
      <c r="D56" s="1039"/>
      <c r="E56" s="1039"/>
      <c r="F56" s="1039"/>
      <c r="G56" s="1039"/>
      <c r="H56" s="1039"/>
      <c r="I56" s="1039"/>
      <c r="J56" s="1039"/>
      <c r="K56" s="1039"/>
    </row>
    <row r="57" spans="1:11" ht="18" customHeight="1" x14ac:dyDescent="0.2">
      <c r="A57" s="236" t="s">
        <v>125</v>
      </c>
      <c r="B57" s="235" t="s">
        <v>123</v>
      </c>
      <c r="C57" s="1038" t="s">
        <v>166</v>
      </c>
      <c r="D57" s="1039"/>
      <c r="E57" s="1039"/>
      <c r="F57" s="1039"/>
      <c r="G57" s="1039"/>
      <c r="H57" s="1039"/>
      <c r="I57" s="1039"/>
      <c r="J57" s="1039"/>
      <c r="K57" s="1039"/>
    </row>
    <row r="58" spans="1:11" ht="63" customHeight="1" x14ac:dyDescent="0.2">
      <c r="A58" s="302" t="s">
        <v>125</v>
      </c>
      <c r="B58" s="302" t="s">
        <v>123</v>
      </c>
      <c r="C58" s="302" t="s">
        <v>123</v>
      </c>
      <c r="D58" s="305" t="s">
        <v>211</v>
      </c>
      <c r="E58" s="552" t="s">
        <v>158</v>
      </c>
      <c r="F58" s="460" t="s">
        <v>849</v>
      </c>
      <c r="G58" s="551" t="s">
        <v>795</v>
      </c>
      <c r="H58" s="306" t="s">
        <v>1</v>
      </c>
      <c r="I58" s="307">
        <v>161.5</v>
      </c>
      <c r="J58" s="303" t="s">
        <v>254</v>
      </c>
      <c r="K58" s="544">
        <v>50</v>
      </c>
    </row>
    <row r="59" spans="1:11" x14ac:dyDescent="0.2">
      <c r="A59" s="236" t="s">
        <v>125</v>
      </c>
      <c r="B59" s="236" t="s">
        <v>123</v>
      </c>
      <c r="C59" s="1018" t="s">
        <v>117</v>
      </c>
      <c r="D59" s="1018"/>
      <c r="E59" s="1018"/>
      <c r="F59" s="1018"/>
      <c r="G59" s="1018"/>
      <c r="H59" s="1018"/>
      <c r="I59" s="97">
        <f>SUM(I58:I58)</f>
        <v>161.5</v>
      </c>
      <c r="J59" s="300"/>
      <c r="K59" s="542"/>
    </row>
    <row r="60" spans="1:11" ht="14.25" x14ac:dyDescent="0.2">
      <c r="A60" s="236" t="s">
        <v>125</v>
      </c>
      <c r="B60" s="1033" t="s">
        <v>118</v>
      </c>
      <c r="C60" s="1033"/>
      <c r="D60" s="1033"/>
      <c r="E60" s="1033"/>
      <c r="F60" s="1033"/>
      <c r="G60" s="1033"/>
      <c r="H60" s="1033"/>
      <c r="I60" s="98">
        <f t="shared" ref="I60" si="3">+I59</f>
        <v>161.5</v>
      </c>
      <c r="J60" s="300"/>
      <c r="K60" s="542"/>
    </row>
    <row r="61" spans="1:11" ht="16.5" customHeight="1" x14ac:dyDescent="0.2">
      <c r="A61" s="236" t="s">
        <v>126</v>
      </c>
      <c r="B61" s="1019" t="s">
        <v>268</v>
      </c>
      <c r="C61" s="1019"/>
      <c r="D61" s="1019"/>
      <c r="E61" s="1019"/>
      <c r="F61" s="1019"/>
      <c r="G61" s="1019"/>
      <c r="H61" s="1019"/>
      <c r="I61" s="1019"/>
      <c r="J61" s="1019"/>
      <c r="K61" s="543"/>
    </row>
    <row r="62" spans="1:11" ht="18" customHeight="1" x14ac:dyDescent="0.2">
      <c r="A62" s="236" t="s">
        <v>126</v>
      </c>
      <c r="B62" s="235" t="s">
        <v>123</v>
      </c>
      <c r="C62" s="1019" t="s">
        <v>269</v>
      </c>
      <c r="D62" s="1019"/>
      <c r="E62" s="1019"/>
      <c r="F62" s="1019"/>
      <c r="G62" s="1019"/>
      <c r="H62" s="1019"/>
      <c r="I62" s="1019"/>
      <c r="J62" s="1019"/>
      <c r="K62" s="543"/>
    </row>
    <row r="63" spans="1:11" ht="44.25" customHeight="1" x14ac:dyDescent="0.2">
      <c r="A63" s="302" t="s">
        <v>126</v>
      </c>
      <c r="B63" s="302" t="s">
        <v>123</v>
      </c>
      <c r="C63" s="302" t="s">
        <v>123</v>
      </c>
      <c r="D63" s="203" t="s">
        <v>121</v>
      </c>
      <c r="E63" s="436" t="s">
        <v>158</v>
      </c>
      <c r="F63" s="427" t="s">
        <v>850</v>
      </c>
      <c r="G63" s="551" t="s">
        <v>851</v>
      </c>
      <c r="H63" s="306" t="s">
        <v>1</v>
      </c>
      <c r="I63" s="307">
        <v>12</v>
      </c>
      <c r="J63" s="300" t="s">
        <v>32</v>
      </c>
      <c r="K63" s="542">
        <v>20</v>
      </c>
    </row>
    <row r="64" spans="1:11" ht="44.25" customHeight="1" x14ac:dyDescent="0.2">
      <c r="A64" s="1016" t="s">
        <v>126</v>
      </c>
      <c r="B64" s="1016" t="s">
        <v>123</v>
      </c>
      <c r="C64" s="1016" t="s">
        <v>125</v>
      </c>
      <c r="D64" s="1028" t="s">
        <v>63</v>
      </c>
      <c r="E64" s="539" t="s">
        <v>158</v>
      </c>
      <c r="F64" s="460" t="s">
        <v>852</v>
      </c>
      <c r="G64" s="1055" t="s">
        <v>853</v>
      </c>
      <c r="H64" s="1049" t="s">
        <v>13</v>
      </c>
      <c r="I64" s="1052">
        <v>57.8</v>
      </c>
      <c r="J64" s="1030" t="s">
        <v>517</v>
      </c>
      <c r="K64" s="1042">
        <v>100</v>
      </c>
    </row>
    <row r="65" spans="1:11" ht="60" customHeight="1" x14ac:dyDescent="0.2">
      <c r="A65" s="1021"/>
      <c r="B65" s="1021"/>
      <c r="C65" s="1021"/>
      <c r="D65" s="1045"/>
      <c r="E65" s="539" t="s">
        <v>88</v>
      </c>
      <c r="F65" s="460" t="s">
        <v>854</v>
      </c>
      <c r="G65" s="1055"/>
      <c r="H65" s="1050"/>
      <c r="I65" s="1053"/>
      <c r="J65" s="1031"/>
      <c r="K65" s="1043"/>
    </row>
    <row r="66" spans="1:11" ht="44.25" customHeight="1" x14ac:dyDescent="0.2">
      <c r="A66" s="1017"/>
      <c r="B66" s="1017"/>
      <c r="C66" s="1017"/>
      <c r="D66" s="1029"/>
      <c r="E66" s="539" t="s">
        <v>282</v>
      </c>
      <c r="F66" s="538" t="s">
        <v>855</v>
      </c>
      <c r="G66" s="1055"/>
      <c r="H66" s="1051"/>
      <c r="I66" s="1054"/>
      <c r="J66" s="1032"/>
      <c r="K66" s="1044"/>
    </row>
    <row r="67" spans="1:11" ht="40.5" customHeight="1" x14ac:dyDescent="0.2">
      <c r="A67" s="1016" t="s">
        <v>126</v>
      </c>
      <c r="B67" s="1016" t="s">
        <v>123</v>
      </c>
      <c r="C67" s="1016" t="s">
        <v>126</v>
      </c>
      <c r="D67" s="1028" t="s">
        <v>26</v>
      </c>
      <c r="E67" s="539" t="s">
        <v>158</v>
      </c>
      <c r="F67" s="554" t="s">
        <v>856</v>
      </c>
      <c r="G67" s="1046" t="s">
        <v>857</v>
      </c>
      <c r="H67" s="1049" t="s">
        <v>13</v>
      </c>
      <c r="I67" s="1052">
        <v>32.6</v>
      </c>
      <c r="J67" s="1030" t="s">
        <v>77</v>
      </c>
      <c r="K67" s="1042">
        <v>1</v>
      </c>
    </row>
    <row r="68" spans="1:11" ht="36.75" customHeight="1" x14ac:dyDescent="0.2">
      <c r="A68" s="1021"/>
      <c r="B68" s="1021"/>
      <c r="C68" s="1021"/>
      <c r="D68" s="1045"/>
      <c r="E68" s="537" t="s">
        <v>88</v>
      </c>
      <c r="F68" s="554" t="s">
        <v>858</v>
      </c>
      <c r="G68" s="1047"/>
      <c r="H68" s="1050"/>
      <c r="I68" s="1053"/>
      <c r="J68" s="1031"/>
      <c r="K68" s="1043"/>
    </row>
    <row r="69" spans="1:11" ht="37.5" customHeight="1" x14ac:dyDescent="0.2">
      <c r="A69" s="1017"/>
      <c r="B69" s="1017"/>
      <c r="C69" s="1017"/>
      <c r="D69" s="1029"/>
      <c r="E69" s="537" t="s">
        <v>282</v>
      </c>
      <c r="F69" s="554" t="s">
        <v>859</v>
      </c>
      <c r="G69" s="1048"/>
      <c r="H69" s="1051"/>
      <c r="I69" s="1054"/>
      <c r="J69" s="1032"/>
      <c r="K69" s="1044"/>
    </row>
    <row r="70" spans="1:11" ht="45" customHeight="1" x14ac:dyDescent="0.2">
      <c r="A70" s="302" t="s">
        <v>126</v>
      </c>
      <c r="B70" s="302" t="s">
        <v>123</v>
      </c>
      <c r="C70" s="302" t="s">
        <v>127</v>
      </c>
      <c r="D70" s="304" t="s">
        <v>367</v>
      </c>
      <c r="E70" s="537" t="s">
        <v>158</v>
      </c>
      <c r="F70" s="541" t="s">
        <v>894</v>
      </c>
      <c r="G70" s="541" t="s">
        <v>860</v>
      </c>
      <c r="H70" s="306" t="s">
        <v>1</v>
      </c>
      <c r="I70" s="338">
        <v>18</v>
      </c>
      <c r="J70" s="303" t="s">
        <v>864</v>
      </c>
      <c r="K70" s="544">
        <v>2</v>
      </c>
    </row>
    <row r="71" spans="1:11" ht="41.25" customHeight="1" x14ac:dyDescent="0.2">
      <c r="A71" s="302" t="s">
        <v>126</v>
      </c>
      <c r="B71" s="302" t="s">
        <v>123</v>
      </c>
      <c r="C71" s="302" t="s">
        <v>128</v>
      </c>
      <c r="D71" s="305" t="s">
        <v>406</v>
      </c>
      <c r="E71" s="552" t="s">
        <v>158</v>
      </c>
      <c r="F71" s="460" t="s">
        <v>861</v>
      </c>
      <c r="G71" s="540" t="s">
        <v>795</v>
      </c>
      <c r="H71" s="306" t="s">
        <v>1</v>
      </c>
      <c r="I71" s="307">
        <v>141.9</v>
      </c>
      <c r="J71" s="300" t="s">
        <v>270</v>
      </c>
      <c r="K71" s="544">
        <v>67</v>
      </c>
    </row>
    <row r="72" spans="1:11" ht="17.25" customHeight="1" x14ac:dyDescent="0.2">
      <c r="A72" s="236" t="s">
        <v>126</v>
      </c>
      <c r="B72" s="236" t="s">
        <v>124</v>
      </c>
      <c r="C72" s="1018" t="s">
        <v>117</v>
      </c>
      <c r="D72" s="1018"/>
      <c r="E72" s="1018"/>
      <c r="F72" s="1018"/>
      <c r="G72" s="1018"/>
      <c r="H72" s="1018"/>
      <c r="I72" s="97">
        <f>SUM(I63:I71)</f>
        <v>262.3</v>
      </c>
      <c r="J72" s="300"/>
      <c r="K72" s="542"/>
    </row>
    <row r="73" spans="1:11" ht="15.75" customHeight="1" x14ac:dyDescent="0.2">
      <c r="A73" s="236" t="s">
        <v>126</v>
      </c>
      <c r="B73" s="1033" t="s">
        <v>118</v>
      </c>
      <c r="C73" s="1033"/>
      <c r="D73" s="1033"/>
      <c r="E73" s="1033"/>
      <c r="F73" s="1033"/>
      <c r="G73" s="1033"/>
      <c r="H73" s="1033"/>
      <c r="I73" s="98">
        <f t="shared" ref="I73" si="4">+I72</f>
        <v>262.3</v>
      </c>
      <c r="J73" s="300"/>
      <c r="K73" s="542"/>
    </row>
    <row r="74" spans="1:11" ht="21.75" customHeight="1" x14ac:dyDescent="0.2">
      <c r="A74" s="1060" t="s">
        <v>119</v>
      </c>
      <c r="B74" s="1060"/>
      <c r="C74" s="1060"/>
      <c r="D74" s="1060"/>
      <c r="E74" s="1060"/>
      <c r="F74" s="1060"/>
      <c r="G74" s="1060"/>
      <c r="H74" s="1060"/>
      <c r="I74" s="558">
        <f>+I73+I60+I55+I46</f>
        <v>9696.6</v>
      </c>
      <c r="J74" s="308"/>
      <c r="K74" s="548"/>
    </row>
    <row r="75" spans="1:11" ht="16.5" customHeight="1" x14ac:dyDescent="0.2">
      <c r="A75" s="1036" t="s">
        <v>120</v>
      </c>
      <c r="B75" s="1036"/>
      <c r="C75" s="1036"/>
      <c r="D75" s="1036"/>
      <c r="E75" s="1036"/>
      <c r="F75" s="1036"/>
      <c r="G75" s="1036"/>
      <c r="H75" s="1036"/>
      <c r="I75" s="590">
        <f t="shared" ref="I75" si="5">+I74-I76-I83</f>
        <v>0</v>
      </c>
      <c r="J75" s="308"/>
      <c r="K75" s="548"/>
    </row>
    <row r="76" spans="1:11" ht="19.5" customHeight="1" x14ac:dyDescent="0.2">
      <c r="A76" s="688" t="s">
        <v>15</v>
      </c>
      <c r="B76" s="688"/>
      <c r="C76" s="688"/>
      <c r="D76" s="688"/>
      <c r="E76" s="688"/>
      <c r="F76" s="688"/>
      <c r="G76" s="688"/>
      <c r="H76" s="688"/>
      <c r="I76" s="559">
        <f t="shared" ref="I76" si="6">SUM(I77:I82)</f>
        <v>9696.6</v>
      </c>
      <c r="J76" s="308"/>
      <c r="K76" s="548"/>
    </row>
    <row r="77" spans="1:11" ht="15" customHeight="1" x14ac:dyDescent="0.2">
      <c r="A77" s="1037" t="s">
        <v>172</v>
      </c>
      <c r="B77" s="1037"/>
      <c r="C77" s="1037"/>
      <c r="D77" s="1037"/>
      <c r="E77" s="1037"/>
      <c r="F77" s="1037"/>
      <c r="G77" s="1037"/>
      <c r="H77" s="1037"/>
      <c r="I77" s="307">
        <f>+I71+I63+I58+I53+I52+I49+I42+I38+I37+I36+I11+I70+I39+I16+I40</f>
        <v>7563.7000000000007</v>
      </c>
      <c r="J77" s="308"/>
      <c r="K77" s="548">
        <v>276.89999999999998</v>
      </c>
    </row>
    <row r="78" spans="1:11" ht="12.75" customHeight="1" x14ac:dyDescent="0.2">
      <c r="A78" s="1037" t="s">
        <v>173</v>
      </c>
      <c r="B78" s="1037"/>
      <c r="C78" s="1037"/>
      <c r="D78" s="1037"/>
      <c r="E78" s="1037"/>
      <c r="F78" s="1037"/>
      <c r="G78" s="1037"/>
      <c r="H78" s="1037"/>
      <c r="I78" s="307">
        <f>+I67+I64+I33+I32+I30+I27+I26+I23+I22+I21+I20+I43+I44</f>
        <v>271.90000000000003</v>
      </c>
      <c r="J78" s="308"/>
      <c r="K78" s="549"/>
    </row>
    <row r="79" spans="1:11" ht="12.75" customHeight="1" x14ac:dyDescent="0.2">
      <c r="A79" s="1037" t="s">
        <v>174</v>
      </c>
      <c r="B79" s="1037"/>
      <c r="C79" s="1037"/>
      <c r="D79" s="1037"/>
      <c r="E79" s="1037"/>
      <c r="F79" s="1037"/>
      <c r="G79" s="1037"/>
      <c r="H79" s="1037"/>
      <c r="I79" s="307"/>
      <c r="J79" s="308"/>
      <c r="K79" s="548"/>
    </row>
    <row r="80" spans="1:11" ht="12.75" customHeight="1" x14ac:dyDescent="0.2">
      <c r="A80" s="1037" t="s">
        <v>175</v>
      </c>
      <c r="B80" s="1037"/>
      <c r="C80" s="1037"/>
      <c r="D80" s="1037"/>
      <c r="E80" s="1037"/>
      <c r="F80" s="1037"/>
      <c r="G80" s="1037"/>
      <c r="H80" s="1037"/>
      <c r="I80" s="307">
        <f>+I14</f>
        <v>24.3</v>
      </c>
      <c r="J80" s="308"/>
      <c r="K80" s="548"/>
    </row>
    <row r="81" spans="1:11" ht="14.25" customHeight="1" x14ac:dyDescent="0.2">
      <c r="A81" s="1037" t="s">
        <v>176</v>
      </c>
      <c r="B81" s="1037"/>
      <c r="C81" s="1037"/>
      <c r="D81" s="1037"/>
      <c r="E81" s="1037"/>
      <c r="F81" s="1037"/>
      <c r="G81" s="1037"/>
      <c r="H81" s="1037"/>
      <c r="I81" s="307">
        <f>+I41</f>
        <v>1836.7</v>
      </c>
      <c r="J81" s="308"/>
      <c r="K81" s="548"/>
    </row>
    <row r="82" spans="1:11" ht="12.75" customHeight="1" x14ac:dyDescent="0.2">
      <c r="A82" s="1037" t="s">
        <v>177</v>
      </c>
      <c r="B82" s="1037"/>
      <c r="C82" s="1037"/>
      <c r="D82" s="1037"/>
      <c r="E82" s="1037"/>
      <c r="F82" s="1037"/>
      <c r="G82" s="1037"/>
      <c r="H82" s="1037"/>
      <c r="I82" s="307"/>
      <c r="J82" s="308"/>
      <c r="K82" s="548"/>
    </row>
    <row r="83" spans="1:11" ht="15" customHeight="1" x14ac:dyDescent="0.2">
      <c r="A83" s="1061" t="s">
        <v>14</v>
      </c>
      <c r="B83" s="1061"/>
      <c r="C83" s="1061"/>
      <c r="D83" s="1061"/>
      <c r="E83" s="1061"/>
      <c r="F83" s="1061"/>
      <c r="G83" s="1061"/>
      <c r="H83" s="1061"/>
      <c r="I83" s="560">
        <f t="shared" ref="I83" si="7">SUM(I84:I87)</f>
        <v>0</v>
      </c>
      <c r="J83" s="308"/>
      <c r="K83" s="548"/>
    </row>
    <row r="84" spans="1:11" ht="14.25" customHeight="1" x14ac:dyDescent="0.2">
      <c r="A84" s="1037" t="s">
        <v>178</v>
      </c>
      <c r="B84" s="1037"/>
      <c r="C84" s="1037"/>
      <c r="D84" s="1037"/>
      <c r="E84" s="1037"/>
      <c r="F84" s="1037"/>
      <c r="G84" s="1037"/>
      <c r="H84" s="1037"/>
      <c r="I84" s="307"/>
      <c r="J84" s="308"/>
      <c r="K84" s="548"/>
    </row>
    <row r="85" spans="1:11" ht="12.75" customHeight="1" x14ac:dyDescent="0.2">
      <c r="A85" s="1037" t="s">
        <v>179</v>
      </c>
      <c r="B85" s="1037"/>
      <c r="C85" s="1037"/>
      <c r="D85" s="1037"/>
      <c r="E85" s="1037"/>
      <c r="F85" s="1037"/>
      <c r="G85" s="1037"/>
      <c r="H85" s="1037"/>
      <c r="I85" s="307"/>
      <c r="J85" s="308"/>
      <c r="K85" s="548"/>
    </row>
    <row r="86" spans="1:11" ht="12.75" customHeight="1" x14ac:dyDescent="0.2">
      <c r="A86" s="1037" t="s">
        <v>180</v>
      </c>
      <c r="B86" s="1037"/>
      <c r="C86" s="1037"/>
      <c r="D86" s="1037"/>
      <c r="E86" s="1037"/>
      <c r="F86" s="1037"/>
      <c r="G86" s="1037"/>
      <c r="H86" s="1037"/>
      <c r="I86" s="307"/>
      <c r="J86" s="308"/>
      <c r="K86" s="548"/>
    </row>
    <row r="87" spans="1:11" ht="12.75" customHeight="1" x14ac:dyDescent="0.2">
      <c r="A87" s="1037" t="s">
        <v>181</v>
      </c>
      <c r="B87" s="1037"/>
      <c r="C87" s="1037"/>
      <c r="D87" s="1037"/>
      <c r="E87" s="1037"/>
      <c r="F87" s="1037"/>
      <c r="G87" s="1037"/>
      <c r="H87" s="1037"/>
      <c r="I87" s="561"/>
      <c r="J87" s="308"/>
      <c r="K87" s="548"/>
    </row>
    <row r="88" spans="1:11" s="176" customFormat="1" x14ac:dyDescent="0.2">
      <c r="A88" s="686"/>
      <c r="B88" s="686"/>
      <c r="C88" s="686"/>
      <c r="D88" s="686"/>
      <c r="E88" s="686"/>
      <c r="F88" s="686"/>
      <c r="G88" s="686"/>
      <c r="H88" s="686"/>
      <c r="I88" s="686"/>
      <c r="J88" s="102"/>
      <c r="K88" s="482"/>
    </row>
    <row r="89" spans="1:11" x14ac:dyDescent="0.2">
      <c r="I89" s="562"/>
    </row>
    <row r="90" spans="1:11" x14ac:dyDescent="0.2">
      <c r="I90" s="562"/>
    </row>
    <row r="91" spans="1:11" x14ac:dyDescent="0.2">
      <c r="I91" s="562"/>
    </row>
    <row r="92" spans="1:11" x14ac:dyDescent="0.2">
      <c r="I92" s="562"/>
    </row>
  </sheetData>
  <autoFilter ref="A7:N87" xr:uid="{00000000-0001-0000-0C00-000000000000}"/>
  <mergeCells count="128">
    <mergeCell ref="A3:A7"/>
    <mergeCell ref="B11:B15"/>
    <mergeCell ref="A27:A29"/>
    <mergeCell ref="G23:G25"/>
    <mergeCell ref="H23:H25"/>
    <mergeCell ref="I23:I25"/>
    <mergeCell ref="D23:D25"/>
    <mergeCell ref="C23:C25"/>
    <mergeCell ref="D27:D29"/>
    <mergeCell ref="C27:C29"/>
    <mergeCell ref="B27:B29"/>
    <mergeCell ref="C3:C7"/>
    <mergeCell ref="C57:K57"/>
    <mergeCell ref="K64:K66"/>
    <mergeCell ref="B61:J61"/>
    <mergeCell ref="B60:H60"/>
    <mergeCell ref="H1:K1"/>
    <mergeCell ref="I30:I31"/>
    <mergeCell ref="J30:J31"/>
    <mergeCell ref="K30:K31"/>
    <mergeCell ref="E38:E41"/>
    <mergeCell ref="F38:F41"/>
    <mergeCell ref="G38:G41"/>
    <mergeCell ref="J2:K2"/>
    <mergeCell ref="I3:I7"/>
    <mergeCell ref="C10:K10"/>
    <mergeCell ref="C38:C41"/>
    <mergeCell ref="K38:K41"/>
    <mergeCell ref="D11:D15"/>
    <mergeCell ref="B55:H55"/>
    <mergeCell ref="C48:J48"/>
    <mergeCell ref="C54:H54"/>
    <mergeCell ref="B47:J47"/>
    <mergeCell ref="C34:H34"/>
    <mergeCell ref="B38:B41"/>
    <mergeCell ref="B46:H46"/>
    <mergeCell ref="C30:C31"/>
    <mergeCell ref="J16:J17"/>
    <mergeCell ref="K16:K17"/>
    <mergeCell ref="H30:H31"/>
    <mergeCell ref="K23:K25"/>
    <mergeCell ref="G27:G29"/>
    <mergeCell ref="H27:H29"/>
    <mergeCell ref="I27:I29"/>
    <mergeCell ref="J27:J29"/>
    <mergeCell ref="K27:K29"/>
    <mergeCell ref="A74:H74"/>
    <mergeCell ref="A83:H83"/>
    <mergeCell ref="A79:H79"/>
    <mergeCell ref="A76:H76"/>
    <mergeCell ref="A78:H78"/>
    <mergeCell ref="I64:I66"/>
    <mergeCell ref="A67:A69"/>
    <mergeCell ref="B67:B69"/>
    <mergeCell ref="C67:C69"/>
    <mergeCell ref="D64:D66"/>
    <mergeCell ref="C59:H59"/>
    <mergeCell ref="C64:C66"/>
    <mergeCell ref="A8:J8"/>
    <mergeCell ref="A30:A31"/>
    <mergeCell ref="G30:G31"/>
    <mergeCell ref="B23:B25"/>
    <mergeCell ref="A23:A25"/>
    <mergeCell ref="J23:J25"/>
    <mergeCell ref="K67:K69"/>
    <mergeCell ref="D67:D69"/>
    <mergeCell ref="G67:G69"/>
    <mergeCell ref="H67:H69"/>
    <mergeCell ref="I67:I69"/>
    <mergeCell ref="J67:J69"/>
    <mergeCell ref="G64:G66"/>
    <mergeCell ref="H64:H66"/>
    <mergeCell ref="C62:J62"/>
    <mergeCell ref="D16:D17"/>
    <mergeCell ref="C16:C17"/>
    <mergeCell ref="B16:B17"/>
    <mergeCell ref="A16:A17"/>
    <mergeCell ref="G16:G17"/>
    <mergeCell ref="H16:H17"/>
    <mergeCell ref="I16:I17"/>
    <mergeCell ref="A88:I88"/>
    <mergeCell ref="J64:J66"/>
    <mergeCell ref="B64:B66"/>
    <mergeCell ref="H14:H15"/>
    <mergeCell ref="C19:J19"/>
    <mergeCell ref="C18:H18"/>
    <mergeCell ref="C35:J35"/>
    <mergeCell ref="J38:J41"/>
    <mergeCell ref="C45:H45"/>
    <mergeCell ref="D38:D41"/>
    <mergeCell ref="B73:H73"/>
    <mergeCell ref="A75:H75"/>
    <mergeCell ref="A80:H80"/>
    <mergeCell ref="A38:A41"/>
    <mergeCell ref="B56:K56"/>
    <mergeCell ref="A77:H77"/>
    <mergeCell ref="A87:H87"/>
    <mergeCell ref="C72:H72"/>
    <mergeCell ref="A85:H85"/>
    <mergeCell ref="A86:H86"/>
    <mergeCell ref="A82:H82"/>
    <mergeCell ref="A84:H84"/>
    <mergeCell ref="A81:H81"/>
    <mergeCell ref="A64:A66"/>
    <mergeCell ref="B30:B31"/>
    <mergeCell ref="C50:H50"/>
    <mergeCell ref="C51:J51"/>
    <mergeCell ref="K5:K7"/>
    <mergeCell ref="H3:H7"/>
    <mergeCell ref="F3:F7"/>
    <mergeCell ref="I11:I13"/>
    <mergeCell ref="A11:A15"/>
    <mergeCell ref="D3:D7"/>
    <mergeCell ref="I14:I15"/>
    <mergeCell ref="E14:E15"/>
    <mergeCell ref="F14:F15"/>
    <mergeCell ref="G14:G15"/>
    <mergeCell ref="J4:J7"/>
    <mergeCell ref="E3:E7"/>
    <mergeCell ref="G3:G7"/>
    <mergeCell ref="E11:E13"/>
    <mergeCell ref="F11:F13"/>
    <mergeCell ref="G11:G13"/>
    <mergeCell ref="H11:H13"/>
    <mergeCell ref="B9:J9"/>
    <mergeCell ref="C11:C15"/>
    <mergeCell ref="B3:B7"/>
    <mergeCell ref="D30:D31"/>
  </mergeCells>
  <phoneticPr fontId="15" type="noConversion"/>
  <pageMargins left="0.19685039370078741" right="0.19685039370078741" top="0.19685039370078741" bottom="0.19685039370078741" header="0" footer="0"/>
  <pageSetup paperSize="9" scale="85"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A1:J27"/>
  <sheetViews>
    <sheetView zoomScale="85" zoomScaleNormal="85" workbookViewId="0">
      <selection activeCell="J17" sqref="J17"/>
    </sheetView>
  </sheetViews>
  <sheetFormatPr defaultColWidth="9.140625" defaultRowHeight="15.75" x14ac:dyDescent="0.25"/>
  <cols>
    <col min="1" max="3" width="9.140625" style="188"/>
    <col min="4" max="4" width="13" style="188" customWidth="1"/>
    <col min="5" max="5" width="40.28515625" style="188" customWidth="1"/>
    <col min="6" max="6" width="36.42578125" style="188" customWidth="1"/>
    <col min="7" max="7" width="20.28515625" style="4" customWidth="1"/>
    <col min="8" max="16384" width="9.140625" style="4"/>
  </cols>
  <sheetData>
    <row r="1" spans="1:10" ht="19.5" customHeight="1" x14ac:dyDescent="0.25">
      <c r="F1" s="189"/>
    </row>
    <row r="2" spans="1:10" ht="21" customHeight="1" x14ac:dyDescent="0.2">
      <c r="A2" s="1078" t="s">
        <v>883</v>
      </c>
      <c r="B2" s="1078"/>
      <c r="C2" s="1078"/>
      <c r="D2" s="1078"/>
      <c r="E2" s="1078"/>
      <c r="F2" s="1078"/>
    </row>
    <row r="3" spans="1:10" x14ac:dyDescent="0.2">
      <c r="A3" s="237"/>
      <c r="B3" s="237"/>
      <c r="C3" s="237"/>
      <c r="D3" s="237"/>
      <c r="E3" s="237"/>
      <c r="F3" s="237"/>
    </row>
    <row r="4" spans="1:10" ht="12.75" customHeight="1" x14ac:dyDescent="0.2">
      <c r="A4" s="1079" t="s">
        <v>110</v>
      </c>
      <c r="B4" s="1079"/>
      <c r="C4" s="1079"/>
      <c r="D4" s="1079"/>
      <c r="E4" s="1079"/>
      <c r="F4" s="1083" t="s">
        <v>387</v>
      </c>
    </row>
    <row r="5" spans="1:10" ht="12.75" customHeight="1" x14ac:dyDescent="0.2">
      <c r="A5" s="1079"/>
      <c r="B5" s="1079"/>
      <c r="C5" s="1079"/>
      <c r="D5" s="1079"/>
      <c r="E5" s="1079"/>
      <c r="F5" s="1083"/>
    </row>
    <row r="6" spans="1:10" ht="12.75" x14ac:dyDescent="0.2">
      <c r="A6" s="1079"/>
      <c r="B6" s="1079"/>
      <c r="C6" s="1079"/>
      <c r="D6" s="1079"/>
      <c r="E6" s="1079"/>
      <c r="F6" s="1083"/>
    </row>
    <row r="7" spans="1:10" ht="12.75" x14ac:dyDescent="0.2">
      <c r="A7" s="1079"/>
      <c r="B7" s="1079"/>
      <c r="C7" s="1079"/>
      <c r="D7" s="1079"/>
      <c r="E7" s="1079"/>
      <c r="F7" s="1083"/>
    </row>
    <row r="8" spans="1:10" ht="12.75" x14ac:dyDescent="0.2">
      <c r="A8" s="1079"/>
      <c r="B8" s="1079"/>
      <c r="C8" s="1079"/>
      <c r="D8" s="1079"/>
      <c r="E8" s="1079"/>
      <c r="F8" s="1083"/>
    </row>
    <row r="9" spans="1:10" ht="20.25" customHeight="1" x14ac:dyDescent="0.2">
      <c r="A9" s="1087" t="s">
        <v>223</v>
      </c>
      <c r="B9" s="1088"/>
      <c r="C9" s="1088"/>
      <c r="D9" s="1088"/>
      <c r="E9" s="1089"/>
      <c r="F9" s="49">
        <f>+'01šviet.'!I51+'02sveikat.'!I46+'03social.'!I76+'04sport.'!I40+'05kultura'!I50+'06turizm_paveld'!I41+'07Infrastr.'!I89+'08aplinkosauga'!I57+'09ž.ū.'!I42+'10verslas'!I28+'11valdym.'!I74</f>
        <v>53993.75</v>
      </c>
    </row>
    <row r="10" spans="1:10" ht="20.25" customHeight="1" x14ac:dyDescent="0.2">
      <c r="A10" s="1080" t="s">
        <v>120</v>
      </c>
      <c r="B10" s="1081"/>
      <c r="C10" s="1081"/>
      <c r="D10" s="1081"/>
      <c r="E10" s="1082"/>
      <c r="F10" s="644">
        <f>+'01šviet.'!I52+'02sveikat.'!I47+'03social.'!I77+'04sport.'!I41+'05kultura'!I51+'06turizm_paveld'!I42+'07Infrastr.'!I90+'08aplinkosauga'!I58+'09ž.ū.'!I43+'10verslas'!I29+'11valdym.'!I75</f>
        <v>1.7763568394002505E-13</v>
      </c>
    </row>
    <row r="11" spans="1:10" ht="20.25" customHeight="1" x14ac:dyDescent="0.2">
      <c r="A11" s="1091" t="s">
        <v>15</v>
      </c>
      <c r="B11" s="1092"/>
      <c r="C11" s="1092"/>
      <c r="D11" s="1092"/>
      <c r="E11" s="1093"/>
      <c r="F11" s="49">
        <f>+'01šviet.'!I53+'02sveikat.'!I48+'03social.'!I78+'04sport.'!I42+'05kultura'!I52+'06turizm_paveld'!I43+'07Infrastr.'!I91+'08aplinkosauga'!I59+'09ž.ū.'!I44+'10verslas'!I30+'11valdym.'!I76</f>
        <v>36548.200000000004</v>
      </c>
      <c r="G11" s="358"/>
    </row>
    <row r="12" spans="1:10" ht="20.25" customHeight="1" x14ac:dyDescent="0.2">
      <c r="A12" s="1084" t="s">
        <v>450</v>
      </c>
      <c r="B12" s="1085"/>
      <c r="C12" s="1085"/>
      <c r="D12" s="1085"/>
      <c r="E12" s="1086"/>
      <c r="F12" s="150">
        <f>+'01šviet.'!I54+'02sveikat.'!I49+'03social.'!I79+'04sport.'!I43+'05kultura'!I53+'06turizm_paveld'!I44+'07Infrastr.'!I92+'08aplinkosauga'!I60+'09ž.ū.'!I45+'10verslas'!I31+'11valdym.'!I77</f>
        <v>19224.599999999999</v>
      </c>
      <c r="G12" s="358"/>
      <c r="J12" s="358"/>
    </row>
    <row r="13" spans="1:10" ht="20.25" customHeight="1" x14ac:dyDescent="0.2">
      <c r="A13" s="1084" t="s">
        <v>451</v>
      </c>
      <c r="B13" s="1085"/>
      <c r="C13" s="1085"/>
      <c r="D13" s="1085"/>
      <c r="E13" s="1086"/>
      <c r="F13" s="150">
        <f>+'01šviet.'!I55+'02sveikat.'!I50+'03social.'!I80+'04sport.'!I44+'05kultura'!I54+'06turizm_paveld'!I45+'07Infrastr.'!I93+'08aplinkosauga'!I61+'09ž.ū.'!I46+'10verslas'!I32+'11valdym.'!I78</f>
        <v>9698.9999999999982</v>
      </c>
      <c r="G13" s="358"/>
      <c r="H13" s="358"/>
    </row>
    <row r="14" spans="1:10" ht="20.25" customHeight="1" x14ac:dyDescent="0.2">
      <c r="A14" s="1084" t="s">
        <v>452</v>
      </c>
      <c r="B14" s="1085"/>
      <c r="C14" s="1085"/>
      <c r="D14" s="1085"/>
      <c r="E14" s="1086"/>
      <c r="F14" s="150">
        <f>+'01šviet.'!I56+'02sveikat.'!I51+'03social.'!I81+'04sport.'!I45+'05kultura'!I55+'06turizm_paveld'!I46+'07Infrastr.'!I94+'08aplinkosauga'!I62+'09ž.ū.'!I47+'10verslas'!I33+'11valdym.'!I79</f>
        <v>764</v>
      </c>
      <c r="H14" s="358"/>
    </row>
    <row r="15" spans="1:10" ht="20.25" customHeight="1" x14ac:dyDescent="0.2">
      <c r="A15" s="1084" t="s">
        <v>453</v>
      </c>
      <c r="B15" s="1085"/>
      <c r="C15" s="1085"/>
      <c r="D15" s="1085"/>
      <c r="E15" s="1086"/>
      <c r="F15" s="150">
        <f>+'01šviet.'!I57+'02sveikat.'!I52+'03social.'!I82+'04sport.'!I46+'05kultura'!I56+'06turizm_paveld'!I47+'07Infrastr.'!I95+'08aplinkosauga'!I63+'09ž.ū.'!I48+'10verslas'!I34+'11valdym.'!I80</f>
        <v>24.3</v>
      </c>
    </row>
    <row r="16" spans="1:10" ht="20.25" customHeight="1" x14ac:dyDescent="0.2">
      <c r="A16" s="1084" t="s">
        <v>454</v>
      </c>
      <c r="B16" s="1085"/>
      <c r="C16" s="1085"/>
      <c r="D16" s="1085"/>
      <c r="E16" s="1086"/>
      <c r="F16" s="150">
        <f>+'01šviet.'!I58+'02sveikat.'!I53+'03social.'!I83+'04sport.'!I47+'05kultura'!I57+'06turizm_paveld'!I48+'07Infrastr.'!I96+'08aplinkosauga'!I64+'09ž.ū.'!I49+'10verslas'!I35+'11valdym.'!I81</f>
        <v>3840.7</v>
      </c>
    </row>
    <row r="17" spans="1:6" ht="20.25" customHeight="1" x14ac:dyDescent="0.2">
      <c r="A17" s="1084" t="s">
        <v>455</v>
      </c>
      <c r="B17" s="1085"/>
      <c r="C17" s="1085"/>
      <c r="D17" s="1085"/>
      <c r="E17" s="1086"/>
      <c r="F17" s="150">
        <f>+'01šviet.'!I59+'02sveikat.'!I54+'03social.'!I84+'04sport.'!I48+'05kultura'!I58+'06turizm_paveld'!I49+'07Infrastr.'!I97+'08aplinkosauga'!I65+'09ž.ū.'!I50+'10verslas'!I36+'11valdym.'!I82</f>
        <v>2995.6</v>
      </c>
    </row>
    <row r="18" spans="1:6" ht="20.25" customHeight="1" x14ac:dyDescent="0.2">
      <c r="A18" s="1094" t="s">
        <v>14</v>
      </c>
      <c r="B18" s="1095"/>
      <c r="C18" s="1095"/>
      <c r="D18" s="1095"/>
      <c r="E18" s="1096"/>
      <c r="F18" s="49">
        <f>+'01šviet.'!I60+'02sveikat.'!I55+'03social.'!I85+'04sport.'!I49+'05kultura'!I59+'06turizm_paveld'!I50+'07Infrastr.'!I98+'08aplinkosauga'!I66+'09ž.ū.'!I51+'10verslas'!I37+'11valdym.'!I83</f>
        <v>17445.550000000007</v>
      </c>
    </row>
    <row r="19" spans="1:6" ht="20.25" customHeight="1" x14ac:dyDescent="0.2">
      <c r="A19" s="1084" t="s">
        <v>456</v>
      </c>
      <c r="B19" s="1085"/>
      <c r="C19" s="1085"/>
      <c r="D19" s="1085"/>
      <c r="E19" s="1086"/>
      <c r="F19" s="150">
        <f>+'01šviet.'!I61+'02sveikat.'!I56+'03social.'!I86+'04sport.'!I50+'05kultura'!I60+'06turizm_paveld'!I51+'07Infrastr.'!I99+'08aplinkosauga'!I67+'09ž.ū.'!I52+'10verslas'!I38+'11valdym.'!I84</f>
        <v>2780.6000000000004</v>
      </c>
    </row>
    <row r="20" spans="1:6" ht="20.25" customHeight="1" x14ac:dyDescent="0.2">
      <c r="A20" s="1084" t="s">
        <v>457</v>
      </c>
      <c r="B20" s="1085"/>
      <c r="C20" s="1085"/>
      <c r="D20" s="1085"/>
      <c r="E20" s="1086"/>
      <c r="F20" s="150">
        <f>+'01šviet.'!I62+'02sveikat.'!I57+'03social.'!I87+'04sport.'!I51+'05kultura'!I61+'06turizm_paveld'!I52+'07Infrastr.'!I100+'08aplinkosauga'!I68+'09ž.ū.'!I53+'10verslas'!I39+'11valdym.'!I85</f>
        <v>14638.8</v>
      </c>
    </row>
    <row r="21" spans="1:6" ht="20.25" customHeight="1" x14ac:dyDescent="0.2">
      <c r="A21" s="1084" t="s">
        <v>458</v>
      </c>
      <c r="B21" s="1085"/>
      <c r="C21" s="1085"/>
      <c r="D21" s="1085"/>
      <c r="E21" s="1086"/>
      <c r="F21" s="150">
        <f>+'01šviet.'!I63+'02sveikat.'!I58+'03social.'!I88+'04sport.'!I52+'05kultura'!I62+'06turizm_paveld'!I53+'07Infrastr.'!I101+'08aplinkosauga'!I69+'09ž.ū.'!I54+'10verslas'!I40+'11valdym.'!I86</f>
        <v>0</v>
      </c>
    </row>
    <row r="22" spans="1:6" ht="20.25" customHeight="1" x14ac:dyDescent="0.2">
      <c r="A22" s="1084" t="s">
        <v>459</v>
      </c>
      <c r="B22" s="1085"/>
      <c r="C22" s="1085"/>
      <c r="D22" s="1085"/>
      <c r="E22" s="1086"/>
      <c r="F22" s="150">
        <f>+'01šviet.'!I64+'02sveikat.'!I59+'03social.'!I89+'04sport.'!I53+'05kultura'!I63+'06turizm_paveld'!I54+'07Infrastr.'!I102+'08aplinkosauga'!I70+'09ž.ū.'!I55+'10verslas'!I41+'11valdym.'!I87</f>
        <v>26.15</v>
      </c>
    </row>
    <row r="23" spans="1:6" ht="15" x14ac:dyDescent="0.2">
      <c r="A23" s="1090"/>
      <c r="B23" s="1090"/>
      <c r="C23" s="1090"/>
      <c r="D23" s="1090"/>
      <c r="E23" s="1090"/>
      <c r="F23" s="1090"/>
    </row>
    <row r="24" spans="1:6" x14ac:dyDescent="0.25">
      <c r="F24" s="425"/>
    </row>
    <row r="25" spans="1:6" x14ac:dyDescent="0.25">
      <c r="F25" s="359"/>
    </row>
    <row r="26" spans="1:6" x14ac:dyDescent="0.25">
      <c r="E26" s="359"/>
    </row>
    <row r="27" spans="1:6" x14ac:dyDescent="0.25">
      <c r="E27" s="359"/>
    </row>
  </sheetData>
  <mergeCells count="18">
    <mergeCell ref="A23:F23"/>
    <mergeCell ref="A21:E21"/>
    <mergeCell ref="A11:E11"/>
    <mergeCell ref="A14:E14"/>
    <mergeCell ref="A22:E22"/>
    <mergeCell ref="A13:E13"/>
    <mergeCell ref="A19:E19"/>
    <mergeCell ref="A17:E17"/>
    <mergeCell ref="A20:E20"/>
    <mergeCell ref="A16:E16"/>
    <mergeCell ref="A18:E18"/>
    <mergeCell ref="A15:E15"/>
    <mergeCell ref="A2:F2"/>
    <mergeCell ref="A4:E8"/>
    <mergeCell ref="A10:E10"/>
    <mergeCell ref="F4:F8"/>
    <mergeCell ref="A12:E12"/>
    <mergeCell ref="A9:E9"/>
  </mergeCells>
  <pageMargins left="0.78740157480314965" right="0.19685039370078741" top="0.19685039370078741" bottom="0.19685039370078741" header="0" footer="0"/>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2023-04-07T10:00:39Z</cp:lastPrinted>
  <dcterms:created xsi:type="dcterms:W3CDTF">2008-01-09T09:46:52Z</dcterms:created>
  <dcterms:modified xsi:type="dcterms:W3CDTF">2024-01-22T13:13:45Z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