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aciukiene\Desktop\Aušra\Veiklos planai_programiniai\2025-2027 m. SVP\2025 METINIS ADMINISTRACIJOS planas\"/>
    </mc:Choice>
  </mc:AlternateContent>
  <xr:revisionPtr revIDLastSave="0" documentId="13_ncr:1_{B412F902-9A79-40D8-BF57-B26A1271D2F8}" xr6:coauthVersionLast="47" xr6:coauthVersionMax="47" xr10:uidLastSave="{00000000-0000-0000-0000-000000000000}"/>
  <bookViews>
    <workbookView xWindow="-120" yWindow="-120" windowWidth="51840" windowHeight="21120" tabRatio="988" xr2:uid="{00000000-000D-0000-FFFF-FFFF00000000}"/>
  </bookViews>
  <sheets>
    <sheet name="01 Visuomenės ugdymo" sheetId="26" r:id="rId1"/>
    <sheet name="02 Socialinės gerovės" sheetId="27" r:id="rId2"/>
    <sheet name="03 Darnios aplinkos" sheetId="33" r:id="rId3"/>
    <sheet name="04 Ekonominės plėtros" sheetId="31" r:id="rId4"/>
    <sheet name="05 Valdymo " sheetId="36" r:id="rId5"/>
    <sheet name="Lešų poreikis iš viso" sheetId="40" r:id="rId6"/>
  </sheets>
  <definedNames>
    <definedName name="_xlnm._FilterDatabase" localSheetId="0" hidden="1">'01 Visuomenės ugdymo'!$A$15:$J$87</definedName>
    <definedName name="_xlnm._FilterDatabase" localSheetId="1" hidden="1">'02 Socialinės gerovės'!$A$13:$K$146</definedName>
    <definedName name="_xlnm._FilterDatabase" localSheetId="2" hidden="1">'03 Darnios aplinkos'!$A$13:$K$88</definedName>
    <definedName name="_xlnm._FilterDatabase" localSheetId="3" hidden="1">'04 Ekonominės plėtros'!$A$14:$J$58</definedName>
    <definedName name="_xlnm._FilterDatabase" localSheetId="4" hidden="1">'05 Valdymo '!$B$10:$K$63</definedName>
    <definedName name="_xlnm.Print_Area" localSheetId="0">'01 Visuomenės ugdymo'!$A$1:$J$101</definedName>
    <definedName name="_xlnm.Print_Area" localSheetId="1">'02 Socialinės gerovės'!$B$7:$J$148</definedName>
    <definedName name="_xlnm.Print_Area" localSheetId="2">'03 Darnios aplinkos'!$A$6:$J$91</definedName>
    <definedName name="_xlnm.Print_Area" localSheetId="3">'04 Ekonominės plėtros'!$A$7:$J$75</definedName>
    <definedName name="_xlnm.Print_Area" localSheetId="4">'05 Valdymo '!$A$2:$J$64</definedName>
    <definedName name="_xlnm.Print_Area" localSheetId="5">'Lešų poreikis iš viso'!$A$1:$E$20</definedName>
    <definedName name="_xlnm.Print_Titles" localSheetId="0">'01 Visuomenės ugdymo'!$11:$13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0" i="27" l="1"/>
  <c r="H137" i="27"/>
  <c r="H12" i="27"/>
  <c r="H138" i="27"/>
  <c r="H16" i="27"/>
  <c r="H32" i="27"/>
  <c r="H36" i="27"/>
  <c r="H97" i="27"/>
  <c r="H80" i="33"/>
  <c r="H54" i="27" l="1"/>
  <c r="H54" i="36" l="1"/>
  <c r="H38" i="36"/>
  <c r="H32" i="36"/>
  <c r="H9" i="36"/>
  <c r="K9" i="36"/>
  <c r="L9" i="36" s="1"/>
  <c r="L7" i="36" s="1"/>
  <c r="H56" i="36"/>
  <c r="H64" i="31"/>
  <c r="H37" i="31"/>
  <c r="H83" i="33" l="1"/>
  <c r="H82" i="33"/>
  <c r="H67" i="33"/>
  <c r="H57" i="33"/>
  <c r="H54" i="33"/>
  <c r="H47" i="33"/>
  <c r="H43" i="33"/>
  <c r="H12" i="33"/>
  <c r="H40" i="33"/>
  <c r="H35" i="33" s="1"/>
  <c r="H28" i="33"/>
  <c r="H79" i="33" l="1"/>
  <c r="H26" i="33"/>
  <c r="H92" i="26" l="1"/>
  <c r="H94" i="26"/>
  <c r="H72" i="26"/>
  <c r="H69" i="26"/>
  <c r="H62" i="26"/>
  <c r="H55" i="26"/>
  <c r="H49" i="26"/>
  <c r="H43" i="26"/>
  <c r="H24" i="26"/>
  <c r="H15" i="26"/>
  <c r="H46" i="31" l="1"/>
  <c r="H67" i="31" l="1"/>
  <c r="H65" i="31"/>
  <c r="H18" i="31"/>
  <c r="H58" i="36" l="1"/>
  <c r="H57" i="36"/>
  <c r="H55" i="36"/>
  <c r="H80" i="27"/>
  <c r="H93" i="27"/>
  <c r="H111" i="27"/>
  <c r="H105" i="26" l="1"/>
  <c r="H104" i="26"/>
  <c r="H103" i="26"/>
  <c r="D17" i="40"/>
  <c r="H42" i="26" l="1"/>
  <c r="H36" i="26" l="1"/>
  <c r="H145" i="27" l="1"/>
  <c r="H74" i="27"/>
  <c r="H133" i="27" s="1"/>
  <c r="D13" i="40"/>
  <c r="D5" i="40" l="1"/>
  <c r="H135" i="27" l="1"/>
  <c r="H144" i="27" l="1"/>
  <c r="D14" i="40" l="1"/>
  <c r="D16" i="40"/>
  <c r="H13" i="31"/>
  <c r="H75" i="33" l="1"/>
  <c r="D6" i="40" s="1"/>
  <c r="H77" i="33"/>
  <c r="H62" i="31" l="1"/>
  <c r="D15" i="40"/>
  <c r="H86" i="33"/>
  <c r="H72" i="31" l="1"/>
  <c r="H71" i="31" l="1"/>
  <c r="D18" i="40"/>
  <c r="H32" i="26" l="1"/>
  <c r="H91" i="26" s="1"/>
  <c r="H29" i="26" l="1"/>
  <c r="D12" i="40" l="1"/>
  <c r="H89" i="26"/>
  <c r="H98" i="26" s="1"/>
  <c r="H87" i="26" l="1"/>
  <c r="D4" i="40" l="1"/>
  <c r="H46" i="36"/>
  <c r="H62" i="36" l="1"/>
  <c r="D20" i="40" s="1"/>
  <c r="H52" i="36" l="1"/>
  <c r="H61" i="36" l="1"/>
  <c r="D19" i="40" s="1"/>
  <c r="D10" i="40"/>
  <c r="H50" i="36" l="1"/>
  <c r="D8" i="40" s="1"/>
  <c r="H60" i="31" l="1"/>
  <c r="D7" i="40" s="1"/>
  <c r="D9" i="40" s="1"/>
</calcChain>
</file>

<file path=xl/sharedStrings.xml><?xml version="1.0" encoding="utf-8"?>
<sst xmlns="http://schemas.openxmlformats.org/spreadsheetml/2006/main" count="1941" uniqueCount="1105">
  <si>
    <t>SB</t>
  </si>
  <si>
    <t>ES</t>
  </si>
  <si>
    <t>SK</t>
  </si>
  <si>
    <t>SBVB</t>
  </si>
  <si>
    <t>ĮP</t>
  </si>
  <si>
    <t>Užtikrinti finansavimą nenumatytoms išlaidoms dengti bei valdyti prisiimtus finansinius įsipareigojimus</t>
  </si>
  <si>
    <t>01</t>
  </si>
  <si>
    <t>02</t>
  </si>
  <si>
    <t>03</t>
  </si>
  <si>
    <t>04</t>
  </si>
  <si>
    <t>05</t>
  </si>
  <si>
    <t>Plėtoti, atnaujinti viešąją infrastruktūrą, atsižvelgiant į turizmo plėtros ir rekreacijos poreikius</t>
  </si>
  <si>
    <t>Sudaryti sąlygas gyventojams stiprinti sveikatą, kurti ir plėtoti su sveikatos stiprinimu susijusias paslaugas</t>
  </si>
  <si>
    <t>Išsaugoti istorinį bei kultūros paveldą, didinti jo patrauklumą ir žinomumą</t>
  </si>
  <si>
    <t>Siekti gyventojų sveikatos išsaugojimo, gerinant sveikatos priežiūros paslaugų kokybę ir prieinamumą</t>
  </si>
  <si>
    <t>Gerinti socialinę aplinką ir didinti socialinės paramos įvairovę</t>
  </si>
  <si>
    <t>002-01-01-01 (TP)</t>
  </si>
  <si>
    <t>002-01-01 (T, P)</t>
  </si>
  <si>
    <t>Neveiksniais pripažintų asmenų būklės peržiūrėjimas</t>
  </si>
  <si>
    <t>02-01-02 (T, P)</t>
  </si>
  <si>
    <t>002-01-02-01 (TP)</t>
  </si>
  <si>
    <t>VšĮ Kėdainių ligoninės sterilizacinės modernizavimo 2023-2028 m. programa</t>
  </si>
  <si>
    <t>Vaikų, turinčių  autizmo spektro ir kitų raidos sutrikimų, sveikatos stiprinimas, galimybių siekti asmeninės pažangos, pilnaverčio socialinio dalyvavimo prielaidų užtikrinimas</t>
  </si>
  <si>
    <t>002-01-02-02 (TP)</t>
  </si>
  <si>
    <t>002-01-02-03 (TP)</t>
  </si>
  <si>
    <t>002-01-02-04 (TP)</t>
  </si>
  <si>
    <t>002-01-02-05 (TP)</t>
  </si>
  <si>
    <t>002-01-02-06 (TP)</t>
  </si>
  <si>
    <t>002-01-02-07 (TP)</t>
  </si>
  <si>
    <t>002-01-02-08 (TP)</t>
  </si>
  <si>
    <t>002-01-02-09 (TP)</t>
  </si>
  <si>
    <t>002-01-02-10 (TP)</t>
  </si>
  <si>
    <t>002-01-02-11 (TP)</t>
  </si>
  <si>
    <t>002-01-02-12 (TP)</t>
  </si>
  <si>
    <t>002-01-02-13 (TP)</t>
  </si>
  <si>
    <t>Pritraukti naujus bei išlaikyti esamus sveikatos priežiūros specialistus</t>
  </si>
  <si>
    <t>02-01-03 (T)</t>
  </si>
  <si>
    <t>002-01-03-01 (TP)</t>
  </si>
  <si>
    <t>Trūkstamos sveikatos priežiūros specialistų skatinimo dirbti VšĮ Kėdainių  ligoninėje 2023-2026 m. programa</t>
  </si>
  <si>
    <t>002-01-03-02 (TP)</t>
  </si>
  <si>
    <t>002-01-03-03 (TP)</t>
  </si>
  <si>
    <t>02-01-04 (T, P)</t>
  </si>
  <si>
    <t xml:space="preserve">Modernizuoti ir atnaujinti sveikatos priežiūros įstaigų infrastruktūrą sveikatos gerinimo poreikiams </t>
  </si>
  <si>
    <t>002-01-04-01 (TP)</t>
  </si>
  <si>
    <t>002-01-04-02 (TP)</t>
  </si>
  <si>
    <t>002-01-04-03 (TP)</t>
  </si>
  <si>
    <t>002-01-04-04 (TP)</t>
  </si>
  <si>
    <t>002-01-04-05 (TP)</t>
  </si>
  <si>
    <t>Programos uždavinio, priemonės kodas ir požymis</t>
  </si>
  <si>
    <t xml:space="preserve"> 2025 m. asignavimai ir kitos lėšos</t>
  </si>
  <si>
    <t>Organizuoti Lietuvos Respublikos teisės aktuose numatytos paramos bei paslaugų asmenims ir šeimoms teikimą, skatinti socialinę integraciją</t>
  </si>
  <si>
    <t>003-01-01 (T)</t>
  </si>
  <si>
    <t>003-01-01-01 (TP)</t>
  </si>
  <si>
    <t>Nemokamo socialiai remtinų vaikų maitinimo ikimokyklinėse įstaigose organizavimas</t>
  </si>
  <si>
    <t>Būsto nuomos ar išperkamosios būsto nuomos mokesčių dalies kompensavimas</t>
  </si>
  <si>
    <t>Kelionės išlaidų už lengvatinį keleivių vežimą kompensavimas</t>
  </si>
  <si>
    <t>Lietuvos Respublikos piniginės socialinės paramos nepasiturintiems gyventojams įstatymo įgyvendinimo užtikrinimas</t>
  </si>
  <si>
    <t>003-01-01-03 (TP)</t>
  </si>
  <si>
    <t>003-01-01-04 (TP)</t>
  </si>
  <si>
    <t>003-01-02 (T)</t>
  </si>
  <si>
    <t>Projekto "Kokybiškų visuomenės sveikatos paslaugų prieinamumo didinimas Kėdainių rajone" įgyvendinimas</t>
  </si>
  <si>
    <t>Kainų skirtumo gyventojams už šildymą kompensavimas</t>
  </si>
  <si>
    <t>Karšto ir šalto vandens pardavimo kainos socialiai remtiniems asmenims kompensavimas</t>
  </si>
  <si>
    <t>Vienkartinė išmoka gimus vaikui Lietuvos Respublikos teritorijoje ir gyvenančiam Kėdainių rajono savivaldybėje</t>
  </si>
  <si>
    <t>Socialinės globos ir akredituotos socialinės priežiūros paslaugų teikiamo finansavimas ne savivaldybės pavaldumo ir nevyriausybinėse organizacijose, paslaugų įsigijimas</t>
  </si>
  <si>
    <t>003-01-02-01 (TP)</t>
  </si>
  <si>
    <t>003-01-02-04 (TP)</t>
  </si>
  <si>
    <t>003-01-02-05 (TP)</t>
  </si>
  <si>
    <t>003-01-03-02 (TP)</t>
  </si>
  <si>
    <t>003-01-03-03 (TP)</t>
  </si>
  <si>
    <t>003-01-03-05 (TP)</t>
  </si>
  <si>
    <t>Socialinės reabilitacijos paslaugų neįgaliesiems bendruomenėje organizavimas</t>
  </si>
  <si>
    <t>Socialinių dirbtuvių paslaugos organizavimas</t>
  </si>
  <si>
    <t>Socialinės globos asmenims su sunkia negalia teikimas</t>
  </si>
  <si>
    <t xml:space="preserve">Asmeninės pagalbos teikimas ir administravimas </t>
  </si>
  <si>
    <t>003-01-04-01 (TP)</t>
  </si>
  <si>
    <t>003-01-04-02 (TP)</t>
  </si>
  <si>
    <t>003-01-04-03 (TP)</t>
  </si>
  <si>
    <t>Globos šeimoje skatinimas, pagalbos globėjams ir vaikams teikimas</t>
  </si>
  <si>
    <t>Vaikų dienos centrų veiklos programų finansavimas</t>
  </si>
  <si>
    <t>Kėdainių rajono savivaldybės užimtumo didinimo programos įgyvendinimas</t>
  </si>
  <si>
    <t>Savivaldybės ir socialinio būsto remontas</t>
  </si>
  <si>
    <t>Viešosios aplinkos pritaikymas specialiųjų poreikių turintiems gyventojams</t>
  </si>
  <si>
    <t>003-01-05-03 (TP)</t>
  </si>
  <si>
    <t>003-01-05-04 (TP)</t>
  </si>
  <si>
    <t>003-01-05-05 (TP)</t>
  </si>
  <si>
    <t>Sveikatos priežiūros specialistų skatinimo dirbti VšĮ Kėdainių  PSPC 2023-2028 m. programa</t>
  </si>
  <si>
    <t>Būsto pritaikymo neįgaliesiems organizavimas ir dalinis kompensavimas</t>
  </si>
  <si>
    <t>Modernizuoti socialines paslaugas teikiančių įstaigų ir socialinio būsto infrastruktūrą, didinant gyventojų socialinę gerovę</t>
  </si>
  <si>
    <t>Neįgaliųjų ir senjorų fizinio aktyvumo skatinimas,  sporto renginių ir sporto treniruočių stovyklų organizavimas</t>
  </si>
  <si>
    <t>Rajoninių, respublikinių, tarptautinių visų amžiaus grupių aukšto meistriškumo sporto renginių ir aukšto meistriškumo sporto treniruočių stovyklų organizavimas</t>
  </si>
  <si>
    <t>Aukšto meistriškumo sportininkų ir jų trenerių paskatinimas  už sporto pasiekimus</t>
  </si>
  <si>
    <t>004-01-02 (T)</t>
  </si>
  <si>
    <t>004-01-04 (T)</t>
  </si>
  <si>
    <t>Krakių Mikalojaus Katkaus gimnazijos sporto aikštyno atnaujinimas</t>
  </si>
  <si>
    <t>004-01-03 (T)</t>
  </si>
  <si>
    <t>Uždavinio, priemonės pavadinimas, finansavimo šaltiniai</t>
  </si>
  <si>
    <t>005-01-01 (T)</t>
  </si>
  <si>
    <t>Kultūrinių veiklos projektų finansavimas</t>
  </si>
  <si>
    <t>005-01-02 (T)</t>
  </si>
  <si>
    <t>005-01-03 (T)</t>
  </si>
  <si>
    <t>Savivaldybės mero rezervas</t>
  </si>
  <si>
    <t>Savivaldybės mero fondas</t>
  </si>
  <si>
    <t>Paskolų grąžinimas, palūkanų ir paskolų aptarnavimo išlaidų apmokėjimas</t>
  </si>
  <si>
    <t>Dalyvavimas  rengiant ir vykdant mobilizaciją, demobilizaciją, priimančiosios šalies paramą</t>
  </si>
  <si>
    <t>001-01-01 (T)</t>
  </si>
  <si>
    <t>004-01-01-01 (TP)</t>
  </si>
  <si>
    <t>004-01-01-02 (TP)</t>
  </si>
  <si>
    <t>004-01-02-01 (TP)</t>
  </si>
  <si>
    <t>004-01-02-02 (TP)</t>
  </si>
  <si>
    <t>004-01-02-03 (TP)</t>
  </si>
  <si>
    <t>004-01-02-04 (TP)</t>
  </si>
  <si>
    <t>004-01-02-07 (TP)</t>
  </si>
  <si>
    <t>004-01-02-08 (TP)</t>
  </si>
  <si>
    <t>004-01-03-01 (TP)</t>
  </si>
  <si>
    <t>004-01-04-01 (TP)</t>
  </si>
  <si>
    <t>004-01-04-04 (TP)</t>
  </si>
  <si>
    <t>004-01-04-05 (TP)</t>
  </si>
  <si>
    <t>005-01-04-01 (TP)</t>
  </si>
  <si>
    <t>005-01-02-03 (TP)</t>
  </si>
  <si>
    <t>005-01-02-02 (TP)</t>
  </si>
  <si>
    <t>005-01-01-04 (TP)</t>
  </si>
  <si>
    <t>005-01-01-03 (TP)</t>
  </si>
  <si>
    <t>005-01-01-01 (TP)</t>
  </si>
  <si>
    <t xml:space="preserve">Švietimo programų įgyvendinimas ir  tinkamos  ugdymo(si) aplinkos užtikrinimas </t>
  </si>
  <si>
    <t>Krakių kultūros centro patalpų dalies pritaikymas kultūros reikmėms</t>
  </si>
  <si>
    <t xml:space="preserve">Akademijos parko tvarkyba  </t>
  </si>
  <si>
    <t>Užtikrinti neformaliojo ugdymo dermę</t>
  </si>
  <si>
    <t>001-01-01-01 (TP)</t>
  </si>
  <si>
    <t>001-01-02-01 (TP)</t>
  </si>
  <si>
    <t>001-01-03 (T)</t>
  </si>
  <si>
    <t>001-01-02 (T, P)</t>
  </si>
  <si>
    <t>001-01-03-04 (PP)</t>
  </si>
  <si>
    <t>001-01-03-02 (PP)</t>
  </si>
  <si>
    <t>001-01-03-03 (PP)</t>
  </si>
  <si>
    <t>001-01-04 (T)</t>
  </si>
  <si>
    <t>001-01-04-01 (TP)</t>
  </si>
  <si>
    <t>Gabių mokinių skatinimas</t>
  </si>
  <si>
    <t>001-01-04-04 (TP)</t>
  </si>
  <si>
    <t>001-01-04-03 (TP)</t>
  </si>
  <si>
    <t>001-01-05-01 (TP)</t>
  </si>
  <si>
    <t>001-01-05-02 (TP)</t>
  </si>
  <si>
    <t>Priklausomybę sukeliančių medžiagų vartojimo mažinimo ir prevencijos programos priemonių įgyvendinimas</t>
  </si>
  <si>
    <t>001-01-06 (T)</t>
  </si>
  <si>
    <t>001-01-06-01 (TP)</t>
  </si>
  <si>
    <t>Skaitmeninio ugdymo plėtra</t>
  </si>
  <si>
    <t xml:space="preserve">Švietimo paslaugų kokybės gerinimas, aprūpinant efektyviai veikiančias bendrojo ugdymo mokyklas laboratorine įranga ir priemonėmis </t>
  </si>
  <si>
    <t xml:space="preserve">Valstybės perduotų savivaldybėms žemės ūkio funkcijų vykdymas, konsultuojant rajono asmenis ūkininkavimo, žemės ūkio technikos registravimo ir kitais su žemės ūkiu susijusiais klausimais </t>
  </si>
  <si>
    <t>Hidrotechninių įrenginių atnaujinimui reikalingos techninės dokumentacijos rengimas</t>
  </si>
  <si>
    <t>Dalyvavimas projekto „MSNA „Balsių melioracija“ nariams priklausančių ir valstybinių melioracijos statinių rekonstravimas“ įgyvendinime</t>
  </si>
  <si>
    <t>Dalyvavimas projekte "Inkubavimo, konsultavimo, mentorystės ir tinklaveikos programų vystymas, skatinant pradedančiųjų SVV subjektų kūrimąsi ir augimą regionuose" partnerio teisėmis</t>
  </si>
  <si>
    <t xml:space="preserve">Šėtos gimnazijos I aukšto patalpų  bei gimnazijos aplinkos pritaikymas ikimokyklinio / priešmokyklinio ugdymo organizavimui       </t>
  </si>
  <si>
    <t>Atliekų tvarkymo sistemos organizavimas</t>
  </si>
  <si>
    <t xml:space="preserve">Apleistų (bešeimininkių ar savivaldybei nuosavybės teise priklausančių) pastatų ar kitų aplinką žalojančių objektų likvidavimas </t>
  </si>
  <si>
    <t>Kultūros paveldo objektų, esančių Kėdainių rajono savivaldybės teritorijoje, ir kultūros paveldo statinių, esančių Kėdainių senamiesčio dalyje, išsaugojimo darbų finansavimo programa</t>
  </si>
  <si>
    <t xml:space="preserve">Užtikrinti inžinerinio aprūpinimo (vandentiekio, nuotekų tinklų ir kt.) sistemų atnaujinimą ir plėtrą </t>
  </si>
  <si>
    <t>Gerinti susisiekimo infrastruktūrą, užtikrinant gyventojų darnų judumą bei mobilumą</t>
  </si>
  <si>
    <t>Seniūnijų administracinių pastatų atnaujinimas</t>
  </si>
  <si>
    <t>Seniūnaičių veiklos organizavimas</t>
  </si>
  <si>
    <t>Sudaryti sąlygas kokybiškai įgyvendinti teisės aktuose nustatytas Savivaldybei funkcijas, mažinant administracinę naštą, įgyvendinant lygias galimybes užtikrinančias bei korupcijos prevencijos priemones</t>
  </si>
  <si>
    <t xml:space="preserve">Savivaldybės administracijos veiklos užtikrinimas </t>
  </si>
  <si>
    <t>Savivaldybės administracijos administracinės naštos mažinimo plano vykdymas</t>
  </si>
  <si>
    <t>Savivaldybės žmogiškųjų išteklių kompetencijų stiprinimas</t>
  </si>
  <si>
    <t>Diasporos politikos įgyvendinimas</t>
  </si>
  <si>
    <t>Kėdainių rajono savivaldybės administracijos kokybės vadybos sistemos priežiūra ir atnaujinimas</t>
  </si>
  <si>
    <t>Gerinti savivaldybės administracijos veiklos kokybę, atnaujinant (diegiant) informacines sistemas, kompiuterinę įrangą,  užtikrinant sisteminį viešųjų ir administracinių paslaugų modernizavimą</t>
  </si>
  <si>
    <t>Inžinerinių paslaugų, darbų ir įrenginių finansavimas</t>
  </si>
  <si>
    <t>Biudžetinių įstaigų kiemų dangos atnaujinimas</t>
  </si>
  <si>
    <t xml:space="preserve">Eil. Nr. </t>
  </si>
  <si>
    <t>Programos kodas ir pavadinimas</t>
  </si>
  <si>
    <t>1. Savivaldybės biudžetas (įskaitant skolintas lėšas)</t>
  </si>
  <si>
    <t>Iš jo:</t>
  </si>
  <si>
    <t>1.1. savivaldybės biudžeto lėšos (nuosavos, be ankstesnių metų likučio)</t>
  </si>
  <si>
    <t>1.2. Lietuvos Respublikos valstybės biudžeto dotacijos</t>
  </si>
  <si>
    <t>1.3. Pajamų įmokos ir kitos pajamos</t>
  </si>
  <si>
    <t>1.4. Europos Sąjungos ir kitos tarptautinės finansinės paramos lėšos</t>
  </si>
  <si>
    <t>1.5. Skolintos lėšos</t>
  </si>
  <si>
    <t>1.6. Ankstesnių metų likučiai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</si>
  <si>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</si>
  <si>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</si>
  <si>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</si>
  <si>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SBL</t>
  </si>
  <si>
    <t>KT</t>
  </si>
  <si>
    <t>Infrastruktūros plėtros techninės dokumentacijos rengimas ir infrastruktūros gerinimo darbai (SĮP)</t>
  </si>
  <si>
    <t>Išmokos pagal savivaldybės  infrastruktūros plėtros sutartis (SĮP)</t>
  </si>
  <si>
    <t>Socialinių būstų įsigijimas</t>
  </si>
  <si>
    <t>Biologinių nuotekų valymo įrenginių įrengimas</t>
  </si>
  <si>
    <t>1.1. savivaldybės biudžeto lėšos (nuosavos, be ankstesnių metų likučio)  SB</t>
  </si>
  <si>
    <t>1.2. Lietuvos Respublikos valstybės biudžeto dotacijos   SBVB</t>
  </si>
  <si>
    <t>1.3. Pajamų įmokos ir kitos pajamos  ĮP</t>
  </si>
  <si>
    <t>1.4. Europos Sąjungos ir kitos tarptautinės finansinės paramos lėšos ES</t>
  </si>
  <si>
    <t>1.5. Skolintos lėšos SK</t>
  </si>
  <si>
    <t>1.6. Ankstesnių metų likučiai  SBL</t>
  </si>
  <si>
    <t>2. Kiti šaltiniai (Europos Sąjungos finansinė parama projektams įgyvendinti ir kitos teisėtai gautos lėšos, nurodant atskirus šaltinius)  KT</t>
  </si>
  <si>
    <t xml:space="preserve">Iš jų: regioninių pažangos priemonių lėšos </t>
  </si>
  <si>
    <t xml:space="preserve">Kėdainių rajono kaimo gyventojų sveikatos gerinimo poreikių užtikrinimas, modernizuojant ir (ar) atnaujinant ambulatorijų infrastruktūrą </t>
  </si>
  <si>
    <t>VšĮ Kėdainių PSPC Psichiatrijos dienos stacionaro paslaugų plėtra ir infrastruktūros pritaikymas specialiesiems neįgaliųjų poreikiams</t>
  </si>
  <si>
    <t>Tinkamų ir saugių darbo sąlygų užtikrinimo, įrengiant vėdinimo bei kondicionavimo sistemas VšĮ Kėdainių ligoninėje 2023-2028 m. programa</t>
  </si>
  <si>
    <t>Savivaldybės tarybos, mero ir jo tarnybos veiklos užtikrinimas</t>
  </si>
  <si>
    <t xml:space="preserve">Visuomenės įtraukimas į planavimo, biudžeto formavimo, konsultavimosi procesus, organizuojant dalyvaujamojo biudžeto iniciatyvų konkursą ir iniciatyvų įgyvendinimą </t>
  </si>
  <si>
    <t>IŠ VISO PROGRAMOS ĮGYVENDINTI</t>
  </si>
  <si>
    <t>"Tūkstantmečio mokyklos I"  projekto įgyvendinimas</t>
  </si>
  <si>
    <t>"Pirmoko krepšelio" finansavimas</t>
  </si>
  <si>
    <t>004-01-03-02 (TP)</t>
  </si>
  <si>
    <t>IŠ VISO</t>
  </si>
  <si>
    <t>Nemokamo mokinių maitinimo kainos bendrojo ugdymo mokyklose kompensavimas</t>
  </si>
  <si>
    <t>Lygių galimybių, moterų ir vyrų lygybės politikos įgyvendinimas bei asmens duomenų apsaugos užtikrinimas</t>
  </si>
  <si>
    <t xml:space="preserve">Kompiuterinės tomografijos paslaugų kokybės gerinimo Kėdainių rajono savivaldybėje 2023-2030 m. programa </t>
  </si>
  <si>
    <t>Odontologijos paslaugų plėtros Kėdainių rajono savivaldybėje 2024-2027 m. programa</t>
  </si>
  <si>
    <t xml:space="preserve">Kėdainių rajono tuberkuliozės prevencijos, ankstyvosios diagnostikos, gydymo ir kontrolės 2023–2027 m. programa </t>
  </si>
  <si>
    <t xml:space="preserve">Žemo slenksčio paslaugų kokybės  užtikrinimo Kėdainių rajone 2023-2027 m. programa  </t>
  </si>
  <si>
    <t xml:space="preserve">Endoskopinių paslaugų prieinamumo ir kokybės gerinimo Kėdainių rajono savivaldybėje 2020-2025 m. programa </t>
  </si>
  <si>
    <t xml:space="preserve">Mamografijos paslaugų tęstinumo, kokybės gerinimo Kėdainių rajono savivaldybėje 2020-2025 m. programa </t>
  </si>
  <si>
    <t xml:space="preserve">Anestezijos paslaugų vaikams ir suaugusiesiems kokybės gerinimo Kėdainių rajono savivaldybėje 2022-2027 m. programa </t>
  </si>
  <si>
    <t>Rentgeno paslaugų atnaujinimo, kokybės gerinimo Kėdainių rajono savivaldybėje 2022-2027 m. programa</t>
  </si>
  <si>
    <t>Savivaldybės korupcijos prevencijos veiksmų plano įgyvendinimas</t>
  </si>
  <si>
    <t>Asignavimų ir kitų lėšų pokytis, palyginti su ankstesnių metų patvirtintų asignavimų ir kitų lėšų planu</t>
  </si>
  <si>
    <t>Užtikrinti ir gerinti stacionarias ir nestacionarias socialines paslaugas socialinę riziką patiriančioms šeimoms, asmenims ir vaikams</t>
  </si>
  <si>
    <t>Asmenų su negalia reikalų koordinavimas</t>
  </si>
  <si>
    <t xml:space="preserve">SB </t>
  </si>
  <si>
    <t>004-01-04-03 (TP)</t>
  </si>
  <si>
    <t>Kultūros centrų ir jų skyrių, bibliotekos ir jos filialų materialinės, infrastruktūrinės aplinkos atnaujinimas</t>
  </si>
  <si>
    <t>005-01-02-01 (TP)</t>
  </si>
  <si>
    <t xml:space="preserve">Nevyriausybinių organizacijų institucinis stiprinimas bei veiklos plėtojimo projektų finansavimas </t>
  </si>
  <si>
    <t>Rajono savivaldybės renginių, kultūrinių iniciatyvų finansavimas, etninės kultūros puoselėjimas, mėgėjų meno kolektyvų veiklos stiprinimas</t>
  </si>
  <si>
    <t xml:space="preserve">Projekto "Rūšiuojamojo atliekų surinkimo skatinimas Kėdainių rajono savivaldybėje" įgyvendinimas </t>
  </si>
  <si>
    <t>Bakainių piliakalnio ir jo prieigų tvarkyba</t>
  </si>
  <si>
    <t>Bešeimininkių ir bepriežiūrių gyvūnų surinkimas, karantinavimas, priežiūra</t>
  </si>
  <si>
    <t>Tobulinti atliekų tvarkymo bei aplinkos išsaugojimo sistemą, užtikrinti estetišką aplinką</t>
  </si>
  <si>
    <t>Prižiūrėti, tvarkyti savivaldybės viešąsias teritorijas, gerinti kraštovaizdžio apsaugą, didinti jo patrauklumą</t>
  </si>
  <si>
    <t>Gyvenviečių lietaus nuotekų-drenažų sistemų remontas</t>
  </si>
  <si>
    <t xml:space="preserve">Melioracijos inžinerinių statinių rekonstravimas Nevėžio pabaseinyje - Nevėžio  ir Šušvės upių žiotyse </t>
  </si>
  <si>
    <t>Individualios pagalbos teikimo išlaidų kompensacijų teikimas ir administravimas</t>
  </si>
  <si>
    <t>Išmokų vaikams teikimas ir administravimas</t>
  </si>
  <si>
    <t>Lietuvos Respublikos teisės aktuose numatytos paramos teikimas užsieniečiams, pasitraukusiems iš Ukrainos dėl Rusijos Federacijos karinių veiksmų Ukrainoje</t>
  </si>
  <si>
    <t>Užtikrinti ir gerinti socialines paslaugas, teikiamas institucijose, namuose ir bendruomenėje asmenims su negalia bei senyvo amžiaus asmenims</t>
  </si>
  <si>
    <t>Intelekto ir (ar) psichikos negalią turinčių asmenų atvejo vadybos paslaugų teikimas</t>
  </si>
  <si>
    <t xml:space="preserve">Materialinio nepritekliaus mažinimo programos Lietuvoje įgyvendinimas </t>
  </si>
  <si>
    <t xml:space="preserve">Savarankiško gyvenimo namų paslaugų teikimo užtikrinimas </t>
  </si>
  <si>
    <t xml:space="preserve">Sudaryti prielaidas ugdymo kokybei gerinti, mažinti ugdymo kokybės skirtumus tarp mokyklų, užtikrinti STEAM dalykų programų įgyvendinimą bei skaitmeninio ugdymo turinio plėtrą </t>
  </si>
  <si>
    <t>Dailės mokyklos stogo rekonstrukcija bei vėdinimo sistemos atnaujinimas</t>
  </si>
  <si>
    <t>002-01-04-06 (TP)</t>
  </si>
  <si>
    <t>Projekto "Pasirengimas evakuojamus gyventojus laikinai apgyvendinti kolektyvinės apsaugos statiniuose" įgyvendinimas</t>
  </si>
  <si>
    <t>Nutolusios saulės elektrinės įsigijimas</t>
  </si>
  <si>
    <t>Stiprinti savivaldybės institucijų ir verslo įmonių bendradarbiavimą, sudaryti palankias sąlygas sumanios pramonės ir logistikos srities verslų atsiradimui, plėtrai bei investicijų pritraukimui</t>
  </si>
  <si>
    <t xml:space="preserve">Rezistentų paminklinio akmens ir teritorijos, apimančios masinę kapavietę, sutvarkymo darbai (Skongalio g.) </t>
  </si>
  <si>
    <t>VšĮ Kėdainių turizmo ir verslo informacijos centro efektyvios veiklos užtikrinimas turizmo srityje</t>
  </si>
  <si>
    <t>VšĮ Kėdainių turizmo ir verslo informacijos centro efektyvios veiklos užtikrinimas verslo srityje</t>
  </si>
  <si>
    <t>SB (AA)</t>
  </si>
  <si>
    <t>Remti ir vykdyti aplinkos kokybės gerinimo, aplinkos monitoringo ir kitas aplinkos apsaugos iniciatyvas</t>
  </si>
  <si>
    <t>Rengti, atnaujinti  teritorijų planavimo ir kitus dokumentus, sudarant sąlygas darniai infrastruktūros plėtrai</t>
  </si>
  <si>
    <t xml:space="preserve">Prevencinių priemonių, kuriomis siekiama išvengti medžiojamųjų gyvūnų daromos žalos miškui, įgyvendinimas </t>
  </si>
  <si>
    <t xml:space="preserve">Individualių nuotekų valymo įrenginių kompensavimas gyventojams </t>
  </si>
  <si>
    <t>SBVB (KPP)</t>
  </si>
  <si>
    <t>Plėtoti tvarų ir efektyvų žemės ūkį</t>
  </si>
  <si>
    <t xml:space="preserve">Vietinės reikšmės kelių ir gatvių remontas, priežiūra ir palaikymas,  saugaus eismo ir darnaus judumo priemonių diegimas (KPP) </t>
  </si>
  <si>
    <t>Vystyti gyvenamąją aplinką, užtikrinant viešosios infrastruktūros priežiūrą, atnaujinimą ir tinkamą naudojimą</t>
  </si>
  <si>
    <t>Europos Sąjungos infrastruktūros projektų, kuriems taikomas apmokėjimas kompensavimo būdu, išlaidų apmokėjimas</t>
  </si>
  <si>
    <t xml:space="preserve">Išlaidų už įsigytus produktus, mokinio reikmenis finansavimas, socialinės paramos mokiniams administravimas </t>
  </si>
  <si>
    <t xml:space="preserve">Prižiūrėti ir plėtoti energetinę infrastruktūrą, diegti energiją taupančias priemones </t>
  </si>
  <si>
    <t>Nuostolių, susidariusių dėl būtinų keleivinio transporto paslaugų teikimo visuomenei, apmokėjimas</t>
  </si>
  <si>
    <t xml:space="preserve">E. sveikatos informacinės sistemos palaikymo ir tobulinimo VšĮ Kėdainių ligoninė 2024–2027 m. programa </t>
  </si>
  <si>
    <t xml:space="preserve">Trūkstamos sveikatos priežiūros specialistų skatinimo dirbti Visuomenės sveikatos biure 2024-2027 m.  programa </t>
  </si>
  <si>
    <t>Sporto veiklos programų finansavimas</t>
  </si>
  <si>
    <t xml:space="preserve">Socialiai pažeidžiamų, socialinę riziką (atskirtį) patiriančių asmenų socialinės integracijos ir galimybių dalyvauti darbo rinkoje didinimas </t>
  </si>
  <si>
    <t xml:space="preserve">Užsienio kilmės Lietuvos gyventojų integracijos koordinavimas </t>
  </si>
  <si>
    <t>Gerinti švietimo pagalbos teikimą, įgyvendinti kokybišką įvairių ugdymosi poreikių turinčių mokinių ugdymą, taikant inovatyvius ugdymo(si) metodus ir būdus</t>
  </si>
  <si>
    <t>Neformaliojo vaikų švietimo, socializacijos, prevencijos veiklų programų plėtojimas, vaikų vasaros stovyklų finansavimas</t>
  </si>
  <si>
    <t>Didinti pedagogų ir mokinių motyvaciją, užtikrinti sveiką, saugią emocinę ir fizinę aplinką ugdymo įstaigose</t>
  </si>
  <si>
    <t>Jaunimo veiklos projektų, programų  finansavimas</t>
  </si>
  <si>
    <t>Skatinti gyventojų fizinį aktyvumą, vystyti įvairias gyventojų poreikius atitinkančias sporto šakas, didinti sportinės veiklos žinomumą</t>
  </si>
  <si>
    <t>Gerinti ugdymo, kultūros, sporto paskirties viešąją infrastruktūrą, modernizuoti materialinę ir edukacinę aplinką, vadovaujantis universalaus dizaino principais</t>
  </si>
  <si>
    <t>Kelių dangos gerinimo finansavimas seniūnijose</t>
  </si>
  <si>
    <t>Šėtos gimnazijos sporto aikštyno atnaujinimas</t>
  </si>
  <si>
    <t xml:space="preserve">Bendrojo ir ikimokyklinio ugdymo įstaigų (skyrių) pastatų modernizavimo techninės dokumentacijos rengimas bei pastatų modernizavimas </t>
  </si>
  <si>
    <t>Sporto infrastruktūrai prie ugdymo įstaigų  atnaujinti reikalingos techninės dokumentacijos rengimas ir atnaujinimo darbai</t>
  </si>
  <si>
    <t>Pagalbos pinigai globėjams, globojantiems vaikus</t>
  </si>
  <si>
    <t xml:space="preserve">Smurto artimoje aplinkoje bei krizių įveikimo prevencija,  pagalba socialiai pažeidžiamiems asmenims </t>
  </si>
  <si>
    <t xml:space="preserve">E. sveikatos informacinės sistemos palaikymo ir tobulinimo VšĮ Kėdainių PSPC 2024–2027 m. programa </t>
  </si>
  <si>
    <t>Užtikrinti gyventojų socialinį bei viešąjį saugumą</t>
  </si>
  <si>
    <t>Gyventojų civilinio saugumo užtikrinimas</t>
  </si>
  <si>
    <t>Projekto "Priedangų infrastruktūros plėtra Kėdainių rajono savivaldybėje"" įgyvendinimas</t>
  </si>
  <si>
    <t>Visuomenės sveikatos rėmimo specialiosios programos priemonių įgyvendinimas</t>
  </si>
  <si>
    <t xml:space="preserve">Valstybės perduotų savivaldybei funkcijų kokybiškas įgyvendinimas ir organizavimas </t>
  </si>
  <si>
    <t xml:space="preserve">Kompensacijų nepriklausomybės gynėjams mokėjimas bei išmokų ginkluoto pasipriešinimo dalyviams apmokėjimas </t>
  </si>
  <si>
    <t>Dalyvavimas Lietuvos savivaldybių asociacijos,  VšĮ Kauno regiono plėtros agentūros,  Kauno regiono plėtros tarybos veiklose</t>
  </si>
  <si>
    <t xml:space="preserve">IT sistemų atnaujinimas, priežiūra, kibernetinio saugumo užtikrinimas, kolokacijos paslauga Valstybės duomenų centre, bendradarbiavimas dėl VDV IS, apimant "duomenų ežerą" </t>
  </si>
  <si>
    <t xml:space="preserve">Aktyvios visuomenės ugdymo programa </t>
  </si>
  <si>
    <t xml:space="preserve"> Socialinės gerovės užtikrinimo programa</t>
  </si>
  <si>
    <t xml:space="preserve"> Darnios aplinkos ir infrastruktūros plėtros programa</t>
  </si>
  <si>
    <t>Ekonominės plėtros programa</t>
  </si>
  <si>
    <t>001-01-01-02 (PP)</t>
  </si>
  <si>
    <t>001-01-01-03 (TP)</t>
  </si>
  <si>
    <t>001-01-01-04 (TP, PP)</t>
  </si>
  <si>
    <t>002-01-01-05 (TP, PP)</t>
  </si>
  <si>
    <t>001-01-02-04 (PP)</t>
  </si>
  <si>
    <t>001-01-04-06 (TP)</t>
  </si>
  <si>
    <t>001-01-04-07 (TP)</t>
  </si>
  <si>
    <t>001-01-04-09 (TP)</t>
  </si>
  <si>
    <t>001-01-05 (T)</t>
  </si>
  <si>
    <t>001-01-05-03 (TP)</t>
  </si>
  <si>
    <t>001-01-06-02 (TP)</t>
  </si>
  <si>
    <t>001-01-06-03 (TP)</t>
  </si>
  <si>
    <t>001-01-07 (T)</t>
  </si>
  <si>
    <t>001-01-07-05 (TP)</t>
  </si>
  <si>
    <t>001-01-07-06 (TP)</t>
  </si>
  <si>
    <t>001-01-08 (T)</t>
  </si>
  <si>
    <t>001-01-08-01 (TP)</t>
  </si>
  <si>
    <t>001-01-08-02 (TP)</t>
  </si>
  <si>
    <t>001-01-08-03 (TP)</t>
  </si>
  <si>
    <t>001-01-08-04 (TP)</t>
  </si>
  <si>
    <t>001-01-08-06 (TP)</t>
  </si>
  <si>
    <t>001-01-09 (T)</t>
  </si>
  <si>
    <t>001-01-09-01 (TP)</t>
  </si>
  <si>
    <t>001-01-09-02 (TP)</t>
  </si>
  <si>
    <t>001-01-10 (T)</t>
  </si>
  <si>
    <t>001-01-10-01 (TP)</t>
  </si>
  <si>
    <t>001-01-10-02 (TP)</t>
  </si>
  <si>
    <t>001-01-10-03 (TP)</t>
  </si>
  <si>
    <t>001-01-10-04 (TP)</t>
  </si>
  <si>
    <t>001-01-10-05 (TP)</t>
  </si>
  <si>
    <t>001-01-10-06 (TP)</t>
  </si>
  <si>
    <t>001-01-10-07 (TP)</t>
  </si>
  <si>
    <t>001-01-10-09 (TP)</t>
  </si>
  <si>
    <t>002-01-01-03 (PP)</t>
  </si>
  <si>
    <t>002-01-02-14 (PP)</t>
  </si>
  <si>
    <t>002-01-04-07 (PP)</t>
  </si>
  <si>
    <t>002-01-04-08 (PP)</t>
  </si>
  <si>
    <t>002-01-04-09 (TP)</t>
  </si>
  <si>
    <t>002-01-04-10 (TP)</t>
  </si>
  <si>
    <t>002-01-05 (T)</t>
  </si>
  <si>
    <t>002-01-05-01 (TP)</t>
  </si>
  <si>
    <t>023-01-05-02 (TP)</t>
  </si>
  <si>
    <t>002-01-05-03 (TP)</t>
  </si>
  <si>
    <t>002-01-05-04 (TP)</t>
  </si>
  <si>
    <t>002-01-05-05 (TP)</t>
  </si>
  <si>
    <t>002-01-05-06 (TP)</t>
  </si>
  <si>
    <t>002-01-05-07 (TP)</t>
  </si>
  <si>
    <t>002-01-05-08 (TP)</t>
  </si>
  <si>
    <t>002-01-05-10 (TP)</t>
  </si>
  <si>
    <t>002-01-05-11 (TP)</t>
  </si>
  <si>
    <t>002-01-05-12 (TP)</t>
  </si>
  <si>
    <t>002-01-05-13 (TP)</t>
  </si>
  <si>
    <t>002-01-05-14 (TP)</t>
  </si>
  <si>
    <t>002-01-05-09 (TP)</t>
  </si>
  <si>
    <t>002-01-05-15 (TP)</t>
  </si>
  <si>
    <t>002-01-06 (T)</t>
  </si>
  <si>
    <t>002-01-06-02 (TP)</t>
  </si>
  <si>
    <t>002-01-06-03 (TP)</t>
  </si>
  <si>
    <t>002-01-06-04 (TP)</t>
  </si>
  <si>
    <t>002-01-06-05 (TP)</t>
  </si>
  <si>
    <t>002-01-06-06 (TP)</t>
  </si>
  <si>
    <t>002-01-07 (T, P)</t>
  </si>
  <si>
    <t>002-01-07-02 (TP)</t>
  </si>
  <si>
    <t>002-01-07-03 (TP)</t>
  </si>
  <si>
    <t>002-01-07-05 (TP)</t>
  </si>
  <si>
    <t>002-01-07-06 (TP)</t>
  </si>
  <si>
    <t>002-01-07-07 (TP)</t>
  </si>
  <si>
    <t>002-01-07-08 (TP)</t>
  </si>
  <si>
    <t>002-01-07-09 (TP)</t>
  </si>
  <si>
    <t>002-01-07-10 (TP)</t>
  </si>
  <si>
    <t>002-01-07-11 (TP)</t>
  </si>
  <si>
    <t>002-01-07-12 (TP)</t>
  </si>
  <si>
    <t>002-01-08 (T)</t>
  </si>
  <si>
    <t>002-01-08-02 (TP)</t>
  </si>
  <si>
    <t>002-01-08-03 (TP)</t>
  </si>
  <si>
    <t>002-01-09 (T)</t>
  </si>
  <si>
    <t>002-01-09-01 (TP)</t>
  </si>
  <si>
    <t>002-01-09-02 (TP)</t>
  </si>
  <si>
    <t>002-01-09-03 (TP)</t>
  </si>
  <si>
    <t>002-01-09-05 (TP)</t>
  </si>
  <si>
    <t>002-01-09-06 (TP)</t>
  </si>
  <si>
    <t>002-01-09-07 (TP)</t>
  </si>
  <si>
    <t>002-01-09-08 (TP)</t>
  </si>
  <si>
    <t>002-01-10 (T, P)</t>
  </si>
  <si>
    <t>002-01-10-01 (TP)</t>
  </si>
  <si>
    <t>002-01-10-02 (TP)</t>
  </si>
  <si>
    <t>002-01-10-03 (TP)</t>
  </si>
  <si>
    <t>002-01-10-04 (TP)</t>
  </si>
  <si>
    <t>002-01-10-05 (TP)</t>
  </si>
  <si>
    <t>002-01-10-06 (TP)</t>
  </si>
  <si>
    <t>002-01-10-07 (PP)</t>
  </si>
  <si>
    <t>002-01-10-08 (PP)</t>
  </si>
  <si>
    <t>002-01-10-10 (TP)</t>
  </si>
  <si>
    <t>003-01-01-02  (TP)</t>
  </si>
  <si>
    <t>003-01-02-02 (PP)</t>
  </si>
  <si>
    <t>003-01-03 (T)</t>
  </si>
  <si>
    <t>003-01-05 (T)</t>
  </si>
  <si>
    <t>003-01-05-02 (TP)</t>
  </si>
  <si>
    <t>003-01-03-06 (PP)</t>
  </si>
  <si>
    <t>003-01-05-01 (PP)</t>
  </si>
  <si>
    <t>003-01-05-11 (TP)</t>
  </si>
  <si>
    <t>003-01-06 (T)</t>
  </si>
  <si>
    <t>003-01-06-01 (TP)</t>
  </si>
  <si>
    <t>003-01-06-02 (TP</t>
  </si>
  <si>
    <t>003-01-07 (T)</t>
  </si>
  <si>
    <t>003-01-07-01 (TP)</t>
  </si>
  <si>
    <t>003-01-07-02 (TP)</t>
  </si>
  <si>
    <t>003-01-07-03 (TP)</t>
  </si>
  <si>
    <t>003-01-07-04 (TP)</t>
  </si>
  <si>
    <t>003-01-07-05 (TP)</t>
  </si>
  <si>
    <t>003-01-07-06 (TP)</t>
  </si>
  <si>
    <t>003-01-08 (T)</t>
  </si>
  <si>
    <t>003-01-08-01 (TP)</t>
  </si>
  <si>
    <t>003-01-08-02 (TP)</t>
  </si>
  <si>
    <t>003-01-08-03 (TP)</t>
  </si>
  <si>
    <t>003-01-08-04 (TP)</t>
  </si>
  <si>
    <t>003-01-08-05 (TP)</t>
  </si>
  <si>
    <t>004-01-01 (T, P)</t>
  </si>
  <si>
    <t>004-01-01-03 (PP)</t>
  </si>
  <si>
    <t>004-01-02-09 (TP)</t>
  </si>
  <si>
    <t>004-01-03-05 (TP)</t>
  </si>
  <si>
    <t>004-01-01-04 (PP)</t>
  </si>
  <si>
    <t>005-01-01-05 (TP)</t>
  </si>
  <si>
    <t>005-01-01-06 (TP)</t>
  </si>
  <si>
    <t>005-01-01-07 (TP)</t>
  </si>
  <si>
    <t>005-01-01-08 (TP)</t>
  </si>
  <si>
    <t>005-01-01-11 (TP)</t>
  </si>
  <si>
    <t>005-01-01-12 (TP)</t>
  </si>
  <si>
    <t>005-01-03-01 (TP)</t>
  </si>
  <si>
    <t>005-01-04 (T)</t>
  </si>
  <si>
    <t>005-01-01-09 (TP)</t>
  </si>
  <si>
    <t>Projekto "Išmaniųjų akademija"  įgyvendinimas (ES projekto "Kauno regiono funkcinės zonos strategija" dalis)</t>
  </si>
  <si>
    <t xml:space="preserve">Vaikų maitinimo ekologiškais ir pagal nacionalinę maisto kokybės sistemą pagamintais produktais   l/d  "Žilvitis" ir "Pasaka" organizavimas (dalyvavimas projekte) </t>
  </si>
  <si>
    <t>Saugių ugdymo sąlygų įstaigose užtikrinimas</t>
  </si>
  <si>
    <t xml:space="preserve">Vystyti jaunimui palankią aplinką, plėsti ir skatinti įvairias veiklas ir užimtumą, formuojant jaunimo politiką </t>
  </si>
  <si>
    <t xml:space="preserve">Jaunimui palankios aplinkos vystymas, skatinant įvairias veiklas,  formuojant jaunimo politiką </t>
  </si>
  <si>
    <t>Organizuoti  kultūros įstaigų veiklą,  užtikrinti kultūros paslaugų kokybę ir jų prieinamumą, finansuoti renginius bei kultūrines iniciatyvas</t>
  </si>
  <si>
    <t xml:space="preserve">Jaunimo užimtumo vasarą ir integracijos į darbo rinką programos įgyvendinimas,   skatinimas užsiimti savanoriška veikla </t>
  </si>
  <si>
    <t>Skatinti nevyriausybinių ir bendruomeninių organizacijų  plėtrą, didinti jų įtrauktį</t>
  </si>
  <si>
    <t xml:space="preserve">Bendruomeninių organizacijų veiklos projektų finansavimas, bendruomeninės veiklos stiprinimas </t>
  </si>
  <si>
    <t xml:space="preserve">Miesto bei rajono vietos veiklos grupių plėtros strategijų finansavimas </t>
  </si>
  <si>
    <t xml:space="preserve">Gyventojų fizinio aktyvumo ir sporto projektų finansavimas </t>
  </si>
  <si>
    <t>Bendruomeninės fizinio aktyvumo infrastruktūros atnaujinimas ir (arba) plėtra</t>
  </si>
  <si>
    <t>Finansuoti sporto veiklos programas, skatinti sporto organizacijas, sporto komandas ir sportininkus</t>
  </si>
  <si>
    <t>Šviesiosios gimnazijos pastato įveiklinimas</t>
  </si>
  <si>
    <t>Kėdainių kultūros centro rekonstrukcija ir  įveiklinimas</t>
  </si>
  <si>
    <t>Projekto "Mobilių komandų aprūpinimas įranga Kėdainių rajono savivaldybėje" įgyvendinimas</t>
  </si>
  <si>
    <t>VšĮ Kėdainių ligoninės karšto ir šalto vandens vamzdynų ir šilumos punkto modernizavimo 2025 m. programa</t>
  </si>
  <si>
    <t xml:space="preserve">VšĮ Kėdainių ligoninės  operacinio bloko modernizavimo ir atnaujinimo 2025 m. programa </t>
  </si>
  <si>
    <t>Projekto "Sveikatos centro sudėtyje teikiamų sveikatos priežiūros paslaugų infrastruktūros modernizavimas Kėdainių rajono savivaldybėje" įgyvendinimas</t>
  </si>
  <si>
    <t xml:space="preserve">Projekto "Ilgalaikės priežiūros paslaugų plėtojimo užtikrinimas" įgyvendinimas </t>
  </si>
  <si>
    <t>Projekto "Sveikatos centro veiklos modelio diegimas Kėdainių rajono savivaldybėje" įgyvendinimas</t>
  </si>
  <si>
    <t>Projekto "Sveikatos priežiūros specialistų rengimas, pritraukimas Kėdainių rajono savivaldybėje" įgyvendinimas</t>
  </si>
  <si>
    <t>Socialinių išmokų bei kompensacijų (būsto šildymo, šalto bei karšto vandens), paramos mirties atveju teikimas ir administravimas</t>
  </si>
  <si>
    <t>Projekto "Socialinio būsto fondo neįgaliesiems ir gausioms šeimoms plėtra" įgyvendinimas</t>
  </si>
  <si>
    <t>Prisidėjimas prie Savivaldybei priklausančio būsto renovacijos</t>
  </si>
  <si>
    <t>Projekto " Nestacionarių socialinių paslaugų infrastruktūros kūrimas Kėdainių rajone" įgyvendinimas</t>
  </si>
  <si>
    <t xml:space="preserve">Aplinkos kokybės gerinimas ir apsauga, visuomenės aplinkosauginis švietimas </t>
  </si>
  <si>
    <t xml:space="preserve">Aplinkos monitoringas, oro, dirvožemio, požeminio ir paviršinio vandens nuotekų tyrimai </t>
  </si>
  <si>
    <t>Susidariusių atliekų surinkimas, transportavimas, tvarkymas, konteinerių, kompostavimo dėžių įsigijimas</t>
  </si>
  <si>
    <t>Želdynų ir želdinių apsauga, tvarkymas, būklės stebėsena, gėlynų kūrimas</t>
  </si>
  <si>
    <t>Dokumentų, padedančių užtikrinti darnią rajono savivaldybės teritorijų plėtrą, rengimas</t>
  </si>
  <si>
    <t xml:space="preserve">Investicinių projektų, planų, paraiškų, kitos techninės dokumentacijos rengimas  paramai gauti </t>
  </si>
  <si>
    <t>Projekto "Geriamojo vandens tiekimo ir nuotekų tvarkymo paslaugų prieinamumo didinimas Kėdainių rajone" įgyvendinimas</t>
  </si>
  <si>
    <t>Objektų remontai pagal administracijos direktoriaus įsakymus</t>
  </si>
  <si>
    <t xml:space="preserve">Avarinių židinių likvidavimas </t>
  </si>
  <si>
    <t>Vandentiekio, nuotekų tinklų rekonstrukcija ir plėtra mieste</t>
  </si>
  <si>
    <t>Gatvių apšvietimo rekonstrukcija, įrengimas, modernizavimas</t>
  </si>
  <si>
    <t xml:space="preserve">Projekto "Darnaus judumo mieste skatinimas, plėtojant dviračių bei pėsčiųjų takų infrastruktūrą" įgyvendinimas </t>
  </si>
  <si>
    <t>Biudžetinių įstaigų stogų remontas</t>
  </si>
  <si>
    <t xml:space="preserve">Kompleksiškas daugiabučių gyvenamųjų namų kvartalų atnaujinimas </t>
  </si>
  <si>
    <t>Dalyvavimas projekto „MSNA „Vilainių drenažas“ nariams priklausančių ir valstybinių melioracijos statinių rekonstravimas“ įgyvendinime</t>
  </si>
  <si>
    <t xml:space="preserve">Projekto "Kultūros paveldo ir gamtos objektų pritaikymas lankyti Kėdainių rajono savivaldybėje" įgyvendinimas (ES projekto "Kauno regiono funkcinės zonos strategija" dalis) </t>
  </si>
  <si>
    <t xml:space="preserve">Infrastruktūros miesto parke įrengimas </t>
  </si>
  <si>
    <t xml:space="preserve">Babėnų šilo miškotvarka ir pritaikymas patogiam poilsiui, laisvalaikiui </t>
  </si>
  <si>
    <t>Lankytinų objektų ir jų teritorijų,  kultūros paveldo objektų ar objektų, esančių kultūros paveldo teritorijų prieigose tvarkybos reikalingos dokumentacijos rengimas, objektų atnaujinimas</t>
  </si>
  <si>
    <t>Minareto ir jo prieigų tvarkyba</t>
  </si>
  <si>
    <t xml:space="preserve">Evangelikų ir reformatų bažnyčios infrastruktūros, jos varpinės  atnaujinimas </t>
  </si>
  <si>
    <t>Savivaldybės bažnyčių rėmimo programos įgyvendinimas</t>
  </si>
  <si>
    <t>Projekto "Viešųjų paslaugų teikimas bei gyventojų aptarnavimas, pasitelkiant dirbtinio intelekto sprendimus, Kėdainių rajono savivaldybėje" įgyvendinimas</t>
  </si>
  <si>
    <t>Savivaldybės valdymo tobulinimo programa</t>
  </si>
  <si>
    <t>Jaunuolių skatinimas pasirinkti policijos pareigūno profesiją</t>
  </si>
  <si>
    <t>001-01-08-07 (TP)</t>
  </si>
  <si>
    <t xml:space="preserve">Dalyvavimas vaikų mokymo plaukti projekte „Mokėk plaukti ir saugiau elgtis vandenyje“ </t>
  </si>
  <si>
    <t>Kapinių teritorijų plėtra, atnaujinimas, kolumbariumų įrengimas, kapinių skaitmeninimas</t>
  </si>
  <si>
    <t>001-01-10-10 (TP)</t>
  </si>
  <si>
    <t>001-01-10-11 (TP)</t>
  </si>
  <si>
    <t>Projekto "Žaliosios infrastruktūros Kėdainių miesto urbanizuotoje aplinkoje plėtojimas" įgyvendinimas</t>
  </si>
  <si>
    <t xml:space="preserve">Projekto "Ugdymo prieinamumo didinimas atskirtį patiriantiems vaikams Kėdainių „Ryto“ ir Kėdainių senamiesčio progimnazijose" įgyvendinimas </t>
  </si>
  <si>
    <t>Projekto "Įvairialypio švietimo plėtojimas Kėdainių „Aušros“ progimnazijoje ir Vilainių mokykloje-darželyje „Obelėlė“, vykdant visos dienos mokyklos veiklą"  įgyvendinimas</t>
  </si>
  <si>
    <t xml:space="preserve">Dalyvaujamojo biudžeto iniciatyvų ugdymo įstaigose įgyvendinimas </t>
  </si>
  <si>
    <t>Efektyvių ir kokybiškų pirminės sveikatos centro priežiūros paslaugų užtikrinimo gyventojams, atnaujinant Kėdainių PSPC infrastruktūra 2025 m. programa</t>
  </si>
  <si>
    <t>Saugios aplinkos kūrimas ir bendruomenės viešosios tvarkos užtikrinimas</t>
  </si>
  <si>
    <t>Geriamojo vandens tiekimo ir buitinių nuotekų tvarkymo infrastruktūros plėtros ir/ar rekonstrukcijos kaimiškosiose gyvenvietėse techninės dokumentacijos rengimas</t>
  </si>
  <si>
    <t>Projekto "Kėdainių miesto viešosios infrastruktūros, svarbios verslui, atnaujinimas ir plėtra "įgyvendinimas</t>
  </si>
  <si>
    <t>004-01-02-10 (TP)</t>
  </si>
  <si>
    <t>Kėdainių rajono Dotnuvos seniūnijos Kruostos upės Vaidatonių tvenkinio hidrotechnikos statinių rekonstrukcija ir techninės priežiūros vykdymas</t>
  </si>
  <si>
    <t>Sporto centro bazių atnaujinimas ir plėtra</t>
  </si>
  <si>
    <t>Suorganizuotas jaunimo dienos renginys</t>
  </si>
  <si>
    <t>Finansuotų  projektų, programų skaičius</t>
  </si>
  <si>
    <t>Invazinių augalų ugaviečių skaičiaus sumažėjimas Kėdainių r. sav., proc.</t>
  </si>
  <si>
    <t xml:space="preserve">Pagal patvirtintą aplinkos monitoringo programą per pusmetį nustatytų teršalų koncentracijų verčių viršijimų dalis nuo visų atliktų tyrimų, proc. </t>
  </si>
  <si>
    <t xml:space="preserve">Per metus registruotų gyvūnų daromos žalos incidentų skaičiaus sumažėjimas, proc. </t>
  </si>
  <si>
    <t>Per metus patenkintų prašymų dalis, proc., nuo gautų prašymų skaičiaus</t>
  </si>
  <si>
    <t>15</t>
  </si>
  <si>
    <t>ne daugiau 5</t>
  </si>
  <si>
    <t>10</t>
  </si>
  <si>
    <t>20</t>
  </si>
  <si>
    <t>5</t>
  </si>
  <si>
    <t>Gautų  skundų dėl nesklandaus komunalinių atliekų tvarkymo sistemos veikimo, skaičiaus mažėjimas (kasmet), proc.</t>
  </si>
  <si>
    <t>Komunalinių atliekų tvarkymo sistemos įgyvendinimas pagal Kėdainių r. sav. atliekų prevencijos ir tvarkymo 2021-2027 m. planą, proc.</t>
  </si>
  <si>
    <t>90</t>
  </si>
  <si>
    <t>100</t>
  </si>
  <si>
    <t>Suteikta laikina globa bešeimininkiams gyvūnams, proc.</t>
  </si>
  <si>
    <t>Seniūnijų skaičius, kuriose įgyvendinamos želdynų ir želdinių apsaugos, tvarkymo, būklės stebėsenos, želdynų kūrimo, želdinių veisimo ir inventorizavimo priemonės</t>
  </si>
  <si>
    <t>Likviduotų objektų skaičius</t>
  </si>
  <si>
    <t>Parengtų teritorijų planavimo dokumentų (specialiųjų, detaliųjų, bendrųjų, geodezinių, žemės sklypų formavimo ir pertvarkymo, kadastrinių matavimų  ir kt.) skaičius</t>
  </si>
  <si>
    <t>~40</t>
  </si>
  <si>
    <t xml:space="preserve">Parengtos dokumentacijos skaičius </t>
  </si>
  <si>
    <t>pagal poreikį</t>
  </si>
  <si>
    <t>Paklota vandentiekio ir nuotekų tinklų, m</t>
  </si>
  <si>
    <t>Įsigytų įrenginių skaičius</t>
  </si>
  <si>
    <t>~300</t>
  </si>
  <si>
    <t>Remontuotų objektų skaičius</t>
  </si>
  <si>
    <t>Objektų skaičius, kuriuose likviduoti avariniai židiniai</t>
  </si>
  <si>
    <t>Parengtos techninės dokumentacijos skaičius</t>
  </si>
  <si>
    <t>1 Mw</t>
  </si>
  <si>
    <t>Remontuotų biudžetinių įstaigų kiemų skaičius</t>
  </si>
  <si>
    <t>Įsigytos galios nutolusi saulės elektrinė</t>
  </si>
  <si>
    <t>Įgyvendinta projekto veiklų, proc. (iš viso)</t>
  </si>
  <si>
    <t>Nutiestų tinklų, pakeistų atramų, šviestuvų kaičius</t>
  </si>
  <si>
    <t>300/25/25</t>
  </si>
  <si>
    <t>KPP lėšomis suremontuotų, rekonstruotų, naujai nutiestų kelių ir pėsčiųjų bei dviračių takų ilgis, km</t>
  </si>
  <si>
    <t>~10</t>
  </si>
  <si>
    <t>Autobusų maršrutų skaičius</t>
  </si>
  <si>
    <t>Pastatų, kurių stogai remontuoti, skaičius</t>
  </si>
  <si>
    <t xml:space="preserve">Parengtų techninių dokumentacijų skaičius </t>
  </si>
  <si>
    <t>2</t>
  </si>
  <si>
    <t>Projektų, kuriems reikalingas savivaldybės indėlio prisidėjimas, skaičius</t>
  </si>
  <si>
    <t>12</t>
  </si>
  <si>
    <t>Atnaujinamų teritorijų skaičius, m2</t>
  </si>
  <si>
    <t>~9000</t>
  </si>
  <si>
    <t>1/4</t>
  </si>
  <si>
    <t xml:space="preserve">Naujų kolumbariumų skaičius / suskaitmenintų kapinių skaičius </t>
  </si>
  <si>
    <t>Subjektų, kuriems suteikta finansinė parama, skaičius</t>
  </si>
  <si>
    <t>Finansuotų bendruomeninių organizacijų skaičius/ įgyvendintų projekto veiklų proc.</t>
  </si>
  <si>
    <t>24/100</t>
  </si>
  <si>
    <t>13</t>
  </si>
  <si>
    <t xml:space="preserve">Savivaldybės savo indėliu prisidėjusi prie  plėtros strategijos projektų, skaičius </t>
  </si>
  <si>
    <t>Išmokytų 1-4 klasių mokinių plaukti skaičius nuo dalyvavusių programoje vaikų skaičiaus, proc.</t>
  </si>
  <si>
    <t>Atnaujintų/įrengtų vaikų sporto ir žaidimų aikštelių skaičius</t>
  </si>
  <si>
    <t xml:space="preserve">Sporto projektuose vykdytų veiklų ir unikalių dalyvių skaičiaus didėjimas, proc. </t>
  </si>
  <si>
    <t>0,7</t>
  </si>
  <si>
    <t>1</t>
  </si>
  <si>
    <t>Per metus atnaujintų arba naujai įrengtų   infrastruktūros objektų skaičius (valdomų sporto centro bazių)</t>
  </si>
  <si>
    <t xml:space="preserve">Iškovotų medalių šalies ir tarptautinėse aukšto meistriškumo varžybose skaičius </t>
  </si>
  <si>
    <t>&gt; 70</t>
  </si>
  <si>
    <t>Programoje, dalyvaujančių įstaigų skaičius (tinklaveika)</t>
  </si>
  <si>
    <t>Pirmoko krepšelį gaunančiųjų skaičius</t>
  </si>
  <si>
    <t>~400</t>
  </si>
  <si>
    <t>Bendrojo ugdymo mokyklų (vykdančių vidurinio ar pagrindinio ugdymo programas), turinčių gamtos mokslų laboratorijas, dalis (proc.)</t>
  </si>
  <si>
    <t>85</t>
  </si>
  <si>
    <t xml:space="preserve">Įstaigų, plečiančių skaitmeninimą,  skaičius </t>
  </si>
  <si>
    <t>15/23</t>
  </si>
  <si>
    <t>Mokinių, dalyvavusių vasaros stovyklose, dalis (proc.)</t>
  </si>
  <si>
    <t>14,6</t>
  </si>
  <si>
    <t>40</t>
  </si>
  <si>
    <t>Mokyklų, kuriose įdiegtos universalaus dizaino ir kitos inžinerinės priemonės aplinką pritaikant asmenims, turintiems negalią, skaičius</t>
  </si>
  <si>
    <t>Mokinių, kurie naudojasi sukurta visos dienos mokyklos infrastruktūra, skaičius</t>
  </si>
  <si>
    <t>Į ikimokyklinį ir priešmokyklinį ugdymą įtrauktų vaikų iš socialinę riziką patiriančių šeimų teikiant jiems pagalbą ugdymo procese dalis (skaičiuojama įgyvendinus projektą -2027 m.)</t>
  </si>
  <si>
    <t>&lt;900</t>
  </si>
  <si>
    <t>Dalykinių olimpiadų ir konkursų prizininkų skaičius, tenkantis 10 tūkst. mokinių</t>
  </si>
  <si>
    <t>Mokinių, kuriems skirti piniginiai prizai, skaičius</t>
  </si>
  <si>
    <t>Ekologiškai besimaitinančių vaikų skaičius</t>
  </si>
  <si>
    <t>Įstaigų skaičius, kuriose atlikti remonto darbai / įrengti kondicionieriai</t>
  </si>
  <si>
    <t>Projekto „Ankstyvojo ugdymo užtikrinimas vaikams iš socialinę riziką patiriančių šeimų“ įgyvendinimas</t>
  </si>
  <si>
    <t>~355</t>
  </si>
  <si>
    <t xml:space="preserve">Įgyvendinamų prevencinių priemonių skaičius </t>
  </si>
  <si>
    <t>Finansuotų  projektų skaičius / projektų dalyvių ir lankytojų skaičius</t>
  </si>
  <si>
    <t>&gt;18 / &gt;4500</t>
  </si>
  <si>
    <t xml:space="preserve">Atlikta numatytų įveiklinimo darbų, proc.   / moderniomis  mokymosi ir darbo sąlygomis besinaudojančių asmenų skaičius  </t>
  </si>
  <si>
    <t xml:space="preserve">Atlikta numatytų rekonstrukcijos darbų, proc.   / pagerintomis  mokymosi ir darbo sąlygomis besinaudojančių asmenų skaičius  </t>
  </si>
  <si>
    <t xml:space="preserve">Atlikta numatytų atnaujinimo darbų, proc. / atnaujinta sporto infrastruktūra besinaudojančių asmenų skaičiaus </t>
  </si>
  <si>
    <t>2/0</t>
  </si>
  <si>
    <t xml:space="preserve">Parengtų įstaigų pastatų modernizavimo techninės dokumentacijos / atnaujinamų įstaigų skaičius </t>
  </si>
  <si>
    <t>Atlikta numatytų atnaujinimo ir įveiklinimo  darbų, proc.  / atnaujinta  infrastruktūra galėsiančių naudotis asmenų skaičiaus (tūkst.)</t>
  </si>
  <si>
    <t>30</t>
  </si>
  <si>
    <t>Įstaigų, kurioms gerinama materialinė, infrastruktūrinė aplinka, skaičius</t>
  </si>
  <si>
    <t>4</t>
  </si>
  <si>
    <t>Asmenų, gaunančių socialinę pašalpą ir kompensacijas, skaičius</t>
  </si>
  <si>
    <t>Mokinių, gaunančių nemokamą maitinimą, skaičius</t>
  </si>
  <si>
    <t>Mokinių, gaunančių būtiniausius mokinio reikmenis, skaičius</t>
  </si>
  <si>
    <t>Vaikų, gaunančių nemokamą maitinimą, skaičius</t>
  </si>
  <si>
    <t>Parduotų su nuolaida bilietų skaičius (tūkst.)</t>
  </si>
  <si>
    <t>Asmenų, gavusių kompensacijas, skaičius</t>
  </si>
  <si>
    <t>Asmenų, gavusių būsto nuomos ar išperkamosios būsto nuomos mokesčių dalies kompensaciją, skaičius iš bendro asmenų, turinčių teisę į paramą būstui išsinuomoti ir įrašytų  į sąrašus, skaičiaus, proc.</t>
  </si>
  <si>
    <t>Asmenų, gaunančių išmokas vaikams, skaičius</t>
  </si>
  <si>
    <t>Asmenų, kurių neveiksnumas peržiūrėtas, skaičius</t>
  </si>
  <si>
    <t>Socialiai pažeidžiamų, socialinę riziką (atskirtį) patiriančių asmenų, kurie po dalyvavimo veiklose pradėjo savanoriauti, mokytis, ieškoti darbo arba dirbti, įskaitant savarankišką darbą, dalis (proc.)</t>
  </si>
  <si>
    <t>Pasibaigus užimtumo didinimo programoms po 6 mėnesių dirbs arba vykdys savarankišką veiklą asmenų dalis iš užimtumo didinimo programų dalyvių skaičiaus (procentai)</t>
  </si>
  <si>
    <t>Asmenų, gaunančių kompensaciją, skaičius</t>
  </si>
  <si>
    <t>Paramos gavėjų skaičius</t>
  </si>
  <si>
    <t>Neįgaliųjų, gavusių paslaugas, skaičius</t>
  </si>
  <si>
    <t>Paslaugų gavėjų skaičius</t>
  </si>
  <si>
    <t>Globojamų asmenų skaičius/globojamų asmenų, kuriems teikiamos paslaugos, procentas, palyginus su visais asmenimis, kuriems nustatytas paslaugos poreikis</t>
  </si>
  <si>
    <t>Asmenų su negalia klausimų koordinavimo funkcijos vykdymas, proc.</t>
  </si>
  <si>
    <t>Asmenų, kuriems vienu metu teikiamos atvejo vadybos paslaugos, skaičius</t>
  </si>
  <si>
    <t>26</t>
  </si>
  <si>
    <t>Asmenų, kuriems suteiktos paslaugos, skaičius</t>
  </si>
  <si>
    <t>Finansuotų vaikų dienos centrų  skaičius/veiklose dalyvavusių vaikų, jaunuolių  skaičius</t>
  </si>
  <si>
    <t>~150</t>
  </si>
  <si>
    <t>Įgyvendintų prevencinių priemonių skaičius</t>
  </si>
  <si>
    <t>3</t>
  </si>
  <si>
    <t>~13130</t>
  </si>
  <si>
    <t>2079</t>
  </si>
  <si>
    <t>1254</t>
  </si>
  <si>
    <t>~480</t>
  </si>
  <si>
    <t>~900</t>
  </si>
  <si>
    <t xml:space="preserve">Paramos teikimo nepasiturintiems asmenims užtikrinimas, proc. </t>
  </si>
  <si>
    <t>Asmenų, gaunančių individualios pagalbos teikimo išlaidų kompensacijas, skaičius</t>
  </si>
  <si>
    <t>~1980</t>
  </si>
  <si>
    <t>~2000</t>
  </si>
  <si>
    <t>~8400</t>
  </si>
  <si>
    <t xml:space="preserve">Numatytos paramos teikimas pagal teisės aktus, proc. </t>
  </si>
  <si>
    <t xml:space="preserve">Koordinatoriaus funkcijų vykdymas, proc. </t>
  </si>
  <si>
    <t>14</t>
  </si>
  <si>
    <t xml:space="preserve">Kompensacijų teikimo, jų gavėjams, užtikrinimas, proc. </t>
  </si>
  <si>
    <t>~200</t>
  </si>
  <si>
    <t>Globojamų vaikų skaičius</t>
  </si>
  <si>
    <t>139</t>
  </si>
  <si>
    <t>Asmenų, kuriems finansuotos socialinės paslaugos, skaičius</t>
  </si>
  <si>
    <t>179</t>
  </si>
  <si>
    <t>~254/98</t>
  </si>
  <si>
    <t>Asmenų, gaunančių išmokas, skaičius</t>
  </si>
  <si>
    <t>~19</t>
  </si>
  <si>
    <t>Laikino atokvėpio paslaugos teikimas ir administravimas</t>
  </si>
  <si>
    <t xml:space="preserve">Paslaugos teikimo užtikrinimas, asmenims, kuriems nustatytas poreikis, proc. </t>
  </si>
  <si>
    <t>10/195</t>
  </si>
  <si>
    <t>Asmenų, kuriems suteikta krizių įveikimo, konsultacinė pagalba</t>
  </si>
  <si>
    <t>~120</t>
  </si>
  <si>
    <t>Paskatintų jaunuolių skaičius</t>
  </si>
  <si>
    <t>Įsigytų socialinės paskirties butų skaičius</t>
  </si>
  <si>
    <t>Įsigytas ir pritaikytas būstas</t>
  </si>
  <si>
    <t>Einamaisiais metais pagal poreikį atliktų  remontų socialiniuose būstuose skaičius, proc.</t>
  </si>
  <si>
    <t xml:space="preserve">Finansavimas pagal teikiamą poreikį </t>
  </si>
  <si>
    <t>Pritaikytų būstų neįgaliesiems skaičius</t>
  </si>
  <si>
    <t xml:space="preserve">Įvykdytų savivaldybės mobilizacijos plano priemonių dalis, proc. </t>
  </si>
  <si>
    <t>100/   &gt;580</t>
  </si>
  <si>
    <t>100   /&gt;560</t>
  </si>
  <si>
    <t>100/  &gt;390</t>
  </si>
  <si>
    <t xml:space="preserve">50/0                </t>
  </si>
  <si>
    <t>100/   &gt;40</t>
  </si>
  <si>
    <t xml:space="preserve">Investicijoms parengtų viešųjų teritorijų plotas, ha (LEZ teritorijos bendras plotas) </t>
  </si>
  <si>
    <t>130,5</t>
  </si>
  <si>
    <t>Projekte dalyvaujančių verslo subjektų skaičius</t>
  </si>
  <si>
    <t xml:space="preserve">Suteiktų  informacinių, konsultacinių paslaugų ūkio subjektams ir asmenims pagal paklausimus skaičius, val. </t>
  </si>
  <si>
    <t>~520</t>
  </si>
  <si>
    <t>1/0</t>
  </si>
  <si>
    <t>Einamaisiais metais numatytų darbų, proc. pagal parengtą techninį projektą</t>
  </si>
  <si>
    <t>Įrengiamų/atnaujinamų/pritaikomų  parko elementų (erdvių)</t>
  </si>
  <si>
    <t>004-01-04-02(TP)</t>
  </si>
  <si>
    <t>004-01-03-03 (TP)</t>
  </si>
  <si>
    <t>004-01-03-04 (PP)</t>
  </si>
  <si>
    <t>004-01-03-06 (TP)</t>
  </si>
  <si>
    <t>Turizmo ir verslo informacinio centro lankytojų skaičiaus didėjimas, proc., lyginant su praėjusiais metais</t>
  </si>
  <si>
    <t xml:space="preserve">5 </t>
  </si>
  <si>
    <t>Kulto pastatų, kuriems skirtas finansavimas tvarkybos darbams atlikti, skaičius</t>
  </si>
  <si>
    <t xml:space="preserve">Einamaisiais metais numatytų darbų, proc. </t>
  </si>
  <si>
    <t>Turistams pritaikytų ir patogiai pasiekiamų turizmo objektų skaičius</t>
  </si>
  <si>
    <t>Tvarkomų kultūros paveldo objektų ar kultūros paveldo statinių skaičius</t>
  </si>
  <si>
    <t>1/0/0</t>
  </si>
  <si>
    <t xml:space="preserve">Atlikti moksliniai taikomieji tyrimai / parengta projektinė dokumentacija </t>
  </si>
  <si>
    <t>Tvarkomų objektų skaičius</t>
  </si>
  <si>
    <t>004-01-03-07 (TP)</t>
  </si>
  <si>
    <t>Remontuojamų, prižiūrimų melioracijos griovių ilgis, km</t>
  </si>
  <si>
    <t>Gyvenviečių, kuriose atlikti drenažo remonto darbai, skaičius</t>
  </si>
  <si>
    <t>Parengtų projektų skaičius</t>
  </si>
  <si>
    <t>8</t>
  </si>
  <si>
    <t>Rekonstruotų hidrotechninių įrenginių skaičius</t>
  </si>
  <si>
    <t>Rekonstruojamų melioracijos griovių ilgis, km</t>
  </si>
  <si>
    <t xml:space="preserve">Rekonstruotų rinktuvų, sausintuvų, griovių ilgis, km </t>
  </si>
  <si>
    <t xml:space="preserve">Rekonstruotų rinktuvų, sausintuvų ilgis, km </t>
  </si>
  <si>
    <t>6/10</t>
  </si>
  <si>
    <t>5/6/1,5</t>
  </si>
  <si>
    <t>~16500</t>
  </si>
  <si>
    <t>Tikslingai panaudoto rezervo
dalis, proc.</t>
  </si>
  <si>
    <t>Tikslingai panaudoto fondo
dalis, proc.</t>
  </si>
  <si>
    <t>Finansinių įsipareigojimų vykdymo savalaikiškumas, proc.</t>
  </si>
  <si>
    <t>Įgyvendinamų gyventojų iniciatyvų skaičius</t>
  </si>
  <si>
    <t xml:space="preserve">Sukurtų skaitmeninių sprendimų skaičius </t>
  </si>
  <si>
    <t>Seniūnijose išrinktų seniūnaičių skaičius</t>
  </si>
  <si>
    <t>70</t>
  </si>
  <si>
    <t>Vieta pagal lyčių lygybės stebėsenos savivaldybėse rodiklius (2023 m. -12)</t>
  </si>
  <si>
    <t>Korupcijos prevencijos veiksmų plano metinis įvykdymas, proc.</t>
  </si>
  <si>
    <t xml:space="preserve">Administracinės naštos mažinimo plano metinis įvykdymo proc. </t>
  </si>
  <si>
    <t>Savivaldybės administracijos darbuotojų, per metus tobulinusių kvalifikaciją, dalis, proc.</t>
  </si>
  <si>
    <t>Kokybės vadybos sistemos administracinių paslaugų rodiklių pasiekimas</t>
  </si>
  <si>
    <t>Diasporos atstovų, prisidedančių prie Kėdainių vardo garsinimo ir ryšių su užsienio lietuviais stiprinimo, skaičius</t>
  </si>
  <si>
    <t>2/3</t>
  </si>
  <si>
    <t>Vykdomų valstybės deleguotų funkcijų skaičius (bendras)</t>
  </si>
  <si>
    <t xml:space="preserve">Finansinės paramos teikimas per Savivaldybės smulkiojo verslo rėmimo fondą </t>
  </si>
  <si>
    <t>Administracijos pareigybių skaičius vykdantis savivaldybei priskirtas funkcijas / savivaldybės administracijos pareigybių skaičius, tenkantis 1000 rajono gyventojų</t>
  </si>
  <si>
    <t>176,05 / 7,6</t>
  </si>
  <si>
    <t>Stiprinti rajono įvaizdį plėtojant dalykinius ryšius, skatinti vietos bendruomenę įsitraukti į vietos valdymą</t>
  </si>
  <si>
    <t>005-01-03-02 (TP)</t>
  </si>
  <si>
    <t>005-01-04-02 (PP)</t>
  </si>
  <si>
    <t>10-tuke</t>
  </si>
  <si>
    <t xml:space="preserve"> Savivaldybės narysčių organizacijose skaičius </t>
  </si>
  <si>
    <t xml:space="preserve"> Visuomenės sveikatos rėmimo specialiosios programos įgyvendinimas, proc.</t>
  </si>
  <si>
    <t>Asmenų, dalyvavusių sveikatos raštingumo didinimo veiklose, skaičius</t>
  </si>
  <si>
    <t>Atnaujintos ir E. sveikatos IS funkcionalumui pritaikytos įrangos kompl. skaičius</t>
  </si>
  <si>
    <t>Atliktų tyrimų   /suteiktų  paslaugų  skaičius per metus</t>
  </si>
  <si>
    <t>Apsilankymai (kartais) žemo slenksčio paslaugų kabinetuose per metus</t>
  </si>
  <si>
    <t xml:space="preserve">Pacientų, patenkintų pirminės asmens sveikatos priežiūros paslaugų kokybe, skaičiaus didėjimas (proc.). </t>
  </si>
  <si>
    <t>Atliktų endoskopijų ir kolonoskopijų skaičius per metus</t>
  </si>
  <si>
    <t>Atliktų mamografijų ir vertinimo paslaugų skaičius per metus</t>
  </si>
  <si>
    <t xml:space="preserve">Atliktų bendrųjų anestezijų skaičius per metus </t>
  </si>
  <si>
    <t>Atliktų rentgenologinių tyrimų skaičius/trumpesnės registracijos rentgeno tyrimui eilės, dienomis</t>
  </si>
  <si>
    <t>Atliktų tyrimų skaičius per metus</t>
  </si>
  <si>
    <t xml:space="preserve">Sutrumpėjusi sterilizavimo proceso trukmė </t>
  </si>
  <si>
    <t xml:space="preserve">Suteiktų odontologinių paslaugų skaičius per metus </t>
  </si>
  <si>
    <t>Finansuotų projektų skaičius</t>
  </si>
  <si>
    <t>Mobilių komandų, aprūpintų įranga teikti paslaugas namuose, skaičius</t>
  </si>
  <si>
    <t>1300 /~300</t>
  </si>
  <si>
    <t>~1800</t>
  </si>
  <si>
    <t>~1482</t>
  </si>
  <si>
    <t>~10000/ 4 d.</t>
  </si>
  <si>
    <t>~3000</t>
  </si>
  <si>
    <t xml:space="preserve">    ~45 min</t>
  </si>
  <si>
    <t xml:space="preserve">Taikomų paskatų priemonių skaičius </t>
  </si>
  <si>
    <t>Patalpų, kuriose įrengta vėdinimo (kondicionavimo) sistema, skaičius</t>
  </si>
  <si>
    <t>Atliktas stogo dangos paprastasis remontas, proc.</t>
  </si>
  <si>
    <t>Paramą gavusių nacionalinio, regionų ar vietos lygmens viešojo administravimo ar viešąsias paslaugas teikiančių įstaigų skaičius</t>
  </si>
  <si>
    <t>Asmenys, dalyvavę kvalifikacijos įgijimo veiklose</t>
  </si>
  <si>
    <t>Sudarytų sutarčių skaičius</t>
  </si>
  <si>
    <t>pagal subjektų prašymus</t>
  </si>
  <si>
    <t>Prižiūrimų žvyrkelių ilgis, km / diegiamų dulkėtumo mažinimo priemonių skaičius</t>
  </si>
  <si>
    <t>~35/1</t>
  </si>
  <si>
    <t>Rajone organizuojamų sporto renginių skaičiaus augimas</t>
  </si>
  <si>
    <t xml:space="preserve">Atlikti keltuvo įrengimo ir patalpų pritaikymo darbai, proc./ pagerintomis infrastruktūros sąlygomis besinaudojančių pacientų skaičius  </t>
  </si>
  <si>
    <t>100/~125</t>
  </si>
  <si>
    <t xml:space="preserve">Ambulatorijų skaičius, kuriose pagerinta infrastruktūra /pagerintomis infrastruktūros sąlygomis besinaudojančių pacientų skaičius  </t>
  </si>
  <si>
    <t>1/ ~900</t>
  </si>
  <si>
    <t>100/100</t>
  </si>
  <si>
    <t>Žemės ūkio subjektų pateiktų ir nagrinėjamų prašymų, paraiškų, aptarnaujamos žemės ūkio technikos, įregistruotos rajone ir atliktų techninių apžiūrų skaičius</t>
  </si>
  <si>
    <t xml:space="preserve">Valstybės perduotų savivaldybėm funkcijų vykdymas melioracijos srityje, remontuojant valstybei nuosavybės teise priklausančią melioracijos, hidrotechnikos infrastruktūrą </t>
  </si>
  <si>
    <t>Infrastruktūros vienetų, pritaikytų neįgaliųjų poreikiams, skaičius</t>
  </si>
  <si>
    <t>64/10</t>
  </si>
  <si>
    <t xml:space="preserve">KRSA valdomų ir tvarkomų informacinių sistemų skaičius / visuomenei atvertų duomenų rinkinių skaičius (kaupiamieji vienetai) </t>
  </si>
  <si>
    <t>78</t>
  </si>
  <si>
    <t>5200</t>
  </si>
  <si>
    <t>7</t>
  </si>
  <si>
    <t xml:space="preserve">Prioritetinėms sporto šakoms skirtų savivaldybės biudžeto asignavimų nuo bendro sporto veikloms skirto finansavimo,  dalis (proc.) </t>
  </si>
  <si>
    <t>~30</t>
  </si>
  <si>
    <t>Į dalyvaujamojo biudžeto iniciatyvas įsitraukusiųjų  mokyklų skaičius</t>
  </si>
  <si>
    <t>Neįgaliųjų ir senjorų fizinio aktyvumo veiklose, renginiuose, stovyklose dalyvaujančių unikalių dalyvių skaičiaus didėjimas (proc.)</t>
  </si>
  <si>
    <t>Atlikta numatytų pritaikymo darbų, proc. (bendras)</t>
  </si>
  <si>
    <t xml:space="preserve">Atlikta einamaisiais metais numatytų darbų, proc. / modernizuotų šilumos punktų proc. </t>
  </si>
  <si>
    <t xml:space="preserve">Atlikta einamaisiais metais numatytų ortopedijos-traumatologijos operacinių atnaujinimo darbų, proc. </t>
  </si>
  <si>
    <t>Asmenų, gaunančių socialines paslaugas, skaičius</t>
  </si>
  <si>
    <t>Tikslingas finansavimas pagal poreikį reikalingiems atlikti darbams, ta pagal poreikį darbų, proc.</t>
  </si>
  <si>
    <t>Atnaujinamų seniūnijų pastatų, skaičius</t>
  </si>
  <si>
    <t>Parengtos techninės dokumentacijos, skaičius. / einamaisiais metais atliekamų projekte numatytų darbų proc.(bendras)</t>
  </si>
  <si>
    <t>Tarybos posėdžių, komitetų transliavimo dažnumas, viešumas ir prieinamumas visuomenei, proc.</t>
  </si>
  <si>
    <t>003-01-04 (T)</t>
  </si>
  <si>
    <t>Veiklos kodas</t>
  </si>
  <si>
    <t>Veiklos pavadinimas</t>
  </si>
  <si>
    <t>Atsakingas vykdytojas</t>
  </si>
  <si>
    <t>Vertinimo kriterijai</t>
  </si>
  <si>
    <t>Planas</t>
  </si>
  <si>
    <t>Pavadinimas</t>
  </si>
  <si>
    <t xml:space="preserve">PATVIRTINTA </t>
  </si>
  <si>
    <t xml:space="preserve">Kėdainių rajono savivaldybės administracijos direktoriaus  </t>
  </si>
  <si>
    <t xml:space="preserve">(Kėdainių rajono savivaldybės administracijos direktoriaus                            </t>
  </si>
  <si>
    <t>KĖDAINIŲ RAJONO SAVIVALDYBĖS ADMINISTRACIJA</t>
  </si>
  <si>
    <t>01 AKTYVIOS VISUOMENĖS UGDYMAS</t>
  </si>
  <si>
    <t>2025 METŲ VEIKLOS PLANAS</t>
  </si>
  <si>
    <t>Švietimo, kultūros ir sporto skyrius</t>
  </si>
  <si>
    <t>Švietimo, kultūros ir sporto skyrius, Biudžeto ir finansų skyrius</t>
  </si>
  <si>
    <t>Strateginio planavimo ir investicijų skyrius, Apskaitos skyrius</t>
  </si>
  <si>
    <t>Priemonės koordinavimas</t>
  </si>
  <si>
    <t>Priemonės įgyvendinimo  koordinavimas</t>
  </si>
  <si>
    <t>Projekto „Ugdymo priemonės mokykloms“  koordinavimas</t>
  </si>
  <si>
    <t>Programų konkurso organizavimas, konsultacijos, paraiškų ir sutarčių derinimas, veiklų stebėjimas, vertinimas, ataskaitų teikimas</t>
  </si>
  <si>
    <t>Strateginio planavimo ir investicijų skyrius</t>
  </si>
  <si>
    <t>ES projekto koordinavimas, rangos darbų, įrangos, priemonių įsigijimo sutarčių  koordinavimas, rangovo / tiekėjų prisiimtų sutartinių įsipareigojimų vykdymo kontrolė</t>
  </si>
  <si>
    <t>ES projekto koordinavimas, rangos darbų, įrangos, priemonių įsigijimo viešųjų pirkimų organizavimas, sutarčių  koordinavimas, rangovo / tiekėjų prisiimtų sutartinių įsipareigojimų vykdymo kontrolė</t>
  </si>
  <si>
    <t>ES projekto koordinavimas</t>
  </si>
  <si>
    <t>Švietimo, kultūros ir sporto skyrius, Apskaitos skyrius</t>
  </si>
  <si>
    <t>Strateginio planavimo ir investicijų skyrius, Statybos skyrius, Apskaitos skyrius</t>
  </si>
  <si>
    <t>Mokyklose besimokančių gabių mokinių, per vienerius mokslo metus pasiekusių puikių mokymosi rezultatų, įvertinimo ir paskatinimo organizavimas</t>
  </si>
  <si>
    <t>Programos 2025 m. numatytų  priemonių įgyvendinimas, organizavimas, koordinavimas</t>
  </si>
  <si>
    <t>Vyr. specialistas (tarpinstitucinio bendradarbiavimo koordinatorius), patarėja (sveikatos reikalų koordinatorė), patarėja (jaunimo reikalų koordinatorė)</t>
  </si>
  <si>
    <t>Priemonės įgyvendinimo koordinavimas</t>
  </si>
  <si>
    <t xml:space="preserve">Švietimo, kultūros ir sporto skyrius, Biudžeto ir finansų skyrius </t>
  </si>
  <si>
    <t>Patarėja (jaunimo reikalų koordinatorė)</t>
  </si>
  <si>
    <t>Tarptautinės jaunimo dienos renginio organizavimas</t>
  </si>
  <si>
    <t xml:space="preserve">Jaunimo veiklos projektų konkurso organizavimas, sutarčių rengimas, ataskaitų rinkimas </t>
  </si>
  <si>
    <t xml:space="preserve">Programų, užtikrinančių jaunimo neformalaus ugdymo plėtrą. sutarčių dėl finansavimo sudarymas, programų įgyvendinimo priežiūros organizavimas, ataskaitų rinkimas </t>
  </si>
  <si>
    <t>Vyr. specialistė (nevyriausybinių organizacijų koordinatorė), Apskaitos skyrius</t>
  </si>
  <si>
    <t xml:space="preserve">Nevyriausybinių organizacijų veiklos projektų konkurso organizavimas </t>
  </si>
  <si>
    <t>Nevyriausybinių organizacijų forumo ir tarptautinės savanorių dienos paminėjimo organizavimas</t>
  </si>
  <si>
    <t>Vyr. specialistė (nevyriausybinių organizacijų koordinatorė)</t>
  </si>
  <si>
    <t xml:space="preserve">Rajono bendruomeninių organizacijų veiklos projektų konkurso organizavimas </t>
  </si>
  <si>
    <t>Sutarčių su strategijos vykdytojais ir projektų vykdytojais sudarymas, kofinansavimo dalies užtikrinimas</t>
  </si>
  <si>
    <t>Kultūros projektų konkurso organizavimas</t>
  </si>
  <si>
    <t>Rajoninių renginių, konkursų, dalyvavimo regioniniuose ir respublikiniuose renginiuose bei konkursuose koordinavimas ir finansavimas</t>
  </si>
  <si>
    <t>Kėdainių krašto kultūros premijos konkurso organizavimas</t>
  </si>
  <si>
    <t>Česlavo Milošo premijos konkurso organizavimas</t>
  </si>
  <si>
    <t>Dalyvavimas tautinių kostiumų  ir instrumentų įsigijimo finansavimo konkurse</t>
  </si>
  <si>
    <t>Kultūros premijos laureatų skaičius</t>
  </si>
  <si>
    <t xml:space="preserve">Koncertinius kostiumų komplektus/instrumentus atsinaujinusių kolektyvų skaičius </t>
  </si>
  <si>
    <t xml:space="preserve">&gt;40 </t>
  </si>
  <si>
    <t>Organizuotų tarptautinių mainų skaičius</t>
  </si>
  <si>
    <t>Paskatintų iniciatyvų bei suorganizuotų veiklų skaičius</t>
  </si>
  <si>
    <t>9</t>
  </si>
  <si>
    <t>Įgyvendintų projekto veiklų proc.</t>
  </si>
  <si>
    <t>Suorganizuotų mokymų, susitikimų, renginių, forumų skaičius</t>
  </si>
  <si>
    <t>Sportinės veiklos organizavimas, koordinavimas</t>
  </si>
  <si>
    <t>Sporto projektų konkurso organizavimas, sutarčių su vykdytojais suderinimas, sutarčių vykdymo  kontrolė</t>
  </si>
  <si>
    <t>Sutarčių su vykdytojais suderinimas, priemonių koordinavimas ir vykdymo  kontrolė</t>
  </si>
  <si>
    <t>Priemonės koordinavimas, įrengiant padelio aikštelę</t>
  </si>
  <si>
    <t>Poreikio išsiaiškinimas, bendradarbiavimas su Kėdainių miesto seniūnija, atnaujinimo darbų vykdymo kontrolė</t>
  </si>
  <si>
    <t>Sporto veiklos programų konkurso organizavimas, sutarčių su vykdytojais suderinimas, sutarčių vykdymo  kontrolė, ataskaitų rinkimas</t>
  </si>
  <si>
    <t>Konkurso, apdovanojant aukšto meistriškumo sportininkus ir jų trenerius už sporto pasiekimus, organizavimas</t>
  </si>
  <si>
    <t>Administracijos direktorius, Švietimo, kultūros ir sporto skyrius, Biudžeto ir finansų skyrius</t>
  </si>
  <si>
    <t>Rangos darbų viešojo pirkimo vykdymas, rangos darbų  koordinavimas, rangovo prisiimtų sutartinių įsipareigojimų vykdymo kontrolė</t>
  </si>
  <si>
    <t>Statybos skyrius</t>
  </si>
  <si>
    <t>Rangos  darbų  koordinavimas, rangovo prisiimtų sutartinių įsipareigojimų vykdymo kontrolė</t>
  </si>
  <si>
    <t>Bendradarbiavimas, informacijos, duomenų, ataskaitų teikimas finansavimą skyrusiai institucijai</t>
  </si>
  <si>
    <t>Josvainių gimnazijos sporto aikštyno atnaujinimo techninės dokumentacijos viešojo pirkimo organizavimas, paslaugų teikėjo prisiimtų sutartinių įsipareigojimų vykdymo kontrolė</t>
  </si>
  <si>
    <t>Akademijos gimnazijos „Kaštono“ skyriaus pastato kapitalinio remonto techninės dokumentacijos rengimo sutarties vykdymo kontrolė, ekspertizės paslaugų viešojo pirkimo organizavimas,  teikėjų prisiimtų sutartinių įsipareigojimų vykdymo kontrolė</t>
  </si>
  <si>
    <t>Lopšelio-darželio "Aviliukas" pastato kapitalinio remonto techninės dokumentacijos rengimo sutarties vykdymo kontrolė, ekspertizės paslaugų viešojo pirkimo organizavimas,  teikėjų prisiimtų sutartinių įsipareigojimų vykdymo kontrolė</t>
  </si>
  <si>
    <t xml:space="preserve"> Statybos skyrius</t>
  </si>
  <si>
    <t>Biudžeto ir finansų skyrius</t>
  </si>
  <si>
    <t>Remonto darbų viešojo pirkimo vykdymas,  darbų  koordinavimas, rangovo prisiimtų sutartinių įsipareigojimų vykdymo kontrolė</t>
  </si>
  <si>
    <t>Projekto finansavimo sutarties derinimas, partnerystės sutarties su Kalbų mokykla rengimas, ES projekto koordinavimas</t>
  </si>
  <si>
    <t>Remonto darbų viešojo pirkimo vykdymas, darbų  koordinavimas, rangovo prisiimtų sutartinių įsipareigojimų vykdymo kontrolė</t>
  </si>
  <si>
    <t>Reikalingos įrangos įsigijimo koordinavimas</t>
  </si>
  <si>
    <t>Užbaigimo rangos darbų koordinavimas, rangovo prisiimtų sutartinių įsipareigojimų vykdymo kontrolė</t>
  </si>
  <si>
    <t>Priemonės koordinavimas, įsakymų dėl lėšų skyrimo  Josvainių, Akademijos, Šėtos kultūros centrams įrangos įsigijimui, Kėdainių kultūros centro Labūnavos skyriaus remontui</t>
  </si>
  <si>
    <t>Biudžeto ir finansų skyrius, Švietimo, kultūros ir sporto skyrius</t>
  </si>
  <si>
    <t>Mokinio padėjėjo skyrimo tvarkos aprašo parengimas, komisijos darbo organizavimas</t>
  </si>
  <si>
    <t>Tarptautinių kultūros mainų koordinavimas</t>
  </si>
  <si>
    <t xml:space="preserve">Priemonės įgyvendinimo organizavimas </t>
  </si>
  <si>
    <t>Strateginio planavimo ir investicijų skyrius,  Apskaitos skyrius</t>
  </si>
  <si>
    <t>Strateginio planavimo ir investicijų skyrius, Švietimo, kultūros ir sporto skyrius, Apskaitos skyrius</t>
  </si>
  <si>
    <t>Finansavimo         šaltinis</t>
  </si>
  <si>
    <t xml:space="preserve">Projekto veiklų įgyvendinimo proc. </t>
  </si>
  <si>
    <t xml:space="preserve">Parengtas Mokinio padėjėjo skyrimo tvarkos  aprašas </t>
  </si>
  <si>
    <t xml:space="preserve">Statybos skyrius </t>
  </si>
  <si>
    <t>Finansuotų veiklų skaičius</t>
  </si>
  <si>
    <t xml:space="preserve">Programos priemonių sveikatos projektų konkurso organizavimas, sutarčių su vykdytojais parengimas, priemonių įgyvendinimo koordinavimas ir kontrolė; užkrečiamųjų ligų plano priemonių vykdymo kontrolė     </t>
  </si>
  <si>
    <t>Patarėja (sveikatos reikalų koordinatorė)</t>
  </si>
  <si>
    <t>Sutarčių su vykdytojais suderinimas, programos koordinavimas ir jos vykdymo kontrolė, ataskaitos rinkimas</t>
  </si>
  <si>
    <t>ES projekto, kurį įgyvendina Visuomenės sveikatos biuras, koordinavimas, užtikrinant projekto koofinansavimą</t>
  </si>
  <si>
    <t xml:space="preserve">Veiklos projektų konkurso organizavimas </t>
  </si>
  <si>
    <t xml:space="preserve">Projekto užbaigimo dokumentacijos teikimas </t>
  </si>
  <si>
    <t xml:space="preserve">2 </t>
  </si>
  <si>
    <t>Odontologijos skyriaus remonto darbų viešojo pirkimo vykdymas,  darbų  koordinavimas, rangovo prisiimtų sutartinių įsipareigojimų vykdymo kontrolė</t>
  </si>
  <si>
    <t>ES projekto, kuris įgyvendinamas su partneriais,  koordinavimas,  informacijos apie įgyvendinamas veiklas, mokėjimo prašymų  įgyvendinančioms institucijoms teikimas</t>
  </si>
  <si>
    <t>Projekte dalyvaujančių mokyklų vykdomų veiklų koordinavimas, informacijos apie įgyvendinamas veiklas, mokėjimo prašymų  įgyvendinančioms institucijoms teikimas</t>
  </si>
  <si>
    <t>Patarėja (sveikatos reikalų koordinatorė), Apskaitos skyrius</t>
  </si>
  <si>
    <t>ES projekto  koordinavimas,  informacijos apie įgyvendinamas veiklas, mokėjimo prašymų  įgyvendinančioms institucijoms teikimas</t>
  </si>
  <si>
    <t>Įrangos, baldų viešųjų pirkimų organizavimas</t>
  </si>
  <si>
    <t>Būstų įsigijimo procedūrų organizavimas ir įgyvendinimas</t>
  </si>
  <si>
    <t xml:space="preserve">Administracijos patarėjas (atliekantis savivaldybės parengties pareigūno funkcijas) </t>
  </si>
  <si>
    <t>Projekto paraiškos teikimas, finansavimo sutarties derinimas, projekto koordinavimas</t>
  </si>
  <si>
    <t xml:space="preserve">Socialinės paskirties butų pirkimo organizavimas, sutarčių sudarymas, sutarčių vykdymo kontrolė </t>
  </si>
  <si>
    <t>Turto valdymo skyrius, Socialinės paramos skyrius, Statybos skyrius</t>
  </si>
  <si>
    <t>Poreikio surinkimas, informacijos susisteminimas, komisijos darbo organizavimas, viešųjų pirkimų organizavimas, rangovo prisiimtų sutartinių įsipareigojimų vykdymo kontrolė</t>
  </si>
  <si>
    <t>Socialinės paramos skyrius, Statybos skyrius</t>
  </si>
  <si>
    <t>Apmokėjimo užtikrinimas pagal pateiktas paraiškas</t>
  </si>
  <si>
    <t>Apskaitos skyrius</t>
  </si>
  <si>
    <t>Poreikio surinkimas, viešųjų pirkimų organizavimas, rangovo prisiimtų sutartinių įsipareigojimų vykdymo kontrolė</t>
  </si>
  <si>
    <t>Socialinės paramos skyrius, Statybos  skyrius</t>
  </si>
  <si>
    <t>Poreikio identifikavimas, viešųjų pirkimų organizavimas, sutarties vykdymo koordinavimas</t>
  </si>
  <si>
    <t>Socialinės paramos skyrius</t>
  </si>
  <si>
    <t>Turto valdymo skyrius</t>
  </si>
  <si>
    <t>Projekto veiklų įgyvendinimo proc.</t>
  </si>
  <si>
    <t>Pareigūnas, atliekantis savivaldybės parengties pareigūno funkcijas</t>
  </si>
  <si>
    <t>Rajono civilinės saugos perspėjimo sistemos būklės kontroliavimas,  civilinės saugos mokymų organizavimas</t>
  </si>
  <si>
    <t>Pasirengimo mobilizacijai, demobilizacijai ir priimančios šalies paramos teikimo administravimas</t>
  </si>
  <si>
    <t>Vyr. specialistas (mobilizacijai)</t>
  </si>
  <si>
    <t xml:space="preserve">Duomenų rinkimas, sisteminimas, savivaldybės mobilizacijos plano rengimas </t>
  </si>
  <si>
    <t>Mobilizacinio ar priimančios šalies paramos teikimo mokymo organizavimas, koordinavimas</t>
  </si>
  <si>
    <t>Civilinės saugos ekstremaliųjų situacijų valdymo plano prevencinių priemonių rengimas (atnaujinimas), operacijų centro veiklos organizavimas</t>
  </si>
  <si>
    <t>Kolektyvinės apsaugos statinių ir priedangų parinkimas, pažymėjimas ir parengimas</t>
  </si>
  <si>
    <t>Funkcijos vykdymo procentas</t>
  </si>
  <si>
    <t>Techninio projekto parengimo viešųjų pirkimų organizavimas, tiekėjo prisiimtų sutartinių įsipareigojimų vykdymo kontrolė</t>
  </si>
  <si>
    <t>1/1</t>
  </si>
  <si>
    <t>Parengtų paraiškų / techninės dokumentacijos skaičius</t>
  </si>
  <si>
    <t>Pacientų patenkintų E. sveikata rezultatais: pacientų, pasinaudojančių E. sveikatos paslaugų prieinamumu, IPR (išankstinės pacientų registracijos) skaičiaus didėjimas (proc.)</t>
  </si>
  <si>
    <t>Koordinavimas, duomenų suvedimas į programą "Parama"</t>
  </si>
  <si>
    <t>Koordinavimas, duomenų suvedimas į programą "Parama", informacijos teikimas švietimo įstaigų vadovams</t>
  </si>
  <si>
    <t>Socialinės paramos skyrius, Švietimo, kultūros ir sporto skyrius</t>
  </si>
  <si>
    <t>Informacijos rinkimas, ikimokyklinių įstaigų užmokesčio už vaikų išlaikymą analizė</t>
  </si>
  <si>
    <t>Koordinavimas, duomenų rinkimas, apmokėjimas maitinimo paslaugų teikėjams bei įstaigoms</t>
  </si>
  <si>
    <t>Socialinės paramos skyrius, Apskaitos skyrius</t>
  </si>
  <si>
    <t>Duomenų ir pateisinamųjų dokumentų iš vežėjų ir įstaigų rinkimas, sisteminimas, analizė ir teikimas Apskaitos bei Biudžeto ir finansų skyriams</t>
  </si>
  <si>
    <t>Statybos skyrius,  Apskaitos skyrius</t>
  </si>
  <si>
    <t>Socialinės paramos skyrius,  Apskaitos skyrius</t>
  </si>
  <si>
    <t>Asmenų konsultavimas, prašymų priėmimas, sąrašų sudarymas, duomenų vedimas į SPIS programą</t>
  </si>
  <si>
    <t>Neveiksniais pripažintų asmenų būklės peržiūrėjimo organizavimas</t>
  </si>
  <si>
    <t>Užsienio kilmės Lietuvos gyventojų integracijos procesų koordinavimas</t>
  </si>
  <si>
    <t>Užimtumo didinimo programą, skirtą užimtumo skatinimo ir motyvavimo paslaugų nedirbantiems ir socialinę paramą gaunantiems asmenims modeliui įgyvendint</t>
  </si>
  <si>
    <t>Asmenų konsultavimas, prašymų priėmimas, sprendimų dėl paslaugų skyrimo rengimas, lėšų poreikio apskaičiavimas ir lėšų pervedimas paslaugos teikėjui, finansinių ir dalykinių ataskaitų teikimas</t>
  </si>
  <si>
    <t>Asmenų su negalia klausimų koordinavimas teisės aktų nustatyta tvarka</t>
  </si>
  <si>
    <t xml:space="preserve">Apmokėjimų užtikrinimas paslaugų teikėjams </t>
  </si>
  <si>
    <t>Koordinavimas, duomenų teikimas paslaugų teikėjams</t>
  </si>
  <si>
    <t>Išmokų pervedimas</t>
  </si>
  <si>
    <t>Programos administravimas</t>
  </si>
  <si>
    <t>Apmokėjimas už suteiktas paslaugas ne savivaldybės pavaldumo globos įstaigoms</t>
  </si>
  <si>
    <t>Apskaitos skyrius, Socialinės paramos skyrius</t>
  </si>
  <si>
    <t>Projektų konkurso organizavimas, projektų koordinavimas, sutarčių vykdymo kontrolė</t>
  </si>
  <si>
    <t>Laikino atokvėpio paslaugos organizavimas, suteikiant galimybę paslaugos gavėjui laikinai pailsėti nuo prižiūrimo asmens slaugos</t>
  </si>
  <si>
    <t>Paslaugų, reikalingų asmens poreikių tenkinimui, vertinimas, planavimas, organizavimas ir įgyvendinimo koordinavimas</t>
  </si>
  <si>
    <t>Koordinavimas, apmokėjimas už suteiktas paslaugas ne savivaldybės pavaldumo globos įstaigoms</t>
  </si>
  <si>
    <t>Sutarčių  sudarymas, programų įgyvendinimo priežiūros organizavimas</t>
  </si>
  <si>
    <t>ES projekto koofinansavimo užtikrinimas Kėdainių pagalbos šeimos centro įgyvendinamam ES projektui</t>
  </si>
  <si>
    <t>Konkurso organizavimas, priemonių  koordinavimas, sutarčių vykdymo kontrolė</t>
  </si>
  <si>
    <t>Įgyvendinamų programos priemonių koordinavimas</t>
  </si>
  <si>
    <t xml:space="preserve">Viešosios tvarkos skyrius </t>
  </si>
  <si>
    <t xml:space="preserve">Įgyvendintų projekto veiklų proc. </t>
  </si>
  <si>
    <t>Globėjų pritraukimo ir palaikymo priemonių, siekiant užtikrinti vaikų, likusių be tėvų globos, globą šeimoje, įgyvendinimas</t>
  </si>
  <si>
    <t>Investicinio projekto parengimo viešųjų pirkimų organizavimas, tiekėjo prisiimtų sutartinių įsipareigojimų vykdymo kontrolė, projekto paraiškos parengimas ir  įgyvendinančiai institucijai teikimas finansavimui gauti</t>
  </si>
  <si>
    <t>Koordinavimas, Duomenų suvedimas į programą "Parama", išmokų mokėjimas</t>
  </si>
  <si>
    <t>Veiklų, skatinančių nuteistųjų socialinio savarankiškumo ir darbingumo, profesinės kompetencijos ir pajėgumo dalyvauti darbo rinkoje atkūrimo ir didinimo organizavimas, socialinių įgūdžių ugdymo ir palaikymo, palydimosios paslaugos organizavimas</t>
  </si>
  <si>
    <t>Projekto paraiškos parengimas ir  įgyvendinančiai institucijai teikimas finansavimui gauti</t>
  </si>
  <si>
    <t>Biudžeto lėšų skyrimo įsakymo parengimas, priemonės koordinavimas</t>
  </si>
  <si>
    <t>Priemonės vykdymo koordinavimas</t>
  </si>
  <si>
    <t>Programos įgyvendinimo organizavimas, programos įgyvendinimo koordinavimas</t>
  </si>
  <si>
    <t>Nevyriausybinių organizacijų ir bendruomeninės veiklos koordinavimas pagal  projektą "Stiprinti bendruomeninę veiklą savivaldybėse"</t>
  </si>
  <si>
    <t>"Aušros" progimnazijos aikštyno atnaujinimo techninės dokumentacijos viešojo pirkimo organizavimas, paslaugų teikėjo prisiimtų sutartinių įsipareigojimų vykdymo kontrolė</t>
  </si>
  <si>
    <t>Aplinkosaugos skyrius</t>
  </si>
  <si>
    <t>Aplinkos oro (KD) tyrimų organizavimas ir koordinavimas</t>
  </si>
  <si>
    <t>Aplinkos oro, dirvožemio, požeminio ir paviršinio vandens nuotekų tyrimų vykdymas</t>
  </si>
  <si>
    <t>Sosnovskio barščio naikinimo rajono seniūnijose koordinavimas</t>
  </si>
  <si>
    <t>Nevėžio, Dotnuvėlės upių, kitų telkinių pakrančių valymo darbų koordinavimas</t>
  </si>
  <si>
    <t>Jūrinių erelių perimviečių stebėjimo užtikrinimas</t>
  </si>
  <si>
    <t>6</t>
  </si>
  <si>
    <t>Sosnovskio barščio gausos reguliavimo veiksmų plano parengimo viešųjų pirkimų organizavimas,  plano rengimo  koordinavimas</t>
  </si>
  <si>
    <t xml:space="preserve">Saugomų teritorijų apsaugos ir tvarkymo darbų koordinavimas </t>
  </si>
  <si>
    <t>Gelbėjimo ir cheminių avarijų padarinių likvidavimo ir priemonių finansavimo užtikrinimas</t>
  </si>
  <si>
    <t>Krakių II tvenkinio įžuvinimo pagal žuvų išteklių atkūrimo planą organizavimas</t>
  </si>
  <si>
    <t>Visuomenės aplinkosauginio švietimo organizavimas</t>
  </si>
  <si>
    <t xml:space="preserve">Medžioklės klausimų koordinavimas, dalyvavimas finansinės paramos medžiojamųjų gyvūnų daromos žalos prevencijos priemonėms įgyvendinti komisijoje </t>
  </si>
  <si>
    <t>Priemonės koordinavimas ir viešinimas</t>
  </si>
  <si>
    <t>Želdinių priežiūros, naujų želdinių įveisimo organizavimas ir koordinavimas, bendradarbiavimas su seniūnijomis</t>
  </si>
  <si>
    <t>Viešųjų pirkimų organizavimas, rangovo prisiimtų sutartinių įsipareigojimų vykdymo kontrolė</t>
  </si>
  <si>
    <t>Sudarytų sutarčių su paslaugų vykdytojais koordinavimas</t>
  </si>
  <si>
    <t>Daškonių kapinių plėtros ir gyvūnų kapinių įrengimo techninio projekto parengimo koordinavimas</t>
  </si>
  <si>
    <t>Atliekų, kurių turėtojo nustatyti neįmanoma arba kuris nebeegzistuoja, tvarkymo priemonių organizavimas ir  vykdymas</t>
  </si>
  <si>
    <t>Komunalinių atliekų registro programinės priemonės tvarkymui</t>
  </si>
  <si>
    <t>ES projekto paraiškos įgyvendinančiai institucijai teikimas</t>
  </si>
  <si>
    <t>Aplinkosaugos skyrius, Apskaitos skyrius</t>
  </si>
  <si>
    <t>ES projekto paraiškos rengimui reikalingos informacijos teikimas Kauno RAC,  projekto techninės dokumentacijos rengimo viešojo pirkimo organizavimas, tiekėjo prisiimtų sutartinių įsipareigojimų vykdymo kontrolė</t>
  </si>
  <si>
    <t>Techninės dokumentacijos parengimas</t>
  </si>
  <si>
    <t xml:space="preserve">Suteiktų lengvatų  už vietinę rinkliavą už  komunalinių atliekų surinkimą kompensavimas </t>
  </si>
  <si>
    <t>Susidariusių atliekų tvarkymas, vartų mokesčio mokėjimas</t>
  </si>
  <si>
    <t xml:space="preserve">Parengta paraiška </t>
  </si>
  <si>
    <t>Specialiųjų, detaliųjų, geodezinių planų rengimo viešųjų pirkimų organizavimas, teikiamų paslaugų koordinavimas, paslaugų teikėjo prisiimtų sutartinių įsipareigojimų vykdymo kontrolė</t>
  </si>
  <si>
    <t>Architektūros ir urbanistikos skyrius</t>
  </si>
  <si>
    <t>Projektinių pasiūlymų, paraiškų ir kitos dokumentacijos parengimo organizavimas ir kontrolė</t>
  </si>
  <si>
    <t>Projekto, kurį įgyvendina UAB "Kėdainių vandenys", kofinansavimo dalies užtikrinimas</t>
  </si>
  <si>
    <t>Apskaitos skyrius, Strateginio planavimo ir investicijų skyrius</t>
  </si>
  <si>
    <t xml:space="preserve">Rangos darbų (pagal poreikį) viešojo pirkimo organizavimas, rangos darbų koordinavimas, rangovo prisiimtų sutartinių įsipareigojimų vykdymo kontrolė </t>
  </si>
  <si>
    <t>Rangos darbų viešojo pirkimo organizavimas, rangos darbų koordinavimas, rangovo prisiimtų sutartinių įsipareigojimų vykdymo kontrolė (Labūnavos k)</t>
  </si>
  <si>
    <t xml:space="preserve">Techninės dokumentacijos parengimo viešojo pirkimo organizavimas, tiekėjo prisiimtų sutartinių įsipareigojimų vykdymo kontrolė </t>
  </si>
  <si>
    <t>Administracijos direktorius, Biudžeto ir finansų skyrius</t>
  </si>
  <si>
    <t xml:space="preserve">Viešųjų pirkimų organizavimas, rangos darbų vykdymo koordinavimas, rangovo prisiimtų sutartinių įsipareigojimų vykdymo kontrolė </t>
  </si>
  <si>
    <t xml:space="preserve">Viešojo pirkimo organizavimas, rangovo prisiimtų sutartinių įsipareigojimų vykdymo kontrolė </t>
  </si>
  <si>
    <t>Rangos darbų viešųjų pirkimų organizavimas, rangos darbų koordinavimas, rangovo prisiimtų sutartinių įsipareigojimų vykdymo kontrolė, seniūnijų konsultavimas ir bendradarbiavimas</t>
  </si>
  <si>
    <t>Priemonės įgyvendinimo  koordinavimas, bendradarbiavimas su seniūnijomis</t>
  </si>
  <si>
    <t>Statybos skyrius, Biudžeto skyrius</t>
  </si>
  <si>
    <t>Rangos darbų viešųjų pirkimų organizavimas (pagal poreikį), rangos darbų koordinavimas, rangovo prisiimtų sutartinių įsipareigojimų vykdymo kontrolė</t>
  </si>
  <si>
    <t>Statybos skyrius, Strateginio planavimo ir investicijų skyrius</t>
  </si>
  <si>
    <t>Rangos darbų (Atžalyno gimnazija, Senamiesčio progimnazija, Muzikos mokykla) viešųjų pirkimų organizavimas, rangos darbų koordinavimas, rangovo prisiimtų sutartinių įsipareigojimų vykdymo kontrolė</t>
  </si>
  <si>
    <t>Keleivių vežimo kompensacijos mokėjimo užtikrinimas</t>
  </si>
  <si>
    <t>Turto valdymo skyrius, Apskaitos skyrius</t>
  </si>
  <si>
    <t>Inžinerinių tinklų perkėlimo darbų organizavimas, tvarkant miesto bei rajono gatves</t>
  </si>
  <si>
    <t>S. Jaugelio Telegos daugiabučių gyvenamųjų namų kvartalų atnaujinimo techninio projekto parengimo koordinavimas</t>
  </si>
  <si>
    <t>S. Jaugelio Telegos daugiabučių gyvenamųjų namų kvartalų atnaujinimo darbų  viešųjų pirkimų organizavimas, rangos darbų koordinavimas, rangovo  prisiimtų sutartinių įsipareigojimų vykdymo kontrolė</t>
  </si>
  <si>
    <t>Techninės dokumentacijos rengimo viešojo pirkimo organizavimas, tiekėjo prisiimtų sutartinių įsipareigojimų vykdymo kontrolė</t>
  </si>
  <si>
    <t xml:space="preserve">Priemonės įgyvendinimo  koordinavimas </t>
  </si>
  <si>
    <t>Administracijos direktorius</t>
  </si>
  <si>
    <t>Projekto veiklų koordinavimas, partnerio kofinansavimo dalies užtikrinimas</t>
  </si>
  <si>
    <t>Žemės ūkio valdų,  ūkininkų ūkių  įregistravimas, išregistravimas, kasmetinis duomenų atnaujinimas)</t>
  </si>
  <si>
    <t>Paramos už žemės ūkio naudmenas ir kitus plotus bei gyvulius paraiškos pildymas, deklaruojamų laukų įbraižymas, duomenų keitimas, pasikeitusių KŽS ribų aprašymas</t>
  </si>
  <si>
    <t>Pagal gautus prašymus pasėliams, miškui padarytos žalos įvertinimas vietoje ir apžiūros aktų surašymas, sprendimų priėmimas, atstovavimas teismuose</t>
  </si>
  <si>
    <t>Paraiškų priėmimas, įvertinimas, kompensuojamų sumų apskaičiavimas, duomenų suvedimas į ŽŪMIS ir KOTIS</t>
  </si>
  <si>
    <t>Paramos teikimo bičių laikytojams už papildomą bičių maitinimą administravimas</t>
  </si>
  <si>
    <t>Pieno pardavimo tiesiogiai vartoti deklaracijų ir kitų dokumentų administravimas</t>
  </si>
  <si>
    <t>Žemės ūkio technikos įregistravimas, perregistravimas, išregistravimas, registracijos dokumentų išdavimas, duomenų suvedimas į registrą</t>
  </si>
  <si>
    <t>Žemės ūkio technikos techninių apžiūrų atlikimas, duomenų suvedimas, talonų išdavimas</t>
  </si>
  <si>
    <t>Žemės ūkio skyrius</t>
  </si>
  <si>
    <t>Melioracijos statinių priežiūros ir remonto darbų viešųjų pirkimų organizavimas, darbų koordinavimas, rangovo prisiimtų sutartinių įsipareigojimų vykdymo kontrolė</t>
  </si>
  <si>
    <t>Priešprojektiniai tyrinėjimų techninės sąmatinės dokumentacijos sudarymo, ekspertizės viešųjų pirkimų organizavimas, paslaugų teikėjo  prisiimtų sutartinių įsipareigojimų vykdymo kontrolė</t>
  </si>
  <si>
    <t>Darbų techninė priežiūros koordinavimas, vykdymo kontrolė</t>
  </si>
  <si>
    <t>Remonto darbų viešųjų pirkimų organizavimas, rangos darbų koordinavimas, rangovo prisiimtų sutartinių įsipareigojimų vykdymo kontrolė</t>
  </si>
  <si>
    <t>Techninės dokumentacijos rengimo viešųjų pirkimų organizavimas, tiekėjo prisiimtų sutartinių įsipareigojimų vykdymo kontrolė</t>
  </si>
  <si>
    <t>Priemonės koordinavimas, užtikrinant projekto kofinansavimą</t>
  </si>
  <si>
    <t>Žemės ūkio skyrius, Apskaitos skyrius</t>
  </si>
  <si>
    <t>Projekto baigiamosios dokumentacijos teikimas įgyvendinančiai institucijai</t>
  </si>
  <si>
    <t>Parko tvarkybos darbų koordinavimas, rangovo sutartinių įsipareigojimų vykdymo kontrolė</t>
  </si>
  <si>
    <t>Statybos skyrius, Architektūros ir urbanistikos skyrius</t>
  </si>
  <si>
    <t>Inžinerinių tinklų ir WC, automobilių stovėjimo aikštelės įrengimo  viešojo pirkimo vykdymas, darbų  koordinavimas, rangovo prisiimtų sutartinių įsipareigojimų vykdymo kontrolė</t>
  </si>
  <si>
    <t>Paraiškos teikimas Kultūros paveldo departamentui, kofinansavimo užtikrinimas</t>
  </si>
  <si>
    <t>Programos konkurso organizavimas, sutarčių su vykdytojais suderinimas, sutarčių vykdymo  kontrolė, ataskaitų rinkimas</t>
  </si>
  <si>
    <t>Architektūros ir urbanistikos skyrius, Biudžeto ir finansų skyrius</t>
  </si>
  <si>
    <t>Tvarkybos darbų viešojo pirkimo organizavimas,  rangovo prisiimtų sutartinių įsipareigojimų vykdymo kontrolė</t>
  </si>
  <si>
    <t>Programos įgyvendinimo  koordinavimas</t>
  </si>
  <si>
    <t>Atminties skvero memorialo teritorijos sutvarkymo darbų koordinavimas, rangovo prisiimtų sutartinių įsipareigojimų vykdymo kontrolė</t>
  </si>
  <si>
    <t>Lietuvos partizanų kapų teritorijų tvarkymo darbų  viešojo pirkimo organizavimas,  rangovo prisiimtų sutartinių įsipareigojimų vykdymo kontrolė</t>
  </si>
  <si>
    <t>Kėdainių senamiesčio pastatų ir rajono architektūrinių paminklų apšvietimo paslaugų viešojo pirkimo organizavimas,  paslaugų teikėjo prisiimtų sutartinių įsipareigojimų vykdymo kontrolė</t>
  </si>
  <si>
    <t>Pėsčiųjų ir dviračių takų atkarpų (Tilto, Kalno, Pirmūnų, Juodkiškio, M. Daukšos, Liaudies gatvių) techninės dokumentacijos parengimo  viešųjų pirkimų organizavimas, projekto rengimo koordinavimas, tiekėjo prisiimtų sutartinių įsipareigojimų vykdymo kontrolė</t>
  </si>
  <si>
    <t>Projekto veiklų koordinavimas, informacijos apie įgyvendinamas veiklas, mokėjimo prašymų  įgyvendinančiai institucijai teikimas</t>
  </si>
  <si>
    <t>Rangos darbų (S. Dariaus ir S. Girėno g. - Daukšos g.) koordinavimas, rangovo prisiimtų sutartinių įsipareigojimų vykdymo kontrolė</t>
  </si>
  <si>
    <t>Projektuojamų pėsčiųjų ir dviračių takų atkarpų, vnt. / įrekonstruotų takų ilgis, km</t>
  </si>
  <si>
    <t>8 /~3</t>
  </si>
  <si>
    <t xml:space="preserve">Projekto techninės dokumentacijos rengimo viešojo pirkimo organizavimas, tiekėjų prisiimtų įsipareigojimų vykdymas </t>
  </si>
  <si>
    <t>Informacinių nuorodų į kultūros paveldo objektus (su įrengimu) pirkimo organizavimas</t>
  </si>
  <si>
    <t>Nekilnojamųjų kultūros vertybių vertinimo medžiagos parengimo organizavimas ir koordinavimas, individualių apsaugos reglamentų nekilnojamiesiems kultūros objektams, vietovėms rengimas</t>
  </si>
  <si>
    <t>Archeologiniai  ir kiti tyrinėjimai kultūros paveldo teritorijose, paveldo objektams parengtų tvarkybos projektų ekspertizės vykdymas, sąmatų rengimas</t>
  </si>
  <si>
    <t>Apytalaukio Šv. apaštalų Petro ir Povilo bažnyčios tvoros remonto projekto parengimas ir remonto darbai</t>
  </si>
  <si>
    <t>Projekto įgyvendinimo plano parengimas ir pateikimas įgyvendinančiai institucijai, finansavimo s\sutarties pasirašymo koordinavimas</t>
  </si>
  <si>
    <t>Pasirašyta projekto finansavimo sutartis</t>
  </si>
  <si>
    <t>Šilo tvarkybos ir pritaikymo visuomenės poreikiams techninio projekto parengimo koordinavimas, paslaugų teikėjo prisiimtų sutartinių įsipareigojimų vykdymo kontrolė</t>
  </si>
  <si>
    <t>M.Katkaus sodybos-memorialinio muziejaus namo paveldo tvarkybos darbų techninio projekto parengimo viešojo pirkimo organizavimas, paslaugų teikėjo prisiimtų sutartinių įsipareigojimų vykdymo kontrolė</t>
  </si>
  <si>
    <t>Konteinerių, kompostavimo dėžių įsigijimo viešųjų pirkimų organizavimas, tiekėjų prisiimtų sutartinių įsipareigojimų vykdymo kontrolė</t>
  </si>
  <si>
    <t>Miesto gėlynų, gėlinių ir dekoratyvinių krūmų priežiūros  ir apželdinimo organizavimas ir koordinavimas</t>
  </si>
  <si>
    <t>Strateginio planavimo ir investicijų skyrius, Aplinkosaugos skyrius</t>
  </si>
  <si>
    <t>Pėsčiųjų ir dviračių takų atkarpų (Vaivorykštės tiltas - J. Basanavičiaus g., M. Daukšos g. gatvių, Gegučių parko takų) techninės dokumentacijos rengimo koordinavimas, tiekėjo prisiimtų sutartinių įsipareigojimų vykdymo kontrolė</t>
  </si>
  <si>
    <t>Miesto seniūnijos pastato atnaujinimo techninės dokumentacijos rengimo viešųjų pirkimų organizavimas, tiekėjo prisiimtų sutartinių įsipareigojimų vykdymo kontrolė</t>
  </si>
  <si>
    <t>Viešųjų paslaugų teikimo bei gyventojų aptarnavimo, pasitelkiant dirbtinio intelekto sprendimus viešojo pirkimo organizavimas, sutarties vykdymo kontrolė</t>
  </si>
  <si>
    <t>Projekto veiklų koordinavimas, informacijos apie įgyvendinamas veiklas, mokėjimo prašymų  įgyvendinančiai  institucijai  teikimas</t>
  </si>
  <si>
    <t>Bendrasis skyrius</t>
  </si>
  <si>
    <t xml:space="preserve">Tarybos, mero ir jo tarnybos veiklos užtikrinimas pagal nustatytą LR vietos savivaldos įstatymą ir tarybos veiklos reglamentą </t>
  </si>
  <si>
    <t>Administracijos direktorius, Bendrasis skyrius, Apskaitos skyrius</t>
  </si>
  <si>
    <t>Administracijos skyriams priskirtų funkcijų kokybiško vykdymo, administracinės naštos mažinimo priemonių vykdymo užtikrinimas</t>
  </si>
  <si>
    <t>Administracijos direktorius, Administracijos struktūriniai padaliniai (skyriai) ir darbuotojai, neįeinantys į struktūrinius padalinius</t>
  </si>
  <si>
    <t>Administracijos administracinės naštos mažinimo plano priemonių vykdymo vertinimas, ataskaitų teikimas ir viešinimas</t>
  </si>
  <si>
    <t>Centralizuoto vidaus audito skuyrius</t>
  </si>
  <si>
    <t>Administracijos direktorius, vyr. specialistė (už korupcijai atsparios aplinkos kūrimą atsakingas asmuo)</t>
  </si>
  <si>
    <t>Administracijoje ruošiamų teisės aktų projektų antikorupcinis vertinimas</t>
  </si>
  <si>
    <t>2025-2027 m. Korupcijos prevencijos veiksmų plano parengimas,  įgyvendinimo koordinavimas ir ataskaitos rengimas</t>
  </si>
  <si>
    <t>Priežiūros ir (ar) kontrolės veiklų planavimas, koordinavimas, kontrolė, lorupcokps prevencijos viešinimo vykdymas</t>
  </si>
  <si>
    <t>Kokybės vadybos sistemos administracinių paslaugų rodiklių priežiūra</t>
  </si>
  <si>
    <t>Kompetencijų stiprinimo organizavimas</t>
  </si>
  <si>
    <t>Teisės ir personalo skyrius</t>
  </si>
  <si>
    <t>Seniūnaičių veiklos užtikrinimas (darbo užmokesčio mokėjimas)</t>
  </si>
  <si>
    <t>Gyventojų registro tvarkymas ir duomenų valstybės registrui teikimas</t>
  </si>
  <si>
    <t>Savivaldybei priskirtų archyvinių dokumentų tvarkymas</t>
  </si>
  <si>
    <t>Civilinės būklės aktų registravimas</t>
  </si>
  <si>
    <t>Valstybinės kalbos vartojimo ir taisyklingumo kontrolė</t>
  </si>
  <si>
    <t>Koordinuotai teikiamų paslaugų vaikams nuo gimimo iki 18 metų (turintiems didelių ir labai didelių specialiųjų ugdymosi poreikių – iki 21 metų) ir vaiko atstovams pagal įstatymą koordinavimas</t>
  </si>
  <si>
    <t>Jaunimo politikos įgyvendinimas</t>
  </si>
  <si>
    <t>Valstybės garantuojamos pirminės teisinės pagalbos teikimas</t>
  </si>
  <si>
    <t>Duomenų teikimas valstybės suteiktos pagalbos registrui</t>
  </si>
  <si>
    <t>Savivaldybių teritorijoje esančių miestų ir miestelių teritorijų ribose valstybinės žemės, perduotos Lietuvos Respublikos Vyriausybės nutarimu, patikėtinio funkcijos vykdymas</t>
  </si>
  <si>
    <t>Erdvinių duomenų rinkinio tvarkymas</t>
  </si>
  <si>
    <t xml:space="preserve">Civilinės metrikacijos ir archyvo skyrius </t>
  </si>
  <si>
    <t>Vyr. specialistė (kalbos tvarkytoja)</t>
  </si>
  <si>
    <t>Vyr. specialistė (tarpinstitucinio bendradarbiavimo koordinatorė)</t>
  </si>
  <si>
    <t>Tikslingas lėšų skyrimas ekstremalioms situacijoms ir arba ekstremaliems įvykiams likviduoti, jų padariniams šalinti, gaisrų ir stichinių nelaimių padariniams likviduoti</t>
  </si>
  <si>
    <t>Tikslingas lėšų, skirtų Kėdainių rajono savivaldybės mero fondui, panaudojimas</t>
  </si>
  <si>
    <t>Prisiimtų finansinių įsipareigojimų vykdymas pagal nustatytus paskolų grąžinimo grafikus</t>
  </si>
  <si>
    <t xml:space="preserve">Dalyvavimo veikloje užtikrinimas 
(mokestis)
</t>
  </si>
  <si>
    <t>2025 m.  gyventojų iniciatyvų, skirtų gyvenamajai aplinkai gerinti, projektų idėjų atrankos konkurso organizavimas ir koordinavimas</t>
  </si>
  <si>
    <t>"Babėnų miškas – sveikatingumo trasa"  iniciatyvos įgyvendinimas: darbų bei įrenginių rengimo viešojo pirkimo organizavimas,darbų koordinavimas, rangovo prisiimtų sutartinių įsipareigojimų vykdymo kontrolė</t>
  </si>
  <si>
    <t>"Pelėdnagių paplūdimys"  iniciatyvos įgyvendinimas: rangos darbų viešojo pirkimo organizavimas, rangos darbų koordinavimas, rangovo prisiimtų sutartinių įsipareigojimų vykdymo kontrolė</t>
  </si>
  <si>
    <t>"Šviečiančios supynės Kėdainių miesto parke" iniciatyvos įgyvendinimas: rangos darbų viešojo pirkimo organizavimas, rangos darbų koordinavimas, rangovo prisiimtų sutartinių įsipareigojimų vykdymo kontrolė</t>
  </si>
  <si>
    <t>"Kėdainių rajono gyventojo mobili aplikacija"  iniciatyvos įgyvendinimas (I d.): paslaugų viešojo pirkimo organizavimas, koordinavimas, tiekėjo prisiimtų sutartinių įsipareigojimų vykdymo kontrolė</t>
  </si>
  <si>
    <t>IT įrangos, programų, IS atnaujinimo viešųjų pirkimų organizavimas, įdiegtų programų, IS priežiūra ir plėtros organizavimas</t>
  </si>
  <si>
    <t>02 SOCIALINĖS GEROVĖS UŽTIKRINIMAS</t>
  </si>
  <si>
    <t xml:space="preserve">03 DARNI APLINKA IR INFRASTRUKTŪROS PLĖTRA </t>
  </si>
  <si>
    <t>05 SAVIVALDYBĖS VALDYMO TOBULINIMAS</t>
  </si>
  <si>
    <t xml:space="preserve">04 EKONOMINĖ PLĖTRA </t>
  </si>
  <si>
    <t>2025 m. lėšų poreikis (tūkst. Eur)</t>
  </si>
  <si>
    <t>"Pirmoko krepšelio" įsigijimo  viešojo pirkimo organizavimas</t>
  </si>
  <si>
    <t xml:space="preserve">2025  m. kovo  17 d.  įsakymu Nr.AD-1-268 </t>
  </si>
  <si>
    <t>Jaunimo užimtumo vasarą ir integracijos į darbo rinką programos  koordinavimas ir viešinimas</t>
  </si>
  <si>
    <t xml:space="preserve">Jaunimo savanoriškos veiklos plėtros konkurso organizavimas </t>
  </si>
  <si>
    <t>Veiklose dalyvaujančių savanorių skaičius</t>
  </si>
  <si>
    <t>Projekto "Asmenų su intelekto ir psichikos negalia institucinės globos pertvarkos įgyvendinimas Kėdainių rajono savivaldybėje, įsigyjant apsaugotus būstus" įgyvendinimas</t>
  </si>
  <si>
    <t>Projekto "Asmenų su intelekto ir psichikos negalia institucinės globos pertvarkos įgyvendinimas Kėdainių rajono savivaldybėje, įsteigiant grupinius gyvenimo namus" įgyvendinimas</t>
  </si>
  <si>
    <t xml:space="preserve">Projekto "Asmenų su intelekto ir psichikos negalia institucinės globos pertvarkos įgyvendinimas  Kėdainių rajono savivaldybėje, įsteigiant socialines dirbtuves" įgyvendinimas </t>
  </si>
  <si>
    <t xml:space="preserve">2025 m. balandžio       d.  įsakymo Nr.AD-1-       redakcija)     </t>
  </si>
  <si>
    <t xml:space="preserve"> </t>
  </si>
  <si>
    <t xml:space="preserve">2025 m. gegužės    d.  įsakymo Nr.AD-1-       redakcija)     </t>
  </si>
  <si>
    <t>Pagal programą įdarbintų 14-21 m. jaunuolių skaičius</t>
  </si>
  <si>
    <t>Aplinkos monitoringo programos paslaugų įgyvendinimo koordinavimas</t>
  </si>
  <si>
    <t>Rodiklis bus pasiektas projekto pabaigoje</t>
  </si>
  <si>
    <t>Mokytojų ir švietimo pagalbos specialistų pritraukimas, perkvalifikavimas ir skatinimas</t>
  </si>
  <si>
    <t>9/ 13</t>
  </si>
  <si>
    <t>21</t>
  </si>
  <si>
    <t>0</t>
  </si>
  <si>
    <t>Parengta rekonstrukcijos techninė dokumentacija</t>
  </si>
  <si>
    <t>VšĮ Kėdainių ligoninės Klinikinės diagnostikos ir patologijos laboratorijos iškėlimo ir naujų patalpų pritaikymo programa</t>
  </si>
  <si>
    <t>002-01-04-15 (TP)</t>
  </si>
  <si>
    <t>pritaikytų patalpų laboratorijos nepertraukiamai veiklai, skaičius</t>
  </si>
  <si>
    <t>11</t>
  </si>
  <si>
    <t>002-01-09-09 (TP)</t>
  </si>
  <si>
    <t>Savivaldybės pavaldymo socialinės globos ir priežiūros įstaigų aprūpinimas elektros generatoriais</t>
  </si>
  <si>
    <t>002-01-09-10 (TP)</t>
  </si>
  <si>
    <t>Daugiabučių namų patalpų pritaikymas minimaliems priedangų reikalavimams</t>
  </si>
  <si>
    <t>Įstaigų, aprūpintų elektros generatoriais, skaičius</t>
  </si>
  <si>
    <t>Pritaikytų daugiabučių namų minimaliems priedangų reikalavimams skaičius</t>
  </si>
  <si>
    <t>Konkurso organizavimas, priemonių  koordinavimas</t>
  </si>
  <si>
    <t>002-01-10-09 (TP)</t>
  </si>
  <si>
    <r>
      <t xml:space="preserve">Pirminės asmens sveikatos priežiūros paslaugų prieinamumo ir kokybės užtikrinimo Kėdainių rajono </t>
    </r>
    <r>
      <rPr>
        <u/>
        <sz val="10"/>
        <rFont val="Times New Roman"/>
        <family val="1"/>
      </rPr>
      <t>kaimiškųjų</t>
    </r>
    <r>
      <rPr>
        <sz val="10"/>
        <rFont val="Times New Roman"/>
        <family val="1"/>
      </rPr>
      <t xml:space="preserve"> vietovių gyventojams programą </t>
    </r>
  </si>
  <si>
    <t xml:space="preserve">Techninio projekto rengimo koordinavimas </t>
  </si>
  <si>
    <t>Vandentvarkos tinklų  bei elektros tinklų rekonstrukcijos Kėdainių LEZ teritorijoje paraiškos teikimas finansavimui gauti, vandentvarkos darbų viešojo pirkimo vykdymas, sutarties koordinavimas</t>
  </si>
  <si>
    <t xml:space="preserve">2025 m. lapkričio 6 d.  įsakymo Nr.AD-1-1205  redakcija)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</si>
</sst>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79" x14ac:knownFonts="1">
    <font>
      <sz val="10"/>
      <name val="Arial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sz val="9"/>
      <name val="Times New Roman"/>
      <family val="1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.5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  <charset val="186"/>
    </font>
    <font>
      <sz val="12"/>
      <color rgb="FF0070C0"/>
      <name val="Times New Roman"/>
      <family val="1"/>
    </font>
    <font>
      <sz val="10"/>
      <color rgb="FF009900"/>
      <name val="Times New Roman"/>
      <family val="1"/>
    </font>
    <font>
      <i/>
      <sz val="10"/>
      <color theme="1"/>
      <name val="Times New Roman"/>
      <family val="1"/>
    </font>
    <font>
      <sz val="11"/>
      <name val="Arial"/>
      <family val="2"/>
      <charset val="186"/>
    </font>
    <font>
      <i/>
      <sz val="1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10"/>
      <color rgb="FF002060"/>
      <name val="Times New Roman"/>
      <family val="1"/>
    </font>
    <font>
      <b/>
      <sz val="11"/>
      <color rgb="FF002060"/>
      <name val="Times New Roman"/>
      <family val="1"/>
    </font>
    <font>
      <b/>
      <sz val="11"/>
      <color theme="3" tint="-0.249977111117893"/>
      <name val="Times New Roman"/>
      <family val="1"/>
    </font>
    <font>
      <sz val="10"/>
      <color theme="3" tint="-0.249977111117893"/>
      <name val="Times New Roman"/>
      <family val="1"/>
    </font>
    <font>
      <b/>
      <sz val="10"/>
      <color rgb="FF002060"/>
      <name val="Times New Roman"/>
      <family val="1"/>
    </font>
    <font>
      <b/>
      <sz val="10"/>
      <color rgb="FF002060"/>
      <name val="Times New Roman"/>
      <family val="1"/>
      <charset val="186"/>
    </font>
    <font>
      <b/>
      <sz val="12"/>
      <color rgb="FF002060"/>
      <name val="Times New Roman"/>
      <family val="1"/>
    </font>
    <font>
      <b/>
      <sz val="11"/>
      <color rgb="FF002060"/>
      <name val="Times New Roman"/>
      <family val="1"/>
      <charset val="186"/>
    </font>
    <font>
      <sz val="10"/>
      <color rgb="FF002060"/>
      <name val="Arial"/>
      <family val="2"/>
      <charset val="186"/>
    </font>
    <font>
      <b/>
      <sz val="12"/>
      <color rgb="FF002060"/>
      <name val="Times New Roman"/>
      <family val="1"/>
      <charset val="186"/>
    </font>
    <font>
      <i/>
      <sz val="10"/>
      <name val="Arial"/>
      <family val="2"/>
      <charset val="186"/>
    </font>
    <font>
      <sz val="11.5"/>
      <color rgb="FF002060"/>
      <name val="Times New Roman"/>
      <family val="1"/>
    </font>
    <font>
      <sz val="11.5"/>
      <color theme="1"/>
      <name val="Times New Roman"/>
      <family val="1"/>
    </font>
    <font>
      <i/>
      <sz val="9"/>
      <name val="Times New Roman"/>
      <family val="1"/>
    </font>
    <font>
      <i/>
      <sz val="9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i/>
      <sz val="9"/>
      <name val="Times New Roman"/>
      <family val="1"/>
    </font>
    <font>
      <b/>
      <sz val="9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0"/>
      <name val="Arial"/>
      <family val="2"/>
      <charset val="186"/>
    </font>
    <font>
      <sz val="14"/>
      <color theme="0"/>
      <name val="Times New Roman"/>
      <family val="1"/>
      <charset val="186"/>
    </font>
    <font>
      <i/>
      <sz val="10"/>
      <color theme="0"/>
      <name val="Arial"/>
      <family val="2"/>
      <charset val="186"/>
    </font>
    <font>
      <sz val="11"/>
      <color theme="0"/>
      <name val="Times New Roman"/>
      <family val="1"/>
      <charset val="186"/>
    </font>
    <font>
      <i/>
      <sz val="9.5"/>
      <name val="Times New Roman"/>
      <family val="1"/>
    </font>
    <font>
      <b/>
      <sz val="9.5"/>
      <name val="Times New Roman"/>
      <family val="1"/>
    </font>
    <font>
      <sz val="11.5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u/>
      <sz val="14"/>
      <name val="Times New Roman"/>
      <family val="1"/>
      <charset val="186"/>
    </font>
    <font>
      <sz val="13"/>
      <name val="Times New Roman"/>
      <family val="1"/>
      <charset val="186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b/>
      <sz val="10"/>
      <name val="Arial"/>
      <family val="2"/>
      <charset val="186"/>
    </font>
    <font>
      <u/>
      <sz val="9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i/>
      <sz val="12"/>
      <name val="Times New Roman"/>
      <family val="1"/>
      <charset val="186"/>
    </font>
    <font>
      <u/>
      <sz val="10"/>
      <name val="Times New Roman"/>
      <family val="1"/>
    </font>
    <font>
      <b/>
      <sz val="9"/>
      <name val="Times New Roman"/>
      <family val="1"/>
      <charset val="186"/>
    </font>
    <font>
      <sz val="11.5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8" tint="0.59999389629810485"/>
        <bgColor indexed="34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9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0"/>
        <bgColor rgb="FFB6DDE8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" fillId="0" borderId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3" fillId="0" borderId="0"/>
    <xf numFmtId="0" fontId="1" fillId="0" borderId="0"/>
  </cellStyleXfs>
  <cellXfs count="1131">
    <xf numFmtId="0" fontId="0" fillId="0" borderId="0" xfId="0"/>
    <xf numFmtId="0" fontId="6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9" fillId="0" borderId="0" xfId="0" applyFont="1" applyAlignment="1">
      <alignment wrapText="1"/>
    </xf>
    <xf numFmtId="0" fontId="6" fillId="2" borderId="0" xfId="0" applyFont="1" applyFill="1"/>
    <xf numFmtId="0" fontId="6" fillId="0" borderId="0" xfId="0" applyFont="1" applyAlignment="1">
      <alignment horizontal="left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vertical="top" wrapText="1"/>
    </xf>
    <xf numFmtId="0" fontId="12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horizontal="right" vertical="top" wrapText="1"/>
    </xf>
    <xf numFmtId="0" fontId="8" fillId="0" borderId="0" xfId="0" applyFont="1" applyAlignment="1">
      <alignment vertical="top" wrapText="1"/>
    </xf>
    <xf numFmtId="0" fontId="12" fillId="0" borderId="0" xfId="0" applyFont="1"/>
    <xf numFmtId="166" fontId="12" fillId="4" borderId="1" xfId="4" applyNumberFormat="1" applyFont="1" applyFill="1" applyBorder="1" applyAlignment="1">
      <alignment vertical="top" wrapText="1"/>
    </xf>
    <xf numFmtId="0" fontId="12" fillId="0" borderId="1" xfId="4" applyFont="1" applyBorder="1" applyAlignment="1">
      <alignment horizontal="center" vertical="top" wrapText="1"/>
    </xf>
    <xf numFmtId="0" fontId="1" fillId="4" borderId="1" xfId="0" applyFont="1" applyFill="1" applyBorder="1" applyAlignment="1">
      <alignment vertical="top" wrapText="1"/>
    </xf>
    <xf numFmtId="0" fontId="12" fillId="0" borderId="0" xfId="0" applyFont="1" applyAlignment="1">
      <alignment wrapText="1"/>
    </xf>
    <xf numFmtId="49" fontId="12" fillId="0" borderId="1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vertical="top" wrapText="1"/>
    </xf>
    <xf numFmtId="0" fontId="12" fillId="4" borderId="1" xfId="4" applyFont="1" applyFill="1" applyBorder="1" applyAlignment="1">
      <alignment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2" fillId="4" borderId="1" xfId="0" applyFont="1" applyFill="1" applyBorder="1" applyAlignment="1">
      <alignment vertical="top" wrapText="1"/>
    </xf>
    <xf numFmtId="0" fontId="12" fillId="4" borderId="1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2" fillId="0" borderId="1" xfId="4" applyFont="1" applyBorder="1" applyAlignment="1">
      <alignment vertical="top" wrapText="1"/>
    </xf>
    <xf numFmtId="49" fontId="12" fillId="0" borderId="0" xfId="0" applyNumberFormat="1" applyFont="1" applyAlignment="1">
      <alignment vertical="top" wrapText="1"/>
    </xf>
    <xf numFmtId="49" fontId="12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center" vertical="top"/>
    </xf>
    <xf numFmtId="0" fontId="12" fillId="4" borderId="1" xfId="4" applyFont="1" applyFill="1" applyBorder="1" applyAlignment="1">
      <alignment horizontal="left" vertical="top" wrapText="1"/>
    </xf>
    <xf numFmtId="0" fontId="12" fillId="4" borderId="1" xfId="4" applyFont="1" applyFill="1" applyBorder="1" applyAlignment="1">
      <alignment horizontal="center" vertical="top" wrapText="1"/>
    </xf>
    <xf numFmtId="49" fontId="1" fillId="0" borderId="1" xfId="6" applyNumberFormat="1" applyBorder="1" applyAlignment="1">
      <alignment horizontal="lef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left" vertical="top" wrapText="1"/>
    </xf>
    <xf numFmtId="0" fontId="12" fillId="4" borderId="2" xfId="4" applyFont="1" applyFill="1" applyBorder="1" applyAlignment="1">
      <alignment horizontal="center" vertical="top" wrapText="1"/>
    </xf>
    <xf numFmtId="49" fontId="17" fillId="0" borderId="1" xfId="0" applyNumberFormat="1" applyFont="1" applyBorder="1" applyAlignment="1">
      <alignment vertical="top" wrapText="1"/>
    </xf>
    <xf numFmtId="49" fontId="17" fillId="0" borderId="1" xfId="0" applyNumberFormat="1" applyFont="1" applyBorder="1" applyAlignment="1">
      <alignment horizontal="left" vertical="top" wrapText="1"/>
    </xf>
    <xf numFmtId="166" fontId="17" fillId="4" borderId="1" xfId="0" applyNumberFormat="1" applyFont="1" applyFill="1" applyBorder="1" applyAlignment="1">
      <alignment horizontal="right" vertical="top" wrapText="1"/>
    </xf>
    <xf numFmtId="165" fontId="1" fillId="0" borderId="1" xfId="0" applyNumberFormat="1" applyFont="1" applyBorder="1" applyAlignment="1">
      <alignment horizontal="left" vertical="top" wrapText="1"/>
    </xf>
    <xf numFmtId="165" fontId="2" fillId="4" borderId="1" xfId="0" applyNumberFormat="1" applyFont="1" applyFill="1" applyBorder="1" applyAlignment="1">
      <alignment horizontal="left" vertical="top" wrapText="1"/>
    </xf>
    <xf numFmtId="49" fontId="17" fillId="4" borderId="1" xfId="0" applyNumberFormat="1" applyFont="1" applyFill="1" applyBorder="1" applyAlignment="1">
      <alignment vertical="top" wrapText="1"/>
    </xf>
    <xf numFmtId="0" fontId="17" fillId="0" borderId="2" xfId="0" applyFont="1" applyBorder="1" applyAlignment="1">
      <alignment horizontal="left" vertical="top" wrapText="1"/>
    </xf>
    <xf numFmtId="0" fontId="17" fillId="4" borderId="1" xfId="0" applyFont="1" applyFill="1" applyBorder="1" applyAlignment="1">
      <alignment vertical="top" wrapText="1"/>
    </xf>
    <xf numFmtId="0" fontId="17" fillId="4" borderId="1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vertical="top" wrapText="1"/>
    </xf>
    <xf numFmtId="166" fontId="17" fillId="4" borderId="1" xfId="0" applyNumberFormat="1" applyFont="1" applyFill="1" applyBorder="1" applyAlignment="1">
      <alignment vertical="top" wrapText="1"/>
    </xf>
    <xf numFmtId="0" fontId="17" fillId="0" borderId="1" xfId="0" applyFont="1" applyBorder="1" applyAlignment="1">
      <alignment horizontal="left" vertical="top" wrapText="1"/>
    </xf>
    <xf numFmtId="49" fontId="17" fillId="4" borderId="1" xfId="0" applyNumberFormat="1" applyFont="1" applyFill="1" applyBorder="1" applyAlignment="1">
      <alignment horizontal="left" vertical="top" wrapText="1"/>
    </xf>
    <xf numFmtId="0" fontId="17" fillId="0" borderId="0" xfId="0" applyFont="1"/>
    <xf numFmtId="49" fontId="17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2" fillId="2" borderId="0" xfId="0" applyFont="1" applyFill="1"/>
    <xf numFmtId="49" fontId="12" fillId="4" borderId="2" xfId="0" applyNumberFormat="1" applyFont="1" applyFill="1" applyBorder="1" applyAlignment="1">
      <alignment horizontal="left" vertical="top" wrapText="1"/>
    </xf>
    <xf numFmtId="49" fontId="4" fillId="4" borderId="0" xfId="6" applyNumberFormat="1" applyFont="1" applyFill="1" applyAlignment="1">
      <alignment horizontal="left"/>
    </xf>
    <xf numFmtId="49" fontId="17" fillId="0" borderId="5" xfId="0" applyNumberFormat="1" applyFont="1" applyBorder="1" applyAlignment="1">
      <alignment horizontal="left" vertical="top" wrapText="1"/>
    </xf>
    <xf numFmtId="0" fontId="1" fillId="0" borderId="1" xfId="4" applyFont="1" applyBorder="1" applyAlignment="1">
      <alignment vertical="top" wrapText="1"/>
    </xf>
    <xf numFmtId="0" fontId="1" fillId="4" borderId="1" xfId="4" applyFont="1" applyFill="1" applyBorder="1" applyAlignment="1">
      <alignment vertical="top" wrapText="1"/>
    </xf>
    <xf numFmtId="0" fontId="11" fillId="0" borderId="1" xfId="4" applyFont="1" applyBorder="1" applyAlignment="1">
      <alignment vertical="top" wrapText="1"/>
    </xf>
    <xf numFmtId="0" fontId="22" fillId="4" borderId="1" xfId="4" applyFont="1" applyFill="1" applyBorder="1" applyAlignment="1">
      <alignment vertical="top" wrapText="1"/>
    </xf>
    <xf numFmtId="0" fontId="8" fillId="9" borderId="1" xfId="4" applyFont="1" applyFill="1" applyBorder="1" applyAlignment="1">
      <alignment vertical="top" wrapText="1"/>
    </xf>
    <xf numFmtId="0" fontId="14" fillId="9" borderId="1" xfId="4" applyFont="1" applyFill="1" applyBorder="1" applyAlignment="1">
      <alignment vertical="top" wrapText="1"/>
    </xf>
    <xf numFmtId="0" fontId="8" fillId="10" borderId="1" xfId="4" applyFont="1" applyFill="1" applyBorder="1" applyAlignment="1">
      <alignment vertical="top" wrapText="1"/>
    </xf>
    <xf numFmtId="0" fontId="14" fillId="10" borderId="1" xfId="4" applyFont="1" applyFill="1" applyBorder="1" applyAlignment="1">
      <alignment vertical="top" wrapText="1"/>
    </xf>
    <xf numFmtId="0" fontId="21" fillId="0" borderId="1" xfId="4" applyFont="1" applyBorder="1" applyAlignment="1">
      <alignment vertical="top" wrapText="1"/>
    </xf>
    <xf numFmtId="0" fontId="7" fillId="11" borderId="1" xfId="4" applyFont="1" applyFill="1" applyBorder="1" applyAlignment="1">
      <alignment vertical="top" wrapText="1"/>
    </xf>
    <xf numFmtId="0" fontId="4" fillId="9" borderId="1" xfId="4" applyFont="1" applyFill="1" applyBorder="1" applyAlignment="1">
      <alignment vertical="top" wrapText="1"/>
    </xf>
    <xf numFmtId="0" fontId="15" fillId="0" borderId="1" xfId="4" applyFont="1" applyBorder="1" applyAlignment="1">
      <alignment vertical="top" wrapText="1"/>
    </xf>
    <xf numFmtId="0" fontId="15" fillId="4" borderId="1" xfId="4" applyFont="1" applyFill="1" applyBorder="1" applyAlignment="1">
      <alignment vertical="top" wrapText="1"/>
    </xf>
    <xf numFmtId="0" fontId="22" fillId="0" borderId="1" xfId="4" applyFont="1" applyBorder="1" applyAlignment="1">
      <alignment vertical="top" wrapText="1"/>
    </xf>
    <xf numFmtId="166" fontId="22" fillId="4" borderId="1" xfId="4" applyNumberFormat="1" applyFont="1" applyFill="1" applyBorder="1" applyAlignment="1">
      <alignment vertical="top" wrapText="1"/>
    </xf>
    <xf numFmtId="0" fontId="4" fillId="10" borderId="1" xfId="4" applyFont="1" applyFill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14" fillId="11" borderId="1" xfId="4" applyFont="1" applyFill="1" applyBorder="1" applyAlignment="1">
      <alignment vertical="top" wrapText="1"/>
    </xf>
    <xf numFmtId="166" fontId="14" fillId="10" borderId="1" xfId="4" applyNumberFormat="1" applyFont="1" applyFill="1" applyBorder="1" applyAlignment="1">
      <alignment vertical="top" wrapText="1"/>
    </xf>
    <xf numFmtId="0" fontId="22" fillId="2" borderId="0" xfId="0" applyFont="1" applyFill="1"/>
    <xf numFmtId="166" fontId="14" fillId="9" borderId="1" xfId="4" applyNumberFormat="1" applyFont="1" applyFill="1" applyBorder="1" applyAlignment="1">
      <alignment vertical="top" wrapText="1"/>
    </xf>
    <xf numFmtId="0" fontId="24" fillId="9" borderId="1" xfId="4" applyFont="1" applyFill="1" applyBorder="1" applyAlignment="1">
      <alignment vertical="top" wrapText="1"/>
    </xf>
    <xf numFmtId="49" fontId="12" fillId="0" borderId="1" xfId="6" applyNumberFormat="1" applyFont="1" applyBorder="1" applyAlignment="1">
      <alignment horizontal="left" vertical="top" wrapText="1"/>
    </xf>
    <xf numFmtId="0" fontId="16" fillId="0" borderId="0" xfId="0" applyFont="1" applyAlignment="1">
      <alignment vertical="top" wrapText="1"/>
    </xf>
    <xf numFmtId="166" fontId="13" fillId="8" borderId="1" xfId="4" applyNumberFormat="1" applyFont="1" applyFill="1" applyBorder="1" applyAlignment="1">
      <alignment vertical="top" wrapText="1"/>
    </xf>
    <xf numFmtId="166" fontId="17" fillId="4" borderId="1" xfId="0" applyNumberFormat="1" applyFont="1" applyFill="1" applyBorder="1" applyAlignment="1">
      <alignment vertical="top"/>
    </xf>
    <xf numFmtId="166" fontId="3" fillId="8" borderId="1" xfId="6" applyNumberFormat="1" applyFont="1" applyFill="1" applyBorder="1" applyAlignment="1">
      <alignment vertical="top" wrapText="1"/>
    </xf>
    <xf numFmtId="49" fontId="25" fillId="0" borderId="1" xfId="0" applyNumberFormat="1" applyFont="1" applyBorder="1" applyAlignment="1">
      <alignment horizontal="left" vertical="top" wrapText="1"/>
    </xf>
    <xf numFmtId="166" fontId="26" fillId="0" borderId="1" xfId="0" applyNumberFormat="1" applyFont="1" applyBorder="1" applyAlignment="1">
      <alignment vertical="top" wrapText="1"/>
    </xf>
    <xf numFmtId="166" fontId="25" fillId="9" borderId="1" xfId="0" applyNumberFormat="1" applyFont="1" applyFill="1" applyBorder="1" applyAlignment="1">
      <alignment vertical="top" wrapText="1"/>
    </xf>
    <xf numFmtId="0" fontId="17" fillId="4" borderId="2" xfId="0" applyFont="1" applyFill="1" applyBorder="1" applyAlignment="1">
      <alignment horizontal="left" vertical="top" wrapText="1"/>
    </xf>
    <xf numFmtId="0" fontId="17" fillId="4" borderId="4" xfId="0" applyFont="1" applyFill="1" applyBorder="1" applyAlignment="1">
      <alignment horizontal="left" vertical="top" wrapText="1"/>
    </xf>
    <xf numFmtId="166" fontId="16" fillId="0" borderId="0" xfId="0" applyNumberFormat="1" applyFont="1" applyAlignment="1">
      <alignment vertical="top" wrapText="1"/>
    </xf>
    <xf numFmtId="165" fontId="17" fillId="0" borderId="1" xfId="0" applyNumberFormat="1" applyFont="1" applyBorder="1" applyAlignment="1">
      <alignment vertical="top" wrapText="1"/>
    </xf>
    <xf numFmtId="0" fontId="12" fillId="0" borderId="1" xfId="4" applyFont="1" applyBorder="1" applyAlignment="1">
      <alignment horizontal="left" vertical="top" wrapText="1"/>
    </xf>
    <xf numFmtId="166" fontId="17" fillId="4" borderId="1" xfId="4" applyNumberFormat="1" applyFont="1" applyFill="1" applyBorder="1" applyAlignment="1">
      <alignment vertical="top" wrapText="1"/>
    </xf>
    <xf numFmtId="0" fontId="12" fillId="2" borderId="0" xfId="0" applyFont="1" applyFill="1" applyAlignment="1">
      <alignment horizontal="left"/>
    </xf>
    <xf numFmtId="166" fontId="28" fillId="4" borderId="1" xfId="4" applyNumberFormat="1" applyFont="1" applyFill="1" applyBorder="1" applyAlignment="1">
      <alignment vertical="top" wrapText="1"/>
    </xf>
    <xf numFmtId="0" fontId="31" fillId="0" borderId="0" xfId="0" applyFont="1" applyAlignment="1">
      <alignment vertical="top" wrapText="1"/>
    </xf>
    <xf numFmtId="166" fontId="31" fillId="0" borderId="0" xfId="0" applyNumberFormat="1" applyFont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32" fillId="2" borderId="0" xfId="0" applyFont="1" applyFill="1"/>
    <xf numFmtId="166" fontId="7" fillId="9" borderId="1" xfId="4" applyNumberFormat="1" applyFont="1" applyFill="1" applyBorder="1" applyAlignment="1">
      <alignment vertical="top" wrapText="1"/>
    </xf>
    <xf numFmtId="0" fontId="34" fillId="2" borderId="0" xfId="0" applyFont="1" applyFill="1"/>
    <xf numFmtId="0" fontId="35" fillId="0" borderId="1" xfId="4" applyFont="1" applyBorder="1" applyAlignment="1">
      <alignment vertical="top" wrapText="1"/>
    </xf>
    <xf numFmtId="166" fontId="11" fillId="4" borderId="1" xfId="4" applyNumberFormat="1" applyFont="1" applyFill="1" applyBorder="1" applyAlignment="1">
      <alignment vertical="top" wrapText="1"/>
    </xf>
    <xf numFmtId="0" fontId="7" fillId="9" borderId="1" xfId="4" applyFont="1" applyFill="1" applyBorder="1" applyAlignment="1">
      <alignment vertical="top" wrapText="1"/>
    </xf>
    <xf numFmtId="49" fontId="12" fillId="3" borderId="1" xfId="0" applyNumberFormat="1" applyFont="1" applyFill="1" applyBorder="1" applyAlignment="1">
      <alignment horizontal="left" vertical="top" wrapText="1"/>
    </xf>
    <xf numFmtId="166" fontId="13" fillId="0" borderId="0" xfId="0" applyNumberFormat="1" applyFont="1" applyAlignment="1">
      <alignment vertical="top" wrapText="1"/>
    </xf>
    <xf numFmtId="49" fontId="12" fillId="0" borderId="2" xfId="0" applyNumberFormat="1" applyFont="1" applyBorder="1" applyAlignment="1">
      <alignment horizontal="center" vertical="top" wrapText="1"/>
    </xf>
    <xf numFmtId="0" fontId="17" fillId="2" borderId="0" xfId="0" applyFont="1" applyFill="1"/>
    <xf numFmtId="166" fontId="12" fillId="4" borderId="0" xfId="4" applyNumberFormat="1" applyFont="1" applyFill="1" applyAlignment="1">
      <alignment horizontal="center" vertical="top" wrapText="1"/>
    </xf>
    <xf numFmtId="166" fontId="1" fillId="4" borderId="1" xfId="0" applyNumberFormat="1" applyFont="1" applyFill="1" applyBorder="1" applyAlignment="1">
      <alignment vertical="top" wrapText="1"/>
    </xf>
    <xf numFmtId="0" fontId="6" fillId="4" borderId="0" xfId="0" applyFont="1" applyFill="1"/>
    <xf numFmtId="166" fontId="25" fillId="4" borderId="1" xfId="0" applyNumberFormat="1" applyFont="1" applyFill="1" applyBorder="1" applyAlignment="1">
      <alignment vertical="top" wrapText="1"/>
    </xf>
    <xf numFmtId="0" fontId="16" fillId="0" borderId="0" xfId="0" applyFont="1" applyAlignment="1">
      <alignment horizontal="right" vertical="top" wrapText="1"/>
    </xf>
    <xf numFmtId="49" fontId="8" fillId="0" borderId="0" xfId="0" applyNumberFormat="1" applyFont="1" applyAlignment="1">
      <alignment horizontal="left" vertical="top" wrapText="1"/>
    </xf>
    <xf numFmtId="49" fontId="12" fillId="5" borderId="1" xfId="0" applyNumberFormat="1" applyFont="1" applyFill="1" applyBorder="1" applyAlignment="1">
      <alignment horizontal="left" vertical="top" wrapText="1"/>
    </xf>
    <xf numFmtId="49" fontId="8" fillId="0" borderId="0" xfId="0" applyNumberFormat="1" applyFont="1" applyAlignment="1">
      <alignment horizontal="left" vertical="top"/>
    </xf>
    <xf numFmtId="0" fontId="11" fillId="4" borderId="1" xfId="4" applyFont="1" applyFill="1" applyBorder="1" applyAlignment="1">
      <alignment vertical="top" wrapText="1"/>
    </xf>
    <xf numFmtId="0" fontId="7" fillId="10" borderId="1" xfId="4" applyFont="1" applyFill="1" applyBorder="1" applyAlignment="1">
      <alignment vertical="top" wrapText="1"/>
    </xf>
    <xf numFmtId="166" fontId="1" fillId="4" borderId="1" xfId="0" applyNumberFormat="1" applyFont="1" applyFill="1" applyBorder="1" applyAlignment="1">
      <alignment vertical="top"/>
    </xf>
    <xf numFmtId="49" fontId="1" fillId="4" borderId="2" xfId="0" applyNumberFormat="1" applyFont="1" applyFill="1" applyBorder="1" applyAlignment="1">
      <alignment vertical="top" wrapText="1"/>
    </xf>
    <xf numFmtId="165" fontId="1" fillId="4" borderId="3" xfId="0" applyNumberFormat="1" applyFont="1" applyFill="1" applyBorder="1" applyAlignment="1">
      <alignment horizontal="left" vertical="top" wrapText="1"/>
    </xf>
    <xf numFmtId="0" fontId="4" fillId="11" borderId="1" xfId="4" applyFont="1" applyFill="1" applyBorder="1" applyAlignment="1">
      <alignment vertical="top" wrapText="1"/>
    </xf>
    <xf numFmtId="0" fontId="5" fillId="0" borderId="1" xfId="4" applyFont="1" applyBorder="1" applyAlignment="1">
      <alignment vertical="top" wrapText="1"/>
    </xf>
    <xf numFmtId="0" fontId="5" fillId="4" borderId="1" xfId="4" applyFont="1" applyFill="1" applyBorder="1" applyAlignment="1">
      <alignment vertical="top" wrapText="1"/>
    </xf>
    <xf numFmtId="166" fontId="29" fillId="9" borderId="1" xfId="4" applyNumberFormat="1" applyFont="1" applyFill="1" applyBorder="1" applyAlignment="1">
      <alignment vertical="top" wrapText="1"/>
    </xf>
    <xf numFmtId="4" fontId="17" fillId="4" borderId="1" xfId="4" applyNumberFormat="1" applyFont="1" applyFill="1" applyBorder="1" applyAlignment="1">
      <alignment vertical="top" wrapText="1"/>
    </xf>
    <xf numFmtId="0" fontId="17" fillId="3" borderId="1" xfId="0" applyFont="1" applyFill="1" applyBorder="1" applyAlignment="1">
      <alignment horizontal="left" vertical="top" wrapText="1"/>
    </xf>
    <xf numFmtId="165" fontId="17" fillId="2" borderId="1" xfId="0" applyNumberFormat="1" applyFont="1" applyFill="1" applyBorder="1" applyAlignment="1">
      <alignment horizontal="left" vertical="top" wrapText="1"/>
    </xf>
    <xf numFmtId="166" fontId="20" fillId="8" borderId="1" xfId="0" applyNumberFormat="1" applyFont="1" applyFill="1" applyBorder="1" applyAlignment="1">
      <alignment vertical="top" wrapText="1"/>
    </xf>
    <xf numFmtId="166" fontId="17" fillId="4" borderId="0" xfId="0" applyNumberFormat="1" applyFont="1" applyFill="1" applyAlignment="1">
      <alignment horizontal="center" vertical="top" wrapText="1"/>
    </xf>
    <xf numFmtId="0" fontId="29" fillId="11" borderId="1" xfId="4" applyFont="1" applyFill="1" applyBorder="1" applyAlignment="1">
      <alignment vertical="top" wrapText="1"/>
    </xf>
    <xf numFmtId="0" fontId="33" fillId="0" borderId="1" xfId="4" applyFont="1" applyBorder="1" applyAlignment="1">
      <alignment vertical="top" wrapText="1"/>
    </xf>
    <xf numFmtId="0" fontId="17" fillId="0" borderId="1" xfId="4" applyFont="1" applyBorder="1" applyAlignment="1">
      <alignment vertical="top" wrapText="1"/>
    </xf>
    <xf numFmtId="0" fontId="19" fillId="0" borderId="1" xfId="4" applyFont="1" applyBorder="1" applyAlignment="1">
      <alignment vertical="top" wrapText="1"/>
    </xf>
    <xf numFmtId="0" fontId="33" fillId="4" borderId="1" xfId="4" applyFont="1" applyFill="1" applyBorder="1" applyAlignment="1">
      <alignment vertical="top" wrapText="1"/>
    </xf>
    <xf numFmtId="0" fontId="19" fillId="4" borderId="1" xfId="4" applyFont="1" applyFill="1" applyBorder="1" applyAlignment="1">
      <alignment vertical="top" wrapText="1"/>
    </xf>
    <xf numFmtId="0" fontId="19" fillId="9" borderId="1" xfId="4" applyFont="1" applyFill="1" applyBorder="1" applyAlignment="1">
      <alignment vertical="top" wrapText="1"/>
    </xf>
    <xf numFmtId="166" fontId="19" fillId="9" borderId="1" xfId="4" applyNumberFormat="1" applyFont="1" applyFill="1" applyBorder="1" applyAlignment="1">
      <alignment vertical="top" wrapText="1"/>
    </xf>
    <xf numFmtId="0" fontId="19" fillId="10" borderId="1" xfId="4" applyFont="1" applyFill="1" applyBorder="1" applyAlignment="1">
      <alignment vertical="top" wrapText="1"/>
    </xf>
    <xf numFmtId="166" fontId="20" fillId="10" borderId="1" xfId="4" applyNumberFormat="1" applyFont="1" applyFill="1" applyBorder="1" applyAlignment="1">
      <alignment vertical="top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166" fontId="12" fillId="4" borderId="8" xfId="0" applyNumberFormat="1" applyFont="1" applyFill="1" applyBorder="1" applyAlignment="1">
      <alignment vertical="top" wrapText="1"/>
    </xf>
    <xf numFmtId="166" fontId="21" fillId="4" borderId="1" xfId="4" applyNumberFormat="1" applyFont="1" applyFill="1" applyBorder="1" applyAlignment="1">
      <alignment vertical="top" wrapText="1"/>
    </xf>
    <xf numFmtId="49" fontId="4" fillId="4" borderId="0" xfId="6" applyNumberFormat="1" applyFont="1" applyFill="1" applyAlignment="1">
      <alignment horizontal="center"/>
    </xf>
    <xf numFmtId="49" fontId="5" fillId="0" borderId="1" xfId="6" applyNumberFormat="1" applyFont="1" applyBorder="1" applyAlignment="1">
      <alignment horizontal="left" vertical="top" wrapText="1"/>
    </xf>
    <xf numFmtId="166" fontId="7" fillId="10" borderId="1" xfId="4" applyNumberFormat="1" applyFont="1" applyFill="1" applyBorder="1" applyAlignment="1">
      <alignment vertical="top" wrapText="1"/>
    </xf>
    <xf numFmtId="166" fontId="35" fillId="4" borderId="1" xfId="4" applyNumberFormat="1" applyFont="1" applyFill="1" applyBorder="1" applyAlignment="1">
      <alignment vertical="top" wrapText="1"/>
    </xf>
    <xf numFmtId="0" fontId="1" fillId="0" borderId="0" xfId="0" applyFont="1"/>
    <xf numFmtId="0" fontId="12" fillId="4" borderId="0" xfId="4" applyFont="1" applyFill="1" applyAlignment="1">
      <alignment horizontal="center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7" fillId="4" borderId="1" xfId="0" applyNumberFormat="1" applyFont="1" applyFill="1" applyBorder="1" applyAlignment="1">
      <alignment horizontal="center" vertical="top" wrapText="1"/>
    </xf>
    <xf numFmtId="0" fontId="17" fillId="4" borderId="2" xfId="0" applyFont="1" applyFill="1" applyBorder="1" applyAlignment="1">
      <alignment horizontal="center" vertical="top" wrapText="1"/>
    </xf>
    <xf numFmtId="0" fontId="37" fillId="2" borderId="0" xfId="0" applyFont="1" applyFill="1"/>
    <xf numFmtId="49" fontId="38" fillId="8" borderId="3" xfId="0" applyNumberFormat="1" applyFont="1" applyFill="1" applyBorder="1" applyAlignment="1">
      <alignment horizontal="left" vertical="top" wrapText="1"/>
    </xf>
    <xf numFmtId="49" fontId="38" fillId="8" borderId="1" xfId="0" applyNumberFormat="1" applyFont="1" applyFill="1" applyBorder="1" applyAlignment="1">
      <alignment vertical="top" wrapText="1"/>
    </xf>
    <xf numFmtId="4" fontId="38" fillId="8" borderId="1" xfId="0" applyNumberFormat="1" applyFont="1" applyFill="1" applyBorder="1" applyAlignment="1">
      <alignment vertical="top" wrapText="1"/>
    </xf>
    <xf numFmtId="166" fontId="38" fillId="8" borderId="1" xfId="0" applyNumberFormat="1" applyFont="1" applyFill="1" applyBorder="1" applyAlignment="1">
      <alignment vertical="top" wrapText="1"/>
    </xf>
    <xf numFmtId="49" fontId="17" fillId="4" borderId="2" xfId="0" applyNumberFormat="1" applyFont="1" applyFill="1" applyBorder="1" applyAlignment="1">
      <alignment horizontal="center" vertical="top" wrapText="1"/>
    </xf>
    <xf numFmtId="49" fontId="39" fillId="8" borderId="3" xfId="0" applyNumberFormat="1" applyFont="1" applyFill="1" applyBorder="1" applyAlignment="1">
      <alignment horizontal="left" vertical="top" wrapText="1"/>
    </xf>
    <xf numFmtId="49" fontId="39" fillId="8" borderId="1" xfId="0" applyNumberFormat="1" applyFont="1" applyFill="1" applyBorder="1" applyAlignment="1">
      <alignment vertical="top" wrapText="1"/>
    </xf>
    <xf numFmtId="4" fontId="39" fillId="8" borderId="1" xfId="0" applyNumberFormat="1" applyFont="1" applyFill="1" applyBorder="1" applyAlignment="1">
      <alignment vertical="top" wrapText="1"/>
    </xf>
    <xf numFmtId="0" fontId="40" fillId="2" borderId="0" xfId="0" applyFont="1" applyFill="1"/>
    <xf numFmtId="49" fontId="12" fillId="4" borderId="1" xfId="0" applyNumberFormat="1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0" fontId="5" fillId="4" borderId="0" xfId="4" applyFont="1" applyFill="1" applyAlignment="1">
      <alignment vertical="top" wrapText="1"/>
    </xf>
    <xf numFmtId="0" fontId="4" fillId="4" borderId="0" xfId="4" applyFont="1" applyFill="1" applyAlignment="1">
      <alignment vertical="top" wrapText="1"/>
    </xf>
    <xf numFmtId="0" fontId="1" fillId="4" borderId="0" xfId="4" applyFont="1" applyFill="1" applyAlignment="1">
      <alignment vertical="top" wrapText="1"/>
    </xf>
    <xf numFmtId="0" fontId="1" fillId="4" borderId="0" xfId="0" applyFont="1" applyFill="1" applyAlignment="1">
      <alignment vertical="top" wrapText="1"/>
    </xf>
    <xf numFmtId="49" fontId="1" fillId="4" borderId="1" xfId="6" applyNumberFormat="1" applyFill="1" applyBorder="1" applyAlignment="1">
      <alignment horizontal="center" vertical="top" wrapText="1"/>
    </xf>
    <xf numFmtId="0" fontId="41" fillId="8" borderId="1" xfId="0" applyFont="1" applyFill="1" applyBorder="1" applyAlignment="1">
      <alignment vertical="top" wrapText="1"/>
    </xf>
    <xf numFmtId="49" fontId="42" fillId="8" borderId="1" xfId="0" applyNumberFormat="1" applyFont="1" applyFill="1" applyBorder="1" applyAlignment="1">
      <alignment horizontal="left" vertical="top" wrapText="1"/>
    </xf>
    <xf numFmtId="49" fontId="41" fillId="8" borderId="1" xfId="0" applyNumberFormat="1" applyFont="1" applyFill="1" applyBorder="1" applyAlignment="1">
      <alignment horizontal="left" vertical="top" wrapText="1"/>
    </xf>
    <xf numFmtId="4" fontId="41" fillId="8" borderId="1" xfId="0" applyNumberFormat="1" applyFont="1" applyFill="1" applyBorder="1" applyAlignment="1">
      <alignment vertical="top" wrapText="1"/>
    </xf>
    <xf numFmtId="166" fontId="41" fillId="8" borderId="1" xfId="0" applyNumberFormat="1" applyFont="1" applyFill="1" applyBorder="1" applyAlignment="1">
      <alignment vertical="top" wrapText="1"/>
    </xf>
    <xf numFmtId="49" fontId="12" fillId="0" borderId="1" xfId="0" applyNumberFormat="1" applyFont="1" applyBorder="1" applyAlignment="1">
      <alignment horizontal="center" vertical="top" wrapText="1"/>
    </xf>
    <xf numFmtId="49" fontId="12" fillId="0" borderId="0" xfId="0" applyNumberFormat="1" applyFont="1" applyAlignment="1">
      <alignment horizontal="center" vertical="top" wrapText="1"/>
    </xf>
    <xf numFmtId="0" fontId="15" fillId="4" borderId="0" xfId="4" applyFont="1" applyFill="1" applyAlignment="1">
      <alignment vertical="top" wrapText="1"/>
    </xf>
    <xf numFmtId="0" fontId="15" fillId="4" borderId="0" xfId="4" applyFont="1" applyFill="1" applyAlignment="1">
      <alignment horizontal="center" vertical="top" wrapText="1"/>
    </xf>
    <xf numFmtId="0" fontId="22" fillId="0" borderId="0" xfId="4" applyFont="1" applyAlignment="1">
      <alignment vertical="top" wrapText="1"/>
    </xf>
    <xf numFmtId="0" fontId="22" fillId="0" borderId="0" xfId="4" applyFont="1" applyAlignment="1">
      <alignment horizontal="center" vertical="top" wrapText="1"/>
    </xf>
    <xf numFmtId="0" fontId="14" fillId="15" borderId="0" xfId="4" applyFont="1" applyFill="1" applyAlignment="1">
      <alignment vertical="top" wrapText="1"/>
    </xf>
    <xf numFmtId="0" fontId="14" fillId="15" borderId="0" xfId="4" applyFont="1" applyFill="1" applyAlignment="1">
      <alignment horizontal="center" vertical="top" wrapText="1"/>
    </xf>
    <xf numFmtId="0" fontId="21" fillId="4" borderId="0" xfId="4" applyFont="1" applyFill="1" applyAlignment="1">
      <alignment vertical="top" wrapText="1"/>
    </xf>
    <xf numFmtId="0" fontId="21" fillId="4" borderId="0" xfId="4" applyFont="1" applyFill="1" applyAlignment="1">
      <alignment horizontal="center" vertical="top" wrapText="1"/>
    </xf>
    <xf numFmtId="0" fontId="24" fillId="4" borderId="0" xfId="4" applyFont="1" applyFill="1" applyAlignment="1">
      <alignment vertical="top" wrapText="1"/>
    </xf>
    <xf numFmtId="0" fontId="24" fillId="4" borderId="0" xfId="4" applyFont="1" applyFill="1" applyAlignment="1">
      <alignment horizontal="center" vertical="top" wrapText="1"/>
    </xf>
    <xf numFmtId="0" fontId="14" fillId="4" borderId="0" xfId="4" applyFont="1" applyFill="1" applyAlignment="1">
      <alignment vertical="top" wrapText="1"/>
    </xf>
    <xf numFmtId="0" fontId="14" fillId="4" borderId="0" xfId="4" applyFont="1" applyFill="1" applyAlignment="1">
      <alignment horizontal="center" vertical="top" wrapText="1"/>
    </xf>
    <xf numFmtId="49" fontId="12" fillId="4" borderId="1" xfId="4" applyNumberFormat="1" applyFont="1" applyFill="1" applyBorder="1" applyAlignment="1">
      <alignment horizontal="center" vertical="top" wrapText="1"/>
    </xf>
    <xf numFmtId="0" fontId="41" fillId="0" borderId="0" xfId="0" applyFont="1"/>
    <xf numFmtId="49" fontId="41" fillId="8" borderId="4" xfId="0" applyNumberFormat="1" applyFont="1" applyFill="1" applyBorder="1" applyAlignment="1">
      <alignment horizontal="left" vertical="top" wrapText="1"/>
    </xf>
    <xf numFmtId="0" fontId="41" fillId="8" borderId="3" xfId="0" applyFont="1" applyFill="1" applyBorder="1" applyAlignment="1">
      <alignment vertical="top" wrapText="1"/>
    </xf>
    <xf numFmtId="0" fontId="41" fillId="8" borderId="5" xfId="0" applyFont="1" applyFill="1" applyBorder="1" applyAlignment="1">
      <alignment vertical="top" wrapText="1"/>
    </xf>
    <xf numFmtId="0" fontId="37" fillId="0" borderId="0" xfId="0" applyFont="1"/>
    <xf numFmtId="49" fontId="5" fillId="0" borderId="1" xfId="6" applyNumberFormat="1" applyFont="1" applyBorder="1" applyAlignment="1">
      <alignment horizontal="center" vertical="top" wrapText="1"/>
    </xf>
    <xf numFmtId="166" fontId="44" fillId="8" borderId="1" xfId="6" applyNumberFormat="1" applyFont="1" applyFill="1" applyBorder="1" applyAlignment="1">
      <alignment vertical="top" wrapText="1"/>
    </xf>
    <xf numFmtId="166" fontId="44" fillId="8" borderId="1" xfId="6" applyNumberFormat="1" applyFont="1" applyFill="1" applyBorder="1" applyAlignment="1">
      <alignment horizontal="center" vertical="top" wrapText="1"/>
    </xf>
    <xf numFmtId="0" fontId="45" fillId="0" borderId="0" xfId="0" applyFont="1"/>
    <xf numFmtId="0" fontId="42" fillId="8" borderId="1" xfId="6" applyFont="1" applyFill="1" applyBorder="1" applyAlignment="1">
      <alignment vertical="top" wrapText="1"/>
    </xf>
    <xf numFmtId="0" fontId="42" fillId="8" borderId="1" xfId="6" applyFont="1" applyFill="1" applyBorder="1" applyAlignment="1">
      <alignment horizontal="center" vertical="top" wrapText="1"/>
    </xf>
    <xf numFmtId="0" fontId="1" fillId="0" borderId="1" xfId="6" applyBorder="1" applyAlignment="1">
      <alignment horizontal="center" vertical="top" wrapText="1"/>
    </xf>
    <xf numFmtId="166" fontId="1" fillId="4" borderId="0" xfId="6" applyNumberFormat="1" applyFill="1" applyAlignment="1">
      <alignment horizontal="center" vertical="top" wrapText="1"/>
    </xf>
    <xf numFmtId="0" fontId="4" fillId="15" borderId="0" xfId="4" applyFont="1" applyFill="1" applyAlignment="1">
      <alignment horizontal="center" vertical="top" wrapText="1"/>
    </xf>
    <xf numFmtId="0" fontId="5" fillId="4" borderId="0" xfId="4" applyFont="1" applyFill="1" applyAlignment="1">
      <alignment horizontal="center" vertical="top" wrapText="1"/>
    </xf>
    <xf numFmtId="0" fontId="4" fillId="4" borderId="0" xfId="4" applyFont="1" applyFill="1" applyAlignment="1">
      <alignment horizontal="center" vertical="top" wrapText="1"/>
    </xf>
    <xf numFmtId="0" fontId="1" fillId="4" borderId="0" xfId="4" applyFont="1" applyFill="1" applyAlignment="1">
      <alignment horizontal="center" vertical="top" wrapText="1"/>
    </xf>
    <xf numFmtId="0" fontId="11" fillId="4" borderId="0" xfId="4" applyFont="1" applyFill="1" applyAlignment="1">
      <alignment horizontal="center" vertical="top" wrapText="1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8" fillId="4" borderId="2" xfId="6" applyFont="1" applyFill="1" applyBorder="1" applyAlignment="1">
      <alignment horizontal="center" vertical="top" wrapText="1"/>
    </xf>
    <xf numFmtId="49" fontId="42" fillId="8" borderId="4" xfId="0" applyNumberFormat="1" applyFont="1" applyFill="1" applyBorder="1" applyAlignment="1">
      <alignment horizontal="left" vertical="top" wrapText="1"/>
    </xf>
    <xf numFmtId="166" fontId="42" fillId="8" borderId="4" xfId="6" applyNumberFormat="1" applyFont="1" applyFill="1" applyBorder="1" applyAlignment="1">
      <alignment vertical="top" wrapText="1"/>
    </xf>
    <xf numFmtId="3" fontId="42" fillId="8" borderId="4" xfId="6" applyNumberFormat="1" applyFont="1" applyFill="1" applyBorder="1" applyAlignment="1">
      <alignment horizontal="center" vertical="top" wrapText="1"/>
    </xf>
    <xf numFmtId="166" fontId="3" fillId="8" borderId="1" xfId="6" applyNumberFormat="1" applyFont="1" applyFill="1" applyBorder="1" applyAlignment="1">
      <alignment horizontal="center" vertical="top" wrapText="1"/>
    </xf>
    <xf numFmtId="49" fontId="17" fillId="4" borderId="1" xfId="6" applyNumberFormat="1" applyFont="1" applyFill="1" applyBorder="1" applyAlignment="1">
      <alignment horizontal="left" vertical="top" wrapText="1"/>
    </xf>
    <xf numFmtId="166" fontId="1" fillId="0" borderId="0" xfId="0" applyNumberFormat="1" applyFont="1" applyAlignment="1">
      <alignment vertical="top" wrapText="1"/>
    </xf>
    <xf numFmtId="4" fontId="17" fillId="0" borderId="0" xfId="0" applyNumberFormat="1" applyFont="1"/>
    <xf numFmtId="166" fontId="12" fillId="0" borderId="0" xfId="0" applyNumberFormat="1" applyFont="1" applyAlignment="1">
      <alignment vertical="top" wrapText="1"/>
    </xf>
    <xf numFmtId="4" fontId="31" fillId="0" borderId="0" xfId="0" applyNumberFormat="1" applyFont="1" applyAlignment="1">
      <alignment vertical="top" wrapText="1"/>
    </xf>
    <xf numFmtId="0" fontId="33" fillId="4" borderId="0" xfId="4" applyFont="1" applyFill="1" applyAlignment="1">
      <alignment vertical="top" wrapText="1"/>
    </xf>
    <xf numFmtId="0" fontId="28" fillId="0" borderId="0" xfId="4" applyFont="1" applyAlignment="1">
      <alignment vertical="top" wrapText="1"/>
    </xf>
    <xf numFmtId="0" fontId="29" fillId="15" borderId="0" xfId="4" applyFont="1" applyFill="1" applyAlignment="1">
      <alignment vertical="top" wrapText="1"/>
    </xf>
    <xf numFmtId="0" fontId="19" fillId="4" borderId="0" xfId="4" applyFont="1" applyFill="1" applyAlignment="1">
      <alignment vertical="top" wrapText="1"/>
    </xf>
    <xf numFmtId="0" fontId="17" fillId="4" borderId="0" xfId="4" applyFont="1" applyFill="1" applyAlignment="1">
      <alignment vertical="top" wrapText="1"/>
    </xf>
    <xf numFmtId="166" fontId="5" fillId="4" borderId="0" xfId="4" applyNumberFormat="1" applyFont="1" applyFill="1" applyAlignment="1">
      <alignment vertical="top" wrapText="1"/>
    </xf>
    <xf numFmtId="49" fontId="25" fillId="0" borderId="19" xfId="0" applyNumberFormat="1" applyFont="1" applyBorder="1" applyAlignment="1">
      <alignment horizontal="center" vertical="top" wrapText="1"/>
    </xf>
    <xf numFmtId="166" fontId="25" fillId="4" borderId="23" xfId="0" applyNumberFormat="1" applyFont="1" applyFill="1" applyBorder="1" applyAlignment="1">
      <alignment vertical="top" wrapText="1"/>
    </xf>
    <xf numFmtId="49" fontId="5" fillId="0" borderId="3" xfId="6" applyNumberFormat="1" applyFont="1" applyBorder="1" applyAlignment="1">
      <alignment horizontal="left" vertical="top" wrapText="1"/>
    </xf>
    <xf numFmtId="0" fontId="47" fillId="0" borderId="0" xfId="0" applyFont="1"/>
    <xf numFmtId="0" fontId="25" fillId="8" borderId="17" xfId="0" applyFont="1" applyFill="1" applyBorder="1" applyAlignment="1">
      <alignment horizontal="center" vertical="top" wrapText="1"/>
    </xf>
    <xf numFmtId="0" fontId="25" fillId="8" borderId="18" xfId="0" applyFont="1" applyFill="1" applyBorder="1" applyAlignment="1">
      <alignment horizontal="center" vertical="top" wrapText="1"/>
    </xf>
    <xf numFmtId="0" fontId="26" fillId="8" borderId="19" xfId="0" applyFont="1" applyFill="1" applyBorder="1" applyAlignment="1">
      <alignment vertical="top" wrapText="1"/>
    </xf>
    <xf numFmtId="49" fontId="25" fillId="8" borderId="1" xfId="0" applyNumberFormat="1" applyFont="1" applyFill="1" applyBorder="1" applyAlignment="1">
      <alignment horizontal="center" vertical="top" wrapText="1"/>
    </xf>
    <xf numFmtId="166" fontId="25" fillId="8" borderId="1" xfId="0" applyNumberFormat="1" applyFont="1" applyFill="1" applyBorder="1" applyAlignment="1">
      <alignment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vertical="top" wrapText="1"/>
    </xf>
    <xf numFmtId="49" fontId="1" fillId="0" borderId="2" xfId="6" applyNumberFormat="1" applyBorder="1" applyAlignment="1">
      <alignment horizontal="left" vertical="top" wrapText="1"/>
    </xf>
    <xf numFmtId="0" fontId="12" fillId="4" borderId="2" xfId="0" applyFont="1" applyFill="1" applyBorder="1" applyAlignment="1">
      <alignment horizontal="center" vertical="top" wrapText="1"/>
    </xf>
    <xf numFmtId="49" fontId="1" fillId="0" borderId="2" xfId="6" applyNumberFormat="1" applyBorder="1" applyAlignment="1">
      <alignment horizontal="center" vertical="top" wrapText="1"/>
    </xf>
    <xf numFmtId="0" fontId="41" fillId="8" borderId="1" xfId="0" applyFont="1" applyFill="1" applyBorder="1" applyAlignment="1">
      <alignment horizontal="center" vertical="top" wrapText="1"/>
    </xf>
    <xf numFmtId="0" fontId="49" fillId="0" borderId="0" xfId="0" applyFont="1" applyAlignment="1">
      <alignment horizontal="center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vertical="top" wrapText="1"/>
    </xf>
    <xf numFmtId="49" fontId="5" fillId="4" borderId="2" xfId="0" applyNumberFormat="1" applyFont="1" applyFill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vertical="top" wrapText="1"/>
    </xf>
    <xf numFmtId="49" fontId="5" fillId="4" borderId="1" xfId="0" applyNumberFormat="1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vertical="top" wrapText="1"/>
    </xf>
    <xf numFmtId="49" fontId="5" fillId="0" borderId="1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vertical="top" wrapText="1"/>
    </xf>
    <xf numFmtId="49" fontId="5" fillId="0" borderId="2" xfId="0" applyNumberFormat="1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horizontal="left" vertical="top" wrapText="1"/>
    </xf>
    <xf numFmtId="0" fontId="17" fillId="4" borderId="2" xfId="0" applyFont="1" applyFill="1" applyBorder="1" applyAlignment="1">
      <alignment vertical="top" wrapText="1"/>
    </xf>
    <xf numFmtId="0" fontId="17" fillId="4" borderId="4" xfId="0" applyFont="1" applyFill="1" applyBorder="1" applyAlignment="1">
      <alignment vertical="top" wrapText="1"/>
    </xf>
    <xf numFmtId="166" fontId="17" fillId="4" borderId="2" xfId="0" applyNumberFormat="1" applyFont="1" applyFill="1" applyBorder="1" applyAlignment="1">
      <alignment vertical="top" wrapText="1"/>
    </xf>
    <xf numFmtId="166" fontId="17" fillId="4" borderId="4" xfId="0" applyNumberFormat="1" applyFont="1" applyFill="1" applyBorder="1" applyAlignment="1">
      <alignment vertical="top" wrapText="1"/>
    </xf>
    <xf numFmtId="0" fontId="1" fillId="0" borderId="1" xfId="4" applyFont="1" applyBorder="1" applyAlignment="1">
      <alignment horizontal="left" vertical="top" wrapText="1"/>
    </xf>
    <xf numFmtId="0" fontId="1" fillId="4" borderId="1" xfId="4" applyFont="1" applyFill="1" applyBorder="1" applyAlignment="1">
      <alignment horizontal="left" vertical="top" wrapText="1"/>
    </xf>
    <xf numFmtId="0" fontId="4" fillId="9" borderId="1" xfId="4" applyFont="1" applyFill="1" applyBorder="1" applyAlignment="1">
      <alignment horizontal="left" vertical="top" wrapText="1"/>
    </xf>
    <xf numFmtId="0" fontId="4" fillId="10" borderId="1" xfId="4" applyFont="1" applyFill="1" applyBorder="1" applyAlignment="1">
      <alignment horizontal="left" vertical="top" wrapText="1"/>
    </xf>
    <xf numFmtId="166" fontId="12" fillId="4" borderId="0" xfId="4" applyNumberFormat="1" applyFont="1" applyFill="1" applyAlignment="1">
      <alignment vertical="top" wrapText="1"/>
    </xf>
    <xf numFmtId="49" fontId="49" fillId="0" borderId="0" xfId="0" applyNumberFormat="1" applyFont="1" applyAlignment="1">
      <alignment horizontal="center" wrapText="1"/>
    </xf>
    <xf numFmtId="49" fontId="5" fillId="0" borderId="1" xfId="0" applyNumberFormat="1" applyFont="1" applyBorder="1" applyAlignment="1">
      <alignment horizontal="left" vertical="top" wrapText="1"/>
    </xf>
    <xf numFmtId="1" fontId="5" fillId="4" borderId="1" xfId="0" applyNumberFormat="1" applyFont="1" applyFill="1" applyBorder="1" applyAlignment="1">
      <alignment horizontal="center" vertical="top" wrapText="1"/>
    </xf>
    <xf numFmtId="165" fontId="5" fillId="4" borderId="1" xfId="0" applyNumberFormat="1" applyFont="1" applyFill="1" applyBorder="1" applyAlignment="1">
      <alignment vertical="top" wrapText="1"/>
    </xf>
    <xf numFmtId="49" fontId="5" fillId="0" borderId="2" xfId="0" applyNumberFormat="1" applyFont="1" applyBorder="1" applyAlignment="1">
      <alignment horizontal="center" vertical="top" wrapText="1"/>
    </xf>
    <xf numFmtId="49" fontId="50" fillId="0" borderId="2" xfId="0" applyNumberFormat="1" applyFont="1" applyBorder="1" applyAlignment="1">
      <alignment horizontal="left" vertical="top" wrapText="1"/>
    </xf>
    <xf numFmtId="49" fontId="50" fillId="0" borderId="1" xfId="0" applyNumberFormat="1" applyFont="1" applyBorder="1" applyAlignment="1">
      <alignment horizontal="center" vertical="top" wrapText="1"/>
    </xf>
    <xf numFmtId="49" fontId="50" fillId="0" borderId="1" xfId="0" applyNumberFormat="1" applyFont="1" applyBorder="1" applyAlignment="1">
      <alignment horizontal="left" vertical="top" wrapText="1"/>
    </xf>
    <xf numFmtId="49" fontId="51" fillId="0" borderId="2" xfId="0" applyNumberFormat="1" applyFont="1" applyBorder="1" applyAlignment="1">
      <alignment horizontal="left" vertical="top" wrapText="1"/>
    </xf>
    <xf numFmtId="49" fontId="51" fillId="0" borderId="1" xfId="0" applyNumberFormat="1" applyFont="1" applyBorder="1" applyAlignment="1">
      <alignment horizontal="left" vertical="top" wrapText="1"/>
    </xf>
    <xf numFmtId="165" fontId="5" fillId="4" borderId="3" xfId="0" applyNumberFormat="1" applyFont="1" applyFill="1" applyBorder="1" applyAlignment="1">
      <alignment horizontal="left" vertical="top" wrapText="1"/>
    </xf>
    <xf numFmtId="49" fontId="5" fillId="4" borderId="1" xfId="6" applyNumberFormat="1" applyFont="1" applyFill="1" applyBorder="1" applyAlignment="1">
      <alignment horizontal="left" vertical="top" wrapText="1"/>
    </xf>
    <xf numFmtId="165" fontId="5" fillId="4" borderId="1" xfId="0" applyNumberFormat="1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49" fontId="5" fillId="0" borderId="4" xfId="6" applyNumberFormat="1" applyFont="1" applyBorder="1" applyAlignment="1">
      <alignment horizontal="left" vertical="top" wrapText="1"/>
    </xf>
    <xf numFmtId="0" fontId="52" fillId="11" borderId="1" xfId="4" applyFont="1" applyFill="1" applyBorder="1" applyAlignment="1">
      <alignment vertical="top" wrapText="1"/>
    </xf>
    <xf numFmtId="0" fontId="52" fillId="9" borderId="1" xfId="4" applyFont="1" applyFill="1" applyBorder="1" applyAlignment="1">
      <alignment vertical="top" wrapText="1"/>
    </xf>
    <xf numFmtId="0" fontId="5" fillId="0" borderId="0" xfId="0" applyFont="1" applyAlignment="1">
      <alignment vertical="top" wrapText="1"/>
    </xf>
    <xf numFmtId="49" fontId="51" fillId="0" borderId="2" xfId="0" applyNumberFormat="1" applyFont="1" applyBorder="1" applyAlignment="1">
      <alignment horizontal="center" vertical="top" wrapText="1"/>
    </xf>
    <xf numFmtId="49" fontId="51" fillId="0" borderId="1" xfId="0" applyNumberFormat="1" applyFont="1" applyBorder="1" applyAlignment="1">
      <alignment horizontal="center" vertical="top" wrapText="1"/>
    </xf>
    <xf numFmtId="49" fontId="51" fillId="4" borderId="1" xfId="0" applyNumberFormat="1" applyFont="1" applyFill="1" applyBorder="1" applyAlignment="1">
      <alignment vertical="top" wrapText="1"/>
    </xf>
    <xf numFmtId="49" fontId="2" fillId="4" borderId="1" xfId="0" applyNumberFormat="1" applyFont="1" applyFill="1" applyBorder="1" applyAlignment="1">
      <alignment horizontal="left" vertical="top" wrapText="1"/>
    </xf>
    <xf numFmtId="49" fontId="51" fillId="4" borderId="1" xfId="0" applyNumberFormat="1" applyFont="1" applyFill="1" applyBorder="1" applyAlignment="1">
      <alignment horizontal="left" vertical="top" wrapText="1"/>
    </xf>
    <xf numFmtId="49" fontId="51" fillId="0" borderId="1" xfId="0" applyNumberFormat="1" applyFont="1" applyBorder="1" applyAlignment="1">
      <alignment vertical="top" wrapText="1"/>
    </xf>
    <xf numFmtId="165" fontId="51" fillId="4" borderId="3" xfId="0" applyNumberFormat="1" applyFont="1" applyFill="1" applyBorder="1" applyAlignment="1">
      <alignment horizontal="left" vertical="top" wrapText="1"/>
    </xf>
    <xf numFmtId="0" fontId="51" fillId="4" borderId="1" xfId="0" applyFont="1" applyFill="1" applyBorder="1" applyAlignment="1">
      <alignment horizontal="left" vertical="top" wrapText="1"/>
    </xf>
    <xf numFmtId="49" fontId="51" fillId="4" borderId="2" xfId="0" applyNumberFormat="1" applyFont="1" applyFill="1" applyBorder="1" applyAlignment="1">
      <alignment horizontal="left" vertical="top" wrapText="1"/>
    </xf>
    <xf numFmtId="0" fontId="53" fillId="11" borderId="1" xfId="4" applyFont="1" applyFill="1" applyBorder="1" applyAlignment="1">
      <alignment vertical="top" wrapText="1"/>
    </xf>
    <xf numFmtId="0" fontId="51" fillId="0" borderId="1" xfId="4" applyFont="1" applyBorder="1" applyAlignment="1">
      <alignment vertical="top" wrapText="1"/>
    </xf>
    <xf numFmtId="0" fontId="51" fillId="4" borderId="1" xfId="4" applyFont="1" applyFill="1" applyBorder="1" applyAlignment="1">
      <alignment vertical="top" wrapText="1"/>
    </xf>
    <xf numFmtId="0" fontId="53" fillId="9" borderId="1" xfId="4" applyFont="1" applyFill="1" applyBorder="1" applyAlignment="1">
      <alignment vertical="top" wrapText="1"/>
    </xf>
    <xf numFmtId="0" fontId="51" fillId="0" borderId="0" xfId="0" applyFont="1" applyAlignment="1">
      <alignment vertical="top" wrapText="1"/>
    </xf>
    <xf numFmtId="0" fontId="51" fillId="0" borderId="0" xfId="0" applyFont="1" applyAlignment="1">
      <alignment horizontal="right" vertical="top" wrapText="1"/>
    </xf>
    <xf numFmtId="0" fontId="51" fillId="0" borderId="1" xfId="4" applyFont="1" applyBorder="1" applyAlignment="1">
      <alignment horizontal="center" vertical="top" wrapText="1"/>
    </xf>
    <xf numFmtId="0" fontId="51" fillId="4" borderId="1" xfId="4" applyFont="1" applyFill="1" applyBorder="1" applyAlignment="1">
      <alignment horizontal="center" vertical="top" wrapText="1"/>
    </xf>
    <xf numFmtId="0" fontId="51" fillId="0" borderId="1" xfId="0" applyFont="1" applyBorder="1" applyAlignment="1">
      <alignment horizontal="center" vertical="top" wrapText="1"/>
    </xf>
    <xf numFmtId="49" fontId="51" fillId="4" borderId="1" xfId="0" applyNumberFormat="1" applyFont="1" applyFill="1" applyBorder="1" applyAlignment="1">
      <alignment horizontal="center" vertical="top" wrapText="1"/>
    </xf>
    <xf numFmtId="165" fontId="51" fillId="4" borderId="3" xfId="0" applyNumberFormat="1" applyFont="1" applyFill="1" applyBorder="1" applyAlignment="1">
      <alignment horizontal="center" vertical="top" wrapText="1"/>
    </xf>
    <xf numFmtId="0" fontId="51" fillId="4" borderId="1" xfId="0" applyFont="1" applyFill="1" applyBorder="1" applyAlignment="1">
      <alignment horizontal="center" vertical="top" wrapText="1"/>
    </xf>
    <xf numFmtId="49" fontId="51" fillId="4" borderId="4" xfId="0" applyNumberFormat="1" applyFont="1" applyFill="1" applyBorder="1" applyAlignment="1">
      <alignment horizontal="center" vertical="top" wrapText="1"/>
    </xf>
    <xf numFmtId="0" fontId="51" fillId="4" borderId="2" xfId="0" applyFont="1" applyFill="1" applyBorder="1" applyAlignment="1">
      <alignment horizontal="center" vertical="top" wrapText="1"/>
    </xf>
    <xf numFmtId="0" fontId="51" fillId="4" borderId="4" xfId="0" applyFont="1" applyFill="1" applyBorder="1" applyAlignment="1">
      <alignment horizontal="center" vertical="top" wrapText="1"/>
    </xf>
    <xf numFmtId="49" fontId="51" fillId="0" borderId="2" xfId="6" applyNumberFormat="1" applyFont="1" applyBorder="1" applyAlignment="1">
      <alignment horizontal="center" vertical="top" wrapText="1"/>
    </xf>
    <xf numFmtId="49" fontId="51" fillId="0" borderId="4" xfId="6" applyNumberFormat="1" applyFont="1" applyBorder="1" applyAlignment="1">
      <alignment horizontal="center" vertical="top" wrapText="1"/>
    </xf>
    <xf numFmtId="49" fontId="51" fillId="0" borderId="1" xfId="6" applyNumberFormat="1" applyFont="1" applyBorder="1" applyAlignment="1">
      <alignment horizontal="center" vertical="top" wrapText="1"/>
    </xf>
    <xf numFmtId="0" fontId="53" fillId="11" borderId="1" xfId="4" applyFont="1" applyFill="1" applyBorder="1" applyAlignment="1">
      <alignment horizontal="center" vertical="top" wrapText="1"/>
    </xf>
    <xf numFmtId="0" fontId="53" fillId="9" borderId="1" xfId="4" applyFont="1" applyFill="1" applyBorder="1" applyAlignment="1">
      <alignment horizontal="center" vertical="top" wrapText="1"/>
    </xf>
    <xf numFmtId="0" fontId="51" fillId="0" borderId="0" xfId="0" applyFont="1" applyAlignment="1">
      <alignment horizontal="center" vertical="top" wrapText="1"/>
    </xf>
    <xf numFmtId="0" fontId="5" fillId="19" borderId="1" xfId="0" applyFont="1" applyFill="1" applyBorder="1" applyAlignment="1">
      <alignment vertical="center" wrapText="1"/>
    </xf>
    <xf numFmtId="0" fontId="7" fillId="11" borderId="1" xfId="4" applyFont="1" applyFill="1" applyBorder="1" applyAlignment="1">
      <alignment horizontal="left" vertical="top" wrapText="1"/>
    </xf>
    <xf numFmtId="0" fontId="11" fillId="0" borderId="1" xfId="4" applyFont="1" applyBorder="1" applyAlignment="1">
      <alignment horizontal="left" vertical="top" wrapText="1"/>
    </xf>
    <xf numFmtId="0" fontId="7" fillId="0" borderId="1" xfId="4" applyFont="1" applyBorder="1" applyAlignment="1">
      <alignment horizontal="left" vertical="top" wrapText="1"/>
    </xf>
    <xf numFmtId="0" fontId="7" fillId="4" borderId="1" xfId="4" applyFont="1" applyFill="1" applyBorder="1" applyAlignment="1">
      <alignment horizontal="left" vertical="top" wrapText="1"/>
    </xf>
    <xf numFmtId="0" fontId="7" fillId="9" borderId="1" xfId="4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49" fontId="50" fillId="4" borderId="1" xfId="0" applyNumberFormat="1" applyFont="1" applyFill="1" applyBorder="1" applyAlignment="1">
      <alignment vertical="top" wrapText="1"/>
    </xf>
    <xf numFmtId="49" fontId="50" fillId="4" borderId="1" xfId="0" applyNumberFormat="1" applyFont="1" applyFill="1" applyBorder="1" applyAlignment="1">
      <alignment horizontal="left" vertical="top" wrapText="1"/>
    </xf>
    <xf numFmtId="49" fontId="53" fillId="4" borderId="0" xfId="0" applyNumberFormat="1" applyFont="1" applyFill="1" applyAlignment="1">
      <alignment horizontal="center" vertical="top" wrapText="1"/>
    </xf>
    <xf numFmtId="49" fontId="53" fillId="4" borderId="0" xfId="0" applyNumberFormat="1" applyFont="1" applyFill="1" applyAlignment="1">
      <alignment vertical="top" wrapText="1"/>
    </xf>
    <xf numFmtId="0" fontId="53" fillId="10" borderId="1" xfId="4" applyFont="1" applyFill="1" applyBorder="1" applyAlignment="1">
      <alignment horizontal="center" vertical="top" wrapText="1"/>
    </xf>
    <xf numFmtId="0" fontId="53" fillId="10" borderId="1" xfId="4" applyFont="1" applyFill="1" applyBorder="1" applyAlignment="1">
      <alignment vertical="top" wrapText="1"/>
    </xf>
    <xf numFmtId="1" fontId="51" fillId="4" borderId="3" xfId="0" applyNumberFormat="1" applyFont="1" applyFill="1" applyBorder="1" applyAlignment="1">
      <alignment horizontal="center" vertical="top" wrapText="1"/>
    </xf>
    <xf numFmtId="49" fontId="52" fillId="4" borderId="0" xfId="0" applyNumberFormat="1" applyFont="1" applyFill="1" applyAlignment="1">
      <alignment vertical="top" wrapText="1"/>
    </xf>
    <xf numFmtId="0" fontId="52" fillId="10" borderId="1" xfId="4" applyFont="1" applyFill="1" applyBorder="1" applyAlignment="1">
      <alignment vertical="top" wrapText="1"/>
    </xf>
    <xf numFmtId="0" fontId="5" fillId="0" borderId="0" xfId="0" applyFont="1" applyAlignment="1">
      <alignment horizontal="right" vertical="top" wrapText="1"/>
    </xf>
    <xf numFmtId="0" fontId="5" fillId="4" borderId="4" xfId="0" applyFont="1" applyFill="1" applyBorder="1" applyAlignment="1">
      <alignment horizontal="center" vertical="top" wrapText="1"/>
    </xf>
    <xf numFmtId="1" fontId="51" fillId="4" borderId="1" xfId="0" applyNumberFormat="1" applyFont="1" applyFill="1" applyBorder="1" applyAlignment="1">
      <alignment horizontal="center" vertical="top" wrapText="1"/>
    </xf>
    <xf numFmtId="49" fontId="51" fillId="4" borderId="2" xfId="6" applyNumberFormat="1" applyFont="1" applyFill="1" applyBorder="1" applyAlignment="1">
      <alignment horizontal="center" vertical="top" wrapText="1"/>
    </xf>
    <xf numFmtId="49" fontId="5" fillId="4" borderId="2" xfId="6" applyNumberFormat="1" applyFont="1" applyFill="1" applyBorder="1" applyAlignment="1">
      <alignment horizontal="left" vertical="top" wrapText="1"/>
    </xf>
    <xf numFmtId="49" fontId="54" fillId="9" borderId="1" xfId="0" applyNumberFormat="1" applyFont="1" applyFill="1" applyBorder="1" applyAlignment="1">
      <alignment horizontal="center" vertical="center" wrapText="1"/>
    </xf>
    <xf numFmtId="166" fontId="12" fillId="0" borderId="0" xfId="0" applyNumberFormat="1" applyFont="1"/>
    <xf numFmtId="166" fontId="12" fillId="4" borderId="0" xfId="0" applyNumberFormat="1" applyFont="1" applyFill="1"/>
    <xf numFmtId="0" fontId="50" fillId="4" borderId="1" xfId="0" applyFont="1" applyFill="1" applyBorder="1" applyAlignment="1">
      <alignment horizontal="center" vertical="top" wrapText="1"/>
    </xf>
    <xf numFmtId="0" fontId="50" fillId="4" borderId="1" xfId="0" applyFont="1" applyFill="1" applyBorder="1" applyAlignment="1">
      <alignment horizontal="left" vertical="top" wrapText="1"/>
    </xf>
    <xf numFmtId="49" fontId="50" fillId="4" borderId="1" xfId="0" applyNumberFormat="1" applyFont="1" applyFill="1" applyBorder="1" applyAlignment="1">
      <alignment horizontal="center" vertical="top" wrapText="1"/>
    </xf>
    <xf numFmtId="0" fontId="50" fillId="0" borderId="1" xfId="0" applyFont="1" applyBorder="1" applyAlignment="1">
      <alignment vertical="top" wrapText="1"/>
    </xf>
    <xf numFmtId="0" fontId="50" fillId="0" borderId="1" xfId="0" applyFont="1" applyBorder="1" applyAlignment="1">
      <alignment horizontal="center" vertical="top" wrapText="1"/>
    </xf>
    <xf numFmtId="0" fontId="50" fillId="0" borderId="2" xfId="4" applyFont="1" applyBorder="1" applyAlignment="1">
      <alignment vertical="top" wrapText="1"/>
    </xf>
    <xf numFmtId="0" fontId="50" fillId="0" borderId="1" xfId="4" applyFont="1" applyBorder="1" applyAlignment="1">
      <alignment vertical="top" wrapText="1"/>
    </xf>
    <xf numFmtId="0" fontId="50" fillId="0" borderId="1" xfId="4" applyFont="1" applyBorder="1" applyAlignment="1">
      <alignment horizontal="center" vertical="top" wrapText="1"/>
    </xf>
    <xf numFmtId="0" fontId="50" fillId="4" borderId="1" xfId="4" applyFont="1" applyFill="1" applyBorder="1" applyAlignment="1">
      <alignment horizontal="center" vertical="top" wrapText="1"/>
    </xf>
    <xf numFmtId="0" fontId="50" fillId="4" borderId="1" xfId="4" applyFont="1" applyFill="1" applyBorder="1" applyAlignment="1">
      <alignment vertical="top" wrapText="1"/>
    </xf>
    <xf numFmtId="0" fontId="50" fillId="4" borderId="2" xfId="0" applyFont="1" applyFill="1" applyBorder="1" applyAlignment="1">
      <alignment horizontal="left" vertical="top" wrapText="1"/>
    </xf>
    <xf numFmtId="0" fontId="50" fillId="4" borderId="4" xfId="0" applyFont="1" applyFill="1" applyBorder="1" applyAlignment="1">
      <alignment horizontal="left" vertical="top" wrapText="1"/>
    </xf>
    <xf numFmtId="49" fontId="50" fillId="4" borderId="2" xfId="0" applyNumberFormat="1" applyFont="1" applyFill="1" applyBorder="1" applyAlignment="1">
      <alignment horizontal="left" vertical="top" wrapText="1"/>
    </xf>
    <xf numFmtId="0" fontId="54" fillId="11" borderId="1" xfId="4" applyFont="1" applyFill="1" applyBorder="1" applyAlignment="1">
      <alignment vertical="top" wrapText="1"/>
    </xf>
    <xf numFmtId="0" fontId="54" fillId="9" borderId="1" xfId="4" applyFont="1" applyFill="1" applyBorder="1" applyAlignment="1">
      <alignment vertical="top" wrapText="1"/>
    </xf>
    <xf numFmtId="0" fontId="54" fillId="10" borderId="1" xfId="4" applyFont="1" applyFill="1" applyBorder="1" applyAlignment="1">
      <alignment vertical="top" wrapText="1"/>
    </xf>
    <xf numFmtId="0" fontId="50" fillId="0" borderId="0" xfId="0" applyFont="1" applyAlignment="1">
      <alignment horizontal="right" vertical="top" wrapText="1"/>
    </xf>
    <xf numFmtId="49" fontId="50" fillId="0" borderId="0" xfId="0" applyNumberFormat="1" applyFont="1" applyAlignment="1">
      <alignment vertical="top" wrapText="1"/>
    </xf>
    <xf numFmtId="49" fontId="50" fillId="0" borderId="0" xfId="0" applyNumberFormat="1" applyFont="1" applyAlignment="1">
      <alignment horizontal="center" vertical="top"/>
    </xf>
    <xf numFmtId="0" fontId="50" fillId="11" borderId="1" xfId="4" applyFont="1" applyFill="1" applyBorder="1" applyAlignment="1">
      <alignment vertical="top" wrapText="1"/>
    </xf>
    <xf numFmtId="0" fontId="50" fillId="9" borderId="1" xfId="4" applyFont="1" applyFill="1" applyBorder="1" applyAlignment="1">
      <alignment vertical="top" wrapText="1"/>
    </xf>
    <xf numFmtId="0" fontId="50" fillId="10" borderId="1" xfId="4" applyFont="1" applyFill="1" applyBorder="1" applyAlignment="1">
      <alignment vertical="top" wrapText="1"/>
    </xf>
    <xf numFmtId="49" fontId="50" fillId="0" borderId="2" xfId="0" applyNumberFormat="1" applyFont="1" applyBorder="1" applyAlignment="1">
      <alignment horizontal="center" vertical="top" wrapText="1"/>
    </xf>
    <xf numFmtId="0" fontId="50" fillId="0" borderId="2" xfId="4" applyFont="1" applyBorder="1" applyAlignment="1">
      <alignment horizontal="center" vertical="top" wrapText="1"/>
    </xf>
    <xf numFmtId="0" fontId="50" fillId="4" borderId="2" xfId="4" applyFont="1" applyFill="1" applyBorder="1" applyAlignment="1">
      <alignment horizontal="center" vertical="top" wrapText="1"/>
    </xf>
    <xf numFmtId="0" fontId="50" fillId="4" borderId="4" xfId="4" applyFont="1" applyFill="1" applyBorder="1" applyAlignment="1">
      <alignment horizontal="center" vertical="top" wrapText="1"/>
    </xf>
    <xf numFmtId="49" fontId="50" fillId="4" borderId="2" xfId="0" applyNumberFormat="1" applyFont="1" applyFill="1" applyBorder="1" applyAlignment="1">
      <alignment horizontal="center" vertical="top" wrapText="1"/>
    </xf>
    <xf numFmtId="0" fontId="50" fillId="4" borderId="2" xfId="0" applyFont="1" applyFill="1" applyBorder="1" applyAlignment="1">
      <alignment horizontal="center" vertical="top" wrapText="1"/>
    </xf>
    <xf numFmtId="0" fontId="50" fillId="4" borderId="4" xfId="0" applyFont="1" applyFill="1" applyBorder="1" applyAlignment="1">
      <alignment horizontal="center" vertical="top" wrapText="1"/>
    </xf>
    <xf numFmtId="0" fontId="50" fillId="11" borderId="1" xfId="4" applyFont="1" applyFill="1" applyBorder="1" applyAlignment="1">
      <alignment horizontal="center" vertical="top" wrapText="1"/>
    </xf>
    <xf numFmtId="0" fontId="50" fillId="9" borderId="1" xfId="4" applyFont="1" applyFill="1" applyBorder="1" applyAlignment="1">
      <alignment horizontal="center" vertical="top" wrapText="1"/>
    </xf>
    <xf numFmtId="0" fontId="50" fillId="10" borderId="1" xfId="4" applyFont="1" applyFill="1" applyBorder="1" applyAlignment="1">
      <alignment horizontal="center" vertical="top" wrapText="1"/>
    </xf>
    <xf numFmtId="0" fontId="50" fillId="0" borderId="0" xfId="0" applyFont="1" applyAlignment="1">
      <alignment horizontal="center" vertical="top" wrapText="1"/>
    </xf>
    <xf numFmtId="49" fontId="50" fillId="0" borderId="0" xfId="0" applyNumberFormat="1" applyFont="1" applyAlignment="1">
      <alignment horizontal="center" vertical="top" wrapText="1"/>
    </xf>
    <xf numFmtId="49" fontId="56" fillId="0" borderId="0" xfId="0" applyNumberFormat="1" applyFont="1" applyAlignment="1">
      <alignment horizontal="center"/>
    </xf>
    <xf numFmtId="49" fontId="56" fillId="0" borderId="4" xfId="0" applyNumberFormat="1" applyFont="1" applyBorder="1" applyAlignment="1">
      <alignment horizontal="center" vertical="top" wrapText="1"/>
    </xf>
    <xf numFmtId="49" fontId="56" fillId="0" borderId="4" xfId="0" applyNumberFormat="1" applyFont="1" applyBorder="1" applyAlignment="1">
      <alignment horizontal="left" vertical="top" wrapText="1"/>
    </xf>
    <xf numFmtId="49" fontId="50" fillId="0" borderId="1" xfId="0" applyNumberFormat="1" applyFont="1" applyBorder="1" applyAlignment="1">
      <alignment vertical="top" wrapText="1"/>
    </xf>
    <xf numFmtId="0" fontId="50" fillId="0" borderId="1" xfId="0" applyFont="1" applyBorder="1" applyAlignment="1">
      <alignment horizontal="left" vertical="top" wrapText="1"/>
    </xf>
    <xf numFmtId="49" fontId="56" fillId="4" borderId="4" xfId="0" applyNumberFormat="1" applyFont="1" applyFill="1" applyBorder="1" applyAlignment="1">
      <alignment horizontal="left" vertical="top" wrapText="1"/>
    </xf>
    <xf numFmtId="49" fontId="56" fillId="0" borderId="6" xfId="0" applyNumberFormat="1" applyFont="1" applyBorder="1" applyAlignment="1">
      <alignment horizontal="center" vertical="top" wrapText="1"/>
    </xf>
    <xf numFmtId="49" fontId="56" fillId="4" borderId="6" xfId="0" applyNumberFormat="1" applyFont="1" applyFill="1" applyBorder="1" applyAlignment="1">
      <alignment horizontal="left" vertical="top" wrapText="1"/>
    </xf>
    <xf numFmtId="49" fontId="56" fillId="0" borderId="1" xfId="0" applyNumberFormat="1" applyFont="1" applyBorder="1" applyAlignment="1">
      <alignment horizontal="center" vertical="top" wrapText="1"/>
    </xf>
    <xf numFmtId="49" fontId="56" fillId="0" borderId="1" xfId="0" applyNumberFormat="1" applyFont="1" applyBorder="1" applyAlignment="1">
      <alignment horizontal="left" vertical="top" wrapText="1"/>
    </xf>
    <xf numFmtId="0" fontId="56" fillId="0" borderId="1" xfId="0" applyFont="1" applyBorder="1" applyAlignment="1">
      <alignment horizontal="center" vertical="top" wrapText="1"/>
    </xf>
    <xf numFmtId="0" fontId="56" fillId="0" borderId="1" xfId="0" applyFont="1" applyBorder="1" applyAlignment="1">
      <alignment horizontal="left" vertical="top" wrapText="1"/>
    </xf>
    <xf numFmtId="49" fontId="50" fillId="0" borderId="2" xfId="0" applyNumberFormat="1" applyFont="1" applyBorder="1" applyAlignment="1">
      <alignment vertical="top" wrapText="1"/>
    </xf>
    <xf numFmtId="0" fontId="50" fillId="3" borderId="1" xfId="0" applyFont="1" applyFill="1" applyBorder="1" applyAlignment="1">
      <alignment horizontal="center" vertical="top" wrapText="1"/>
    </xf>
    <xf numFmtId="0" fontId="50" fillId="3" borderId="1" xfId="0" applyFont="1" applyFill="1" applyBorder="1" applyAlignment="1">
      <alignment horizontal="left" vertical="top" wrapText="1"/>
    </xf>
    <xf numFmtId="1" fontId="50" fillId="2" borderId="1" xfId="0" applyNumberFormat="1" applyFont="1" applyFill="1" applyBorder="1" applyAlignment="1">
      <alignment horizontal="center" vertical="top" wrapText="1"/>
    </xf>
    <xf numFmtId="165" fontId="50" fillId="2" borderId="1" xfId="0" applyNumberFormat="1" applyFont="1" applyFill="1" applyBorder="1" applyAlignment="1">
      <alignment horizontal="left" vertical="top" wrapText="1"/>
    </xf>
    <xf numFmtId="0" fontId="50" fillId="4" borderId="1" xfId="0" applyFont="1" applyFill="1" applyBorder="1" applyAlignment="1">
      <alignment vertical="top" wrapText="1"/>
    </xf>
    <xf numFmtId="0" fontId="56" fillId="4" borderId="1" xfId="0" applyFont="1" applyFill="1" applyBorder="1" applyAlignment="1">
      <alignment horizontal="center" vertical="top" wrapText="1"/>
    </xf>
    <xf numFmtId="0" fontId="50" fillId="0" borderId="2" xfId="0" applyFont="1" applyBorder="1" applyAlignment="1">
      <alignment horizontal="center" vertical="top" wrapText="1"/>
    </xf>
    <xf numFmtId="0" fontId="50" fillId="0" borderId="2" xfId="0" applyFont="1" applyBorder="1" applyAlignment="1">
      <alignment horizontal="left" vertical="top" wrapText="1"/>
    </xf>
    <xf numFmtId="0" fontId="50" fillId="0" borderId="2" xfId="0" applyFont="1" applyBorder="1" applyAlignment="1">
      <alignment vertical="top" wrapText="1"/>
    </xf>
    <xf numFmtId="0" fontId="56" fillId="4" borderId="4" xfId="0" applyFont="1" applyFill="1" applyBorder="1" applyAlignment="1">
      <alignment horizontal="center" vertical="top" wrapText="1"/>
    </xf>
    <xf numFmtId="0" fontId="56" fillId="4" borderId="4" xfId="0" applyFont="1" applyFill="1" applyBorder="1" applyAlignment="1">
      <alignment horizontal="left" vertical="top" wrapText="1"/>
    </xf>
    <xf numFmtId="0" fontId="56" fillId="0" borderId="1" xfId="0" applyFont="1" applyBorder="1" applyAlignment="1">
      <alignment vertical="top" wrapText="1"/>
    </xf>
    <xf numFmtId="0" fontId="56" fillId="4" borderId="1" xfId="0" applyFont="1" applyFill="1" applyBorder="1" applyAlignment="1">
      <alignment horizontal="left" vertical="top" wrapText="1"/>
    </xf>
    <xf numFmtId="49" fontId="50" fillId="4" borderId="2" xfId="6" applyNumberFormat="1" applyFont="1" applyFill="1" applyBorder="1" applyAlignment="1">
      <alignment horizontal="center" vertical="top" wrapText="1"/>
    </xf>
    <xf numFmtId="49" fontId="50" fillId="4" borderId="2" xfId="6" applyNumberFormat="1" applyFont="1" applyFill="1" applyBorder="1" applyAlignment="1">
      <alignment horizontal="left" vertical="top" wrapText="1"/>
    </xf>
    <xf numFmtId="3" fontId="50" fillId="4" borderId="1" xfId="0" applyNumberFormat="1" applyFont="1" applyFill="1" applyBorder="1" applyAlignment="1">
      <alignment vertical="top" wrapText="1"/>
    </xf>
    <xf numFmtId="0" fontId="56" fillId="4" borderId="2" xfId="0" applyFont="1" applyFill="1" applyBorder="1" applyAlignment="1">
      <alignment horizontal="center" vertical="top" wrapText="1"/>
    </xf>
    <xf numFmtId="0" fontId="56" fillId="4" borderId="2" xfId="0" applyFont="1" applyFill="1" applyBorder="1" applyAlignment="1">
      <alignment horizontal="left" vertical="top" wrapText="1"/>
    </xf>
    <xf numFmtId="165" fontId="50" fillId="4" borderId="1" xfId="0" applyNumberFormat="1" applyFont="1" applyFill="1" applyBorder="1" applyAlignment="1">
      <alignment horizontal="left" vertical="top" wrapText="1"/>
    </xf>
    <xf numFmtId="0" fontId="57" fillId="11" borderId="1" xfId="4" applyFont="1" applyFill="1" applyBorder="1" applyAlignment="1">
      <alignment horizontal="center" vertical="top" wrapText="1"/>
    </xf>
    <xf numFmtId="0" fontId="57" fillId="11" borderId="1" xfId="4" applyFont="1" applyFill="1" applyBorder="1" applyAlignment="1">
      <alignment vertical="top" wrapText="1"/>
    </xf>
    <xf numFmtId="0" fontId="56" fillId="0" borderId="1" xfId="4" applyFont="1" applyBorder="1" applyAlignment="1">
      <alignment horizontal="center" vertical="top" wrapText="1"/>
    </xf>
    <xf numFmtId="0" fontId="56" fillId="0" borderId="1" xfId="4" applyFont="1" applyBorder="1" applyAlignment="1">
      <alignment vertical="top" wrapText="1"/>
    </xf>
    <xf numFmtId="0" fontId="56" fillId="4" borderId="1" xfId="4" applyFont="1" applyFill="1" applyBorder="1" applyAlignment="1">
      <alignment horizontal="center" vertical="top" wrapText="1"/>
    </xf>
    <xf numFmtId="0" fontId="56" fillId="4" borderId="1" xfId="4" applyFont="1" applyFill="1" applyBorder="1" applyAlignment="1">
      <alignment vertical="top" wrapText="1"/>
    </xf>
    <xf numFmtId="0" fontId="57" fillId="9" borderId="1" xfId="4" applyFont="1" applyFill="1" applyBorder="1" applyAlignment="1">
      <alignment horizontal="center" vertical="top" wrapText="1"/>
    </xf>
    <xf numFmtId="0" fontId="57" fillId="9" borderId="1" xfId="4" applyFont="1" applyFill="1" applyBorder="1" applyAlignment="1">
      <alignment vertical="top" wrapText="1"/>
    </xf>
    <xf numFmtId="0" fontId="57" fillId="10" borderId="1" xfId="4" applyFont="1" applyFill="1" applyBorder="1" applyAlignment="1">
      <alignment horizontal="center" vertical="top" wrapText="1"/>
    </xf>
    <xf numFmtId="0" fontId="57" fillId="10" borderId="1" xfId="4" applyFont="1" applyFill="1" applyBorder="1" applyAlignment="1">
      <alignment vertical="top" wrapText="1"/>
    </xf>
    <xf numFmtId="0" fontId="56" fillId="2" borderId="0" xfId="0" applyFont="1" applyFill="1" applyAlignment="1">
      <alignment horizontal="center"/>
    </xf>
    <xf numFmtId="0" fontId="56" fillId="2" borderId="0" xfId="0" applyFont="1" applyFill="1"/>
    <xf numFmtId="0" fontId="56" fillId="0" borderId="0" xfId="0" applyFont="1" applyAlignment="1">
      <alignment horizontal="center"/>
    </xf>
    <xf numFmtId="0" fontId="56" fillId="0" borderId="0" xfId="0" applyFont="1"/>
    <xf numFmtId="0" fontId="42" fillId="8" borderId="4" xfId="6" applyFont="1" applyFill="1" applyBorder="1" applyAlignment="1">
      <alignment vertical="top" wrapText="1"/>
    </xf>
    <xf numFmtId="49" fontId="1" fillId="4" borderId="2" xfId="6" applyNumberFormat="1" applyFill="1" applyBorder="1" applyAlignment="1">
      <alignment vertical="top" wrapText="1"/>
    </xf>
    <xf numFmtId="49" fontId="1" fillId="4" borderId="6" xfId="6" applyNumberFormat="1" applyFill="1" applyBorder="1" applyAlignment="1">
      <alignment vertical="top" wrapText="1"/>
    </xf>
    <xf numFmtId="49" fontId="8" fillId="4" borderId="0" xfId="6" applyNumberFormat="1" applyFont="1" applyFill="1" applyAlignment="1">
      <alignment horizontal="center"/>
    </xf>
    <xf numFmtId="0" fontId="41" fillId="8" borderId="1" xfId="6" applyFont="1" applyFill="1" applyBorder="1" applyAlignment="1">
      <alignment vertical="top" wrapText="1"/>
    </xf>
    <xf numFmtId="49" fontId="54" fillId="4" borderId="0" xfId="6" applyNumberFormat="1" applyFont="1" applyFill="1" applyAlignment="1">
      <alignment horizontal="center"/>
    </xf>
    <xf numFmtId="49" fontId="50" fillId="0" borderId="1" xfId="6" applyNumberFormat="1" applyFont="1" applyBorder="1" applyAlignment="1">
      <alignment horizontal="center" vertical="top" wrapText="1"/>
    </xf>
    <xf numFmtId="49" fontId="50" fillId="0" borderId="1" xfId="6" applyNumberFormat="1" applyFont="1" applyBorder="1" applyAlignment="1">
      <alignment horizontal="left" vertical="top" wrapText="1"/>
    </xf>
    <xf numFmtId="49" fontId="50" fillId="0" borderId="2" xfId="6" applyNumberFormat="1" applyFont="1" applyBorder="1" applyAlignment="1">
      <alignment horizontal="left" vertical="top" wrapText="1"/>
    </xf>
    <xf numFmtId="49" fontId="50" fillId="4" borderId="1" xfId="6" applyNumberFormat="1" applyFont="1" applyFill="1" applyBorder="1" applyAlignment="1">
      <alignment horizontal="center" vertical="top" wrapText="1"/>
    </xf>
    <xf numFmtId="0" fontId="54" fillId="11" borderId="1" xfId="4" applyFont="1" applyFill="1" applyBorder="1" applyAlignment="1">
      <alignment horizontal="center" vertical="top" wrapText="1"/>
    </xf>
    <xf numFmtId="0" fontId="54" fillId="9" borderId="1" xfId="4" applyFont="1" applyFill="1" applyBorder="1" applyAlignment="1">
      <alignment horizontal="center" vertical="top" wrapText="1"/>
    </xf>
    <xf numFmtId="0" fontId="54" fillId="10" borderId="1" xfId="4" applyFont="1" applyFill="1" applyBorder="1" applyAlignment="1">
      <alignment horizontal="center" vertical="top" wrapText="1"/>
    </xf>
    <xf numFmtId="0" fontId="50" fillId="0" borderId="0" xfId="0" applyFont="1" applyAlignment="1">
      <alignment horizontal="center"/>
    </xf>
    <xf numFmtId="49" fontId="50" fillId="4" borderId="1" xfId="6" applyNumberFormat="1" applyFont="1" applyFill="1" applyBorder="1" applyAlignment="1">
      <alignment horizontal="left" vertical="top" wrapText="1"/>
    </xf>
    <xf numFmtId="0" fontId="50" fillId="0" borderId="0" xfId="0" applyFont="1"/>
    <xf numFmtId="0" fontId="4" fillId="4" borderId="0" xfId="6" applyFont="1" applyFill="1"/>
    <xf numFmtId="166" fontId="1" fillId="4" borderId="2" xfId="0" applyNumberFormat="1" applyFont="1" applyFill="1" applyBorder="1" applyAlignment="1">
      <alignment vertical="top"/>
    </xf>
    <xf numFmtId="166" fontId="1" fillId="4" borderId="1" xfId="6" applyNumberFormat="1" applyFill="1" applyBorder="1" applyAlignment="1">
      <alignment vertical="top" wrapText="1"/>
    </xf>
    <xf numFmtId="0" fontId="1" fillId="0" borderId="2" xfId="6" applyBorder="1" applyAlignment="1">
      <alignment vertical="top" wrapText="1"/>
    </xf>
    <xf numFmtId="0" fontId="1" fillId="0" borderId="5" xfId="6" applyBorder="1" applyAlignment="1">
      <alignment vertical="top" wrapText="1"/>
    </xf>
    <xf numFmtId="49" fontId="1" fillId="4" borderId="1" xfId="6" applyNumberFormat="1" applyFill="1" applyBorder="1" applyAlignment="1">
      <alignment vertical="top" wrapText="1"/>
    </xf>
    <xf numFmtId="49" fontId="1" fillId="0" borderId="1" xfId="6" applyNumberFormat="1" applyBorder="1" applyAlignment="1">
      <alignment vertical="top" wrapText="1"/>
    </xf>
    <xf numFmtId="0" fontId="42" fillId="8" borderId="5" xfId="6" applyFont="1" applyFill="1" applyBorder="1" applyAlignment="1">
      <alignment vertical="top" wrapText="1"/>
    </xf>
    <xf numFmtId="0" fontId="26" fillId="2" borderId="0" xfId="0" applyFont="1" applyFill="1"/>
    <xf numFmtId="0" fontId="59" fillId="0" borderId="0" xfId="0" applyFont="1"/>
    <xf numFmtId="0" fontId="36" fillId="0" borderId="0" xfId="0" applyFont="1"/>
    <xf numFmtId="166" fontId="36" fillId="0" borderId="0" xfId="0" applyNumberFormat="1" applyFont="1"/>
    <xf numFmtId="0" fontId="60" fillId="2" borderId="0" xfId="0" applyFont="1" applyFill="1"/>
    <xf numFmtId="166" fontId="59" fillId="0" borderId="0" xfId="0" applyNumberFormat="1" applyFont="1"/>
    <xf numFmtId="166" fontId="61" fillId="0" borderId="0" xfId="0" applyNumberFormat="1" applyFont="1"/>
    <xf numFmtId="0" fontId="61" fillId="0" borderId="0" xfId="0" applyFont="1"/>
    <xf numFmtId="0" fontId="59" fillId="4" borderId="0" xfId="0" applyFont="1" applyFill="1"/>
    <xf numFmtId="0" fontId="62" fillId="2" borderId="0" xfId="0" applyFont="1" applyFill="1"/>
    <xf numFmtId="49" fontId="56" fillId="0" borderId="1" xfId="0" applyNumberFormat="1" applyFont="1" applyBorder="1" applyAlignment="1">
      <alignment vertical="top" wrapText="1"/>
    </xf>
    <xf numFmtId="49" fontId="50" fillId="4" borderId="1" xfId="6" applyNumberFormat="1" applyFont="1" applyFill="1" applyBorder="1" applyAlignment="1">
      <alignment vertical="top" wrapText="1"/>
    </xf>
    <xf numFmtId="49" fontId="50" fillId="0" borderId="1" xfId="6" applyNumberFormat="1" applyFont="1" applyBorder="1" applyAlignment="1">
      <alignment vertical="top" wrapText="1"/>
    </xf>
    <xf numFmtId="166" fontId="41" fillId="8" borderId="4" xfId="6" applyNumberFormat="1" applyFont="1" applyFill="1" applyBorder="1" applyAlignment="1">
      <alignment horizontal="left" vertical="top" wrapText="1"/>
    </xf>
    <xf numFmtId="49" fontId="17" fillId="0" borderId="6" xfId="6" applyNumberFormat="1" applyFont="1" applyBorder="1" applyAlignment="1">
      <alignment vertical="top" wrapText="1"/>
    </xf>
    <xf numFmtId="3" fontId="12" fillId="0" borderId="4" xfId="6" applyNumberFormat="1" applyFont="1" applyBorder="1" applyAlignment="1">
      <alignment horizontal="left" vertical="top" wrapText="1"/>
    </xf>
    <xf numFmtId="0" fontId="12" fillId="4" borderId="1" xfId="6" applyFont="1" applyFill="1" applyBorder="1" applyAlignment="1">
      <alignment horizontal="left" vertical="top" wrapText="1"/>
    </xf>
    <xf numFmtId="166" fontId="38" fillId="8" borderId="1" xfId="6" applyNumberFormat="1" applyFont="1" applyFill="1" applyBorder="1" applyAlignment="1">
      <alignment horizontal="left" vertical="top" wrapText="1"/>
    </xf>
    <xf numFmtId="166" fontId="13" fillId="8" borderId="1" xfId="6" applyNumberFormat="1" applyFont="1" applyFill="1" applyBorder="1" applyAlignment="1">
      <alignment vertical="top" wrapText="1"/>
    </xf>
    <xf numFmtId="166" fontId="12" fillId="4" borderId="0" xfId="6" applyNumberFormat="1" applyFont="1" applyFill="1" applyAlignment="1">
      <alignment horizontal="left" vertical="top" wrapText="1"/>
    </xf>
    <xf numFmtId="0" fontId="8" fillId="15" borderId="0" xfId="4" applyFont="1" applyFill="1" applyAlignment="1">
      <alignment vertical="top" wrapText="1"/>
    </xf>
    <xf numFmtId="0" fontId="12" fillId="4" borderId="0" xfId="4" applyFont="1" applyFill="1" applyAlignment="1">
      <alignment vertical="top" wrapText="1"/>
    </xf>
    <xf numFmtId="0" fontId="8" fillId="4" borderId="0" xfId="4" applyFont="1" applyFill="1" applyAlignment="1">
      <alignment vertical="top" wrapText="1"/>
    </xf>
    <xf numFmtId="0" fontId="22" fillId="4" borderId="0" xfId="4" applyFont="1" applyFill="1" applyAlignment="1">
      <alignment vertical="top" wrapText="1"/>
    </xf>
    <xf numFmtId="0" fontId="12" fillId="4" borderId="0" xfId="0" applyFont="1" applyFill="1"/>
    <xf numFmtId="3" fontId="50" fillId="4" borderId="4" xfId="6" applyNumberFormat="1" applyFont="1" applyFill="1" applyBorder="1" applyAlignment="1">
      <alignment horizontal="left" vertical="top" wrapText="1"/>
    </xf>
    <xf numFmtId="0" fontId="5" fillId="4" borderId="4" xfId="6" applyFont="1" applyFill="1" applyBorder="1" applyAlignment="1">
      <alignment horizontal="center" vertical="top" wrapText="1"/>
    </xf>
    <xf numFmtId="166" fontId="12" fillId="2" borderId="0" xfId="0" applyNumberFormat="1" applyFont="1" applyFill="1"/>
    <xf numFmtId="49" fontId="51" fillId="4" borderId="14" xfId="6" applyNumberFormat="1" applyFont="1" applyFill="1" applyBorder="1" applyAlignment="1">
      <alignment horizontal="left" vertical="top" wrapText="1"/>
    </xf>
    <xf numFmtId="0" fontId="17" fillId="4" borderId="1" xfId="0" applyFont="1" applyFill="1" applyBorder="1" applyAlignment="1">
      <alignment horizontal="center" vertical="top" wrapText="1"/>
    </xf>
    <xf numFmtId="49" fontId="17" fillId="4" borderId="4" xfId="0" applyNumberFormat="1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center" vertical="top" wrapText="1"/>
    </xf>
    <xf numFmtId="49" fontId="1" fillId="4" borderId="4" xfId="0" applyNumberFormat="1" applyFont="1" applyFill="1" applyBorder="1" applyAlignment="1">
      <alignment horizontal="center" vertical="top" wrapText="1"/>
    </xf>
    <xf numFmtId="49" fontId="1" fillId="4" borderId="6" xfId="0" applyNumberFormat="1" applyFont="1" applyFill="1" applyBorder="1" applyAlignment="1">
      <alignment horizontal="center" vertical="top" wrapText="1"/>
    </xf>
    <xf numFmtId="49" fontId="4" fillId="15" borderId="0" xfId="4" applyNumberFormat="1" applyFont="1" applyFill="1" applyAlignment="1">
      <alignment horizontal="center" vertical="top" wrapText="1"/>
    </xf>
    <xf numFmtId="49" fontId="5" fillId="4" borderId="0" xfId="4" applyNumberFormat="1" applyFont="1" applyFill="1" applyAlignment="1">
      <alignment horizontal="center" vertical="top" wrapText="1"/>
    </xf>
    <xf numFmtId="49" fontId="4" fillId="4" borderId="0" xfId="4" applyNumberFormat="1" applyFont="1" applyFill="1" applyAlignment="1">
      <alignment horizontal="center" vertical="top" wrapText="1"/>
    </xf>
    <xf numFmtId="49" fontId="1" fillId="4" borderId="0" xfId="4" applyNumberFormat="1" applyFont="1" applyFill="1" applyAlignment="1">
      <alignment horizontal="center" vertical="top" wrapText="1"/>
    </xf>
    <xf numFmtId="49" fontId="1" fillId="4" borderId="0" xfId="0" applyNumberFormat="1" applyFont="1" applyFill="1" applyAlignment="1">
      <alignment horizontal="center" vertical="top" wrapText="1"/>
    </xf>
    <xf numFmtId="49" fontId="1" fillId="0" borderId="0" xfId="0" applyNumberFormat="1" applyFont="1" applyAlignment="1">
      <alignment horizontal="center" vertical="top" wrapText="1"/>
    </xf>
    <xf numFmtId="166" fontId="33" fillId="4" borderId="0" xfId="4" applyNumberFormat="1" applyFont="1" applyFill="1" applyAlignment="1">
      <alignment vertical="top" wrapText="1"/>
    </xf>
    <xf numFmtId="0" fontId="17" fillId="4" borderId="4" xfId="0" applyFont="1" applyFill="1" applyBorder="1" applyAlignment="1">
      <alignment horizontal="center" vertical="top" wrapText="1"/>
    </xf>
    <xf numFmtId="49" fontId="17" fillId="0" borderId="1" xfId="0" applyNumberFormat="1" applyFont="1" applyBorder="1" applyAlignment="1">
      <alignment horizontal="center" vertical="top" wrapText="1"/>
    </xf>
    <xf numFmtId="49" fontId="41" fillId="8" borderId="4" xfId="0" applyNumberFormat="1" applyFont="1" applyFill="1" applyBorder="1" applyAlignment="1">
      <alignment horizontal="center" vertical="top" wrapText="1"/>
    </xf>
    <xf numFmtId="49" fontId="38" fillId="8" borderId="1" xfId="0" applyNumberFormat="1" applyFont="1" applyFill="1" applyBorder="1" applyAlignment="1">
      <alignment horizontal="center" vertical="top" wrapText="1"/>
    </xf>
    <xf numFmtId="0" fontId="17" fillId="3" borderId="1" xfId="0" applyFont="1" applyFill="1" applyBorder="1" applyAlignment="1">
      <alignment horizontal="center" vertical="top" wrapText="1"/>
    </xf>
    <xf numFmtId="165" fontId="17" fillId="2" borderId="1" xfId="0" applyNumberFormat="1" applyFont="1" applyFill="1" applyBorder="1" applyAlignment="1">
      <alignment horizontal="center" vertical="top" wrapText="1"/>
    </xf>
    <xf numFmtId="49" fontId="12" fillId="0" borderId="5" xfId="0" applyNumberFormat="1" applyFont="1" applyBorder="1" applyAlignment="1">
      <alignment horizontal="center" vertical="top" wrapText="1"/>
    </xf>
    <xf numFmtId="49" fontId="39" fillId="8" borderId="1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29" fillId="15" borderId="0" xfId="4" applyFont="1" applyFill="1" applyAlignment="1">
      <alignment horizontal="center" vertical="top" wrapText="1"/>
    </xf>
    <xf numFmtId="0" fontId="33" fillId="4" borderId="0" xfId="4" applyFont="1" applyFill="1" applyAlignment="1">
      <alignment horizontal="center" vertical="top" wrapText="1"/>
    </xf>
    <xf numFmtId="166" fontId="33" fillId="4" borderId="0" xfId="4" applyNumberFormat="1" applyFont="1" applyFill="1" applyAlignment="1">
      <alignment horizontal="center" vertical="top" wrapText="1"/>
    </xf>
    <xf numFmtId="0" fontId="19" fillId="4" borderId="0" xfId="4" applyFont="1" applyFill="1" applyAlignment="1">
      <alignment horizontal="center" vertical="top" wrapText="1"/>
    </xf>
    <xf numFmtId="0" fontId="17" fillId="4" borderId="0" xfId="4" applyFont="1" applyFill="1" applyAlignment="1">
      <alignment horizontal="center" vertical="top" wrapText="1"/>
    </xf>
    <xf numFmtId="0" fontId="28" fillId="0" borderId="0" xfId="4" applyFont="1" applyAlignment="1">
      <alignment horizontal="center" vertical="top" wrapText="1"/>
    </xf>
    <xf numFmtId="0" fontId="17" fillId="2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166" fontId="12" fillId="0" borderId="1" xfId="4" applyNumberFormat="1" applyFont="1" applyBorder="1" applyAlignment="1">
      <alignment vertical="top" wrapText="1"/>
    </xf>
    <xf numFmtId="49" fontId="1" fillId="4" borderId="2" xfId="6" applyNumberFormat="1" applyFill="1" applyBorder="1" applyAlignment="1">
      <alignment horizontal="left" vertical="top" wrapText="1"/>
    </xf>
    <xf numFmtId="49" fontId="51" fillId="4" borderId="1" xfId="6" applyNumberFormat="1" applyFont="1" applyFill="1" applyBorder="1" applyAlignment="1">
      <alignment horizontal="center" vertical="top" wrapText="1"/>
    </xf>
    <xf numFmtId="49" fontId="51" fillId="4" borderId="1" xfId="6" applyNumberFormat="1" applyFont="1" applyFill="1" applyBorder="1" applyAlignment="1">
      <alignment horizontal="left" vertical="top" wrapText="1"/>
    </xf>
    <xf numFmtId="166" fontId="4" fillId="15" borderId="0" xfId="4" applyNumberFormat="1" applyFont="1" applyFill="1" applyAlignment="1">
      <alignment vertical="top" wrapText="1"/>
    </xf>
    <xf numFmtId="49" fontId="63" fillId="0" borderId="0" xfId="0" applyNumberFormat="1" applyFont="1" applyAlignment="1">
      <alignment vertical="top" wrapText="1"/>
    </xf>
    <xf numFmtId="49" fontId="63" fillId="0" borderId="0" xfId="0" applyNumberFormat="1" applyFont="1" applyAlignment="1">
      <alignment horizontal="center" vertical="top"/>
    </xf>
    <xf numFmtId="0" fontId="63" fillId="0" borderId="1" xfId="0" applyFont="1" applyBorder="1" applyAlignment="1">
      <alignment vertical="top" wrapText="1"/>
    </xf>
    <xf numFmtId="49" fontId="63" fillId="4" borderId="1" xfId="0" applyNumberFormat="1" applyFont="1" applyFill="1" applyBorder="1" applyAlignment="1">
      <alignment horizontal="left" vertical="top" wrapText="1"/>
    </xf>
    <xf numFmtId="49" fontId="63" fillId="0" borderId="2" xfId="0" applyNumberFormat="1" applyFont="1" applyBorder="1" applyAlignment="1">
      <alignment horizontal="left" vertical="top" wrapText="1"/>
    </xf>
    <xf numFmtId="0" fontId="63" fillId="4" borderId="2" xfId="0" applyFont="1" applyFill="1" applyBorder="1" applyAlignment="1">
      <alignment vertical="top" wrapText="1"/>
    </xf>
    <xf numFmtId="0" fontId="63" fillId="4" borderId="2" xfId="0" applyFont="1" applyFill="1" applyBorder="1" applyAlignment="1">
      <alignment horizontal="left" vertical="top" wrapText="1"/>
    </xf>
    <xf numFmtId="49" fontId="63" fillId="4" borderId="2" xfId="0" applyNumberFormat="1" applyFont="1" applyFill="1" applyBorder="1" applyAlignment="1">
      <alignment horizontal="left" vertical="top" wrapText="1"/>
    </xf>
    <xf numFmtId="0" fontId="63" fillId="4" borderId="1" xfId="0" applyFont="1" applyFill="1" applyBorder="1" applyAlignment="1">
      <alignment horizontal="left" vertical="top" wrapText="1"/>
    </xf>
    <xf numFmtId="0" fontId="63" fillId="11" borderId="1" xfId="4" applyFont="1" applyFill="1" applyBorder="1" applyAlignment="1">
      <alignment vertical="top" wrapText="1"/>
    </xf>
    <xf numFmtId="0" fontId="63" fillId="0" borderId="1" xfId="4" applyFont="1" applyBorder="1" applyAlignment="1">
      <alignment vertical="top" wrapText="1"/>
    </xf>
    <xf numFmtId="0" fontId="63" fillId="4" borderId="1" xfId="4" applyFont="1" applyFill="1" applyBorder="1" applyAlignment="1">
      <alignment vertical="top" wrapText="1"/>
    </xf>
    <xf numFmtId="0" fontId="63" fillId="9" borderId="1" xfId="4" applyFont="1" applyFill="1" applyBorder="1" applyAlignment="1">
      <alignment vertical="top" wrapText="1"/>
    </xf>
    <xf numFmtId="0" fontId="63" fillId="10" borderId="1" xfId="4" applyFont="1" applyFill="1" applyBorder="1" applyAlignment="1">
      <alignment vertical="top" wrapText="1"/>
    </xf>
    <xf numFmtId="0" fontId="63" fillId="0" borderId="0" xfId="0" applyFont="1" applyAlignment="1">
      <alignment horizontal="right" vertical="top" wrapText="1"/>
    </xf>
    <xf numFmtId="0" fontId="1" fillId="2" borderId="0" xfId="0" applyFont="1" applyFill="1"/>
    <xf numFmtId="0" fontId="1" fillId="4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65" fillId="0" borderId="0" xfId="0" applyFont="1" applyAlignment="1">
      <alignment horizontal="center" wrapText="1"/>
    </xf>
    <xf numFmtId="49" fontId="65" fillId="0" borderId="0" xfId="0" applyNumberFormat="1" applyFont="1" applyAlignment="1">
      <alignment wrapText="1"/>
    </xf>
    <xf numFmtId="49" fontId="65" fillId="0" borderId="0" xfId="0" applyNumberFormat="1" applyFont="1" applyAlignment="1">
      <alignment horizontal="center" wrapText="1"/>
    </xf>
    <xf numFmtId="0" fontId="1" fillId="4" borderId="0" xfId="0" applyFont="1" applyFill="1" applyAlignment="1">
      <alignment horizontal="center" vertical="top"/>
    </xf>
    <xf numFmtId="49" fontId="66" fillId="4" borderId="0" xfId="0" applyNumberFormat="1" applyFont="1" applyFill="1" applyAlignment="1">
      <alignment horizontal="left" wrapText="1"/>
    </xf>
    <xf numFmtId="49" fontId="66" fillId="0" borderId="0" xfId="0" applyNumberFormat="1" applyFont="1" applyAlignment="1">
      <alignment wrapText="1"/>
    </xf>
    <xf numFmtId="49" fontId="66" fillId="0" borderId="0" xfId="0" applyNumberFormat="1" applyFont="1" applyAlignment="1">
      <alignment horizontal="center" wrapText="1"/>
    </xf>
    <xf numFmtId="49" fontId="67" fillId="0" borderId="0" xfId="0" applyNumberFormat="1" applyFont="1" applyAlignment="1">
      <alignment horizontal="center" wrapText="1"/>
    </xf>
    <xf numFmtId="49" fontId="67" fillId="0" borderId="0" xfId="0" applyNumberFormat="1" applyFont="1" applyAlignment="1">
      <alignment wrapText="1"/>
    </xf>
    <xf numFmtId="49" fontId="66" fillId="0" borderId="0" xfId="0" applyNumberFormat="1" applyFont="1" applyAlignment="1">
      <alignment horizontal="left" wrapText="1"/>
    </xf>
    <xf numFmtId="0" fontId="66" fillId="0" borderId="0" xfId="0" applyFont="1"/>
    <xf numFmtId="0" fontId="66" fillId="0" borderId="0" xfId="0" applyFont="1" applyAlignment="1">
      <alignment horizontal="center" wrapText="1"/>
    </xf>
    <xf numFmtId="0" fontId="66" fillId="0" borderId="0" xfId="0" applyFont="1" applyAlignment="1">
      <alignment wrapText="1"/>
    </xf>
    <xf numFmtId="0" fontId="69" fillId="0" borderId="0" xfId="0" applyFont="1" applyAlignment="1">
      <alignment wrapText="1"/>
    </xf>
    <xf numFmtId="0" fontId="69" fillId="0" borderId="0" xfId="0" applyFont="1" applyAlignment="1">
      <alignment horizontal="center" wrapText="1"/>
    </xf>
    <xf numFmtId="0" fontId="71" fillId="2" borderId="0" xfId="0" applyFont="1" applyFill="1"/>
    <xf numFmtId="0" fontId="11" fillId="2" borderId="0" xfId="0" applyFont="1" applyFill="1"/>
    <xf numFmtId="49" fontId="7" fillId="8" borderId="1" xfId="0" applyNumberFormat="1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left" vertical="top" wrapText="1"/>
    </xf>
    <xf numFmtId="0" fontId="7" fillId="8" borderId="1" xfId="0" applyFont="1" applyFill="1" applyBorder="1" applyAlignment="1">
      <alignment horizontal="left" vertical="top" wrapText="1"/>
    </xf>
    <xf numFmtId="166" fontId="7" fillId="8" borderId="1" xfId="0" applyNumberFormat="1" applyFont="1" applyFill="1" applyBorder="1" applyAlignment="1">
      <alignment vertical="top" wrapText="1"/>
    </xf>
    <xf numFmtId="0" fontId="4" fillId="8" borderId="1" xfId="0" applyFont="1" applyFill="1" applyBorder="1" applyAlignment="1">
      <alignment horizontal="center" vertical="top" wrapText="1"/>
    </xf>
    <xf numFmtId="49" fontId="5" fillId="4" borderId="2" xfId="0" applyNumberFormat="1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 wrapText="1"/>
    </xf>
    <xf numFmtId="166" fontId="1" fillId="4" borderId="1" xfId="0" applyNumberFormat="1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center" vertical="top" wrapText="1"/>
    </xf>
    <xf numFmtId="49" fontId="4" fillId="8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1" fillId="4" borderId="1" xfId="11" applyFont="1" applyFill="1" applyBorder="1" applyAlignment="1">
      <alignment horizontal="left" vertical="top" wrapText="1"/>
    </xf>
    <xf numFmtId="0" fontId="1" fillId="4" borderId="1" xfId="11" applyFont="1" applyFill="1" applyBorder="1" applyAlignment="1">
      <alignment horizontal="center" vertical="top" wrapText="1"/>
    </xf>
    <xf numFmtId="166" fontId="1" fillId="4" borderId="2" xfId="0" applyNumberFormat="1" applyFont="1" applyFill="1" applyBorder="1" applyAlignment="1">
      <alignment horizontal="right" vertical="top" wrapText="1"/>
    </xf>
    <xf numFmtId="0" fontId="1" fillId="0" borderId="1" xfId="11" applyFont="1" applyBorder="1" applyAlignment="1">
      <alignment horizontal="left" vertical="top" wrapText="1"/>
    </xf>
    <xf numFmtId="166" fontId="1" fillId="4" borderId="4" xfId="0" applyNumberFormat="1" applyFont="1" applyFill="1" applyBorder="1" applyAlignment="1">
      <alignment horizontal="right" vertical="top" wrapText="1"/>
    </xf>
    <xf numFmtId="0" fontId="1" fillId="0" borderId="2" xfId="11" applyFont="1" applyBorder="1" applyAlignment="1">
      <alignment horizontal="left" vertical="top" wrapText="1"/>
    </xf>
    <xf numFmtId="0" fontId="1" fillId="4" borderId="2" xfId="11" applyFont="1" applyFill="1" applyBorder="1" applyAlignment="1">
      <alignment horizontal="center" vertical="top" wrapText="1"/>
    </xf>
    <xf numFmtId="0" fontId="7" fillId="8" borderId="1" xfId="11" applyFont="1" applyFill="1" applyBorder="1" applyAlignment="1">
      <alignment horizontal="left" vertical="top" wrapText="1"/>
    </xf>
    <xf numFmtId="0" fontId="1" fillId="4" borderId="1" xfId="11" applyFont="1" applyFill="1" applyBorder="1" applyAlignment="1">
      <alignment vertical="top" wrapText="1"/>
    </xf>
    <xf numFmtId="49" fontId="1" fillId="4" borderId="1" xfId="11" applyNumberFormat="1" applyFont="1" applyFill="1" applyBorder="1" applyAlignment="1">
      <alignment horizontal="center" vertical="top" wrapText="1"/>
    </xf>
    <xf numFmtId="0" fontId="1" fillId="4" borderId="2" xfId="11" applyFont="1" applyFill="1" applyBorder="1" applyAlignment="1">
      <alignment horizontal="left" vertical="top" wrapText="1"/>
    </xf>
    <xf numFmtId="49" fontId="1" fillId="4" borderId="2" xfId="11" applyNumberFormat="1" applyFont="1" applyFill="1" applyBorder="1" applyAlignment="1">
      <alignment horizontal="center" vertical="top" wrapText="1"/>
    </xf>
    <xf numFmtId="49" fontId="1" fillId="8" borderId="1" xfId="0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1" fontId="1" fillId="4" borderId="2" xfId="0" applyNumberFormat="1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49" fontId="7" fillId="8" borderId="1" xfId="0" applyNumberFormat="1" applyFont="1" applyFill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1" fillId="0" borderId="15" xfId="0" applyFont="1" applyBorder="1" applyAlignment="1">
      <alignment horizontal="left" vertical="top" wrapText="1"/>
    </xf>
    <xf numFmtId="49" fontId="1" fillId="16" borderId="15" xfId="0" applyNumberFormat="1" applyFont="1" applyFill="1" applyBorder="1" applyAlignment="1">
      <alignment horizontal="center" vertical="top"/>
    </xf>
    <xf numFmtId="49" fontId="1" fillId="4" borderId="15" xfId="0" applyNumberFormat="1" applyFont="1" applyFill="1" applyBorder="1" applyAlignment="1">
      <alignment horizontal="left" vertical="top" wrapText="1"/>
    </xf>
    <xf numFmtId="166" fontId="1" fillId="16" borderId="15" xfId="0" applyNumberFormat="1" applyFont="1" applyFill="1" applyBorder="1" applyAlignment="1">
      <alignment horizontal="center" vertical="top" wrapText="1"/>
    </xf>
    <xf numFmtId="49" fontId="1" fillId="0" borderId="15" xfId="0" applyNumberFormat="1" applyFont="1" applyBorder="1" applyAlignment="1">
      <alignment horizontal="left" vertical="top" wrapText="1"/>
    </xf>
    <xf numFmtId="49" fontId="1" fillId="16" borderId="15" xfId="0" applyNumberFormat="1" applyFont="1" applyFill="1" applyBorder="1" applyAlignment="1">
      <alignment horizontal="center" vertical="top" wrapText="1"/>
    </xf>
    <xf numFmtId="0" fontId="1" fillId="4" borderId="15" xfId="0" applyFont="1" applyFill="1" applyBorder="1" applyAlignment="1">
      <alignment horizontal="left" vertical="top" wrapText="1"/>
    </xf>
    <xf numFmtId="49" fontId="4" fillId="8" borderId="1" xfId="0" applyNumberFormat="1" applyFont="1" applyFill="1" applyBorder="1" applyAlignment="1">
      <alignment vertical="top" wrapText="1"/>
    </xf>
    <xf numFmtId="0" fontId="4" fillId="8" borderId="1" xfId="0" applyFont="1" applyFill="1" applyBorder="1" applyAlignment="1">
      <alignment horizontal="left" vertical="top" wrapText="1"/>
    </xf>
    <xf numFmtId="166" fontId="4" fillId="8" borderId="2" xfId="0" applyNumberFormat="1" applyFont="1" applyFill="1" applyBorder="1" applyAlignment="1">
      <alignment vertical="top" wrapText="1"/>
    </xf>
    <xf numFmtId="49" fontId="4" fillId="8" borderId="16" xfId="0" applyNumberFormat="1" applyFont="1" applyFill="1" applyBorder="1" applyAlignment="1">
      <alignment horizontal="left" vertical="top" wrapText="1"/>
    </xf>
    <xf numFmtId="3" fontId="4" fillId="17" borderId="16" xfId="0" applyNumberFormat="1" applyFont="1" applyFill="1" applyBorder="1" applyAlignment="1">
      <alignment horizontal="center" vertical="top" wrapText="1"/>
    </xf>
    <xf numFmtId="0" fontId="1" fillId="18" borderId="16" xfId="0" applyFont="1" applyFill="1" applyBorder="1" applyAlignment="1">
      <alignment horizontal="left" vertical="top" wrapText="1"/>
    </xf>
    <xf numFmtId="3" fontId="1" fillId="18" borderId="16" xfId="0" applyNumberFormat="1" applyFont="1" applyFill="1" applyBorder="1" applyAlignment="1">
      <alignment horizontal="center" vertical="top" wrapText="1"/>
    </xf>
    <xf numFmtId="3" fontId="1" fillId="16" borderId="15" xfId="0" applyNumberFormat="1" applyFont="1" applyFill="1" applyBorder="1" applyAlignment="1">
      <alignment horizontal="center" vertical="top" wrapText="1"/>
    </xf>
    <xf numFmtId="49" fontId="4" fillId="8" borderId="1" xfId="0" applyNumberFormat="1" applyFont="1" applyFill="1" applyBorder="1" applyAlignment="1">
      <alignment horizontal="left" vertical="top" wrapText="1"/>
    </xf>
    <xf numFmtId="49" fontId="4" fillId="8" borderId="11" xfId="0" applyNumberFormat="1" applyFont="1" applyFill="1" applyBorder="1" applyAlignment="1">
      <alignment horizontal="left" vertical="top" wrapText="1"/>
    </xf>
    <xf numFmtId="49" fontId="4" fillId="8" borderId="5" xfId="0" applyNumberFormat="1" applyFont="1" applyFill="1" applyBorder="1" applyAlignment="1">
      <alignment horizontal="left" vertical="top" wrapText="1"/>
    </xf>
    <xf numFmtId="0" fontId="72" fillId="8" borderId="1" xfId="0" applyFont="1" applyFill="1" applyBorder="1" applyAlignment="1">
      <alignment horizontal="left" vertical="top" wrapText="1"/>
    </xf>
    <xf numFmtId="166" fontId="4" fillId="8" borderId="1" xfId="0" applyNumberFormat="1" applyFont="1" applyFill="1" applyBorder="1" applyAlignment="1">
      <alignment vertical="top" wrapText="1"/>
    </xf>
    <xf numFmtId="0" fontId="73" fillId="0" borderId="0" xfId="0" applyFont="1" applyAlignment="1">
      <alignment vertical="top" wrapText="1"/>
    </xf>
    <xf numFmtId="165" fontId="1" fillId="4" borderId="2" xfId="0" applyNumberFormat="1" applyFont="1" applyFill="1" applyBorder="1" applyAlignment="1">
      <alignment horizontal="left" vertical="top" wrapText="1"/>
    </xf>
    <xf numFmtId="165" fontId="5" fillId="4" borderId="2" xfId="0" applyNumberFormat="1" applyFont="1" applyFill="1" applyBorder="1" applyAlignment="1">
      <alignment horizontal="center" vertical="top" wrapText="1"/>
    </xf>
    <xf numFmtId="165" fontId="5" fillId="4" borderId="2" xfId="0" applyNumberFormat="1" applyFont="1" applyFill="1" applyBorder="1" applyAlignment="1">
      <alignment horizontal="left" vertical="top" wrapText="1"/>
    </xf>
    <xf numFmtId="166" fontId="3" fillId="12" borderId="1" xfId="0" applyNumberFormat="1" applyFont="1" applyFill="1" applyBorder="1" applyAlignment="1">
      <alignment horizontal="right" vertical="top" wrapText="1"/>
    </xf>
    <xf numFmtId="166" fontId="1" fillId="14" borderId="0" xfId="0" applyNumberFormat="1" applyFont="1" applyFill="1" applyAlignment="1">
      <alignment horizontal="left" vertical="top" wrapText="1"/>
    </xf>
    <xf numFmtId="166" fontId="1" fillId="14" borderId="0" xfId="0" applyNumberFormat="1" applyFont="1" applyFill="1" applyAlignment="1">
      <alignment horizontal="center" vertical="top" wrapText="1"/>
    </xf>
    <xf numFmtId="166" fontId="1" fillId="0" borderId="1" xfId="0" applyNumberFormat="1" applyFont="1" applyBorder="1" applyAlignment="1">
      <alignment horizontal="right" vertical="top" wrapText="1"/>
    </xf>
    <xf numFmtId="0" fontId="74" fillId="11" borderId="1" xfId="4" applyFont="1" applyFill="1" applyBorder="1" applyAlignment="1">
      <alignment horizontal="center" vertical="top" wrapText="1"/>
    </xf>
    <xf numFmtId="0" fontId="74" fillId="11" borderId="1" xfId="4" applyFont="1" applyFill="1" applyBorder="1" applyAlignment="1">
      <alignment vertical="top" wrapText="1"/>
    </xf>
    <xf numFmtId="0" fontId="5" fillId="0" borderId="1" xfId="4" applyFont="1" applyBorder="1" applyAlignment="1">
      <alignment horizontal="center" vertical="top" wrapText="1"/>
    </xf>
    <xf numFmtId="166" fontId="1" fillId="4" borderId="1" xfId="4" applyNumberFormat="1" applyFont="1" applyFill="1" applyBorder="1" applyAlignment="1">
      <alignment vertical="top" wrapText="1"/>
    </xf>
    <xf numFmtId="0" fontId="11" fillId="4" borderId="1" xfId="4" applyFont="1" applyFill="1" applyBorder="1" applyAlignment="1">
      <alignment horizontal="left" vertical="top" wrapText="1"/>
    </xf>
    <xf numFmtId="0" fontId="5" fillId="4" borderId="1" xfId="4" applyFont="1" applyFill="1" applyBorder="1" applyAlignment="1">
      <alignment horizontal="center" vertical="top" wrapText="1"/>
    </xf>
    <xf numFmtId="0" fontId="74" fillId="9" borderId="1" xfId="4" applyFont="1" applyFill="1" applyBorder="1" applyAlignment="1">
      <alignment horizontal="center" vertical="top" wrapText="1"/>
    </xf>
    <xf numFmtId="0" fontId="74" fillId="9" borderId="1" xfId="4" applyFont="1" applyFill="1" applyBorder="1" applyAlignment="1">
      <alignment vertical="top" wrapText="1"/>
    </xf>
    <xf numFmtId="166" fontId="4" fillId="9" borderId="1" xfId="4" applyNumberFormat="1" applyFont="1" applyFill="1" applyBorder="1" applyAlignment="1">
      <alignment vertical="top" wrapText="1"/>
    </xf>
    <xf numFmtId="0" fontId="3" fillId="10" borderId="1" xfId="4" applyFont="1" applyFill="1" applyBorder="1" applyAlignment="1">
      <alignment vertical="top" wrapText="1"/>
    </xf>
    <xf numFmtId="0" fontId="75" fillId="10" borderId="1" xfId="4" applyFont="1" applyFill="1" applyBorder="1" applyAlignment="1">
      <alignment horizontal="center" vertical="top" wrapText="1"/>
    </xf>
    <xf numFmtId="0" fontId="75" fillId="10" borderId="1" xfId="4" applyFont="1" applyFill="1" applyBorder="1" applyAlignment="1">
      <alignment vertical="top" wrapText="1"/>
    </xf>
    <xf numFmtId="166" fontId="3" fillId="10" borderId="1" xfId="4" applyNumberFormat="1" applyFont="1" applyFill="1" applyBorder="1" applyAlignment="1">
      <alignment vertical="top" wrapText="1"/>
    </xf>
    <xf numFmtId="166" fontId="1" fillId="4" borderId="0" xfId="4" applyNumberFormat="1" applyFont="1" applyFill="1" applyAlignment="1">
      <alignment horizontal="left" vertical="top" wrapText="1"/>
    </xf>
    <xf numFmtId="166" fontId="1" fillId="4" borderId="0" xfId="4" applyNumberFormat="1" applyFont="1" applyFill="1" applyAlignment="1">
      <alignment horizontal="center" vertical="top" wrapText="1"/>
    </xf>
    <xf numFmtId="0" fontId="35" fillId="0" borderId="1" xfId="4" applyFont="1" applyBorder="1" applyAlignment="1">
      <alignment horizontal="center" vertical="top" wrapText="1"/>
    </xf>
    <xf numFmtId="4" fontId="1" fillId="4" borderId="1" xfId="4" applyNumberFormat="1" applyFont="1" applyFill="1" applyBorder="1" applyAlignment="1">
      <alignment horizontal="left" vertical="top" wrapText="1"/>
    </xf>
    <xf numFmtId="4" fontId="1" fillId="4" borderId="1" xfId="4" applyNumberFormat="1" applyFont="1" applyFill="1" applyBorder="1" applyAlignment="1">
      <alignment vertical="top" wrapText="1"/>
    </xf>
    <xf numFmtId="4" fontId="1" fillId="4" borderId="0" xfId="4" applyNumberFormat="1" applyFont="1" applyFill="1" applyAlignment="1">
      <alignment horizontal="left" vertical="top" wrapText="1"/>
    </xf>
    <xf numFmtId="4" fontId="1" fillId="4" borderId="0" xfId="4" applyNumberFormat="1" applyFont="1" applyFill="1" applyAlignment="1">
      <alignment horizontal="center" vertical="top" wrapText="1"/>
    </xf>
    <xf numFmtId="0" fontId="1" fillId="4" borderId="0" xfId="0" applyFont="1" applyFill="1" applyAlignment="1">
      <alignment horizontal="right"/>
    </xf>
    <xf numFmtId="0" fontId="1" fillId="4" borderId="0" xfId="0" applyFont="1" applyFill="1" applyAlignment="1">
      <alignment horizontal="left" vertical="top"/>
    </xf>
    <xf numFmtId="166" fontId="1" fillId="4" borderId="0" xfId="0" applyNumberFormat="1" applyFont="1" applyFill="1" applyAlignment="1">
      <alignment horizontal="right"/>
    </xf>
    <xf numFmtId="166" fontId="1" fillId="4" borderId="0" xfId="0" applyNumberFormat="1" applyFont="1" applyFill="1" applyAlignment="1">
      <alignment horizontal="left" vertical="top"/>
    </xf>
    <xf numFmtId="166" fontId="1" fillId="4" borderId="0" xfId="0" applyNumberFormat="1" applyFont="1" applyFill="1" applyAlignment="1">
      <alignment horizontal="center" vertical="top"/>
    </xf>
    <xf numFmtId="49" fontId="8" fillId="8" borderId="1" xfId="0" applyNumberFormat="1" applyFont="1" applyFill="1" applyBorder="1" applyAlignment="1">
      <alignment vertical="top" wrapText="1"/>
    </xf>
    <xf numFmtId="49" fontId="8" fillId="8" borderId="1" xfId="0" applyNumberFormat="1" applyFont="1" applyFill="1" applyBorder="1" applyAlignment="1">
      <alignment horizontal="center" vertical="top" wrapText="1"/>
    </xf>
    <xf numFmtId="49" fontId="8" fillId="8" borderId="1" xfId="0" applyNumberFormat="1" applyFont="1" applyFill="1" applyBorder="1" applyAlignment="1">
      <alignment horizontal="left" vertical="top" wrapText="1"/>
    </xf>
    <xf numFmtId="49" fontId="5" fillId="4" borderId="1" xfId="6" applyNumberFormat="1" applyFont="1" applyFill="1" applyBorder="1" applyAlignment="1">
      <alignment vertical="top" wrapText="1"/>
    </xf>
    <xf numFmtId="0" fontId="3" fillId="4" borderId="0" xfId="0" applyFont="1" applyFill="1" applyAlignment="1">
      <alignment vertical="center" wrapText="1"/>
    </xf>
    <xf numFmtId="0" fontId="6" fillId="2" borderId="0" xfId="0" applyFont="1" applyFill="1" applyAlignment="1">
      <alignment vertical="top" wrapText="1"/>
    </xf>
    <xf numFmtId="0" fontId="3" fillId="4" borderId="0" xfId="0" applyFont="1" applyFill="1" applyAlignment="1">
      <alignment horizontal="center" vertical="center" wrapText="1"/>
    </xf>
    <xf numFmtId="49" fontId="4" fillId="4" borderId="0" xfId="0" applyNumberFormat="1" applyFont="1" applyFill="1" applyAlignment="1">
      <alignment vertical="top" wrapText="1"/>
    </xf>
    <xf numFmtId="49" fontId="4" fillId="4" borderId="0" xfId="0" applyNumberFormat="1" applyFont="1" applyFill="1" applyAlignment="1">
      <alignment horizontal="left" vertical="top" wrapText="1"/>
    </xf>
    <xf numFmtId="49" fontId="4" fillId="4" borderId="0" xfId="0" applyNumberFormat="1" applyFont="1" applyFill="1" applyAlignment="1">
      <alignment horizontal="right" vertical="top" wrapText="1"/>
    </xf>
    <xf numFmtId="49" fontId="4" fillId="4" borderId="0" xfId="0" applyNumberFormat="1" applyFont="1" applyFill="1" applyAlignment="1">
      <alignment horizontal="center" vertical="top" wrapText="1"/>
    </xf>
    <xf numFmtId="49" fontId="4" fillId="8" borderId="4" xfId="0" applyNumberFormat="1" applyFont="1" applyFill="1" applyBorder="1" applyAlignment="1">
      <alignment vertical="top" wrapText="1"/>
    </xf>
    <xf numFmtId="49" fontId="4" fillId="8" borderId="7" xfId="0" applyNumberFormat="1" applyFont="1" applyFill="1" applyBorder="1" applyAlignment="1">
      <alignment horizontal="left" vertical="top" wrapText="1"/>
    </xf>
    <xf numFmtId="4" fontId="4" fillId="8" borderId="4" xfId="0" applyNumberFormat="1" applyFont="1" applyFill="1" applyBorder="1" applyAlignment="1">
      <alignment horizontal="right" vertical="top" wrapText="1"/>
    </xf>
    <xf numFmtId="0" fontId="4" fillId="8" borderId="2" xfId="0" applyFont="1" applyFill="1" applyBorder="1" applyAlignment="1">
      <alignment vertical="top" wrapText="1"/>
    </xf>
    <xf numFmtId="0" fontId="4" fillId="8" borderId="2" xfId="11" applyFont="1" applyFill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49" fontId="1" fillId="4" borderId="5" xfId="0" applyNumberFormat="1" applyFont="1" applyFill="1" applyBorder="1" applyAlignment="1">
      <alignment horizontal="left" vertical="top" wrapText="1"/>
    </xf>
    <xf numFmtId="166" fontId="4" fillId="8" borderId="1" xfId="0" applyNumberFormat="1" applyFont="1" applyFill="1" applyBorder="1" applyAlignment="1">
      <alignment horizontal="right" vertical="top" wrapText="1"/>
    </xf>
    <xf numFmtId="4" fontId="4" fillId="8" borderId="1" xfId="0" applyNumberFormat="1" applyFont="1" applyFill="1" applyBorder="1" applyAlignment="1">
      <alignment horizontal="left" vertical="top" wrapText="1"/>
    </xf>
    <xf numFmtId="0" fontId="1" fillId="0" borderId="2" xfId="11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right" vertical="top" wrapText="1"/>
    </xf>
    <xf numFmtId="0" fontId="1" fillId="0" borderId="2" xfId="11" applyFont="1" applyBorder="1" applyAlignment="1">
      <alignment vertical="top" wrapText="1"/>
    </xf>
    <xf numFmtId="0" fontId="1" fillId="4" borderId="2" xfId="11" applyFont="1" applyFill="1" applyBorder="1" applyAlignment="1">
      <alignment vertical="top" wrapText="1"/>
    </xf>
    <xf numFmtId="49" fontId="1" fillId="4" borderId="4" xfId="0" applyNumberFormat="1" applyFont="1" applyFill="1" applyBorder="1" applyAlignment="1">
      <alignment vertical="top" wrapText="1"/>
    </xf>
    <xf numFmtId="165" fontId="1" fillId="4" borderId="1" xfId="0" applyNumberFormat="1" applyFont="1" applyFill="1" applyBorder="1" applyAlignment="1">
      <alignment horizontal="right" vertical="top" wrapText="1"/>
    </xf>
    <xf numFmtId="0" fontId="1" fillId="0" borderId="1" xfId="11" applyFont="1" applyBorder="1" applyAlignment="1">
      <alignment vertical="top" wrapText="1"/>
    </xf>
    <xf numFmtId="49" fontId="1" fillId="0" borderId="2" xfId="11" applyNumberFormat="1" applyFont="1" applyBorder="1" applyAlignment="1">
      <alignment horizontal="center" vertical="top" wrapText="1"/>
    </xf>
    <xf numFmtId="0" fontId="1" fillId="4" borderId="4" xfId="11" applyFont="1" applyFill="1" applyBorder="1" applyAlignment="1">
      <alignment horizontal="left" vertical="top" wrapText="1"/>
    </xf>
    <xf numFmtId="0" fontId="1" fillId="4" borderId="4" xfId="11" applyFont="1" applyFill="1" applyBorder="1" applyAlignment="1">
      <alignment horizontal="center" vertical="top" wrapText="1"/>
    </xf>
    <xf numFmtId="165" fontId="4" fillId="8" borderId="1" xfId="0" applyNumberFormat="1" applyFont="1" applyFill="1" applyBorder="1" applyAlignment="1">
      <alignment horizontal="right" vertical="top" wrapText="1"/>
    </xf>
    <xf numFmtId="165" fontId="4" fillId="8" borderId="1" xfId="0" applyNumberFormat="1" applyFont="1" applyFill="1" applyBorder="1" applyAlignment="1">
      <alignment horizontal="left" vertical="top" wrapText="1"/>
    </xf>
    <xf numFmtId="4" fontId="4" fillId="8" borderId="1" xfId="0" applyNumberFormat="1" applyFont="1" applyFill="1" applyBorder="1" applyAlignment="1">
      <alignment horizontal="right" vertical="top" wrapText="1"/>
    </xf>
    <xf numFmtId="0" fontId="1" fillId="4" borderId="4" xfId="11" applyFont="1" applyFill="1" applyBorder="1" applyAlignment="1">
      <alignment vertical="top" wrapText="1"/>
    </xf>
    <xf numFmtId="49" fontId="1" fillId="4" borderId="1" xfId="11" applyNumberFormat="1" applyFont="1" applyFill="1" applyBorder="1" applyAlignment="1">
      <alignment horizontal="left" vertical="top" wrapText="1"/>
    </xf>
    <xf numFmtId="0" fontId="77" fillId="0" borderId="0" xfId="0" applyFont="1" applyAlignment="1">
      <alignment wrapText="1"/>
    </xf>
    <xf numFmtId="49" fontId="4" fillId="8" borderId="3" xfId="0" applyNumberFormat="1" applyFont="1" applyFill="1" applyBorder="1" applyAlignment="1">
      <alignment vertical="top" wrapText="1"/>
    </xf>
    <xf numFmtId="49" fontId="4" fillId="8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166" fontId="1" fillId="4" borderId="1" xfId="1" applyNumberFormat="1" applyFont="1" applyFill="1" applyBorder="1" applyAlignment="1">
      <alignment horizontal="right" vertical="top"/>
    </xf>
    <xf numFmtId="165" fontId="1" fillId="4" borderId="1" xfId="0" applyNumberFormat="1" applyFont="1" applyFill="1" applyBorder="1" applyAlignment="1">
      <alignment vertical="top" wrapText="1"/>
    </xf>
    <xf numFmtId="165" fontId="1" fillId="4" borderId="1" xfId="7" applyNumberFormat="1" applyFont="1" applyFill="1" applyBorder="1" applyAlignment="1">
      <alignment horizontal="right" vertical="top" wrapText="1"/>
    </xf>
    <xf numFmtId="166" fontId="2" fillId="4" borderId="0" xfId="0" applyNumberFormat="1" applyFont="1" applyFill="1" applyAlignment="1">
      <alignment wrapText="1"/>
    </xf>
    <xf numFmtId="0" fontId="2" fillId="4" borderId="0" xfId="0" applyFont="1" applyFill="1" applyAlignment="1">
      <alignment wrapText="1"/>
    </xf>
    <xf numFmtId="166" fontId="1" fillId="4" borderId="1" xfId="0" applyNumberFormat="1" applyFont="1" applyFill="1" applyBorder="1" applyAlignment="1">
      <alignment horizontal="right" vertical="top"/>
    </xf>
    <xf numFmtId="0" fontId="1" fillId="4" borderId="1" xfId="6" applyFill="1" applyBorder="1" applyAlignment="1">
      <alignment horizontal="left" vertical="top" wrapText="1"/>
    </xf>
    <xf numFmtId="166" fontId="4" fillId="8" borderId="1" xfId="7" applyNumberFormat="1" applyFont="1" applyFill="1" applyBorder="1" applyAlignment="1">
      <alignment horizontal="right" vertical="top" wrapText="1"/>
    </xf>
    <xf numFmtId="166" fontId="4" fillId="8" borderId="1" xfId="7" applyNumberFormat="1" applyFont="1" applyFill="1" applyBorder="1" applyAlignment="1">
      <alignment horizontal="left" vertical="top" wrapText="1"/>
    </xf>
    <xf numFmtId="49" fontId="4" fillId="8" borderId="1" xfId="7" applyNumberFormat="1" applyFont="1" applyFill="1" applyBorder="1" applyAlignment="1">
      <alignment horizontal="center" vertical="top" wrapText="1"/>
    </xf>
    <xf numFmtId="166" fontId="1" fillId="4" borderId="1" xfId="7" applyNumberFormat="1" applyFont="1" applyFill="1" applyBorder="1" applyAlignment="1">
      <alignment horizontal="right" vertical="top" wrapText="1"/>
    </xf>
    <xf numFmtId="166" fontId="1" fillId="4" borderId="1" xfId="1" applyNumberFormat="1" applyFont="1" applyFill="1" applyBorder="1" applyAlignment="1">
      <alignment horizontal="right" vertical="top" wrapText="1"/>
    </xf>
    <xf numFmtId="0" fontId="4" fillId="4" borderId="0" xfId="0" applyFont="1" applyFill="1" applyAlignment="1">
      <alignment wrapText="1"/>
    </xf>
    <xf numFmtId="166" fontId="1" fillId="4" borderId="1" xfId="6" applyNumberFormat="1" applyFill="1" applyBorder="1" applyAlignment="1">
      <alignment horizontal="right" vertical="top" wrapText="1"/>
    </xf>
    <xf numFmtId="166" fontId="1" fillId="4" borderId="2" xfId="0" applyNumberFormat="1" applyFont="1" applyFill="1" applyBorder="1" applyAlignment="1">
      <alignment horizontal="right" vertical="top"/>
    </xf>
    <xf numFmtId="49" fontId="1" fillId="7" borderId="1" xfId="0" applyNumberFormat="1" applyFont="1" applyFill="1" applyBorder="1" applyAlignment="1">
      <alignment horizontal="left" vertical="top" wrapText="1"/>
    </xf>
    <xf numFmtId="166" fontId="3" fillId="13" borderId="4" xfId="0" applyNumberFormat="1" applyFont="1" applyFill="1" applyBorder="1" applyAlignment="1">
      <alignment horizontal="right" vertical="top" wrapText="1"/>
    </xf>
    <xf numFmtId="166" fontId="1" fillId="5" borderId="0" xfId="0" applyNumberFormat="1" applyFont="1" applyFill="1" applyAlignment="1">
      <alignment horizontal="center" vertical="top" wrapText="1"/>
    </xf>
    <xf numFmtId="49" fontId="1" fillId="5" borderId="0" xfId="0" applyNumberFormat="1" applyFont="1" applyFill="1" applyAlignment="1">
      <alignment horizontal="center" vertical="top" wrapText="1"/>
    </xf>
    <xf numFmtId="166" fontId="1" fillId="5" borderId="1" xfId="0" applyNumberFormat="1" applyFont="1" applyFill="1" applyBorder="1" applyAlignment="1">
      <alignment horizontal="right" vertical="top" wrapText="1"/>
    </xf>
    <xf numFmtId="166" fontId="7" fillId="9" borderId="1" xfId="4" applyNumberFormat="1" applyFont="1" applyFill="1" applyBorder="1" applyAlignment="1">
      <alignment horizontal="right" vertical="top" wrapText="1"/>
    </xf>
    <xf numFmtId="166" fontId="11" fillId="4" borderId="1" xfId="4" applyNumberFormat="1" applyFont="1" applyFill="1" applyBorder="1" applyAlignment="1">
      <alignment horizontal="right" vertical="top" wrapText="1"/>
    </xf>
    <xf numFmtId="0" fontId="7" fillId="10" borderId="1" xfId="4" applyFont="1" applyFill="1" applyBorder="1" applyAlignment="1">
      <alignment horizontal="left" vertical="top" wrapText="1"/>
    </xf>
    <xf numFmtId="166" fontId="7" fillId="10" borderId="1" xfId="4" applyNumberFormat="1" applyFont="1" applyFill="1" applyBorder="1" applyAlignment="1">
      <alignment horizontal="right" vertical="top" wrapText="1"/>
    </xf>
    <xf numFmtId="166" fontId="1" fillId="4" borderId="1" xfId="4" applyNumberFormat="1" applyFont="1" applyFill="1" applyBorder="1" applyAlignment="1">
      <alignment horizontal="right" vertical="top" wrapText="1"/>
    </xf>
    <xf numFmtId="4" fontId="1" fillId="4" borderId="1" xfId="4" applyNumberFormat="1" applyFont="1" applyFill="1" applyBorder="1" applyAlignment="1">
      <alignment horizontal="right" vertical="top" wrapText="1"/>
    </xf>
    <xf numFmtId="166" fontId="1" fillId="0" borderId="0" xfId="0" applyNumberFormat="1" applyFont="1" applyAlignment="1">
      <alignment horizontal="right" vertical="top" wrapText="1"/>
    </xf>
    <xf numFmtId="165" fontId="1" fillId="0" borderId="0" xfId="0" applyNumberFormat="1" applyFont="1" applyAlignment="1">
      <alignment horizontal="right" vertical="top" wrapText="1"/>
    </xf>
    <xf numFmtId="0" fontId="66" fillId="0" borderId="0" xfId="0" applyFont="1" applyAlignment="1">
      <alignment horizontal="right" vertical="top" wrapText="1"/>
    </xf>
    <xf numFmtId="4" fontId="1" fillId="0" borderId="0" xfId="0" applyNumberFormat="1" applyFont="1" applyAlignment="1">
      <alignment horizontal="right" vertical="top" wrapText="1"/>
    </xf>
    <xf numFmtId="1" fontId="1" fillId="0" borderId="0" xfId="0" applyNumberFormat="1" applyFont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0" fontId="78" fillId="0" borderId="0" xfId="0" applyFont="1" applyAlignment="1">
      <alignment horizontal="center" wrapText="1"/>
    </xf>
    <xf numFmtId="49" fontId="78" fillId="0" borderId="0" xfId="0" applyNumberFormat="1" applyFont="1" applyAlignment="1">
      <alignment wrapText="1"/>
    </xf>
    <xf numFmtId="166" fontId="8" fillId="8" borderId="1" xfId="0" applyNumberFormat="1" applyFont="1" applyFill="1" applyBorder="1" applyAlignment="1">
      <alignment vertical="top" wrapText="1"/>
    </xf>
    <xf numFmtId="166" fontId="8" fillId="8" borderId="1" xfId="0" applyNumberFormat="1" applyFont="1" applyFill="1" applyBorder="1" applyAlignment="1">
      <alignment horizontal="left" vertical="top" wrapText="1"/>
    </xf>
    <xf numFmtId="0" fontId="8" fillId="0" borderId="3" xfId="4" applyFont="1" applyBorder="1" applyAlignment="1">
      <alignment vertical="top" wrapText="1"/>
    </xf>
    <xf numFmtId="166" fontId="8" fillId="8" borderId="1" xfId="4" applyNumberFormat="1" applyFont="1" applyFill="1" applyBorder="1" applyAlignment="1">
      <alignment vertical="top" wrapText="1"/>
    </xf>
    <xf numFmtId="166" fontId="8" fillId="8" borderId="1" xfId="4" applyNumberFormat="1" applyFont="1" applyFill="1" applyBorder="1" applyAlignment="1">
      <alignment horizontal="left" vertical="top" wrapText="1"/>
    </xf>
    <xf numFmtId="4" fontId="8" fillId="8" borderId="1" xfId="4" applyNumberFormat="1" applyFont="1" applyFill="1" applyBorder="1" applyAlignment="1">
      <alignment horizontal="center" vertical="top" wrapText="1"/>
    </xf>
    <xf numFmtId="0" fontId="55" fillId="0" borderId="0" xfId="0" applyFont="1" applyAlignment="1">
      <alignment wrapText="1"/>
    </xf>
    <xf numFmtId="0" fontId="8" fillId="8" borderId="1" xfId="0" applyFont="1" applyFill="1" applyBorder="1" applyAlignment="1">
      <alignment vertical="top" wrapText="1"/>
    </xf>
    <xf numFmtId="0" fontId="21" fillId="2" borderId="0" xfId="0" applyFont="1" applyFill="1"/>
    <xf numFmtId="0" fontId="15" fillId="4" borderId="10" xfId="0" applyFont="1" applyFill="1" applyBorder="1" applyAlignment="1">
      <alignment vertical="top" wrapText="1"/>
    </xf>
    <xf numFmtId="0" fontId="7" fillId="8" borderId="3" xfId="0" applyFont="1" applyFill="1" applyBorder="1" applyAlignment="1">
      <alignment horizontal="left" vertical="top" wrapText="1"/>
    </xf>
    <xf numFmtId="0" fontId="7" fillId="8" borderId="11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165" fontId="1" fillId="4" borderId="2" xfId="0" applyNumberFormat="1" applyFont="1" applyFill="1" applyBorder="1" applyAlignment="1">
      <alignment horizontal="left" vertical="top" wrapText="1"/>
    </xf>
    <xf numFmtId="165" fontId="1" fillId="4" borderId="4" xfId="0" applyNumberFormat="1" applyFont="1" applyFill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horizontal="right" vertical="top" wrapText="1"/>
    </xf>
    <xf numFmtId="166" fontId="1" fillId="4" borderId="4" xfId="0" applyNumberFormat="1" applyFont="1" applyFill="1" applyBorder="1" applyAlignment="1">
      <alignment horizontal="righ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49" fontId="4" fillId="8" borderId="3" xfId="0" applyNumberFormat="1" applyFont="1" applyFill="1" applyBorder="1" applyAlignment="1">
      <alignment horizontal="left" vertical="top" wrapText="1"/>
    </xf>
    <xf numFmtId="49" fontId="4" fillId="8" borderId="11" xfId="0" applyNumberFormat="1" applyFont="1" applyFill="1" applyBorder="1" applyAlignment="1">
      <alignment horizontal="left" vertical="top" wrapText="1"/>
    </xf>
    <xf numFmtId="49" fontId="4" fillId="8" borderId="5" xfId="0" applyNumberFormat="1" applyFont="1" applyFill="1" applyBorder="1" applyAlignment="1">
      <alignment horizontal="left" vertical="top" wrapText="1"/>
    </xf>
    <xf numFmtId="0" fontId="4" fillId="8" borderId="3" xfId="0" applyFont="1" applyFill="1" applyBorder="1" applyAlignment="1">
      <alignment horizontal="left" vertical="top" wrapText="1"/>
    </xf>
    <xf numFmtId="0" fontId="4" fillId="8" borderId="11" xfId="0" applyFont="1" applyFill="1" applyBorder="1" applyAlignment="1">
      <alignment horizontal="left" vertical="top" wrapText="1"/>
    </xf>
    <xf numFmtId="0" fontId="4" fillId="8" borderId="5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49" fontId="5" fillId="4" borderId="2" xfId="0" applyNumberFormat="1" applyFont="1" applyFill="1" applyBorder="1" applyAlignment="1">
      <alignment horizontal="left" vertical="top" wrapText="1"/>
    </xf>
    <xf numFmtId="49" fontId="5" fillId="4" borderId="4" xfId="0" applyNumberFormat="1" applyFont="1" applyFill="1" applyBorder="1" applyAlignment="1">
      <alignment horizontal="left" vertical="top" wrapText="1"/>
    </xf>
    <xf numFmtId="49" fontId="5" fillId="4" borderId="2" xfId="0" applyNumberFormat="1" applyFont="1" applyFill="1" applyBorder="1" applyAlignment="1">
      <alignment horizontal="center" vertical="top" wrapText="1"/>
    </xf>
    <xf numFmtId="49" fontId="5" fillId="4" borderId="4" xfId="0" applyNumberFormat="1" applyFont="1" applyFill="1" applyBorder="1" applyAlignment="1">
      <alignment horizontal="center" vertical="top" wrapText="1"/>
    </xf>
    <xf numFmtId="0" fontId="1" fillId="4" borderId="6" xfId="0" applyFont="1" applyFill="1" applyBorder="1" applyAlignment="1">
      <alignment horizontal="left" vertical="top" wrapText="1"/>
    </xf>
    <xf numFmtId="166" fontId="1" fillId="4" borderId="6" xfId="0" applyNumberFormat="1" applyFont="1" applyFill="1" applyBorder="1" applyAlignment="1">
      <alignment horizontal="right" vertical="top" wrapText="1"/>
    </xf>
    <xf numFmtId="49" fontId="5" fillId="2" borderId="2" xfId="0" applyNumberFormat="1" applyFont="1" applyFill="1" applyBorder="1" applyAlignment="1">
      <alignment horizontal="left" vertical="top" wrapText="1"/>
    </xf>
    <xf numFmtId="49" fontId="5" fillId="2" borderId="6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49" fontId="65" fillId="0" borderId="0" xfId="0" applyNumberFormat="1" applyFont="1" applyAlignment="1">
      <alignment horizontal="left" wrapText="1"/>
    </xf>
    <xf numFmtId="49" fontId="65" fillId="0" borderId="0" xfId="0" applyNumberFormat="1" applyFont="1" applyAlignment="1">
      <alignment wrapText="1"/>
    </xf>
    <xf numFmtId="0" fontId="69" fillId="0" borderId="0" xfId="0" applyFont="1" applyAlignment="1">
      <alignment horizontal="center" vertical="center"/>
    </xf>
    <xf numFmtId="49" fontId="70" fillId="20" borderId="12" xfId="0" applyNumberFormat="1" applyFont="1" applyFill="1" applyBorder="1" applyAlignment="1">
      <alignment horizontal="left" vertical="center" wrapText="1"/>
    </xf>
    <xf numFmtId="49" fontId="70" fillId="20" borderId="9" xfId="0" applyNumberFormat="1" applyFont="1" applyFill="1" applyBorder="1" applyAlignment="1">
      <alignment horizontal="left" vertical="center" wrapText="1"/>
    </xf>
    <xf numFmtId="49" fontId="70" fillId="20" borderId="7" xfId="0" applyNumberFormat="1" applyFont="1" applyFill="1" applyBorder="1" applyAlignment="1">
      <alignment horizontal="left" vertical="center" wrapText="1"/>
    </xf>
    <xf numFmtId="0" fontId="68" fillId="0" borderId="0" xfId="0" applyFont="1" applyAlignment="1">
      <alignment horizontal="center" vertical="center"/>
    </xf>
    <xf numFmtId="0" fontId="70" fillId="0" borderId="0" xfId="0" applyFont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6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 wrapText="1"/>
    </xf>
    <xf numFmtId="49" fontId="52" fillId="9" borderId="2" xfId="0" applyNumberFormat="1" applyFont="1" applyFill="1" applyBorder="1" applyAlignment="1">
      <alignment horizontal="center" vertical="center" textRotation="90" wrapText="1"/>
    </xf>
    <xf numFmtId="49" fontId="52" fillId="9" borderId="6" xfId="0" applyNumberFormat="1" applyFont="1" applyFill="1" applyBorder="1" applyAlignment="1">
      <alignment horizontal="center" vertical="center" textRotation="90" wrapText="1"/>
    </xf>
    <xf numFmtId="49" fontId="52" fillId="9" borderId="2" xfId="0" applyNumberFormat="1" applyFont="1" applyFill="1" applyBorder="1" applyAlignment="1">
      <alignment horizontal="center" vertical="center" wrapText="1"/>
    </xf>
    <xf numFmtId="49" fontId="52" fillId="9" borderId="6" xfId="0" applyNumberFormat="1" applyFont="1" applyFill="1" applyBorder="1" applyAlignment="1">
      <alignment horizontal="center" vertical="center" wrapText="1"/>
    </xf>
    <xf numFmtId="49" fontId="52" fillId="9" borderId="4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textRotation="90" wrapText="1"/>
    </xf>
    <xf numFmtId="49" fontId="4" fillId="9" borderId="6" xfId="0" applyNumberFormat="1" applyFont="1" applyFill="1" applyBorder="1" applyAlignment="1">
      <alignment horizontal="center" vertical="center" textRotation="90" wrapText="1"/>
    </xf>
    <xf numFmtId="49" fontId="4" fillId="9" borderId="4" xfId="0" applyNumberFormat="1" applyFont="1" applyFill="1" applyBorder="1" applyAlignment="1">
      <alignment horizontal="center" vertical="center" textRotation="90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textRotation="90" wrapText="1"/>
    </xf>
    <xf numFmtId="0" fontId="4" fillId="9" borderId="1" xfId="0" applyFont="1" applyFill="1" applyBorder="1" applyAlignment="1">
      <alignment horizontal="center" vertical="center" wrapText="1"/>
    </xf>
    <xf numFmtId="166" fontId="1" fillId="4" borderId="2" xfId="0" applyNumberFormat="1" applyFont="1" applyFill="1" applyBorder="1" applyAlignment="1">
      <alignment horizontal="center" vertical="top" wrapText="1"/>
    </xf>
    <xf numFmtId="166" fontId="1" fillId="4" borderId="6" xfId="0" applyNumberFormat="1" applyFont="1" applyFill="1" applyBorder="1" applyAlignment="1">
      <alignment horizontal="center" vertical="top" wrapText="1"/>
    </xf>
    <xf numFmtId="166" fontId="1" fillId="4" borderId="4" xfId="0" applyNumberFormat="1" applyFont="1" applyFill="1" applyBorder="1" applyAlignment="1">
      <alignment horizontal="center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center" vertical="top" wrapText="1"/>
    </xf>
    <xf numFmtId="49" fontId="1" fillId="4" borderId="4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  <xf numFmtId="49" fontId="3" fillId="8" borderId="1" xfId="0" applyNumberFormat="1" applyFont="1" applyFill="1" applyBorder="1" applyAlignment="1">
      <alignment horizontal="right" vertical="top" wrapText="1"/>
    </xf>
    <xf numFmtId="49" fontId="4" fillId="4" borderId="1" xfId="0" applyNumberFormat="1" applyFont="1" applyFill="1" applyBorder="1" applyAlignment="1">
      <alignment horizontal="right" vertical="top" wrapText="1"/>
    </xf>
    <xf numFmtId="49" fontId="1" fillId="0" borderId="6" xfId="0" applyNumberFormat="1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49" fontId="1" fillId="0" borderId="2" xfId="6" applyNumberFormat="1" applyBorder="1" applyAlignment="1">
      <alignment horizontal="left" vertical="top" wrapText="1"/>
    </xf>
    <xf numFmtId="49" fontId="1" fillId="0" borderId="6" xfId="6" applyNumberFormat="1" applyBorder="1" applyAlignment="1">
      <alignment horizontal="left" vertical="top" wrapText="1"/>
    </xf>
    <xf numFmtId="49" fontId="1" fillId="0" borderId="4" xfId="6" applyNumberFormat="1" applyBorder="1" applyAlignment="1">
      <alignment horizontal="left" vertical="top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6" xfId="6" applyNumberFormat="1" applyBorder="1" applyAlignment="1">
      <alignment horizontal="center" vertical="top" wrapText="1"/>
    </xf>
    <xf numFmtId="49" fontId="1" fillId="0" borderId="4" xfId="6" applyNumberForma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4" xfId="0" applyNumberFormat="1" applyFont="1" applyBorder="1" applyAlignment="1">
      <alignment horizontal="left" vertical="top" wrapText="1"/>
    </xf>
    <xf numFmtId="49" fontId="1" fillId="4" borderId="2" xfId="6" applyNumberFormat="1" applyFill="1" applyBorder="1" applyAlignment="1">
      <alignment horizontal="center" vertical="top" wrapText="1"/>
    </xf>
    <xf numFmtId="49" fontId="1" fillId="4" borderId="6" xfId="6" applyNumberFormat="1" applyFill="1" applyBorder="1" applyAlignment="1">
      <alignment horizontal="center" vertical="top" wrapText="1"/>
    </xf>
    <xf numFmtId="49" fontId="1" fillId="4" borderId="4" xfId="6" applyNumberFormat="1" applyFill="1" applyBorder="1" applyAlignment="1">
      <alignment horizontal="center" vertical="top" wrapText="1"/>
    </xf>
    <xf numFmtId="0" fontId="1" fillId="4" borderId="2" xfId="6" applyFill="1" applyBorder="1" applyAlignment="1">
      <alignment horizontal="left" vertical="top" wrapText="1"/>
    </xf>
    <xf numFmtId="0" fontId="1" fillId="4" borderId="6" xfId="6" applyFill="1" applyBorder="1" applyAlignment="1">
      <alignment horizontal="left" vertical="top" wrapText="1"/>
    </xf>
    <xf numFmtId="0" fontId="1" fillId="4" borderId="4" xfId="6" applyFill="1" applyBorder="1" applyAlignment="1">
      <alignment horizontal="left" vertical="top" wrapText="1"/>
    </xf>
    <xf numFmtId="49" fontId="51" fillId="4" borderId="2" xfId="6" applyNumberFormat="1" applyFont="1" applyFill="1" applyBorder="1" applyAlignment="1">
      <alignment horizontal="left" vertical="top" wrapText="1"/>
    </xf>
    <xf numFmtId="49" fontId="51" fillId="4" borderId="6" xfId="6" applyNumberFormat="1" applyFont="1" applyFill="1" applyBorder="1" applyAlignment="1">
      <alignment horizontal="left" vertical="top" wrapText="1"/>
    </xf>
    <xf numFmtId="49" fontId="51" fillId="4" borderId="4" xfId="6" applyNumberFormat="1" applyFont="1" applyFill="1" applyBorder="1" applyAlignment="1">
      <alignment horizontal="left" vertical="top" wrapText="1"/>
    </xf>
    <xf numFmtId="49" fontId="1" fillId="4" borderId="2" xfId="6" applyNumberFormat="1" applyFill="1" applyBorder="1" applyAlignment="1">
      <alignment horizontal="left" vertical="top" wrapText="1"/>
    </xf>
    <xf numFmtId="49" fontId="1" fillId="4" borderId="4" xfId="6" applyNumberFormat="1" applyFill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horizontal="right" vertical="top"/>
    </xf>
    <xf numFmtId="166" fontId="1" fillId="4" borderId="4" xfId="0" applyNumberFormat="1" applyFont="1" applyFill="1" applyBorder="1" applyAlignment="1">
      <alignment horizontal="right" vertical="top"/>
    </xf>
    <xf numFmtId="166" fontId="1" fillId="4" borderId="6" xfId="0" applyNumberFormat="1" applyFont="1" applyFill="1" applyBorder="1" applyAlignment="1">
      <alignment horizontal="right" vertical="top"/>
    </xf>
    <xf numFmtId="49" fontId="1" fillId="4" borderId="6" xfId="6" applyNumberFormat="1" applyFill="1" applyBorder="1" applyAlignment="1">
      <alignment horizontal="left" vertical="top" wrapText="1"/>
    </xf>
    <xf numFmtId="49" fontId="5" fillId="4" borderId="6" xfId="0" applyNumberFormat="1" applyFont="1" applyFill="1" applyBorder="1" applyAlignment="1">
      <alignment horizontal="left" vertical="top" wrapText="1"/>
    </xf>
    <xf numFmtId="49" fontId="51" fillId="4" borderId="8" xfId="6" applyNumberFormat="1" applyFont="1" applyFill="1" applyBorder="1" applyAlignment="1">
      <alignment vertical="top" wrapText="1"/>
    </xf>
    <xf numFmtId="49" fontId="51" fillId="4" borderId="13" xfId="6" applyNumberFormat="1" applyFont="1" applyFill="1" applyBorder="1" applyAlignment="1">
      <alignment vertical="top" wrapText="1"/>
    </xf>
    <xf numFmtId="49" fontId="51" fillId="4" borderId="7" xfId="6" applyNumberFormat="1" applyFont="1" applyFill="1" applyBorder="1" applyAlignment="1">
      <alignment vertical="top" wrapText="1"/>
    </xf>
    <xf numFmtId="49" fontId="51" fillId="4" borderId="2" xfId="0" applyNumberFormat="1" applyFont="1" applyFill="1" applyBorder="1" applyAlignment="1">
      <alignment horizontal="left" vertical="top" wrapText="1"/>
    </xf>
    <xf numFmtId="49" fontId="51" fillId="4" borderId="4" xfId="0" applyNumberFormat="1" applyFont="1" applyFill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 wrapText="1"/>
    </xf>
    <xf numFmtId="49" fontId="5" fillId="0" borderId="4" xfId="0" applyNumberFormat="1" applyFont="1" applyBorder="1" applyAlignment="1">
      <alignment horizontal="center" vertical="top" wrapText="1"/>
    </xf>
    <xf numFmtId="49" fontId="53" fillId="9" borderId="1" xfId="0" applyNumberFormat="1" applyFont="1" applyFill="1" applyBorder="1" applyAlignment="1">
      <alignment horizontal="center" vertical="center" wrapText="1"/>
    </xf>
    <xf numFmtId="49" fontId="4" fillId="9" borderId="8" xfId="0" applyNumberFormat="1" applyFont="1" applyFill="1" applyBorder="1" applyAlignment="1">
      <alignment horizontal="center" vertical="center" textRotation="90" wrapText="1"/>
    </xf>
    <xf numFmtId="49" fontId="4" fillId="9" borderId="13" xfId="0" applyNumberFormat="1" applyFont="1" applyFill="1" applyBorder="1" applyAlignment="1">
      <alignment horizontal="center" vertical="center" textRotation="90" wrapText="1"/>
    </xf>
    <xf numFmtId="49" fontId="4" fillId="9" borderId="7" xfId="0" applyNumberFormat="1" applyFont="1" applyFill="1" applyBorder="1" applyAlignment="1">
      <alignment horizontal="center" vertical="center" textRotation="90" wrapText="1"/>
    </xf>
    <xf numFmtId="49" fontId="1" fillId="4" borderId="6" xfId="0" applyNumberFormat="1" applyFont="1" applyFill="1" applyBorder="1" applyAlignment="1">
      <alignment horizontal="center" vertical="top" wrapText="1"/>
    </xf>
    <xf numFmtId="0" fontId="51" fillId="4" borderId="2" xfId="0" applyFont="1" applyFill="1" applyBorder="1" applyAlignment="1">
      <alignment horizontal="left" vertical="top" wrapText="1"/>
    </xf>
    <xf numFmtId="0" fontId="51" fillId="4" borderId="4" xfId="0" applyFont="1" applyFill="1" applyBorder="1" applyAlignment="1">
      <alignment horizontal="left" vertical="top" wrapText="1"/>
    </xf>
    <xf numFmtId="49" fontId="51" fillId="4" borderId="2" xfId="0" applyNumberFormat="1" applyFont="1" applyFill="1" applyBorder="1" applyAlignment="1">
      <alignment horizontal="center" vertical="top" wrapText="1"/>
    </xf>
    <xf numFmtId="49" fontId="51" fillId="4" borderId="6" xfId="0" applyNumberFormat="1" applyFont="1" applyFill="1" applyBorder="1" applyAlignment="1">
      <alignment horizontal="center" vertical="top" wrapText="1"/>
    </xf>
    <xf numFmtId="49" fontId="51" fillId="4" borderId="4" xfId="0" applyNumberFormat="1" applyFont="1" applyFill="1" applyBorder="1" applyAlignment="1">
      <alignment horizontal="center" vertical="top" wrapText="1"/>
    </xf>
    <xf numFmtId="0" fontId="1" fillId="4" borderId="2" xfId="11" applyFont="1" applyFill="1" applyBorder="1" applyAlignment="1">
      <alignment horizontal="left" vertical="top" wrapText="1"/>
    </xf>
    <xf numFmtId="0" fontId="1" fillId="4" borderId="6" xfId="11" applyFont="1" applyFill="1" applyBorder="1" applyAlignment="1">
      <alignment horizontal="left" vertical="top" wrapText="1"/>
    </xf>
    <xf numFmtId="0" fontId="1" fillId="4" borderId="4" xfId="11" applyFont="1" applyFill="1" applyBorder="1" applyAlignment="1">
      <alignment horizontal="left" vertical="top" wrapText="1"/>
    </xf>
    <xf numFmtId="49" fontId="51" fillId="4" borderId="6" xfId="0" applyNumberFormat="1" applyFont="1" applyFill="1" applyBorder="1" applyAlignment="1">
      <alignment horizontal="left" vertical="top" wrapText="1"/>
    </xf>
    <xf numFmtId="0" fontId="51" fillId="4" borderId="2" xfId="0" applyFont="1" applyFill="1" applyBorder="1" applyAlignment="1">
      <alignment horizontal="center" vertical="top" wrapText="1"/>
    </xf>
    <xf numFmtId="0" fontId="51" fillId="4" borderId="4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49" fontId="51" fillId="4" borderId="1" xfId="0" applyNumberFormat="1" applyFont="1" applyFill="1" applyBorder="1" applyAlignment="1">
      <alignment horizontal="center" vertical="top" wrapText="1"/>
    </xf>
    <xf numFmtId="49" fontId="51" fillId="4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6" borderId="4" xfId="0" applyNumberFormat="1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1" fontId="1" fillId="4" borderId="2" xfId="0" applyNumberFormat="1" applyFont="1" applyFill="1" applyBorder="1" applyAlignment="1">
      <alignment horizontal="left" vertical="top" wrapText="1"/>
    </xf>
    <xf numFmtId="1" fontId="1" fillId="4" borderId="4" xfId="0" applyNumberFormat="1" applyFont="1" applyFill="1" applyBorder="1" applyAlignment="1">
      <alignment horizontal="left" vertical="top" wrapText="1"/>
    </xf>
    <xf numFmtId="49" fontId="3" fillId="8" borderId="9" xfId="0" applyNumberFormat="1" applyFont="1" applyFill="1" applyBorder="1" applyAlignment="1">
      <alignment horizontal="right" vertical="top" wrapText="1"/>
    </xf>
    <xf numFmtId="49" fontId="3" fillId="8" borderId="7" xfId="0" applyNumberFormat="1" applyFont="1" applyFill="1" applyBorder="1" applyAlignment="1">
      <alignment horizontal="right" vertical="top" wrapText="1"/>
    </xf>
    <xf numFmtId="0" fontId="1" fillId="6" borderId="4" xfId="0" applyFont="1" applyFill="1" applyBorder="1" applyAlignment="1">
      <alignment horizontal="left" vertical="top" wrapText="1"/>
    </xf>
    <xf numFmtId="49" fontId="53" fillId="9" borderId="1" xfId="0" applyNumberFormat="1" applyFont="1" applyFill="1" applyBorder="1" applyAlignment="1">
      <alignment horizontal="center" vertical="center" textRotation="90" wrapText="1"/>
    </xf>
    <xf numFmtId="49" fontId="52" fillId="9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49" fontId="4" fillId="8" borderId="1" xfId="0" applyNumberFormat="1" applyFont="1" applyFill="1" applyBorder="1" applyAlignment="1">
      <alignment horizontal="left" vertical="top" wrapText="1"/>
    </xf>
    <xf numFmtId="49" fontId="1" fillId="4" borderId="2" xfId="11" applyNumberFormat="1" applyFont="1" applyFill="1" applyBorder="1" applyAlignment="1">
      <alignment horizontal="left" vertical="top" wrapText="1"/>
    </xf>
    <xf numFmtId="49" fontId="1" fillId="4" borderId="6" xfId="11" applyNumberFormat="1" applyFont="1" applyFill="1" applyBorder="1" applyAlignment="1">
      <alignment horizontal="left" vertical="top" wrapText="1"/>
    </xf>
    <xf numFmtId="49" fontId="2" fillId="4" borderId="2" xfId="11" applyNumberFormat="1" applyFont="1" applyFill="1" applyBorder="1" applyAlignment="1">
      <alignment horizontal="center" vertical="center" wrapText="1"/>
    </xf>
    <xf numFmtId="49" fontId="2" fillId="4" borderId="6" xfId="11" applyNumberFormat="1" applyFont="1" applyFill="1" applyBorder="1" applyAlignment="1">
      <alignment horizontal="center" vertical="center" wrapText="1"/>
    </xf>
    <xf numFmtId="49" fontId="2" fillId="4" borderId="4" xfId="11" applyNumberFormat="1" applyFont="1" applyFill="1" applyBorder="1" applyAlignment="1">
      <alignment horizontal="center" vertical="center" wrapText="1"/>
    </xf>
    <xf numFmtId="0" fontId="1" fillId="4" borderId="2" xfId="11" applyFont="1" applyFill="1" applyBorder="1" applyAlignment="1">
      <alignment horizontal="center" vertical="top" wrapText="1"/>
    </xf>
    <xf numFmtId="0" fontId="1" fillId="4" borderId="4" xfId="11" applyFont="1" applyFill="1" applyBorder="1" applyAlignment="1">
      <alignment horizontal="center" vertical="top" wrapText="1"/>
    </xf>
    <xf numFmtId="49" fontId="2" fillId="0" borderId="2" xfId="11" applyNumberFormat="1" applyFont="1" applyBorder="1" applyAlignment="1">
      <alignment horizontal="center" vertical="top" textRotation="91" wrapText="1"/>
    </xf>
    <xf numFmtId="49" fontId="2" fillId="0" borderId="6" xfId="11" applyNumberFormat="1" applyFont="1" applyBorder="1" applyAlignment="1">
      <alignment horizontal="center" vertical="top" textRotation="91" wrapText="1"/>
    </xf>
    <xf numFmtId="0" fontId="1" fillId="0" borderId="2" xfId="11" applyFont="1" applyBorder="1" applyAlignment="1">
      <alignment horizontal="left" vertical="top" wrapText="1"/>
    </xf>
    <xf numFmtId="0" fontId="1" fillId="0" borderId="4" xfId="11" applyFont="1" applyBorder="1" applyAlignment="1">
      <alignment horizontal="left" vertical="top" wrapText="1"/>
    </xf>
    <xf numFmtId="0" fontId="2" fillId="4" borderId="2" xfId="11" applyFont="1" applyFill="1" applyBorder="1" applyAlignment="1">
      <alignment horizontal="center" vertical="center" textRotation="90" wrapText="1"/>
    </xf>
    <xf numFmtId="0" fontId="2" fillId="4" borderId="4" xfId="11" applyFont="1" applyFill="1" applyBorder="1" applyAlignment="1">
      <alignment horizontal="center" vertical="center" textRotation="90" wrapText="1"/>
    </xf>
    <xf numFmtId="166" fontId="17" fillId="4" borderId="2" xfId="0" applyNumberFormat="1" applyFont="1" applyFill="1" applyBorder="1" applyAlignment="1">
      <alignment horizontal="right" vertical="top" wrapText="1"/>
    </xf>
    <xf numFmtId="166" fontId="17" fillId="4" borderId="4" xfId="0" applyNumberFormat="1" applyFont="1" applyFill="1" applyBorder="1" applyAlignment="1">
      <alignment horizontal="right" vertical="top" wrapText="1"/>
    </xf>
    <xf numFmtId="0" fontId="17" fillId="4" borderId="2" xfId="0" applyFont="1" applyFill="1" applyBorder="1" applyAlignment="1">
      <alignment horizontal="left" vertical="top" wrapText="1"/>
    </xf>
    <xf numFmtId="0" fontId="17" fillId="4" borderId="4" xfId="0" applyFont="1" applyFill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left" vertical="top" wrapText="1"/>
    </xf>
    <xf numFmtId="49" fontId="12" fillId="0" borderId="6" xfId="0" applyNumberFormat="1" applyFont="1" applyBorder="1" applyAlignment="1">
      <alignment horizontal="left" vertical="top" wrapText="1"/>
    </xf>
    <xf numFmtId="49" fontId="12" fillId="0" borderId="4" xfId="0" applyNumberFormat="1" applyFont="1" applyBorder="1" applyAlignment="1">
      <alignment horizontal="left" vertical="top" wrapText="1"/>
    </xf>
    <xf numFmtId="49" fontId="38" fillId="8" borderId="3" xfId="0" applyNumberFormat="1" applyFont="1" applyFill="1" applyBorder="1" applyAlignment="1">
      <alignment horizontal="left" vertical="top" wrapText="1"/>
    </xf>
    <xf numFmtId="49" fontId="38" fillId="8" borderId="11" xfId="0" applyNumberFormat="1" applyFont="1" applyFill="1" applyBorder="1" applyAlignment="1">
      <alignment horizontal="left" vertical="top" wrapText="1"/>
    </xf>
    <xf numFmtId="49" fontId="38" fillId="8" borderId="5" xfId="0" applyNumberFormat="1" applyFont="1" applyFill="1" applyBorder="1" applyAlignment="1">
      <alignment horizontal="left" vertical="top" wrapText="1"/>
    </xf>
    <xf numFmtId="49" fontId="39" fillId="8" borderId="3" xfId="0" applyNumberFormat="1" applyFont="1" applyFill="1" applyBorder="1" applyAlignment="1">
      <alignment horizontal="left" vertical="top" wrapText="1"/>
    </xf>
    <xf numFmtId="49" fontId="39" fillId="8" borderId="11" xfId="0" applyNumberFormat="1" applyFont="1" applyFill="1" applyBorder="1" applyAlignment="1">
      <alignment horizontal="left" vertical="top" wrapText="1"/>
    </xf>
    <xf numFmtId="49" fontId="39" fillId="8" borderId="5" xfId="0" applyNumberFormat="1" applyFont="1" applyFill="1" applyBorder="1" applyAlignment="1">
      <alignment horizontal="left" vertical="top" wrapText="1"/>
    </xf>
    <xf numFmtId="49" fontId="56" fillId="0" borderId="2" xfId="0" applyNumberFormat="1" applyFont="1" applyBorder="1" applyAlignment="1">
      <alignment horizontal="left" vertical="top" wrapText="1"/>
    </xf>
    <xf numFmtId="49" fontId="56" fillId="0" borderId="6" xfId="0" applyNumberFormat="1" applyFont="1" applyBorder="1" applyAlignment="1">
      <alignment horizontal="left" vertical="top" wrapText="1"/>
    </xf>
    <xf numFmtId="49" fontId="56" fillId="0" borderId="4" xfId="0" applyNumberFormat="1" applyFont="1" applyBorder="1" applyAlignment="1">
      <alignment horizontal="left" vertical="top" wrapText="1"/>
    </xf>
    <xf numFmtId="49" fontId="41" fillId="8" borderId="3" xfId="0" applyNumberFormat="1" applyFont="1" applyFill="1" applyBorder="1" applyAlignment="1">
      <alignment horizontal="left" vertical="top" wrapText="1"/>
    </xf>
    <xf numFmtId="49" fontId="41" fillId="8" borderId="11" xfId="0" applyNumberFormat="1" applyFont="1" applyFill="1" applyBorder="1" applyAlignment="1">
      <alignment horizontal="left" vertical="top" wrapText="1"/>
    </xf>
    <xf numFmtId="49" fontId="41" fillId="8" borderId="5" xfId="0" applyNumberFormat="1" applyFont="1" applyFill="1" applyBorder="1" applyAlignment="1">
      <alignment horizontal="left" vertical="top" wrapText="1"/>
    </xf>
    <xf numFmtId="49" fontId="17" fillId="0" borderId="2" xfId="0" applyNumberFormat="1" applyFont="1" applyBorder="1" applyAlignment="1">
      <alignment horizontal="left" vertical="top" wrapText="1"/>
    </xf>
    <xf numFmtId="49" fontId="17" fillId="0" borderId="6" xfId="0" applyNumberFormat="1" applyFont="1" applyBorder="1" applyAlignment="1">
      <alignment horizontal="left" vertical="top" wrapText="1"/>
    </xf>
    <xf numFmtId="49" fontId="17" fillId="0" borderId="4" xfId="0" applyNumberFormat="1" applyFont="1" applyBorder="1" applyAlignment="1">
      <alignment horizontal="left" vertical="top" wrapText="1"/>
    </xf>
    <xf numFmtId="0" fontId="56" fillId="0" borderId="2" xfId="0" applyFont="1" applyBorder="1" applyAlignment="1">
      <alignment horizontal="left" vertical="top" wrapText="1"/>
    </xf>
    <xf numFmtId="0" fontId="56" fillId="0" borderId="4" xfId="0" applyFont="1" applyBorder="1" applyAlignment="1">
      <alignment horizontal="left" vertical="top" wrapText="1"/>
    </xf>
    <xf numFmtId="0" fontId="56" fillId="0" borderId="2" xfId="0" applyFont="1" applyBorder="1" applyAlignment="1">
      <alignment horizontal="center" vertical="top" wrapText="1"/>
    </xf>
    <xf numFmtId="0" fontId="56" fillId="0" borderId="4" xfId="0" applyFont="1" applyBorder="1" applyAlignment="1">
      <alignment horizontal="center" vertical="top" wrapText="1"/>
    </xf>
    <xf numFmtId="49" fontId="56" fillId="0" borderId="2" xfId="0" applyNumberFormat="1" applyFont="1" applyBorder="1" applyAlignment="1">
      <alignment horizontal="center" vertical="top" wrapText="1"/>
    </xf>
    <xf numFmtId="49" fontId="56" fillId="0" borderId="4" xfId="0" applyNumberFormat="1" applyFont="1" applyBorder="1" applyAlignment="1">
      <alignment horizontal="center" vertical="top" wrapText="1"/>
    </xf>
    <xf numFmtId="0" fontId="41" fillId="8" borderId="3" xfId="0" applyFont="1" applyFill="1" applyBorder="1" applyAlignment="1">
      <alignment horizontal="left" vertical="top" wrapText="1"/>
    </xf>
    <xf numFmtId="0" fontId="41" fillId="8" borderId="11" xfId="0" applyFont="1" applyFill="1" applyBorder="1" applyAlignment="1">
      <alignment horizontal="left" vertical="top" wrapText="1"/>
    </xf>
    <xf numFmtId="49" fontId="17" fillId="0" borderId="1" xfId="0" applyNumberFormat="1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166" fontId="17" fillId="4" borderId="2" xfId="0" applyNumberFormat="1" applyFont="1" applyFill="1" applyBorder="1" applyAlignment="1">
      <alignment horizontal="center" vertical="top" wrapText="1"/>
    </xf>
    <xf numFmtId="166" fontId="17" fillId="4" borderId="6" xfId="0" applyNumberFormat="1" applyFont="1" applyFill="1" applyBorder="1" applyAlignment="1">
      <alignment horizontal="center" vertical="top" wrapText="1"/>
    </xf>
    <xf numFmtId="166" fontId="17" fillId="4" borderId="4" xfId="0" applyNumberFormat="1" applyFont="1" applyFill="1" applyBorder="1" applyAlignment="1">
      <alignment horizontal="center" vertical="top" wrapText="1"/>
    </xf>
    <xf numFmtId="49" fontId="50" fillId="4" borderId="2" xfId="0" applyNumberFormat="1" applyFont="1" applyFill="1" applyBorder="1" applyAlignment="1">
      <alignment horizontal="left" vertical="top" wrapText="1"/>
    </xf>
    <xf numFmtId="49" fontId="50" fillId="4" borderId="6" xfId="0" applyNumberFormat="1" applyFont="1" applyFill="1" applyBorder="1" applyAlignment="1">
      <alignment horizontal="left" vertical="top" wrapText="1"/>
    </xf>
    <xf numFmtId="49" fontId="50" fillId="4" borderId="4" xfId="0" applyNumberFormat="1" applyFont="1" applyFill="1" applyBorder="1" applyAlignment="1">
      <alignment horizontal="left" vertical="top" wrapText="1"/>
    </xf>
    <xf numFmtId="166" fontId="17" fillId="4" borderId="6" xfId="0" applyNumberFormat="1" applyFont="1" applyFill="1" applyBorder="1" applyAlignment="1">
      <alignment horizontal="right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4" borderId="6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49" fontId="17" fillId="0" borderId="2" xfId="0" applyNumberFormat="1" applyFont="1" applyBorder="1" applyAlignment="1">
      <alignment horizontal="center" vertical="top" wrapText="1"/>
    </xf>
    <xf numFmtId="49" fontId="17" fillId="0" borderId="6" xfId="0" applyNumberFormat="1" applyFont="1" applyBorder="1" applyAlignment="1">
      <alignment horizontal="center" vertical="top" wrapText="1"/>
    </xf>
    <xf numFmtId="49" fontId="17" fillId="0" borderId="4" xfId="0" applyNumberFormat="1" applyFont="1" applyBorder="1" applyAlignment="1">
      <alignment horizontal="center" vertical="top" wrapText="1"/>
    </xf>
    <xf numFmtId="0" fontId="17" fillId="4" borderId="2" xfId="0" applyFont="1" applyFill="1" applyBorder="1" applyAlignment="1">
      <alignment horizontal="center" vertical="top" wrapText="1"/>
    </xf>
    <xf numFmtId="0" fontId="17" fillId="4" borderId="4" xfId="0" applyFont="1" applyFill="1" applyBorder="1" applyAlignment="1">
      <alignment horizontal="center" vertical="top" wrapText="1"/>
    </xf>
    <xf numFmtId="0" fontId="17" fillId="4" borderId="6" xfId="0" applyFont="1" applyFill="1" applyBorder="1" applyAlignment="1">
      <alignment horizontal="center" vertical="top" wrapText="1"/>
    </xf>
    <xf numFmtId="49" fontId="17" fillId="4" borderId="2" xfId="0" applyNumberFormat="1" applyFont="1" applyFill="1" applyBorder="1" applyAlignment="1">
      <alignment horizontal="center" vertical="top" wrapText="1"/>
    </xf>
    <xf numFmtId="49" fontId="17" fillId="4" borderId="6" xfId="0" applyNumberFormat="1" applyFont="1" applyFill="1" applyBorder="1" applyAlignment="1">
      <alignment horizontal="center" vertical="top" wrapText="1"/>
    </xf>
    <xf numFmtId="49" fontId="17" fillId="4" borderId="4" xfId="0" applyNumberFormat="1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49" fontId="17" fillId="0" borderId="1" xfId="0" applyNumberFormat="1" applyFont="1" applyBorder="1" applyAlignment="1">
      <alignment horizontal="center" vertical="top" wrapText="1"/>
    </xf>
    <xf numFmtId="49" fontId="13" fillId="8" borderId="11" xfId="0" applyNumberFormat="1" applyFont="1" applyFill="1" applyBorder="1" applyAlignment="1">
      <alignment horizontal="right" vertical="top" wrapText="1"/>
    </xf>
    <xf numFmtId="49" fontId="13" fillId="8" borderId="5" xfId="0" applyNumberFormat="1" applyFont="1" applyFill="1" applyBorder="1" applyAlignment="1">
      <alignment horizontal="right" vertical="top" wrapText="1"/>
    </xf>
    <xf numFmtId="49" fontId="8" fillId="2" borderId="3" xfId="0" applyNumberFormat="1" applyFont="1" applyFill="1" applyBorder="1" applyAlignment="1">
      <alignment horizontal="right" vertical="top" wrapText="1"/>
    </xf>
    <xf numFmtId="49" fontId="8" fillId="2" borderId="11" xfId="0" applyNumberFormat="1" applyFont="1" applyFill="1" applyBorder="1" applyAlignment="1">
      <alignment horizontal="right" vertical="top" wrapText="1"/>
    </xf>
    <xf numFmtId="49" fontId="8" fillId="2" borderId="5" xfId="0" applyNumberFormat="1" applyFont="1" applyFill="1" applyBorder="1" applyAlignment="1">
      <alignment horizontal="right" vertical="top" wrapText="1"/>
    </xf>
    <xf numFmtId="49" fontId="12" fillId="0" borderId="2" xfId="0" applyNumberFormat="1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top" wrapText="1"/>
    </xf>
    <xf numFmtId="49" fontId="12" fillId="4" borderId="2" xfId="0" applyNumberFormat="1" applyFont="1" applyFill="1" applyBorder="1" applyAlignment="1">
      <alignment horizontal="left" vertical="top" wrapText="1"/>
    </xf>
    <xf numFmtId="49" fontId="12" fillId="4" borderId="6" xfId="0" applyNumberFormat="1" applyFont="1" applyFill="1" applyBorder="1" applyAlignment="1">
      <alignment horizontal="left" vertical="top" wrapText="1"/>
    </xf>
    <xf numFmtId="49" fontId="12" fillId="4" borderId="4" xfId="0" applyNumberFormat="1" applyFont="1" applyFill="1" applyBorder="1" applyAlignment="1">
      <alignment horizontal="left" vertical="top" wrapText="1"/>
    </xf>
    <xf numFmtId="0" fontId="17" fillId="4" borderId="1" xfId="0" applyFont="1" applyFill="1" applyBorder="1" applyAlignment="1">
      <alignment horizontal="left" vertical="top" wrapText="1"/>
    </xf>
    <xf numFmtId="49" fontId="50" fillId="0" borderId="2" xfId="0" applyNumberFormat="1" applyFont="1" applyBorder="1" applyAlignment="1">
      <alignment horizontal="left" vertical="top" wrapText="1"/>
    </xf>
    <xf numFmtId="49" fontId="50" fillId="0" borderId="4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horizontal="left" vertical="top" wrapText="1"/>
    </xf>
    <xf numFmtId="0" fontId="43" fillId="4" borderId="0" xfId="0" applyFont="1" applyFill="1" applyAlignment="1">
      <alignment horizontal="center" wrapText="1"/>
    </xf>
    <xf numFmtId="49" fontId="54" fillId="9" borderId="1" xfId="0" applyNumberFormat="1" applyFont="1" applyFill="1" applyBorder="1" applyAlignment="1">
      <alignment horizontal="center" vertical="center" wrapText="1"/>
    </xf>
    <xf numFmtId="49" fontId="30" fillId="9" borderId="8" xfId="0" applyNumberFormat="1" applyFont="1" applyFill="1" applyBorder="1" applyAlignment="1">
      <alignment horizontal="center" vertical="center" textRotation="90" wrapText="1"/>
    </xf>
    <xf numFmtId="49" fontId="30" fillId="9" borderId="13" xfId="0" applyNumberFormat="1" applyFont="1" applyFill="1" applyBorder="1" applyAlignment="1">
      <alignment horizontal="center" vertical="center" textRotation="90" wrapText="1"/>
    </xf>
    <xf numFmtId="49" fontId="30" fillId="9" borderId="7" xfId="0" applyNumberFormat="1" applyFont="1" applyFill="1" applyBorder="1" applyAlignment="1">
      <alignment horizontal="center" vertical="center" textRotation="90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49" fontId="58" fillId="20" borderId="12" xfId="0" applyNumberFormat="1" applyFont="1" applyFill="1" applyBorder="1" applyAlignment="1">
      <alignment horizontal="left" vertical="center" wrapText="1"/>
    </xf>
    <xf numFmtId="49" fontId="58" fillId="20" borderId="9" xfId="0" applyNumberFormat="1" applyFont="1" applyFill="1" applyBorder="1" applyAlignment="1">
      <alignment horizontal="left" vertical="center" wrapText="1"/>
    </xf>
    <xf numFmtId="49" fontId="58" fillId="20" borderId="7" xfId="0" applyNumberFormat="1" applyFont="1" applyFill="1" applyBorder="1" applyAlignment="1">
      <alignment horizontal="left" vertical="center" wrapText="1"/>
    </xf>
    <xf numFmtId="0" fontId="19" fillId="9" borderId="1" xfId="0" applyFont="1" applyFill="1" applyBorder="1" applyAlignment="1">
      <alignment horizontal="center" vertical="center" wrapText="1"/>
    </xf>
    <xf numFmtId="49" fontId="19" fillId="9" borderId="1" xfId="0" applyNumberFormat="1" applyFont="1" applyFill="1" applyBorder="1" applyAlignment="1">
      <alignment horizontal="center" vertical="center" wrapText="1"/>
    </xf>
    <xf numFmtId="49" fontId="54" fillId="9" borderId="1" xfId="0" applyNumberFormat="1" applyFont="1" applyFill="1" applyBorder="1" applyAlignment="1">
      <alignment horizontal="center" vertical="center" textRotation="90" wrapText="1"/>
    </xf>
    <xf numFmtId="49" fontId="8" fillId="9" borderId="1" xfId="0" applyNumberFormat="1" applyFont="1" applyFill="1" applyBorder="1" applyAlignment="1">
      <alignment horizontal="center" vertical="center" wrapText="1"/>
    </xf>
    <xf numFmtId="49" fontId="48" fillId="0" borderId="0" xfId="0" applyNumberFormat="1" applyFont="1" applyAlignment="1">
      <alignment horizontal="left" wrapText="1"/>
    </xf>
    <xf numFmtId="49" fontId="49" fillId="0" borderId="0" xfId="0" applyNumberFormat="1" applyFont="1" applyAlignment="1">
      <alignment wrapText="1"/>
    </xf>
    <xf numFmtId="0" fontId="12" fillId="0" borderId="2" xfId="4" applyFont="1" applyBorder="1" applyAlignment="1">
      <alignment horizontal="left" vertical="top" wrapText="1"/>
    </xf>
    <xf numFmtId="0" fontId="12" fillId="0" borderId="6" xfId="4" applyFont="1" applyBorder="1" applyAlignment="1">
      <alignment horizontal="left" vertical="top" wrapText="1"/>
    </xf>
    <xf numFmtId="0" fontId="12" fillId="0" borderId="4" xfId="4" applyFont="1" applyBorder="1" applyAlignment="1">
      <alignment horizontal="left" vertical="top" wrapText="1"/>
    </xf>
    <xf numFmtId="0" fontId="12" fillId="0" borderId="2" xfId="4" applyFont="1" applyBorder="1" applyAlignment="1">
      <alignment horizontal="center" vertical="top" wrapText="1"/>
    </xf>
    <xf numFmtId="0" fontId="12" fillId="0" borderId="6" xfId="4" applyFont="1" applyBorder="1" applyAlignment="1">
      <alignment horizontal="center" vertical="top" wrapText="1"/>
    </xf>
    <xf numFmtId="0" fontId="12" fillId="0" borderId="4" xfId="4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8" fillId="8" borderId="3" xfId="0" applyFont="1" applyFill="1" applyBorder="1" applyAlignment="1">
      <alignment horizontal="left" vertical="top" wrapText="1"/>
    </xf>
    <xf numFmtId="0" fontId="8" fillId="8" borderId="11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 wrapText="1"/>
    </xf>
    <xf numFmtId="0" fontId="12" fillId="4" borderId="6" xfId="0" applyFont="1" applyFill="1" applyBorder="1" applyAlignment="1">
      <alignment horizontal="left" vertical="top" wrapText="1"/>
    </xf>
    <xf numFmtId="0" fontId="12" fillId="4" borderId="4" xfId="0" applyFont="1" applyFill="1" applyBorder="1" applyAlignment="1">
      <alignment horizontal="left" vertical="top" wrapText="1"/>
    </xf>
    <xf numFmtId="0" fontId="63" fillId="4" borderId="2" xfId="0" applyFont="1" applyFill="1" applyBorder="1" applyAlignment="1">
      <alignment horizontal="left" vertical="top" wrapText="1"/>
    </xf>
    <xf numFmtId="0" fontId="63" fillId="4" borderId="6" xfId="0" applyFont="1" applyFill="1" applyBorder="1" applyAlignment="1">
      <alignment horizontal="left" vertical="top" wrapText="1"/>
    </xf>
    <xf numFmtId="0" fontId="63" fillId="4" borderId="4" xfId="0" applyFont="1" applyFill="1" applyBorder="1" applyAlignment="1">
      <alignment horizontal="left" vertical="top" wrapText="1"/>
    </xf>
    <xf numFmtId="166" fontId="12" fillId="4" borderId="2" xfId="0" applyNumberFormat="1" applyFont="1" applyFill="1" applyBorder="1" applyAlignment="1">
      <alignment horizontal="right" vertical="top" wrapText="1"/>
    </xf>
    <xf numFmtId="166" fontId="12" fillId="4" borderId="6" xfId="0" applyNumberFormat="1" applyFont="1" applyFill="1" applyBorder="1" applyAlignment="1">
      <alignment horizontal="right" vertical="top" wrapText="1"/>
    </xf>
    <xf numFmtId="166" fontId="12" fillId="4" borderId="4" xfId="0" applyNumberFormat="1" applyFont="1" applyFill="1" applyBorder="1" applyAlignment="1">
      <alignment horizontal="right" vertical="top" wrapText="1"/>
    </xf>
    <xf numFmtId="0" fontId="12" fillId="4" borderId="2" xfId="0" applyFont="1" applyFill="1" applyBorder="1" applyAlignment="1">
      <alignment horizontal="center" vertical="top" wrapText="1"/>
    </xf>
    <xf numFmtId="0" fontId="12" fillId="4" borderId="6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right" vertical="top" wrapText="1"/>
    </xf>
    <xf numFmtId="0" fontId="12" fillId="0" borderId="6" xfId="0" applyFont="1" applyBorder="1" applyAlignment="1">
      <alignment horizontal="right" vertical="top" wrapText="1"/>
    </xf>
    <xf numFmtId="0" fontId="12" fillId="0" borderId="4" xfId="0" applyFont="1" applyBorder="1" applyAlignment="1">
      <alignment horizontal="right" vertical="top" wrapText="1"/>
    </xf>
    <xf numFmtId="0" fontId="63" fillId="0" borderId="2" xfId="4" applyFont="1" applyBorder="1" applyAlignment="1">
      <alignment horizontal="left" vertical="top" wrapText="1"/>
    </xf>
    <xf numFmtId="0" fontId="63" fillId="0" borderId="6" xfId="4" applyFont="1" applyBorder="1" applyAlignment="1">
      <alignment horizontal="left" vertical="top" wrapText="1"/>
    </xf>
    <xf numFmtId="0" fontId="63" fillId="0" borderId="4" xfId="4" applyFont="1" applyBorder="1" applyAlignment="1">
      <alignment horizontal="left" vertical="top" wrapText="1"/>
    </xf>
    <xf numFmtId="0" fontId="12" fillId="4" borderId="2" xfId="4" applyFont="1" applyFill="1" applyBorder="1" applyAlignment="1">
      <alignment horizontal="left" vertical="top" wrapText="1"/>
    </xf>
    <xf numFmtId="0" fontId="12" fillId="4" borderId="6" xfId="4" applyFont="1" applyFill="1" applyBorder="1" applyAlignment="1">
      <alignment horizontal="left" vertical="top" wrapText="1"/>
    </xf>
    <xf numFmtId="0" fontId="12" fillId="4" borderId="4" xfId="4" applyFont="1" applyFill="1" applyBorder="1" applyAlignment="1">
      <alignment horizontal="left" vertical="top" wrapText="1"/>
    </xf>
    <xf numFmtId="0" fontId="50" fillId="4" borderId="2" xfId="4" applyFont="1" applyFill="1" applyBorder="1" applyAlignment="1">
      <alignment horizontal="left" vertical="top" wrapText="1"/>
    </xf>
    <xf numFmtId="0" fontId="50" fillId="4" borderId="4" xfId="4" applyFont="1" applyFill="1" applyBorder="1" applyAlignment="1">
      <alignment horizontal="left" vertical="top" wrapText="1"/>
    </xf>
    <xf numFmtId="49" fontId="8" fillId="4" borderId="1" xfId="0" applyNumberFormat="1" applyFont="1" applyFill="1" applyBorder="1" applyAlignment="1">
      <alignment horizontal="right" vertical="top" wrapText="1"/>
    </xf>
    <xf numFmtId="0" fontId="12" fillId="4" borderId="1" xfId="0" applyFont="1" applyFill="1" applyBorder="1" applyAlignment="1">
      <alignment horizontal="left" vertical="top" wrapText="1"/>
    </xf>
    <xf numFmtId="49" fontId="13" fillId="8" borderId="1" xfId="0" applyNumberFormat="1" applyFont="1" applyFill="1" applyBorder="1" applyAlignment="1">
      <alignment horizontal="righ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49" fontId="8" fillId="8" borderId="3" xfId="0" applyNumberFormat="1" applyFont="1" applyFill="1" applyBorder="1" applyAlignment="1">
      <alignment horizontal="left" vertical="top" wrapText="1"/>
    </xf>
    <xf numFmtId="49" fontId="8" fillId="8" borderId="11" xfId="0" applyNumberFormat="1" applyFont="1" applyFill="1" applyBorder="1" applyAlignment="1">
      <alignment horizontal="left" vertical="top" wrapText="1"/>
    </xf>
    <xf numFmtId="49" fontId="8" fillId="8" borderId="5" xfId="0" applyNumberFormat="1" applyFont="1" applyFill="1" applyBorder="1" applyAlignment="1">
      <alignment horizontal="left" vertical="top" wrapText="1"/>
    </xf>
    <xf numFmtId="166" fontId="12" fillId="0" borderId="2" xfId="4" applyNumberFormat="1" applyFont="1" applyBorder="1" applyAlignment="1">
      <alignment horizontal="right" vertical="top" wrapText="1"/>
    </xf>
    <xf numFmtId="166" fontId="12" fillId="0" borderId="6" xfId="4" applyNumberFormat="1" applyFont="1" applyBorder="1" applyAlignment="1">
      <alignment horizontal="right" vertical="top" wrapText="1"/>
    </xf>
    <xf numFmtId="166" fontId="12" fillId="0" borderId="4" xfId="4" applyNumberFormat="1" applyFont="1" applyBorder="1" applyAlignment="1">
      <alignment horizontal="right" vertical="top" wrapText="1"/>
    </xf>
    <xf numFmtId="0" fontId="63" fillId="0" borderId="1" xfId="4" applyFont="1" applyBorder="1" applyAlignment="1">
      <alignment horizontal="left" vertical="top" wrapText="1"/>
    </xf>
    <xf numFmtId="0" fontId="13" fillId="4" borderId="0" xfId="0" applyFont="1" applyFill="1" applyAlignment="1">
      <alignment horizontal="center" vertical="center" wrapText="1"/>
    </xf>
    <xf numFmtId="49" fontId="8" fillId="9" borderId="1" xfId="0" applyNumberFormat="1" applyFont="1" applyFill="1" applyBorder="1" applyAlignment="1">
      <alignment horizontal="center" vertical="center" textRotation="90" wrapText="1"/>
    </xf>
    <xf numFmtId="0" fontId="8" fillId="9" borderId="1" xfId="0" applyFont="1" applyFill="1" applyBorder="1" applyAlignment="1">
      <alignment horizontal="center" vertical="center" wrapText="1"/>
    </xf>
    <xf numFmtId="0" fontId="8" fillId="8" borderId="1" xfId="4" applyFont="1" applyFill="1" applyBorder="1" applyAlignment="1">
      <alignment horizontal="left" vertical="top" wrapText="1"/>
    </xf>
    <xf numFmtId="49" fontId="55" fillId="9" borderId="1" xfId="0" applyNumberFormat="1" applyFont="1" applyFill="1" applyBorder="1" applyAlignment="1">
      <alignment horizontal="center" vertical="center" textRotation="90" wrapText="1"/>
    </xf>
    <xf numFmtId="49" fontId="55" fillId="9" borderId="1" xfId="0" applyNumberFormat="1" applyFont="1" applyFill="1" applyBorder="1" applyAlignment="1">
      <alignment horizontal="center" vertical="center" wrapText="1"/>
    </xf>
    <xf numFmtId="49" fontId="64" fillId="9" borderId="1" xfId="0" applyNumberFormat="1" applyFont="1" applyFill="1" applyBorder="1" applyAlignment="1">
      <alignment horizontal="center" vertical="center" wrapText="1"/>
    </xf>
    <xf numFmtId="49" fontId="8" fillId="9" borderId="8" xfId="0" applyNumberFormat="1" applyFont="1" applyFill="1" applyBorder="1" applyAlignment="1">
      <alignment horizontal="center" vertical="center" textRotation="90" wrapText="1"/>
    </xf>
    <xf numFmtId="49" fontId="8" fillId="9" borderId="13" xfId="0" applyNumberFormat="1" applyFont="1" applyFill="1" applyBorder="1" applyAlignment="1">
      <alignment horizontal="center" vertical="center" textRotation="90" wrapText="1"/>
    </xf>
    <xf numFmtId="49" fontId="8" fillId="9" borderId="7" xfId="0" applyNumberFormat="1" applyFont="1" applyFill="1" applyBorder="1" applyAlignment="1">
      <alignment horizontal="center" vertical="center" textRotation="90" wrapText="1"/>
    </xf>
    <xf numFmtId="49" fontId="25" fillId="20" borderId="12" xfId="0" applyNumberFormat="1" applyFont="1" applyFill="1" applyBorder="1" applyAlignment="1">
      <alignment horizontal="left" vertical="center" wrapText="1"/>
    </xf>
    <xf numFmtId="49" fontId="25" fillId="20" borderId="9" xfId="0" applyNumberFormat="1" applyFont="1" applyFill="1" applyBorder="1" applyAlignment="1">
      <alignment horizontal="left" vertical="center" wrapText="1"/>
    </xf>
    <xf numFmtId="49" fontId="25" fillId="20" borderId="7" xfId="0" applyNumberFormat="1" applyFont="1" applyFill="1" applyBorder="1" applyAlignment="1">
      <alignment horizontal="left" vertical="center" wrapText="1"/>
    </xf>
    <xf numFmtId="0" fontId="12" fillId="4" borderId="2" xfId="4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center" vertical="top" wrapText="1"/>
    </xf>
    <xf numFmtId="49" fontId="78" fillId="0" borderId="0" xfId="0" applyNumberFormat="1" applyFont="1" applyAlignment="1">
      <alignment horizontal="left" wrapText="1"/>
    </xf>
    <xf numFmtId="49" fontId="78" fillId="0" borderId="0" xfId="0" applyNumberFormat="1" applyFont="1" applyAlignment="1">
      <alignment wrapText="1"/>
    </xf>
    <xf numFmtId="49" fontId="12" fillId="4" borderId="2" xfId="6" applyNumberFormat="1" applyFont="1" applyFill="1" applyBorder="1" applyAlignment="1">
      <alignment horizontal="left" vertical="top" wrapText="1"/>
    </xf>
    <xf numFmtId="49" fontId="12" fillId="4" borderId="6" xfId="6" applyNumberFormat="1" applyFont="1" applyFill="1" applyBorder="1" applyAlignment="1">
      <alignment horizontal="left" vertical="top" wrapText="1"/>
    </xf>
    <xf numFmtId="49" fontId="12" fillId="4" borderId="4" xfId="6" applyNumberFormat="1" applyFont="1" applyFill="1" applyBorder="1" applyAlignment="1">
      <alignment horizontal="left" vertical="top" wrapText="1"/>
    </xf>
    <xf numFmtId="0" fontId="1" fillId="4" borderId="2" xfId="6" applyFill="1" applyBorder="1" applyAlignment="1">
      <alignment vertical="top" wrapText="1"/>
    </xf>
    <xf numFmtId="0" fontId="1" fillId="4" borderId="6" xfId="6" applyFill="1" applyBorder="1" applyAlignment="1">
      <alignment vertical="top" wrapText="1"/>
    </xf>
    <xf numFmtId="0" fontId="1" fillId="4" borderId="4" xfId="6" applyFill="1" applyBorder="1" applyAlignment="1">
      <alignment vertical="top" wrapText="1"/>
    </xf>
    <xf numFmtId="166" fontId="11" fillId="4" borderId="2" xfId="6" applyNumberFormat="1" applyFont="1" applyFill="1" applyBorder="1" applyAlignment="1">
      <alignment vertical="top" wrapText="1"/>
    </xf>
    <xf numFmtId="166" fontId="11" fillId="4" borderId="6" xfId="6" applyNumberFormat="1" applyFont="1" applyFill="1" applyBorder="1" applyAlignment="1">
      <alignment vertical="top" wrapText="1"/>
    </xf>
    <xf numFmtId="166" fontId="11" fillId="4" borderId="4" xfId="6" applyNumberFormat="1" applyFont="1" applyFill="1" applyBorder="1" applyAlignment="1">
      <alignment vertical="top" wrapText="1"/>
    </xf>
    <xf numFmtId="0" fontId="12" fillId="4" borderId="2" xfId="6" applyFont="1" applyFill="1" applyBorder="1" applyAlignment="1">
      <alignment horizontal="left" vertical="top" wrapText="1"/>
    </xf>
    <xf numFmtId="0" fontId="12" fillId="4" borderId="6" xfId="6" applyFont="1" applyFill="1" applyBorder="1" applyAlignment="1">
      <alignment horizontal="left" vertical="top" wrapText="1"/>
    </xf>
    <xf numFmtId="0" fontId="12" fillId="4" borderId="4" xfId="6" applyFont="1" applyFill="1" applyBorder="1" applyAlignment="1">
      <alignment horizontal="left" vertical="top" wrapText="1"/>
    </xf>
    <xf numFmtId="49" fontId="12" fillId="0" borderId="2" xfId="6" applyNumberFormat="1" applyFont="1" applyBorder="1" applyAlignment="1">
      <alignment horizontal="left" vertical="top" wrapText="1"/>
    </xf>
    <xf numFmtId="49" fontId="12" fillId="0" borderId="4" xfId="6" applyNumberFormat="1" applyFont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vertical="top" wrapText="1"/>
    </xf>
    <xf numFmtId="166" fontId="1" fillId="4" borderId="6" xfId="0" applyNumberFormat="1" applyFont="1" applyFill="1" applyBorder="1" applyAlignment="1">
      <alignment vertical="top" wrapText="1"/>
    </xf>
    <xf numFmtId="166" fontId="1" fillId="4" borderId="4" xfId="0" applyNumberFormat="1" applyFont="1" applyFill="1" applyBorder="1" applyAlignment="1">
      <alignment vertical="top" wrapText="1"/>
    </xf>
    <xf numFmtId="49" fontId="1" fillId="4" borderId="2" xfId="6" applyNumberFormat="1" applyFill="1" applyBorder="1" applyAlignment="1">
      <alignment vertical="top" wrapText="1"/>
    </xf>
    <xf numFmtId="49" fontId="1" fillId="4" borderId="6" xfId="6" applyNumberFormat="1" applyFill="1" applyBorder="1" applyAlignment="1">
      <alignment vertical="top" wrapText="1"/>
    </xf>
    <xf numFmtId="49" fontId="1" fillId="4" borderId="4" xfId="6" applyNumberFormat="1" applyFill="1" applyBorder="1" applyAlignment="1">
      <alignment vertical="top" wrapText="1"/>
    </xf>
    <xf numFmtId="0" fontId="1" fillId="4" borderId="2" xfId="6" applyFill="1" applyBorder="1" applyAlignment="1">
      <alignment horizontal="center" vertical="top" wrapText="1"/>
    </xf>
    <xf numFmtId="0" fontId="1" fillId="4" borderId="6" xfId="6" applyFill="1" applyBorder="1" applyAlignment="1">
      <alignment horizontal="center" vertical="top" wrapText="1"/>
    </xf>
    <xf numFmtId="0" fontId="1" fillId="4" borderId="4" xfId="6" applyFill="1" applyBorder="1" applyAlignment="1">
      <alignment horizontal="center" vertical="top" wrapText="1"/>
    </xf>
    <xf numFmtId="49" fontId="50" fillId="0" borderId="2" xfId="0" applyNumberFormat="1" applyFont="1" applyBorder="1" applyAlignment="1">
      <alignment horizontal="center" vertical="top" wrapText="1"/>
    </xf>
    <xf numFmtId="49" fontId="50" fillId="0" borderId="6" xfId="0" applyNumberFormat="1" applyFont="1" applyBorder="1" applyAlignment="1">
      <alignment horizontal="center" vertical="top" wrapText="1"/>
    </xf>
    <xf numFmtId="49" fontId="50" fillId="0" borderId="4" xfId="0" applyNumberFormat="1" applyFont="1" applyBorder="1" applyAlignment="1">
      <alignment horizontal="center" vertical="top" wrapText="1"/>
    </xf>
    <xf numFmtId="49" fontId="50" fillId="0" borderId="2" xfId="6" applyNumberFormat="1" applyFont="1" applyBorder="1" applyAlignment="1">
      <alignment horizontal="left" vertical="top" wrapText="1"/>
    </xf>
    <xf numFmtId="49" fontId="50" fillId="0" borderId="6" xfId="6" applyNumberFormat="1" applyFont="1" applyBorder="1" applyAlignment="1">
      <alignment horizontal="left" vertical="top" wrapText="1"/>
    </xf>
    <xf numFmtId="49" fontId="50" fillId="0" borderId="4" xfId="6" applyNumberFormat="1" applyFont="1" applyBorder="1" applyAlignment="1">
      <alignment horizontal="left" vertical="top" wrapText="1"/>
    </xf>
    <xf numFmtId="49" fontId="5" fillId="0" borderId="2" xfId="6" applyNumberFormat="1" applyFont="1" applyBorder="1" applyAlignment="1">
      <alignment horizontal="center" vertical="top" wrapText="1"/>
    </xf>
    <xf numFmtId="49" fontId="5" fillId="0" borderId="6" xfId="6" applyNumberFormat="1" applyFont="1" applyBorder="1" applyAlignment="1">
      <alignment horizontal="center" vertical="top" wrapText="1"/>
    </xf>
    <xf numFmtId="49" fontId="5" fillId="0" borderId="4" xfId="6" applyNumberFormat="1" applyFont="1" applyBorder="1" applyAlignment="1">
      <alignment horizontal="center" vertical="top" wrapText="1"/>
    </xf>
    <xf numFmtId="0" fontId="42" fillId="8" borderId="3" xfId="6" applyFont="1" applyFill="1" applyBorder="1" applyAlignment="1">
      <alignment horizontal="left" vertical="top" wrapText="1"/>
    </xf>
    <xf numFmtId="0" fontId="42" fillId="8" borderId="11" xfId="6" applyFont="1" applyFill="1" applyBorder="1" applyAlignment="1">
      <alignment horizontal="left" vertical="top" wrapText="1"/>
    </xf>
    <xf numFmtId="0" fontId="42" fillId="8" borderId="5" xfId="6" applyFont="1" applyFill="1" applyBorder="1" applyAlignment="1">
      <alignment horizontal="left" vertical="top" wrapText="1"/>
    </xf>
    <xf numFmtId="49" fontId="50" fillId="0" borderId="1" xfId="6" applyNumberFormat="1" applyFont="1" applyBorder="1" applyAlignment="1">
      <alignment horizontal="center" vertical="top" wrapText="1"/>
    </xf>
    <xf numFmtId="0" fontId="50" fillId="0" borderId="1" xfId="0" applyFont="1" applyBorder="1" applyAlignment="1">
      <alignment horizontal="left" vertical="top" wrapText="1"/>
    </xf>
    <xf numFmtId="49" fontId="5" fillId="0" borderId="2" xfId="6" applyNumberFormat="1" applyFont="1" applyBorder="1" applyAlignment="1">
      <alignment horizontal="left" vertical="top" wrapText="1"/>
    </xf>
    <xf numFmtId="49" fontId="5" fillId="0" borderId="6" xfId="6" applyNumberFormat="1" applyFont="1" applyBorder="1" applyAlignment="1">
      <alignment horizontal="left" vertical="top" wrapText="1"/>
    </xf>
    <xf numFmtId="49" fontId="5" fillId="0" borderId="4" xfId="6" applyNumberFormat="1" applyFont="1" applyBorder="1" applyAlignment="1">
      <alignment horizontal="left" vertical="top" wrapText="1"/>
    </xf>
    <xf numFmtId="0" fontId="1" fillId="0" borderId="2" xfId="6" applyBorder="1" applyAlignment="1">
      <alignment vertical="top" wrapText="1"/>
    </xf>
    <xf numFmtId="0" fontId="1" fillId="0" borderId="6" xfId="6" applyBorder="1" applyAlignment="1">
      <alignment vertical="top" wrapText="1"/>
    </xf>
    <xf numFmtId="0" fontId="1" fillId="0" borderId="4" xfId="6" applyBorder="1" applyAlignment="1">
      <alignment vertical="top" wrapText="1"/>
    </xf>
    <xf numFmtId="166" fontId="1" fillId="4" borderId="2" xfId="0" applyNumberFormat="1" applyFont="1" applyFill="1" applyBorder="1" applyAlignment="1">
      <alignment vertical="top"/>
    </xf>
    <xf numFmtId="166" fontId="1" fillId="4" borderId="6" xfId="0" applyNumberFormat="1" applyFont="1" applyFill="1" applyBorder="1" applyAlignment="1">
      <alignment vertical="top"/>
    </xf>
    <xf numFmtId="166" fontId="1" fillId="4" borderId="4" xfId="0" applyNumberFormat="1" applyFont="1" applyFill="1" applyBorder="1" applyAlignment="1">
      <alignment vertical="top"/>
    </xf>
    <xf numFmtId="49" fontId="30" fillId="9" borderId="8" xfId="0" applyNumberFormat="1" applyFont="1" applyFill="1" applyBorder="1" applyAlignment="1">
      <alignment vertical="center" textRotation="90" wrapText="1"/>
    </xf>
    <xf numFmtId="49" fontId="30" fillId="9" borderId="13" xfId="0" applyNumberFormat="1" applyFont="1" applyFill="1" applyBorder="1" applyAlignment="1">
      <alignment vertical="center" textRotation="90" wrapText="1"/>
    </xf>
    <xf numFmtId="49" fontId="30" fillId="9" borderId="7" xfId="0" applyNumberFormat="1" applyFont="1" applyFill="1" applyBorder="1" applyAlignment="1">
      <alignment vertical="center" textRotation="90" wrapText="1"/>
    </xf>
    <xf numFmtId="0" fontId="46" fillId="4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6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2" fillId="4" borderId="1" xfId="6" applyFont="1" applyFill="1" applyBorder="1" applyAlignment="1">
      <alignment horizontal="left" vertical="top" wrapText="1"/>
    </xf>
    <xf numFmtId="0" fontId="4" fillId="9" borderId="1" xfId="0" applyFont="1" applyFill="1" applyBorder="1" applyAlignment="1">
      <alignment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vertical="center" wrapText="1"/>
    </xf>
    <xf numFmtId="49" fontId="1" fillId="0" borderId="14" xfId="6" applyNumberFormat="1" applyBorder="1" applyAlignment="1">
      <alignment horizontal="left" vertical="top" wrapText="1"/>
    </xf>
    <xf numFmtId="49" fontId="1" fillId="0" borderId="12" xfId="6" applyNumberFormat="1" applyBorder="1" applyAlignment="1">
      <alignment horizontal="left" vertical="top" wrapText="1"/>
    </xf>
    <xf numFmtId="49" fontId="4" fillId="2" borderId="1" xfId="6" applyNumberFormat="1" applyFont="1" applyFill="1" applyBorder="1" applyAlignment="1">
      <alignment horizontal="righ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3" fillId="8" borderId="1" xfId="6" applyNumberFormat="1" applyFont="1" applyFill="1" applyBorder="1" applyAlignment="1">
      <alignment horizontal="right" vertical="top" wrapText="1"/>
    </xf>
    <xf numFmtId="0" fontId="44" fillId="8" borderId="3" xfId="6" applyFont="1" applyFill="1" applyBorder="1" applyAlignment="1">
      <alignment horizontal="left" vertical="top" wrapText="1"/>
    </xf>
    <xf numFmtId="0" fontId="44" fillId="8" borderId="11" xfId="6" applyFont="1" applyFill="1" applyBorder="1" applyAlignment="1">
      <alignment horizontal="left" vertical="top" wrapText="1"/>
    </xf>
    <xf numFmtId="49" fontId="50" fillId="4" borderId="2" xfId="6" applyNumberFormat="1" applyFont="1" applyFill="1" applyBorder="1" applyAlignment="1">
      <alignment horizontal="left" vertical="top" wrapText="1"/>
    </xf>
    <xf numFmtId="49" fontId="50" fillId="4" borderId="4" xfId="6" applyNumberFormat="1" applyFont="1" applyFill="1" applyBorder="1" applyAlignment="1">
      <alignment horizontal="left" vertical="top" wrapText="1"/>
    </xf>
    <xf numFmtId="49" fontId="50" fillId="0" borderId="2" xfId="6" applyNumberFormat="1" applyFont="1" applyBorder="1" applyAlignment="1">
      <alignment horizontal="center" vertical="top" wrapText="1"/>
    </xf>
    <xf numFmtId="49" fontId="50" fillId="0" borderId="4" xfId="6" applyNumberFormat="1" applyFont="1" applyBorder="1" applyAlignment="1">
      <alignment horizontal="center" vertical="top" wrapText="1"/>
    </xf>
    <xf numFmtId="0" fontId="27" fillId="0" borderId="21" xfId="0" applyFont="1" applyBorder="1" applyAlignment="1">
      <alignment horizontal="left" vertical="center" wrapText="1"/>
    </xf>
    <xf numFmtId="0" fontId="27" fillId="0" borderId="22" xfId="0" applyFont="1" applyBorder="1" applyAlignment="1">
      <alignment horizontal="left" vertical="center" wrapText="1"/>
    </xf>
    <xf numFmtId="0" fontId="25" fillId="0" borderId="9" xfId="0" applyFont="1" applyBorder="1" applyAlignment="1">
      <alignment horizontal="center" vertical="top" wrapText="1"/>
    </xf>
    <xf numFmtId="0" fontId="27" fillId="9" borderId="20" xfId="0" applyFont="1" applyFill="1" applyBorder="1" applyAlignment="1">
      <alignment horizontal="left" vertical="center" wrapText="1"/>
    </xf>
    <xf numFmtId="0" fontId="27" fillId="9" borderId="5" xfId="0" applyFont="1" applyFill="1" applyBorder="1" applyAlignment="1">
      <alignment horizontal="left" vertical="center" wrapText="1"/>
    </xf>
    <xf numFmtId="0" fontId="27" fillId="8" borderId="20" xfId="0" applyFont="1" applyFill="1" applyBorder="1" applyAlignment="1">
      <alignment horizontal="left" vertical="center" wrapText="1"/>
    </xf>
    <xf numFmtId="0" fontId="27" fillId="8" borderId="5" xfId="0" applyFont="1" applyFill="1" applyBorder="1" applyAlignment="1">
      <alignment horizontal="left" vertical="center" wrapText="1"/>
    </xf>
    <xf numFmtId="0" fontId="27" fillId="4" borderId="20" xfId="0" applyFont="1" applyFill="1" applyBorder="1" applyAlignment="1">
      <alignment horizontal="left" vertical="center" wrapText="1"/>
    </xf>
    <xf numFmtId="0" fontId="27" fillId="4" borderId="5" xfId="0" applyFont="1" applyFill="1" applyBorder="1" applyAlignment="1">
      <alignment horizontal="left" vertical="center" wrapText="1"/>
    </xf>
    <xf numFmtId="0" fontId="25" fillId="9" borderId="19" xfId="0" applyFont="1" applyFill="1" applyBorder="1" applyAlignment="1">
      <alignment horizontal="left" vertical="center" wrapText="1"/>
    </xf>
    <xf numFmtId="0" fontId="25" fillId="9" borderId="1" xfId="0" applyFont="1" applyFill="1" applyBorder="1" applyAlignment="1">
      <alignment horizontal="left" vertical="center" wrapText="1"/>
    </xf>
    <xf numFmtId="0" fontId="27" fillId="0" borderId="19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7" fillId="0" borderId="20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2" xr:uid="{4BFD88FF-E052-46AC-AC46-006138634FEF}"/>
    <cellStyle name="Normal_Sheet1" xfId="6" xr:uid="{00000000-0005-0000-0000-000007000000}"/>
    <cellStyle name="Paprastas 2" xfId="7" xr:uid="{00000000-0005-0000-0000-000008000000}"/>
    <cellStyle name="Paprastas_Lapas1" xfId="8" xr:uid="{00000000-0005-0000-0000-000009000000}"/>
    <cellStyle name="Percent 2" xfId="10" xr:uid="{00000000-0005-0000-0000-00000A000000}"/>
    <cellStyle name="Procentai 2" xfId="9" xr:uid="{00000000-0005-0000-0000-00000B000000}"/>
  </cellStyles>
  <dxfs count="0"/>
  <tableStyles count="0" defaultTableStyle="TableStyleMedium9" defaultPivotStyle="PivotStyleLight16"/>
  <colors>
    <mruColors>
      <color rgb="FFFFFFCC"/>
      <color rgb="FF188A3E"/>
      <color rgb="FF00863D"/>
      <color rgb="FF009900"/>
      <color rgb="FF63E3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K107"/>
  <sheetViews>
    <sheetView tabSelected="1" zoomScale="85" zoomScaleNormal="85" workbookViewId="0">
      <pane ySplit="13" topLeftCell="A14" activePane="bottomLeft" state="frozen"/>
      <selection activeCell="H12" sqref="H12:H18"/>
      <selection pane="bottomLeft" activeCell="S19" sqref="S19"/>
    </sheetView>
  </sheetViews>
  <sheetFormatPr defaultColWidth="9.140625" defaultRowHeight="12.75" x14ac:dyDescent="0.2"/>
  <cols>
    <col min="1" max="1" width="2.28515625" style="547" customWidth="1"/>
    <col min="2" max="2" width="19.28515625" style="548" customWidth="1"/>
    <col min="3" max="3" width="48.28515625" style="547" customWidth="1"/>
    <col min="4" max="4" width="8" style="549" customWidth="1"/>
    <col min="5" max="5" width="43.140625" style="550" customWidth="1"/>
    <col min="6" max="6" width="37.5703125" style="550" customWidth="1"/>
    <col min="7" max="7" width="9.5703125" style="548" customWidth="1"/>
    <col min="8" max="8" width="12.85546875" style="645" customWidth="1"/>
    <col min="9" max="9" width="39.85546875" style="646" customWidth="1"/>
    <col min="10" max="10" width="8.140625" style="554" customWidth="1"/>
    <col min="11" max="16384" width="9.140625" style="547"/>
  </cols>
  <sheetData>
    <row r="1" spans="1:11" ht="15" x14ac:dyDescent="0.25">
      <c r="G1" s="774" t="s">
        <v>762</v>
      </c>
      <c r="H1" s="774"/>
      <c r="I1" s="774"/>
      <c r="J1" s="551"/>
    </row>
    <row r="2" spans="1:11" ht="15" x14ac:dyDescent="0.25">
      <c r="G2" s="775" t="s">
        <v>763</v>
      </c>
      <c r="H2" s="775"/>
      <c r="I2" s="775"/>
      <c r="J2" s="775"/>
    </row>
    <row r="3" spans="1:11" ht="15" x14ac:dyDescent="0.25">
      <c r="G3" s="775" t="s">
        <v>1071</v>
      </c>
      <c r="H3" s="775"/>
      <c r="I3" s="775"/>
      <c r="J3" s="775"/>
    </row>
    <row r="4" spans="1:11" ht="15" customHeight="1" x14ac:dyDescent="0.25">
      <c r="G4" s="775" t="s">
        <v>764</v>
      </c>
      <c r="H4" s="775"/>
      <c r="I4" s="775"/>
      <c r="J4" s="553"/>
    </row>
    <row r="5" spans="1:11" ht="16.5" customHeight="1" x14ac:dyDescent="0.25">
      <c r="G5" s="775" t="s">
        <v>1104</v>
      </c>
      <c r="H5" s="775"/>
      <c r="I5" s="775"/>
    </row>
    <row r="6" spans="1:11" s="563" customFormat="1" ht="14.25" customHeight="1" x14ac:dyDescent="0.25">
      <c r="A6" s="555"/>
      <c r="B6" s="556"/>
      <c r="C6" s="557"/>
      <c r="D6" s="558"/>
      <c r="E6" s="559"/>
      <c r="F6" s="559"/>
      <c r="G6" s="560"/>
      <c r="H6" s="561"/>
      <c r="I6" s="562"/>
      <c r="J6" s="562"/>
    </row>
    <row r="7" spans="1:11" s="564" customFormat="1" ht="18.75" x14ac:dyDescent="0.25">
      <c r="A7" s="780" t="s">
        <v>765</v>
      </c>
      <c r="B7" s="780"/>
      <c r="C7" s="780"/>
      <c r="D7" s="780"/>
      <c r="E7" s="780"/>
      <c r="F7" s="780"/>
      <c r="G7" s="780"/>
      <c r="H7" s="780"/>
      <c r="I7" s="780"/>
      <c r="J7" s="780"/>
    </row>
    <row r="8" spans="1:11" s="564" customFormat="1" ht="19.5" customHeight="1" x14ac:dyDescent="0.25">
      <c r="A8" s="776"/>
      <c r="B8" s="776"/>
      <c r="C8" s="776"/>
      <c r="D8" s="776"/>
      <c r="E8" s="776"/>
      <c r="F8" s="776"/>
      <c r="G8" s="776"/>
      <c r="H8" s="776"/>
      <c r="I8" s="776"/>
      <c r="J8" s="565"/>
    </row>
    <row r="9" spans="1:11" s="564" customFormat="1" ht="26.25" customHeight="1" x14ac:dyDescent="0.25">
      <c r="A9" s="781" t="s">
        <v>767</v>
      </c>
      <c r="B9" s="781"/>
      <c r="C9" s="781"/>
      <c r="D9" s="781"/>
      <c r="E9" s="781"/>
      <c r="F9" s="781"/>
      <c r="G9" s="781"/>
      <c r="H9" s="781"/>
      <c r="I9" s="781"/>
      <c r="J9" s="781"/>
      <c r="K9" s="564" t="s">
        <v>1079</v>
      </c>
    </row>
    <row r="11" spans="1:11" ht="36" customHeight="1" x14ac:dyDescent="0.2">
      <c r="B11" s="782" t="s">
        <v>48</v>
      </c>
      <c r="C11" s="783" t="s">
        <v>96</v>
      </c>
      <c r="D11" s="786" t="s">
        <v>756</v>
      </c>
      <c r="E11" s="788" t="s">
        <v>757</v>
      </c>
      <c r="F11" s="788" t="s">
        <v>758</v>
      </c>
      <c r="G11" s="791" t="s">
        <v>838</v>
      </c>
      <c r="H11" s="799" t="s">
        <v>49</v>
      </c>
      <c r="I11" s="794" t="s">
        <v>759</v>
      </c>
      <c r="J11" s="795"/>
    </row>
    <row r="12" spans="1:11" ht="13.5" customHeight="1" x14ac:dyDescent="0.2">
      <c r="B12" s="782"/>
      <c r="C12" s="784"/>
      <c r="D12" s="787"/>
      <c r="E12" s="789"/>
      <c r="F12" s="789"/>
      <c r="G12" s="792"/>
      <c r="H12" s="799"/>
      <c r="I12" s="796" t="s">
        <v>761</v>
      </c>
      <c r="J12" s="798" t="s">
        <v>760</v>
      </c>
    </row>
    <row r="13" spans="1:11" ht="39.75" customHeight="1" x14ac:dyDescent="0.2">
      <c r="B13" s="782"/>
      <c r="C13" s="785"/>
      <c r="D13" s="787"/>
      <c r="E13" s="789"/>
      <c r="F13" s="790"/>
      <c r="G13" s="793"/>
      <c r="H13" s="799"/>
      <c r="I13" s="797"/>
      <c r="J13" s="798"/>
    </row>
    <row r="14" spans="1:11" s="566" customFormat="1" ht="39.75" customHeight="1" x14ac:dyDescent="0.3">
      <c r="B14" s="777" t="s">
        <v>766</v>
      </c>
      <c r="C14" s="778"/>
      <c r="D14" s="778"/>
      <c r="E14" s="778"/>
      <c r="F14" s="778"/>
      <c r="G14" s="778"/>
      <c r="H14" s="778"/>
      <c r="I14" s="778"/>
      <c r="J14" s="779"/>
    </row>
    <row r="15" spans="1:11" s="567" customFormat="1" ht="31.5" customHeight="1" x14ac:dyDescent="0.25">
      <c r="B15" s="568" t="s">
        <v>105</v>
      </c>
      <c r="C15" s="733" t="s">
        <v>239</v>
      </c>
      <c r="D15" s="734"/>
      <c r="E15" s="734"/>
      <c r="F15" s="735"/>
      <c r="G15" s="570"/>
      <c r="H15" s="571">
        <f>SUM(H16:H23)</f>
        <v>1603.7</v>
      </c>
      <c r="I15" s="570"/>
      <c r="J15" s="572"/>
    </row>
    <row r="16" spans="1:11" ht="36.75" customHeight="1" x14ac:dyDescent="0.2">
      <c r="B16" s="29" t="s">
        <v>128</v>
      </c>
      <c r="C16" s="29" t="s">
        <v>124</v>
      </c>
      <c r="D16" s="573" t="s">
        <v>544</v>
      </c>
      <c r="E16" s="258" t="s">
        <v>833</v>
      </c>
      <c r="F16" s="258" t="s">
        <v>769</v>
      </c>
      <c r="G16" s="27" t="s">
        <v>0</v>
      </c>
      <c r="H16" s="120">
        <v>100</v>
      </c>
      <c r="I16" s="248" t="s">
        <v>840</v>
      </c>
      <c r="J16" s="574">
        <v>1</v>
      </c>
    </row>
    <row r="17" spans="2:10" ht="26.25" customHeight="1" x14ac:dyDescent="0.2">
      <c r="B17" s="771" t="s">
        <v>291</v>
      </c>
      <c r="C17" s="771" t="s">
        <v>201</v>
      </c>
      <c r="D17" s="769">
        <v>1</v>
      </c>
      <c r="E17" s="770" t="s">
        <v>852</v>
      </c>
      <c r="F17" s="770" t="s">
        <v>837</v>
      </c>
      <c r="G17" s="29" t="s">
        <v>0</v>
      </c>
      <c r="H17" s="575">
        <v>50</v>
      </c>
      <c r="I17" s="772" t="s">
        <v>548</v>
      </c>
      <c r="J17" s="800">
        <v>15</v>
      </c>
    </row>
    <row r="18" spans="2:10" ht="26.25" customHeight="1" x14ac:dyDescent="0.2">
      <c r="B18" s="771"/>
      <c r="C18" s="771"/>
      <c r="D18" s="769"/>
      <c r="E18" s="770"/>
      <c r="F18" s="770"/>
      <c r="G18" s="29" t="s">
        <v>1</v>
      </c>
      <c r="H18" s="575">
        <v>637</v>
      </c>
      <c r="I18" s="772"/>
      <c r="J18" s="801"/>
    </row>
    <row r="19" spans="2:10" ht="26.25" customHeight="1" x14ac:dyDescent="0.2">
      <c r="B19" s="771"/>
      <c r="C19" s="771"/>
      <c r="D19" s="769"/>
      <c r="E19" s="770"/>
      <c r="F19" s="770"/>
      <c r="G19" s="29" t="s">
        <v>3</v>
      </c>
      <c r="H19" s="575">
        <v>440</v>
      </c>
      <c r="I19" s="772"/>
      <c r="J19" s="802"/>
    </row>
    <row r="20" spans="2:10" ht="50.25" customHeight="1" x14ac:dyDescent="0.2">
      <c r="B20" s="29" t="s">
        <v>292</v>
      </c>
      <c r="C20" s="27" t="s">
        <v>202</v>
      </c>
      <c r="D20" s="255">
        <v>1</v>
      </c>
      <c r="E20" s="256" t="s">
        <v>1070</v>
      </c>
      <c r="F20" s="258" t="s">
        <v>1027</v>
      </c>
      <c r="G20" s="27" t="s">
        <v>0</v>
      </c>
      <c r="H20" s="575">
        <v>9.6999999999999993</v>
      </c>
      <c r="I20" s="27" t="s">
        <v>549</v>
      </c>
      <c r="J20" s="576">
        <v>400</v>
      </c>
    </row>
    <row r="21" spans="2:10" ht="42" customHeight="1" x14ac:dyDescent="0.2">
      <c r="B21" s="738" t="s">
        <v>293</v>
      </c>
      <c r="C21" s="744" t="s">
        <v>146</v>
      </c>
      <c r="D21" s="255">
        <v>1</v>
      </c>
      <c r="E21" s="256" t="s">
        <v>920</v>
      </c>
      <c r="F21" s="754" t="s">
        <v>768</v>
      </c>
      <c r="G21" s="27" t="s">
        <v>0</v>
      </c>
      <c r="H21" s="575">
        <v>50</v>
      </c>
      <c r="I21" s="772" t="s">
        <v>551</v>
      </c>
      <c r="J21" s="803" t="s">
        <v>552</v>
      </c>
    </row>
    <row r="22" spans="2:10" ht="34.5" customHeight="1" x14ac:dyDescent="0.2">
      <c r="B22" s="739"/>
      <c r="C22" s="745"/>
      <c r="D22" s="255">
        <v>2</v>
      </c>
      <c r="E22" s="256" t="s">
        <v>773</v>
      </c>
      <c r="F22" s="755"/>
      <c r="G22" s="27" t="s">
        <v>1</v>
      </c>
      <c r="H22" s="575">
        <v>200</v>
      </c>
      <c r="I22" s="772"/>
      <c r="J22" s="803"/>
    </row>
    <row r="23" spans="2:10" ht="45.75" customHeight="1" x14ac:dyDescent="0.2">
      <c r="B23" s="489" t="s">
        <v>294</v>
      </c>
      <c r="C23" s="248" t="s">
        <v>145</v>
      </c>
      <c r="D23" s="261">
        <v>1</v>
      </c>
      <c r="E23" s="268" t="s">
        <v>921</v>
      </c>
      <c r="F23" s="258" t="s">
        <v>768</v>
      </c>
      <c r="G23" s="27" t="s">
        <v>0</v>
      </c>
      <c r="H23" s="575">
        <v>117</v>
      </c>
      <c r="I23" s="27" t="s">
        <v>553</v>
      </c>
      <c r="J23" s="497" t="s">
        <v>554</v>
      </c>
    </row>
    <row r="24" spans="2:10" s="567" customFormat="1" ht="24.75" customHeight="1" x14ac:dyDescent="0.25">
      <c r="B24" s="568" t="s">
        <v>131</v>
      </c>
      <c r="C24" s="733" t="s">
        <v>127</v>
      </c>
      <c r="D24" s="734"/>
      <c r="E24" s="734"/>
      <c r="F24" s="734"/>
      <c r="G24" s="569"/>
      <c r="H24" s="571">
        <f>SUM(H25:H28)</f>
        <v>178.6</v>
      </c>
      <c r="I24" s="570"/>
      <c r="J24" s="572"/>
    </row>
    <row r="25" spans="2:10" ht="30" customHeight="1" x14ac:dyDescent="0.2">
      <c r="B25" s="738" t="s">
        <v>129</v>
      </c>
      <c r="C25" s="738" t="s">
        <v>267</v>
      </c>
      <c r="D25" s="756" t="s">
        <v>544</v>
      </c>
      <c r="E25" s="754" t="s">
        <v>774</v>
      </c>
      <c r="F25" s="754" t="s">
        <v>768</v>
      </c>
      <c r="G25" s="27" t="s">
        <v>0</v>
      </c>
      <c r="H25" s="575">
        <v>70</v>
      </c>
      <c r="I25" s="744" t="s">
        <v>555</v>
      </c>
      <c r="J25" s="804" t="s">
        <v>556</v>
      </c>
    </row>
    <row r="26" spans="2:10" ht="50.25" customHeight="1" x14ac:dyDescent="0.2">
      <c r="B26" s="739"/>
      <c r="C26" s="739"/>
      <c r="D26" s="757"/>
      <c r="E26" s="755"/>
      <c r="F26" s="755"/>
      <c r="G26" s="29" t="s">
        <v>3</v>
      </c>
      <c r="H26" s="575">
        <v>8.6</v>
      </c>
      <c r="I26" s="745"/>
      <c r="J26" s="805"/>
    </row>
    <row r="27" spans="2:10" s="8" customFormat="1" ht="63.75" customHeight="1" x14ac:dyDescent="0.2">
      <c r="B27" s="771" t="s">
        <v>295</v>
      </c>
      <c r="C27" s="772" t="s">
        <v>422</v>
      </c>
      <c r="D27" s="260" t="s">
        <v>544</v>
      </c>
      <c r="E27" s="271" t="s">
        <v>827</v>
      </c>
      <c r="F27" s="271" t="s">
        <v>775</v>
      </c>
      <c r="G27" s="27" t="s">
        <v>0</v>
      </c>
      <c r="H27" s="120">
        <v>15</v>
      </c>
      <c r="I27" s="771" t="s">
        <v>839</v>
      </c>
      <c r="J27" s="803" t="s">
        <v>499</v>
      </c>
    </row>
    <row r="28" spans="2:10" s="8" customFormat="1" ht="49.5" customHeight="1" x14ac:dyDescent="0.2">
      <c r="B28" s="771"/>
      <c r="C28" s="772"/>
      <c r="D28" s="255">
        <v>2</v>
      </c>
      <c r="E28" s="256" t="s">
        <v>826</v>
      </c>
      <c r="F28" s="256" t="s">
        <v>818</v>
      </c>
      <c r="G28" s="27" t="s">
        <v>1</v>
      </c>
      <c r="H28" s="120">
        <v>85</v>
      </c>
      <c r="I28" s="771"/>
      <c r="J28" s="803"/>
    </row>
    <row r="29" spans="2:10" s="567" customFormat="1" ht="33" customHeight="1" x14ac:dyDescent="0.25">
      <c r="B29" s="568" t="s">
        <v>130</v>
      </c>
      <c r="C29" s="733" t="s">
        <v>266</v>
      </c>
      <c r="D29" s="734"/>
      <c r="E29" s="734"/>
      <c r="F29" s="734"/>
      <c r="G29" s="569"/>
      <c r="H29" s="571">
        <f>SUM(H30:H35)</f>
        <v>1072.8</v>
      </c>
      <c r="I29" s="570"/>
      <c r="J29" s="572"/>
    </row>
    <row r="30" spans="2:10" ht="43.5" customHeight="1" x14ac:dyDescent="0.2">
      <c r="B30" s="771" t="s">
        <v>133</v>
      </c>
      <c r="C30" s="738" t="s">
        <v>479</v>
      </c>
      <c r="D30" s="756" t="s">
        <v>544</v>
      </c>
      <c r="E30" s="754" t="s">
        <v>776</v>
      </c>
      <c r="F30" s="754" t="s">
        <v>780</v>
      </c>
      <c r="G30" s="27" t="s">
        <v>0</v>
      </c>
      <c r="H30" s="575">
        <v>60</v>
      </c>
      <c r="I30" s="771" t="s">
        <v>558</v>
      </c>
      <c r="J30" s="803"/>
    </row>
    <row r="31" spans="2:10" ht="27" customHeight="1" x14ac:dyDescent="0.2">
      <c r="B31" s="771"/>
      <c r="C31" s="773"/>
      <c r="D31" s="757"/>
      <c r="E31" s="755"/>
      <c r="F31" s="755"/>
      <c r="G31" s="27" t="s">
        <v>1</v>
      </c>
      <c r="H31" s="575">
        <v>400</v>
      </c>
      <c r="I31" s="771"/>
      <c r="J31" s="803"/>
    </row>
    <row r="32" spans="2:10" ht="36.75" customHeight="1" x14ac:dyDescent="0.2">
      <c r="B32" s="771" t="s">
        <v>134</v>
      </c>
      <c r="C32" s="814" t="s">
        <v>480</v>
      </c>
      <c r="D32" s="756" t="s">
        <v>544</v>
      </c>
      <c r="E32" s="754" t="s">
        <v>777</v>
      </c>
      <c r="F32" s="754" t="s">
        <v>780</v>
      </c>
      <c r="G32" s="27" t="s">
        <v>0</v>
      </c>
      <c r="H32" s="575">
        <f>50+14.8</f>
        <v>64.8</v>
      </c>
      <c r="I32" s="771" t="s">
        <v>559</v>
      </c>
      <c r="J32" s="803" t="s">
        <v>561</v>
      </c>
    </row>
    <row r="33" spans="2:10" ht="30" customHeight="1" x14ac:dyDescent="0.2">
      <c r="B33" s="771"/>
      <c r="C33" s="814"/>
      <c r="D33" s="757"/>
      <c r="E33" s="755"/>
      <c r="F33" s="755"/>
      <c r="G33" s="27" t="s">
        <v>1</v>
      </c>
      <c r="H33" s="575">
        <v>280</v>
      </c>
      <c r="I33" s="771"/>
      <c r="J33" s="803"/>
    </row>
    <row r="34" spans="2:10" ht="28.5" customHeight="1" x14ac:dyDescent="0.2">
      <c r="B34" s="738" t="s">
        <v>132</v>
      </c>
      <c r="C34" s="813" t="s">
        <v>566</v>
      </c>
      <c r="D34" s="763">
        <v>1</v>
      </c>
      <c r="E34" s="765" t="s">
        <v>778</v>
      </c>
      <c r="F34" s="754" t="s">
        <v>779</v>
      </c>
      <c r="G34" s="27" t="s">
        <v>1</v>
      </c>
      <c r="H34" s="575">
        <v>250</v>
      </c>
      <c r="I34" s="806" t="s">
        <v>560</v>
      </c>
      <c r="J34" s="808">
        <v>100</v>
      </c>
    </row>
    <row r="35" spans="2:10" ht="38.25" customHeight="1" x14ac:dyDescent="0.2">
      <c r="B35" s="739"/>
      <c r="C35" s="813"/>
      <c r="D35" s="764"/>
      <c r="E35" s="766"/>
      <c r="F35" s="755"/>
      <c r="G35" s="27" t="s">
        <v>3</v>
      </c>
      <c r="H35" s="575">
        <v>18</v>
      </c>
      <c r="I35" s="807"/>
      <c r="J35" s="809"/>
    </row>
    <row r="36" spans="2:10" s="567" customFormat="1" ht="27.75" customHeight="1" x14ac:dyDescent="0.25">
      <c r="B36" s="568" t="s">
        <v>135</v>
      </c>
      <c r="C36" s="733" t="s">
        <v>268</v>
      </c>
      <c r="D36" s="734"/>
      <c r="E36" s="734"/>
      <c r="F36" s="734"/>
      <c r="G36" s="569"/>
      <c r="H36" s="571">
        <f>SUM(H37:H42)</f>
        <v>540</v>
      </c>
      <c r="I36" s="570"/>
      <c r="J36" s="572"/>
    </row>
    <row r="37" spans="2:10" ht="45" customHeight="1" x14ac:dyDescent="0.2">
      <c r="B37" s="29" t="s">
        <v>136</v>
      </c>
      <c r="C37" s="28" t="s">
        <v>1084</v>
      </c>
      <c r="D37" s="260" t="s">
        <v>544</v>
      </c>
      <c r="E37" s="259" t="s">
        <v>922</v>
      </c>
      <c r="F37" s="259" t="s">
        <v>768</v>
      </c>
      <c r="G37" s="27" t="s">
        <v>0</v>
      </c>
      <c r="H37" s="575">
        <v>123</v>
      </c>
      <c r="I37" s="27" t="s">
        <v>562</v>
      </c>
      <c r="J37" s="576">
        <v>5.5</v>
      </c>
    </row>
    <row r="38" spans="2:10" ht="51.75" customHeight="1" x14ac:dyDescent="0.2">
      <c r="B38" s="489" t="s">
        <v>139</v>
      </c>
      <c r="C38" s="489" t="s">
        <v>137</v>
      </c>
      <c r="D38" s="260" t="s">
        <v>544</v>
      </c>
      <c r="E38" s="257" t="s">
        <v>781</v>
      </c>
      <c r="F38" s="258" t="s">
        <v>768</v>
      </c>
      <c r="G38" s="29" t="s">
        <v>0</v>
      </c>
      <c r="H38" s="575">
        <v>30</v>
      </c>
      <c r="I38" s="27" t="s">
        <v>563</v>
      </c>
      <c r="J38" s="576">
        <v>145</v>
      </c>
    </row>
    <row r="39" spans="2:10" ht="41.25" customHeight="1" x14ac:dyDescent="0.2">
      <c r="B39" s="29" t="s">
        <v>138</v>
      </c>
      <c r="C39" s="489" t="s">
        <v>481</v>
      </c>
      <c r="D39" s="573" t="s">
        <v>544</v>
      </c>
      <c r="E39" s="258" t="s">
        <v>835</v>
      </c>
      <c r="F39" s="258" t="s">
        <v>768</v>
      </c>
      <c r="G39" s="29" t="s">
        <v>0</v>
      </c>
      <c r="H39" s="575">
        <v>11</v>
      </c>
      <c r="I39" s="27" t="s">
        <v>745</v>
      </c>
      <c r="J39" s="576">
        <v>11</v>
      </c>
    </row>
    <row r="40" spans="2:10" ht="63" customHeight="1" x14ac:dyDescent="0.2">
      <c r="B40" s="29" t="s">
        <v>296</v>
      </c>
      <c r="C40" s="28" t="s">
        <v>142</v>
      </c>
      <c r="D40" s="260" t="s">
        <v>544</v>
      </c>
      <c r="E40" s="259" t="s">
        <v>782</v>
      </c>
      <c r="F40" s="259" t="s">
        <v>783</v>
      </c>
      <c r="G40" s="29" t="s">
        <v>0</v>
      </c>
      <c r="H40" s="575">
        <v>82</v>
      </c>
      <c r="I40" s="27" t="s">
        <v>568</v>
      </c>
      <c r="J40" s="576">
        <v>29</v>
      </c>
    </row>
    <row r="41" spans="2:10" ht="45.75" customHeight="1" x14ac:dyDescent="0.2">
      <c r="B41" s="29" t="s">
        <v>297</v>
      </c>
      <c r="C41" s="28" t="s">
        <v>423</v>
      </c>
      <c r="D41" s="261">
        <v>1</v>
      </c>
      <c r="E41" s="262" t="s">
        <v>784</v>
      </c>
      <c r="F41" s="257" t="s">
        <v>785</v>
      </c>
      <c r="G41" s="29" t="s">
        <v>0</v>
      </c>
      <c r="H41" s="575">
        <v>44</v>
      </c>
      <c r="I41" s="27" t="s">
        <v>564</v>
      </c>
      <c r="J41" s="576" t="s">
        <v>567</v>
      </c>
    </row>
    <row r="42" spans="2:10" ht="44.25" customHeight="1" x14ac:dyDescent="0.2">
      <c r="B42" s="29" t="s">
        <v>298</v>
      </c>
      <c r="C42" s="28" t="s">
        <v>424</v>
      </c>
      <c r="D42" s="261">
        <v>1</v>
      </c>
      <c r="E42" s="258" t="s">
        <v>784</v>
      </c>
      <c r="F42" s="257" t="s">
        <v>785</v>
      </c>
      <c r="G42" s="29" t="s">
        <v>0</v>
      </c>
      <c r="H42" s="575">
        <f>150+100</f>
        <v>250</v>
      </c>
      <c r="I42" s="27" t="s">
        <v>565</v>
      </c>
      <c r="J42" s="497" t="s">
        <v>1085</v>
      </c>
    </row>
    <row r="43" spans="2:10" s="578" customFormat="1" ht="33" customHeight="1" x14ac:dyDescent="0.2">
      <c r="B43" s="568" t="s">
        <v>299</v>
      </c>
      <c r="C43" s="733" t="s">
        <v>425</v>
      </c>
      <c r="D43" s="734"/>
      <c r="E43" s="734"/>
      <c r="F43" s="735"/>
      <c r="G43" s="570"/>
      <c r="H43" s="571">
        <f>+H44+H45+H47</f>
        <v>92</v>
      </c>
      <c r="I43" s="570"/>
      <c r="J43" s="577"/>
    </row>
    <row r="44" spans="2:10" s="108" customFormat="1" ht="36.75" customHeight="1" x14ac:dyDescent="0.2">
      <c r="B44" s="22" t="s">
        <v>140</v>
      </c>
      <c r="C44" s="16" t="s">
        <v>426</v>
      </c>
      <c r="D44" s="255">
        <v>1</v>
      </c>
      <c r="E44" s="264" t="s">
        <v>787</v>
      </c>
      <c r="F44" s="264" t="s">
        <v>786</v>
      </c>
      <c r="G44" s="27" t="s">
        <v>0</v>
      </c>
      <c r="H44" s="120">
        <v>25</v>
      </c>
      <c r="I44" s="579" t="s">
        <v>489</v>
      </c>
      <c r="J44" s="580">
        <v>1</v>
      </c>
    </row>
    <row r="45" spans="2:10" s="2" customFormat="1" ht="51.75" customHeight="1" x14ac:dyDescent="0.2">
      <c r="B45" s="815" t="s">
        <v>141</v>
      </c>
      <c r="C45" s="736" t="s">
        <v>269</v>
      </c>
      <c r="D45" s="263" t="s">
        <v>544</v>
      </c>
      <c r="E45" s="264" t="s">
        <v>788</v>
      </c>
      <c r="F45" s="264" t="s">
        <v>786</v>
      </c>
      <c r="G45" s="767" t="s">
        <v>0</v>
      </c>
      <c r="H45" s="742">
        <v>42</v>
      </c>
      <c r="I45" s="582" t="s">
        <v>490</v>
      </c>
      <c r="J45" s="580">
        <v>12</v>
      </c>
    </row>
    <row r="46" spans="2:10" s="2" customFormat="1" ht="51.75" customHeight="1" x14ac:dyDescent="0.2">
      <c r="B46" s="816"/>
      <c r="C46" s="737"/>
      <c r="D46" s="263" t="s">
        <v>528</v>
      </c>
      <c r="E46" s="265" t="s">
        <v>789</v>
      </c>
      <c r="F46" s="264" t="s">
        <v>786</v>
      </c>
      <c r="G46" s="768"/>
      <c r="H46" s="743"/>
      <c r="I46" s="23" t="s">
        <v>808</v>
      </c>
      <c r="J46" s="580">
        <v>10</v>
      </c>
    </row>
    <row r="47" spans="2:10" s="2" customFormat="1" ht="42" customHeight="1" x14ac:dyDescent="0.2">
      <c r="B47" s="736" t="s">
        <v>300</v>
      </c>
      <c r="C47" s="736" t="s">
        <v>428</v>
      </c>
      <c r="D47" s="263" t="s">
        <v>544</v>
      </c>
      <c r="E47" s="259" t="s">
        <v>1072</v>
      </c>
      <c r="F47" s="264" t="s">
        <v>786</v>
      </c>
      <c r="G47" s="744" t="s">
        <v>0</v>
      </c>
      <c r="H47" s="742">
        <v>25</v>
      </c>
      <c r="I47" s="584" t="s">
        <v>1081</v>
      </c>
      <c r="J47" s="585">
        <v>25</v>
      </c>
    </row>
    <row r="48" spans="2:10" s="2" customFormat="1" ht="33.75" customHeight="1" x14ac:dyDescent="0.2">
      <c r="B48" s="737"/>
      <c r="C48" s="737"/>
      <c r="D48" s="263" t="s">
        <v>528</v>
      </c>
      <c r="E48" s="259" t="s">
        <v>1073</v>
      </c>
      <c r="F48" s="264" t="s">
        <v>786</v>
      </c>
      <c r="G48" s="745"/>
      <c r="H48" s="743"/>
      <c r="I48" s="23" t="s">
        <v>1074</v>
      </c>
      <c r="J48" s="580">
        <v>10</v>
      </c>
    </row>
    <row r="49" spans="2:10" s="578" customFormat="1" ht="23.25" customHeight="1" x14ac:dyDescent="0.2">
      <c r="B49" s="568" t="s">
        <v>143</v>
      </c>
      <c r="C49" s="733" t="s">
        <v>429</v>
      </c>
      <c r="D49" s="734"/>
      <c r="E49" s="734"/>
      <c r="F49" s="735"/>
      <c r="G49" s="570"/>
      <c r="H49" s="571">
        <f>SUM(H50:H54)</f>
        <v>208.4</v>
      </c>
      <c r="I49" s="586"/>
      <c r="J49" s="572"/>
    </row>
    <row r="50" spans="2:10" s="108" customFormat="1" ht="33" customHeight="1" x14ac:dyDescent="0.2">
      <c r="B50" s="736" t="s">
        <v>144</v>
      </c>
      <c r="C50" s="767" t="s">
        <v>223</v>
      </c>
      <c r="D50" s="266">
        <v>1</v>
      </c>
      <c r="E50" s="267" t="s">
        <v>791</v>
      </c>
      <c r="F50" s="752" t="s">
        <v>793</v>
      </c>
      <c r="G50" s="744" t="s">
        <v>0</v>
      </c>
      <c r="H50" s="742">
        <v>44</v>
      </c>
      <c r="I50" s="587" t="s">
        <v>712</v>
      </c>
      <c r="J50" s="588" t="s">
        <v>497</v>
      </c>
    </row>
    <row r="51" spans="2:10" s="108" customFormat="1" ht="33" customHeight="1" x14ac:dyDescent="0.2">
      <c r="B51" s="737"/>
      <c r="C51" s="768"/>
      <c r="D51" s="255">
        <v>2</v>
      </c>
      <c r="E51" s="268" t="s">
        <v>792</v>
      </c>
      <c r="F51" s="753"/>
      <c r="G51" s="745"/>
      <c r="H51" s="743"/>
      <c r="I51" s="587" t="s">
        <v>805</v>
      </c>
      <c r="J51" s="588" t="s">
        <v>603</v>
      </c>
    </row>
    <row r="52" spans="2:10" s="108" customFormat="1" ht="36" customHeight="1" x14ac:dyDescent="0.2">
      <c r="B52" s="736" t="s">
        <v>301</v>
      </c>
      <c r="C52" s="767" t="s">
        <v>430</v>
      </c>
      <c r="D52" s="269">
        <v>1</v>
      </c>
      <c r="E52" s="270" t="s">
        <v>794</v>
      </c>
      <c r="F52" s="752" t="s">
        <v>793</v>
      </c>
      <c r="G52" s="248" t="s">
        <v>0</v>
      </c>
      <c r="H52" s="120">
        <v>27</v>
      </c>
      <c r="I52" s="587" t="s">
        <v>536</v>
      </c>
      <c r="J52" s="588" t="s">
        <v>537</v>
      </c>
    </row>
    <row r="53" spans="2:10" s="108" customFormat="1" ht="41.25" customHeight="1" x14ac:dyDescent="0.2">
      <c r="B53" s="737"/>
      <c r="C53" s="768"/>
      <c r="D53" s="255">
        <v>2</v>
      </c>
      <c r="E53" s="268" t="s">
        <v>923</v>
      </c>
      <c r="F53" s="753"/>
      <c r="G53" s="248" t="s">
        <v>3</v>
      </c>
      <c r="H53" s="120">
        <v>31.4</v>
      </c>
      <c r="I53" s="587" t="s">
        <v>807</v>
      </c>
      <c r="J53" s="588" t="s">
        <v>503</v>
      </c>
    </row>
    <row r="54" spans="2:10" s="108" customFormat="1" ht="42" customHeight="1" x14ac:dyDescent="0.2">
      <c r="B54" s="493" t="s">
        <v>302</v>
      </c>
      <c r="C54" s="492" t="s">
        <v>431</v>
      </c>
      <c r="D54" s="261">
        <v>1</v>
      </c>
      <c r="E54" s="268" t="s">
        <v>795</v>
      </c>
      <c r="F54" s="268" t="s">
        <v>790</v>
      </c>
      <c r="G54" s="248" t="s">
        <v>0</v>
      </c>
      <c r="H54" s="120">
        <v>106</v>
      </c>
      <c r="I54" s="589" t="s">
        <v>539</v>
      </c>
      <c r="J54" s="590" t="s">
        <v>1086</v>
      </c>
    </row>
    <row r="55" spans="2:10" s="592" customFormat="1" ht="25.5" customHeight="1" x14ac:dyDescent="0.2">
      <c r="B55" s="568" t="s">
        <v>303</v>
      </c>
      <c r="C55" s="733" t="s">
        <v>427</v>
      </c>
      <c r="D55" s="734"/>
      <c r="E55" s="734"/>
      <c r="F55" s="734"/>
      <c r="G55" s="569"/>
      <c r="H55" s="571">
        <f>SUM(H56:H61)</f>
        <v>253.2</v>
      </c>
      <c r="I55" s="570"/>
      <c r="J55" s="591"/>
    </row>
    <row r="56" spans="2:10" s="108" customFormat="1" ht="49.5" customHeight="1" x14ac:dyDescent="0.2">
      <c r="B56" s="736" t="s">
        <v>304</v>
      </c>
      <c r="C56" s="736" t="s">
        <v>224</v>
      </c>
      <c r="D56" s="266">
        <v>1</v>
      </c>
      <c r="E56" s="265" t="s">
        <v>797</v>
      </c>
      <c r="F56" s="760" t="s">
        <v>768</v>
      </c>
      <c r="G56" s="16" t="s">
        <v>3</v>
      </c>
      <c r="H56" s="494">
        <v>0</v>
      </c>
      <c r="I56" s="16" t="s">
        <v>842</v>
      </c>
      <c r="J56" s="576" t="s">
        <v>803</v>
      </c>
    </row>
    <row r="57" spans="2:10" s="108" customFormat="1" ht="34.5" customHeight="1" x14ac:dyDescent="0.2">
      <c r="B57" s="812"/>
      <c r="C57" s="812"/>
      <c r="D57" s="255">
        <v>2</v>
      </c>
      <c r="E57" s="271" t="s">
        <v>798</v>
      </c>
      <c r="F57" s="761"/>
      <c r="G57" s="744" t="s">
        <v>0</v>
      </c>
      <c r="H57" s="742">
        <v>213.2</v>
      </c>
      <c r="I57" s="23" t="s">
        <v>801</v>
      </c>
      <c r="J57" s="495">
        <v>1</v>
      </c>
    </row>
    <row r="58" spans="2:10" s="108" customFormat="1" ht="33.75" customHeight="1" x14ac:dyDescent="0.2">
      <c r="B58" s="812"/>
      <c r="C58" s="812"/>
      <c r="D58" s="261">
        <v>3</v>
      </c>
      <c r="E58" s="271" t="s">
        <v>799</v>
      </c>
      <c r="F58" s="761"/>
      <c r="G58" s="758"/>
      <c r="H58" s="759"/>
      <c r="I58" s="23" t="s">
        <v>801</v>
      </c>
      <c r="J58" s="495">
        <v>1</v>
      </c>
    </row>
    <row r="59" spans="2:10" s="108" customFormat="1" ht="39.75" customHeight="1" x14ac:dyDescent="0.2">
      <c r="B59" s="812"/>
      <c r="C59" s="812"/>
      <c r="D59" s="260" t="s">
        <v>579</v>
      </c>
      <c r="E59" s="271" t="s">
        <v>800</v>
      </c>
      <c r="F59" s="761"/>
      <c r="G59" s="758"/>
      <c r="H59" s="759"/>
      <c r="I59" s="248" t="s">
        <v>802</v>
      </c>
      <c r="J59" s="593">
        <v>8</v>
      </c>
    </row>
    <row r="60" spans="2:10" s="108" customFormat="1" ht="26.25" customHeight="1" x14ac:dyDescent="0.2">
      <c r="B60" s="737"/>
      <c r="C60" s="737"/>
      <c r="D60" s="255">
        <v>5</v>
      </c>
      <c r="E60" s="271" t="s">
        <v>834</v>
      </c>
      <c r="F60" s="762"/>
      <c r="G60" s="745"/>
      <c r="H60" s="743"/>
      <c r="I60" s="496" t="s">
        <v>804</v>
      </c>
      <c r="J60" s="576">
        <v>3</v>
      </c>
    </row>
    <row r="61" spans="2:10" s="108" customFormat="1" ht="36" customHeight="1" x14ac:dyDescent="0.2">
      <c r="B61" s="22" t="s">
        <v>305</v>
      </c>
      <c r="C61" s="7" t="s">
        <v>98</v>
      </c>
      <c r="D61" s="255">
        <v>1</v>
      </c>
      <c r="E61" s="264" t="s">
        <v>796</v>
      </c>
      <c r="F61" s="594" t="s">
        <v>768</v>
      </c>
      <c r="G61" s="27" t="s">
        <v>0</v>
      </c>
      <c r="H61" s="120">
        <v>40</v>
      </c>
      <c r="I61" s="26" t="s">
        <v>569</v>
      </c>
      <c r="J61" s="576" t="s">
        <v>570</v>
      </c>
    </row>
    <row r="62" spans="2:10" s="596" customFormat="1" ht="29.25" customHeight="1" x14ac:dyDescent="0.2">
      <c r="B62" s="595" t="s">
        <v>306</v>
      </c>
      <c r="C62" s="733" t="s">
        <v>270</v>
      </c>
      <c r="D62" s="734"/>
      <c r="E62" s="734"/>
      <c r="F62" s="735"/>
      <c r="G62" s="570"/>
      <c r="H62" s="571">
        <f>SUM(H63:H68)</f>
        <v>300.3</v>
      </c>
      <c r="I62" s="570"/>
      <c r="J62" s="572"/>
    </row>
    <row r="63" spans="2:10" s="3" customFormat="1" ht="48" customHeight="1" x14ac:dyDescent="0.2">
      <c r="B63" s="22" t="s">
        <v>307</v>
      </c>
      <c r="C63" s="34" t="s">
        <v>89</v>
      </c>
      <c r="D63" s="260" t="s">
        <v>544</v>
      </c>
      <c r="E63" s="259" t="s">
        <v>809</v>
      </c>
      <c r="F63" s="259" t="s">
        <v>768</v>
      </c>
      <c r="G63" s="496" t="s">
        <v>0</v>
      </c>
      <c r="H63" s="129">
        <v>7.5</v>
      </c>
      <c r="I63" s="597" t="s">
        <v>746</v>
      </c>
      <c r="J63" s="598" t="s">
        <v>530</v>
      </c>
    </row>
    <row r="64" spans="2:10" s="3" customFormat="1" ht="51" customHeight="1" x14ac:dyDescent="0.2">
      <c r="B64" s="22" t="s">
        <v>308</v>
      </c>
      <c r="C64" s="22" t="s">
        <v>90</v>
      </c>
      <c r="D64" s="263" t="s">
        <v>544</v>
      </c>
      <c r="E64" s="282" t="s">
        <v>809</v>
      </c>
      <c r="F64" s="282" t="s">
        <v>768</v>
      </c>
      <c r="G64" s="22" t="s">
        <v>0</v>
      </c>
      <c r="H64" s="575">
        <v>102.5</v>
      </c>
      <c r="I64" s="599" t="s">
        <v>729</v>
      </c>
      <c r="J64" s="600">
        <v>29</v>
      </c>
    </row>
    <row r="65" spans="2:10" s="3" customFormat="1" ht="48" customHeight="1" x14ac:dyDescent="0.2">
      <c r="B65" s="22" t="s">
        <v>309</v>
      </c>
      <c r="C65" s="28" t="s">
        <v>432</v>
      </c>
      <c r="D65" s="255">
        <v>1</v>
      </c>
      <c r="E65" s="264" t="s">
        <v>810</v>
      </c>
      <c r="F65" s="264" t="s">
        <v>768</v>
      </c>
      <c r="G65" s="22" t="s">
        <v>0</v>
      </c>
      <c r="H65" s="575">
        <v>60</v>
      </c>
      <c r="I65" s="601" t="s">
        <v>542</v>
      </c>
      <c r="J65" s="602" t="s">
        <v>543</v>
      </c>
    </row>
    <row r="66" spans="2:10" s="3" customFormat="1" ht="53.25" customHeight="1" x14ac:dyDescent="0.2">
      <c r="B66" s="22" t="s">
        <v>310</v>
      </c>
      <c r="C66" s="130" t="s">
        <v>474</v>
      </c>
      <c r="D66" s="263" t="s">
        <v>544</v>
      </c>
      <c r="E66" s="282" t="s">
        <v>811</v>
      </c>
      <c r="F66" s="271" t="s">
        <v>768</v>
      </c>
      <c r="G66" s="22" t="s">
        <v>0</v>
      </c>
      <c r="H66" s="575">
        <v>10.3</v>
      </c>
      <c r="I66" s="22" t="s">
        <v>540</v>
      </c>
      <c r="J66" s="497" t="s">
        <v>503</v>
      </c>
    </row>
    <row r="67" spans="2:10" s="3" customFormat="1" ht="48.75" customHeight="1" x14ac:dyDescent="0.2">
      <c r="B67" s="22" t="s">
        <v>311</v>
      </c>
      <c r="C67" s="27" t="s">
        <v>488</v>
      </c>
      <c r="D67" s="255">
        <v>1</v>
      </c>
      <c r="E67" s="271" t="s">
        <v>812</v>
      </c>
      <c r="F67" s="282" t="s">
        <v>769</v>
      </c>
      <c r="G67" s="27" t="s">
        <v>0</v>
      </c>
      <c r="H67" s="575">
        <v>70</v>
      </c>
      <c r="I67" s="603" t="s">
        <v>545</v>
      </c>
      <c r="J67" s="602" t="s">
        <v>544</v>
      </c>
    </row>
    <row r="68" spans="2:10" s="3" customFormat="1" ht="46.5" customHeight="1" x14ac:dyDescent="0.2">
      <c r="B68" s="22" t="s">
        <v>473</v>
      </c>
      <c r="C68" s="248" t="s">
        <v>433</v>
      </c>
      <c r="D68" s="261">
        <v>1</v>
      </c>
      <c r="E68" s="268" t="s">
        <v>813</v>
      </c>
      <c r="F68" s="268" t="s">
        <v>768</v>
      </c>
      <c r="G68" s="27" t="s">
        <v>0</v>
      </c>
      <c r="H68" s="575">
        <v>50</v>
      </c>
      <c r="I68" s="27" t="s">
        <v>541</v>
      </c>
      <c r="J68" s="576">
        <v>3</v>
      </c>
    </row>
    <row r="69" spans="2:10" s="3" customFormat="1" ht="31.5" customHeight="1" x14ac:dyDescent="0.2">
      <c r="B69" s="604" t="s">
        <v>312</v>
      </c>
      <c r="C69" s="749" t="s">
        <v>434</v>
      </c>
      <c r="D69" s="750"/>
      <c r="E69" s="750"/>
      <c r="F69" s="751"/>
      <c r="G69" s="605"/>
      <c r="H69" s="606">
        <f>SUM(H70:H71)</f>
        <v>845</v>
      </c>
      <c r="I69" s="607"/>
      <c r="J69" s="608"/>
    </row>
    <row r="70" spans="2:10" s="3" customFormat="1" ht="50.25" customHeight="1" x14ac:dyDescent="0.2">
      <c r="B70" s="22" t="s">
        <v>313</v>
      </c>
      <c r="C70" s="16" t="s">
        <v>263</v>
      </c>
      <c r="D70" s="255">
        <v>1</v>
      </c>
      <c r="E70" s="264" t="s">
        <v>814</v>
      </c>
      <c r="F70" s="268" t="s">
        <v>768</v>
      </c>
      <c r="G70" s="22" t="s">
        <v>0</v>
      </c>
      <c r="H70" s="494">
        <v>815</v>
      </c>
      <c r="I70" s="609" t="s">
        <v>743</v>
      </c>
      <c r="J70" s="610" t="s">
        <v>744</v>
      </c>
    </row>
    <row r="71" spans="2:10" s="3" customFormat="1" ht="42.75" customHeight="1" x14ac:dyDescent="0.2">
      <c r="B71" s="22" t="s">
        <v>314</v>
      </c>
      <c r="C71" s="28" t="s">
        <v>91</v>
      </c>
      <c r="D71" s="255">
        <v>1</v>
      </c>
      <c r="E71" s="271" t="s">
        <v>815</v>
      </c>
      <c r="F71" s="282" t="s">
        <v>768</v>
      </c>
      <c r="G71" s="22" t="s">
        <v>0</v>
      </c>
      <c r="H71" s="575">
        <v>30</v>
      </c>
      <c r="I71" s="601" t="s">
        <v>546</v>
      </c>
      <c r="J71" s="611" t="s">
        <v>547</v>
      </c>
    </row>
    <row r="72" spans="2:10" s="2" customFormat="1" ht="27" customHeight="1" x14ac:dyDescent="0.2">
      <c r="B72" s="612" t="s">
        <v>315</v>
      </c>
      <c r="C72" s="746" t="s">
        <v>271</v>
      </c>
      <c r="D72" s="747"/>
      <c r="E72" s="747"/>
      <c r="F72" s="748"/>
      <c r="G72" s="615"/>
      <c r="H72" s="616">
        <f>SUM(H73:H86)</f>
        <v>2899.6000000000004</v>
      </c>
      <c r="I72" s="604"/>
      <c r="J72" s="577"/>
    </row>
    <row r="73" spans="2:10" ht="43.5" customHeight="1" x14ac:dyDescent="0.2">
      <c r="B73" s="22" t="s">
        <v>316</v>
      </c>
      <c r="C73" s="16" t="s">
        <v>435</v>
      </c>
      <c r="D73" s="255">
        <v>1</v>
      </c>
      <c r="E73" s="257" t="s">
        <v>784</v>
      </c>
      <c r="F73" s="257" t="s">
        <v>816</v>
      </c>
      <c r="G73" s="27" t="s">
        <v>0</v>
      </c>
      <c r="H73" s="575">
        <v>210</v>
      </c>
      <c r="I73" s="28" t="s">
        <v>571</v>
      </c>
      <c r="J73" s="500" t="s">
        <v>638</v>
      </c>
    </row>
    <row r="74" spans="2:10" ht="45" customHeight="1" x14ac:dyDescent="0.2">
      <c r="B74" s="489" t="s">
        <v>317</v>
      </c>
      <c r="C74" s="130" t="s">
        <v>151</v>
      </c>
      <c r="D74" s="573" t="s">
        <v>544</v>
      </c>
      <c r="E74" s="268" t="s">
        <v>1102</v>
      </c>
      <c r="F74" s="257" t="s">
        <v>841</v>
      </c>
      <c r="G74" s="27" t="s">
        <v>0</v>
      </c>
      <c r="H74" s="575">
        <v>32</v>
      </c>
      <c r="I74" s="28" t="s">
        <v>1088</v>
      </c>
      <c r="J74" s="497" t="s">
        <v>544</v>
      </c>
    </row>
    <row r="75" spans="2:10" ht="42" customHeight="1" x14ac:dyDescent="0.2">
      <c r="B75" s="489" t="s">
        <v>318</v>
      </c>
      <c r="C75" s="489" t="s">
        <v>240</v>
      </c>
      <c r="D75" s="573" t="s">
        <v>544</v>
      </c>
      <c r="E75" s="268" t="s">
        <v>817</v>
      </c>
      <c r="F75" s="257" t="s">
        <v>818</v>
      </c>
      <c r="G75" s="27" t="s">
        <v>0</v>
      </c>
      <c r="H75" s="575">
        <v>300</v>
      </c>
      <c r="I75" s="28" t="s">
        <v>572</v>
      </c>
      <c r="J75" s="497" t="s">
        <v>639</v>
      </c>
    </row>
    <row r="76" spans="2:10" s="3" customFormat="1" ht="34.5" customHeight="1" x14ac:dyDescent="0.2">
      <c r="B76" s="738" t="s">
        <v>319</v>
      </c>
      <c r="C76" s="772" t="s">
        <v>94</v>
      </c>
      <c r="D76" s="261">
        <v>1</v>
      </c>
      <c r="E76" s="268" t="s">
        <v>819</v>
      </c>
      <c r="F76" s="268" t="s">
        <v>818</v>
      </c>
      <c r="G76" s="27" t="s">
        <v>3</v>
      </c>
      <c r="H76" s="575">
        <v>180.7</v>
      </c>
      <c r="I76" s="771" t="s">
        <v>573</v>
      </c>
      <c r="J76" s="804" t="s">
        <v>640</v>
      </c>
    </row>
    <row r="77" spans="2:10" s="3" customFormat="1" ht="36.75" customHeight="1" x14ac:dyDescent="0.2">
      <c r="B77" s="739"/>
      <c r="C77" s="772"/>
      <c r="D77" s="255">
        <v>2</v>
      </c>
      <c r="E77" s="256" t="s">
        <v>820</v>
      </c>
      <c r="F77" s="256" t="s">
        <v>770</v>
      </c>
      <c r="G77" s="27" t="s">
        <v>0</v>
      </c>
      <c r="H77" s="575">
        <v>71</v>
      </c>
      <c r="I77" s="771"/>
      <c r="J77" s="805"/>
    </row>
    <row r="78" spans="2:10" s="3" customFormat="1" ht="45" customHeight="1" x14ac:dyDescent="0.2">
      <c r="B78" s="489" t="s">
        <v>320</v>
      </c>
      <c r="C78" s="27" t="s">
        <v>273</v>
      </c>
      <c r="D78" s="261">
        <v>1</v>
      </c>
      <c r="E78" s="268" t="s">
        <v>817</v>
      </c>
      <c r="F78" s="268" t="s">
        <v>818</v>
      </c>
      <c r="G78" s="27" t="s">
        <v>0</v>
      </c>
      <c r="H78" s="575">
        <v>250</v>
      </c>
      <c r="I78" s="28" t="s">
        <v>573</v>
      </c>
      <c r="J78" s="576" t="s">
        <v>641</v>
      </c>
    </row>
    <row r="79" spans="2:10" ht="78.75" customHeight="1" x14ac:dyDescent="0.2">
      <c r="B79" s="736" t="s">
        <v>321</v>
      </c>
      <c r="C79" s="738" t="s">
        <v>274</v>
      </c>
      <c r="D79" s="255">
        <v>1</v>
      </c>
      <c r="E79" s="256" t="s">
        <v>822</v>
      </c>
      <c r="F79" s="256" t="s">
        <v>818</v>
      </c>
      <c r="G79" s="744" t="s">
        <v>0</v>
      </c>
      <c r="H79" s="742">
        <v>101</v>
      </c>
      <c r="I79" s="489" t="s">
        <v>575</v>
      </c>
      <c r="J79" s="500" t="s">
        <v>574</v>
      </c>
    </row>
    <row r="80" spans="2:10" ht="74.25" customHeight="1" x14ac:dyDescent="0.2">
      <c r="B80" s="737"/>
      <c r="C80" s="739"/>
      <c r="D80" s="255">
        <v>2</v>
      </c>
      <c r="E80" s="256" t="s">
        <v>823</v>
      </c>
      <c r="F80" s="256" t="s">
        <v>818</v>
      </c>
      <c r="G80" s="745"/>
      <c r="H80" s="743"/>
      <c r="I80" s="490"/>
      <c r="J80" s="502"/>
    </row>
    <row r="81" spans="2:10" s="3" customFormat="1" ht="57" customHeight="1" x14ac:dyDescent="0.2">
      <c r="B81" s="489" t="s">
        <v>322</v>
      </c>
      <c r="C81" s="744" t="s">
        <v>275</v>
      </c>
      <c r="D81" s="255">
        <v>1</v>
      </c>
      <c r="E81" s="256" t="s">
        <v>924</v>
      </c>
      <c r="F81" s="256" t="s">
        <v>818</v>
      </c>
      <c r="G81" s="744" t="s">
        <v>0</v>
      </c>
      <c r="H81" s="742">
        <v>50</v>
      </c>
      <c r="I81" s="738" t="s">
        <v>575</v>
      </c>
      <c r="J81" s="804" t="s">
        <v>574</v>
      </c>
    </row>
    <row r="82" spans="2:10" s="617" customFormat="1" ht="57" customHeight="1" x14ac:dyDescent="0.2">
      <c r="B82" s="491"/>
      <c r="C82" s="745"/>
      <c r="D82" s="255">
        <v>2</v>
      </c>
      <c r="E82" s="256" t="s">
        <v>821</v>
      </c>
      <c r="F82" s="256" t="s">
        <v>818</v>
      </c>
      <c r="G82" s="745"/>
      <c r="H82" s="743"/>
      <c r="I82" s="739"/>
      <c r="J82" s="805"/>
    </row>
    <row r="83" spans="2:10" s="2" customFormat="1" ht="33.75" customHeight="1" x14ac:dyDescent="0.2">
      <c r="B83" s="736" t="s">
        <v>323</v>
      </c>
      <c r="C83" s="740" t="s">
        <v>436</v>
      </c>
      <c r="D83" s="283">
        <v>1</v>
      </c>
      <c r="E83" s="257" t="s">
        <v>830</v>
      </c>
      <c r="F83" s="284" t="s">
        <v>824</v>
      </c>
      <c r="G83" s="740" t="s">
        <v>0</v>
      </c>
      <c r="H83" s="742">
        <v>1233.9000000000001</v>
      </c>
      <c r="I83" s="738" t="s">
        <v>576</v>
      </c>
      <c r="J83" s="500" t="s">
        <v>642</v>
      </c>
    </row>
    <row r="84" spans="2:10" s="2" customFormat="1" ht="27.75" customHeight="1" x14ac:dyDescent="0.2">
      <c r="B84" s="737"/>
      <c r="C84" s="741"/>
      <c r="D84" s="283">
        <v>2</v>
      </c>
      <c r="E84" s="257" t="s">
        <v>829</v>
      </c>
      <c r="F84" s="284" t="s">
        <v>832</v>
      </c>
      <c r="G84" s="741"/>
      <c r="H84" s="743"/>
      <c r="I84" s="739"/>
      <c r="J84" s="500"/>
    </row>
    <row r="85" spans="2:10" s="2" customFormat="1" ht="42.75" customHeight="1" x14ac:dyDescent="0.2">
      <c r="B85" s="22" t="s">
        <v>476</v>
      </c>
      <c r="C85" s="21" t="s">
        <v>125</v>
      </c>
      <c r="D85" s="283">
        <v>1</v>
      </c>
      <c r="E85" s="256" t="s">
        <v>828</v>
      </c>
      <c r="F85" s="284" t="s">
        <v>824</v>
      </c>
      <c r="G85" s="21" t="s">
        <v>0</v>
      </c>
      <c r="H85" s="575">
        <v>400</v>
      </c>
      <c r="I85" s="28" t="s">
        <v>747</v>
      </c>
      <c r="J85" s="497" t="s">
        <v>577</v>
      </c>
    </row>
    <row r="86" spans="2:10" s="2" customFormat="1" ht="52.5" customHeight="1" x14ac:dyDescent="0.2">
      <c r="B86" s="493" t="s">
        <v>477</v>
      </c>
      <c r="C86" s="618" t="s">
        <v>221</v>
      </c>
      <c r="D86" s="619">
        <v>1</v>
      </c>
      <c r="E86" s="620" t="s">
        <v>831</v>
      </c>
      <c r="F86" s="284" t="s">
        <v>832</v>
      </c>
      <c r="G86" s="618" t="s">
        <v>219</v>
      </c>
      <c r="H86" s="581">
        <v>71</v>
      </c>
      <c r="I86" s="28" t="s">
        <v>578</v>
      </c>
      <c r="J86" s="497" t="s">
        <v>579</v>
      </c>
    </row>
    <row r="87" spans="2:10" s="2" customFormat="1" ht="24" customHeight="1" x14ac:dyDescent="0.2">
      <c r="B87" s="810" t="s">
        <v>204</v>
      </c>
      <c r="C87" s="810"/>
      <c r="D87" s="810"/>
      <c r="E87" s="810"/>
      <c r="F87" s="810"/>
      <c r="G87" s="810"/>
      <c r="H87" s="621">
        <f>+H72+H69+H62+H55+H43+H36+H29+H24+H15+H49</f>
        <v>7993.6</v>
      </c>
      <c r="I87" s="622"/>
      <c r="J87" s="623"/>
    </row>
    <row r="88" spans="2:10" s="2" customFormat="1" ht="16.5" customHeight="1" x14ac:dyDescent="0.2">
      <c r="B88" s="811"/>
      <c r="C88" s="811"/>
      <c r="D88" s="811"/>
      <c r="E88" s="811"/>
      <c r="F88" s="811"/>
      <c r="G88" s="811"/>
      <c r="H88" s="624"/>
      <c r="I88" s="622"/>
      <c r="J88" s="623"/>
    </row>
    <row r="89" spans="2:10" s="5" customFormat="1" ht="30" customHeight="1" x14ac:dyDescent="0.2">
      <c r="B89" s="330"/>
      <c r="C89" s="76" t="s">
        <v>170</v>
      </c>
      <c r="D89" s="625"/>
      <c r="E89" s="626"/>
      <c r="F89" s="626"/>
      <c r="G89" s="330"/>
      <c r="H89" s="110">
        <f t="shared" ref="H89" si="0">SUM(H91:H96)</f>
        <v>7993.6</v>
      </c>
      <c r="I89" s="622"/>
      <c r="J89" s="623"/>
    </row>
    <row r="90" spans="2:10" s="5" customFormat="1" ht="18.75" customHeight="1" x14ac:dyDescent="0.2">
      <c r="B90" s="276"/>
      <c r="C90" s="133" t="s">
        <v>171</v>
      </c>
      <c r="D90" s="627"/>
      <c r="E90" s="133"/>
      <c r="F90" s="133"/>
      <c r="G90" s="276"/>
      <c r="H90" s="628"/>
      <c r="I90" s="622"/>
      <c r="J90" s="623"/>
    </row>
    <row r="91" spans="2:10" s="5" customFormat="1" ht="27" customHeight="1" x14ac:dyDescent="0.2">
      <c r="B91" s="276"/>
      <c r="C91" s="133" t="s">
        <v>172</v>
      </c>
      <c r="D91" s="627"/>
      <c r="E91" s="133"/>
      <c r="F91" s="133"/>
      <c r="G91" s="276" t="s">
        <v>0</v>
      </c>
      <c r="H91" s="113">
        <f>+H86+H85+H83+H81+H79+H78+H77+H75+H74+H73+H71+H70+H68+H67+H66+H65+H64+H63+H61+H54+H52+H50+H47+H45+H44+H42+H41+H40+H39+H38+H37+H32+H30+H27+H25+H21+H20+H17+H16+H23+H57</f>
        <v>5462.9000000000005</v>
      </c>
      <c r="I91" s="622"/>
      <c r="J91" s="623"/>
    </row>
    <row r="92" spans="2:10" s="5" customFormat="1" ht="22.5" customHeight="1" x14ac:dyDescent="0.2">
      <c r="B92" s="276"/>
      <c r="C92" s="133" t="s">
        <v>173</v>
      </c>
      <c r="D92" s="627"/>
      <c r="E92" s="133"/>
      <c r="F92" s="133"/>
      <c r="G92" s="276" t="s">
        <v>3</v>
      </c>
      <c r="H92" s="113">
        <f>+H19+H26+H35+H53+H56+H76</f>
        <v>678.7</v>
      </c>
      <c r="I92" s="622"/>
      <c r="J92" s="623"/>
    </row>
    <row r="93" spans="2:10" s="5" customFormat="1" ht="22.5" customHeight="1" x14ac:dyDescent="0.2">
      <c r="B93" s="276"/>
      <c r="C93" s="133" t="s">
        <v>174</v>
      </c>
      <c r="D93" s="627"/>
      <c r="E93" s="133"/>
      <c r="F93" s="133"/>
      <c r="G93" s="276" t="s">
        <v>4</v>
      </c>
      <c r="H93" s="113"/>
      <c r="I93" s="622"/>
      <c r="J93" s="623"/>
    </row>
    <row r="94" spans="2:10" s="5" customFormat="1" ht="27" customHeight="1" x14ac:dyDescent="0.2">
      <c r="B94" s="276"/>
      <c r="C94" s="133" t="s">
        <v>175</v>
      </c>
      <c r="D94" s="627"/>
      <c r="E94" s="133"/>
      <c r="F94" s="133"/>
      <c r="G94" s="276" t="s">
        <v>1</v>
      </c>
      <c r="H94" s="113">
        <f>+H28+H31+H33+H34+H22+H18</f>
        <v>1852</v>
      </c>
      <c r="I94" s="622"/>
      <c r="J94" s="623"/>
    </row>
    <row r="95" spans="2:10" s="5" customFormat="1" ht="22.5" customHeight="1" x14ac:dyDescent="0.2">
      <c r="B95" s="276"/>
      <c r="C95" s="133" t="s">
        <v>176</v>
      </c>
      <c r="D95" s="627"/>
      <c r="E95" s="133"/>
      <c r="F95" s="133"/>
      <c r="G95" s="276" t="s">
        <v>2</v>
      </c>
      <c r="H95" s="113"/>
      <c r="I95" s="622"/>
      <c r="J95" s="623"/>
    </row>
    <row r="96" spans="2:10" s="5" customFormat="1" ht="22.5" customHeight="1" x14ac:dyDescent="0.2">
      <c r="B96" s="629"/>
      <c r="C96" s="134" t="s">
        <v>177</v>
      </c>
      <c r="D96" s="630"/>
      <c r="E96" s="134"/>
      <c r="F96" s="134"/>
      <c r="G96" s="277" t="s">
        <v>181</v>
      </c>
      <c r="H96" s="113"/>
      <c r="I96" s="622"/>
      <c r="J96" s="623"/>
    </row>
    <row r="97" spans="2:10" s="5" customFormat="1" ht="46.5" customHeight="1" x14ac:dyDescent="0.2">
      <c r="B97" s="278"/>
      <c r="C97" s="114" t="s">
        <v>178</v>
      </c>
      <c r="D97" s="631"/>
      <c r="E97" s="632"/>
      <c r="F97" s="632"/>
      <c r="G97" s="278" t="s">
        <v>182</v>
      </c>
      <c r="H97" s="633"/>
      <c r="I97" s="622"/>
      <c r="J97" s="623"/>
    </row>
    <row r="98" spans="2:10" s="5" customFormat="1" ht="34.5" customHeight="1" x14ac:dyDescent="0.2">
      <c r="B98" s="279"/>
      <c r="C98" s="634" t="s">
        <v>180</v>
      </c>
      <c r="D98" s="635"/>
      <c r="E98" s="636"/>
      <c r="F98" s="636"/>
      <c r="G98" s="279"/>
      <c r="H98" s="637">
        <f t="shared" ref="H98" si="1">+H97+H89</f>
        <v>7993.6</v>
      </c>
      <c r="I98" s="622"/>
      <c r="J98" s="623"/>
    </row>
    <row r="99" spans="2:10" s="5" customFormat="1" ht="24" customHeight="1" x14ac:dyDescent="0.2">
      <c r="B99" s="276"/>
      <c r="C99" s="67" t="s">
        <v>179</v>
      </c>
      <c r="D99" s="627"/>
      <c r="E99" s="133"/>
      <c r="F99" s="133"/>
      <c r="G99" s="276"/>
      <c r="H99" s="628"/>
      <c r="I99" s="638"/>
      <c r="J99" s="639"/>
    </row>
    <row r="100" spans="2:10" s="2" customFormat="1" ht="30" hidden="1" x14ac:dyDescent="0.2">
      <c r="B100" s="276"/>
      <c r="C100" s="69" t="s">
        <v>216</v>
      </c>
      <c r="D100" s="640"/>
      <c r="E100" s="112"/>
      <c r="F100" s="112"/>
      <c r="G100" s="641"/>
      <c r="H100" s="642"/>
      <c r="I100" s="643"/>
      <c r="J100" s="644"/>
    </row>
    <row r="102" spans="2:10" hidden="1" x14ac:dyDescent="0.2"/>
    <row r="103" spans="2:10" hidden="1" x14ac:dyDescent="0.2">
      <c r="H103" s="647" t="e">
        <f>+H82+#REF!+#REF!</f>
        <v>#REF!</v>
      </c>
      <c r="I103" s="648"/>
      <c r="J103" s="649"/>
    </row>
    <row r="104" spans="2:10" hidden="1" x14ac:dyDescent="0.2">
      <c r="H104" s="647">
        <f>+H34+H33+H31+H28+H22+H18</f>
        <v>1852</v>
      </c>
    </row>
    <row r="105" spans="2:10" hidden="1" x14ac:dyDescent="0.2">
      <c r="H105" s="647" t="e">
        <f>+H16+H19+H23+#REF!+#REF!+#REF!+H35+H53+#REF!+#REF!+#REF!+H57+#REF!+H76</f>
        <v>#REF!</v>
      </c>
      <c r="I105" s="648"/>
      <c r="J105" s="649"/>
    </row>
    <row r="106" spans="2:10" hidden="1" x14ac:dyDescent="0.2"/>
    <row r="107" spans="2:10" hidden="1" x14ac:dyDescent="0.2"/>
  </sheetData>
  <mergeCells count="114">
    <mergeCell ref="B87:G87"/>
    <mergeCell ref="B88:G88"/>
    <mergeCell ref="B76:B77"/>
    <mergeCell ref="C76:C77"/>
    <mergeCell ref="C81:C82"/>
    <mergeCell ref="C56:C60"/>
    <mergeCell ref="B56:B60"/>
    <mergeCell ref="B32:B33"/>
    <mergeCell ref="B34:B35"/>
    <mergeCell ref="C34:C35"/>
    <mergeCell ref="B52:B53"/>
    <mergeCell ref="C52:C53"/>
    <mergeCell ref="C32:C33"/>
    <mergeCell ref="C50:C51"/>
    <mergeCell ref="B50:B51"/>
    <mergeCell ref="B47:B48"/>
    <mergeCell ref="C47:C48"/>
    <mergeCell ref="C45:C46"/>
    <mergeCell ref="B45:B46"/>
    <mergeCell ref="I17:I19"/>
    <mergeCell ref="J17:J19"/>
    <mergeCell ref="I21:I22"/>
    <mergeCell ref="J21:J22"/>
    <mergeCell ref="I76:I77"/>
    <mergeCell ref="J76:J77"/>
    <mergeCell ref="I81:I82"/>
    <mergeCell ref="J81:J82"/>
    <mergeCell ref="I83:I84"/>
    <mergeCell ref="I27:I28"/>
    <mergeCell ref="J27:J28"/>
    <mergeCell ref="I30:I31"/>
    <mergeCell ref="I32:I33"/>
    <mergeCell ref="I34:I35"/>
    <mergeCell ref="J30:J31"/>
    <mergeCell ref="J32:J33"/>
    <mergeCell ref="J34:J35"/>
    <mergeCell ref="I25:I26"/>
    <mergeCell ref="J25:J26"/>
    <mergeCell ref="G1:I1"/>
    <mergeCell ref="G2:J2"/>
    <mergeCell ref="G3:J3"/>
    <mergeCell ref="G4:I4"/>
    <mergeCell ref="A8:I8"/>
    <mergeCell ref="B14:J14"/>
    <mergeCell ref="A7:J7"/>
    <mergeCell ref="A9:J9"/>
    <mergeCell ref="B11:B13"/>
    <mergeCell ref="C11:C13"/>
    <mergeCell ref="D11:D13"/>
    <mergeCell ref="E11:E13"/>
    <mergeCell ref="F11:F13"/>
    <mergeCell ref="G11:G13"/>
    <mergeCell ref="I11:J11"/>
    <mergeCell ref="I12:I13"/>
    <mergeCell ref="J12:J13"/>
    <mergeCell ref="H11:H13"/>
    <mergeCell ref="G5:I5"/>
    <mergeCell ref="D17:D19"/>
    <mergeCell ref="E17:E19"/>
    <mergeCell ref="F17:F19"/>
    <mergeCell ref="F21:F22"/>
    <mergeCell ref="D30:D31"/>
    <mergeCell ref="E30:E31"/>
    <mergeCell ref="F30:F31"/>
    <mergeCell ref="B30:B31"/>
    <mergeCell ref="B21:B22"/>
    <mergeCell ref="C27:C28"/>
    <mergeCell ref="C30:C31"/>
    <mergeCell ref="B27:B28"/>
    <mergeCell ref="C21:C22"/>
    <mergeCell ref="B17:B19"/>
    <mergeCell ref="C17:C19"/>
    <mergeCell ref="B25:B26"/>
    <mergeCell ref="C24:F24"/>
    <mergeCell ref="C29:F29"/>
    <mergeCell ref="H50:H51"/>
    <mergeCell ref="G57:G60"/>
    <mergeCell ref="H57:H60"/>
    <mergeCell ref="F56:F60"/>
    <mergeCell ref="D32:D33"/>
    <mergeCell ref="E32:E33"/>
    <mergeCell ref="F32:F33"/>
    <mergeCell ref="D34:D35"/>
    <mergeCell ref="E34:E35"/>
    <mergeCell ref="F34:F35"/>
    <mergeCell ref="G47:G48"/>
    <mergeCell ref="H47:H48"/>
    <mergeCell ref="G45:G46"/>
    <mergeCell ref="H45:H46"/>
    <mergeCell ref="C36:F36"/>
    <mergeCell ref="C15:F15"/>
    <mergeCell ref="B79:B80"/>
    <mergeCell ref="C79:C80"/>
    <mergeCell ref="C83:C84"/>
    <mergeCell ref="B83:B84"/>
    <mergeCell ref="G83:G84"/>
    <mergeCell ref="H83:H84"/>
    <mergeCell ref="G79:G80"/>
    <mergeCell ref="H79:H80"/>
    <mergeCell ref="G81:G82"/>
    <mergeCell ref="H81:H82"/>
    <mergeCell ref="C43:F43"/>
    <mergeCell ref="C49:F49"/>
    <mergeCell ref="C55:F55"/>
    <mergeCell ref="C62:F62"/>
    <mergeCell ref="C72:F72"/>
    <mergeCell ref="C69:F69"/>
    <mergeCell ref="F50:F51"/>
    <mergeCell ref="F52:F53"/>
    <mergeCell ref="G50:G51"/>
    <mergeCell ref="F25:F26"/>
    <mergeCell ref="E25:E26"/>
    <mergeCell ref="D25:D26"/>
    <mergeCell ref="C25:C26"/>
  </mergeCells>
  <phoneticPr fontId="10" type="noConversion"/>
  <pageMargins left="0.39370078740157483" right="0.19685039370078741" top="0.39370078740157483" bottom="0.19685039370078741" header="0" footer="0"/>
  <pageSetup paperSize="9" scale="6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B1:K155"/>
  <sheetViews>
    <sheetView zoomScale="85" zoomScaleNormal="85" workbookViewId="0">
      <pane ySplit="9" topLeftCell="A10" activePane="bottomLeft" state="frozen"/>
      <selection pane="bottomLeft" activeCell="G90" sqref="G90"/>
    </sheetView>
  </sheetViews>
  <sheetFormatPr defaultColWidth="9.140625" defaultRowHeight="30" customHeight="1" x14ac:dyDescent="0.2"/>
  <cols>
    <col min="1" max="1" width="2.42578125" style="8" customWidth="1"/>
    <col min="2" max="2" width="17.28515625" style="8" customWidth="1"/>
    <col min="3" max="3" width="55.5703125" style="8" customWidth="1"/>
    <col min="4" max="4" width="5.28515625" style="328" customWidth="1"/>
    <col min="5" max="5" width="43.140625" style="298" customWidth="1"/>
    <col min="6" max="6" width="32.5703125" style="312" customWidth="1"/>
    <col min="7" max="7" width="8.7109375" style="335" customWidth="1"/>
    <col min="8" max="8" width="12.85546875" style="720" customWidth="1"/>
    <col min="9" max="9" width="37.28515625" style="8" customWidth="1"/>
    <col min="10" max="10" width="9.28515625" style="508" customWidth="1"/>
    <col min="11" max="11" width="46" style="8" customWidth="1"/>
    <col min="12" max="16384" width="9.140625" style="8"/>
  </cols>
  <sheetData>
    <row r="1" spans="2:10" s="655" customFormat="1" ht="16.5" hidden="1" customHeight="1" x14ac:dyDescent="0.25">
      <c r="B1" s="654"/>
      <c r="C1" s="654"/>
      <c r="D1" s="654"/>
      <c r="E1" s="654"/>
      <c r="F1" s="654"/>
      <c r="G1" s="774" t="s">
        <v>762</v>
      </c>
      <c r="H1" s="774"/>
      <c r="I1" s="774"/>
      <c r="J1" s="551"/>
    </row>
    <row r="2" spans="2:10" s="655" customFormat="1" ht="16.5" hidden="1" customHeight="1" x14ac:dyDescent="0.25">
      <c r="B2" s="656"/>
      <c r="C2" s="656"/>
      <c r="D2" s="656"/>
      <c r="E2" s="656"/>
      <c r="F2" s="656"/>
      <c r="G2" s="775" t="s">
        <v>763</v>
      </c>
      <c r="H2" s="775"/>
      <c r="I2" s="775"/>
      <c r="J2" s="775"/>
    </row>
    <row r="3" spans="2:10" s="655" customFormat="1" ht="16.5" hidden="1" customHeight="1" x14ac:dyDescent="0.25">
      <c r="B3" s="656"/>
      <c r="C3" s="656"/>
      <c r="D3" s="656"/>
      <c r="E3" s="656"/>
      <c r="F3" s="656"/>
      <c r="G3" s="775" t="s">
        <v>1071</v>
      </c>
      <c r="H3" s="775"/>
      <c r="I3" s="775"/>
      <c r="J3" s="775"/>
    </row>
    <row r="4" spans="2:10" s="655" customFormat="1" ht="16.5" hidden="1" customHeight="1" x14ac:dyDescent="0.25">
      <c r="B4" s="656"/>
      <c r="C4" s="656"/>
      <c r="D4" s="656"/>
      <c r="E4" s="656"/>
      <c r="F4" s="656"/>
      <c r="G4" s="775" t="s">
        <v>764</v>
      </c>
      <c r="H4" s="775"/>
      <c r="I4" s="775"/>
      <c r="J4" s="553"/>
    </row>
    <row r="5" spans="2:10" s="655" customFormat="1" ht="16.5" hidden="1" customHeight="1" x14ac:dyDescent="0.25">
      <c r="B5" s="656"/>
      <c r="C5" s="656"/>
      <c r="D5" s="656"/>
      <c r="E5" s="656"/>
      <c r="F5" s="656"/>
      <c r="G5" s="775" t="s">
        <v>1080</v>
      </c>
      <c r="H5" s="775"/>
      <c r="I5" s="775"/>
      <c r="J5" s="553"/>
    </row>
    <row r="6" spans="2:10" s="655" customFormat="1" ht="16.5" hidden="1" customHeight="1" x14ac:dyDescent="0.25">
      <c r="B6" s="656"/>
      <c r="C6" s="656"/>
      <c r="D6" s="656"/>
      <c r="E6" s="656"/>
      <c r="F6" s="656"/>
      <c r="G6" s="552"/>
      <c r="H6" s="552"/>
      <c r="I6" s="552"/>
      <c r="J6" s="553"/>
    </row>
    <row r="7" spans="2:10" ht="14.25" hidden="1" customHeight="1" x14ac:dyDescent="0.2">
      <c r="B7" s="657"/>
      <c r="C7" s="657"/>
      <c r="D7" s="338"/>
      <c r="E7" s="343"/>
      <c r="F7" s="339"/>
      <c r="G7" s="658"/>
      <c r="H7" s="659"/>
      <c r="I7" s="657"/>
      <c r="J7" s="660"/>
    </row>
    <row r="8" spans="2:10" ht="33" customHeight="1" x14ac:dyDescent="0.2">
      <c r="B8" s="782" t="s">
        <v>48</v>
      </c>
      <c r="C8" s="782" t="s">
        <v>96</v>
      </c>
      <c r="D8" s="878" t="s">
        <v>756</v>
      </c>
      <c r="E8" s="879" t="s">
        <v>757</v>
      </c>
      <c r="F8" s="850" t="s">
        <v>758</v>
      </c>
      <c r="G8" s="851" t="s">
        <v>838</v>
      </c>
      <c r="H8" s="799" t="s">
        <v>49</v>
      </c>
      <c r="I8" s="794" t="s">
        <v>759</v>
      </c>
      <c r="J8" s="795"/>
    </row>
    <row r="9" spans="2:10" ht="85.5" customHeight="1" x14ac:dyDescent="0.2">
      <c r="B9" s="782"/>
      <c r="C9" s="782"/>
      <c r="D9" s="878"/>
      <c r="E9" s="879"/>
      <c r="F9" s="850"/>
      <c r="G9" s="852"/>
      <c r="H9" s="799"/>
      <c r="I9" s="796" t="s">
        <v>761</v>
      </c>
      <c r="J9" s="798" t="s">
        <v>760</v>
      </c>
    </row>
    <row r="10" spans="2:10" ht="27" customHeight="1" x14ac:dyDescent="0.2">
      <c r="B10" s="782"/>
      <c r="C10" s="782"/>
      <c r="D10" s="878"/>
      <c r="E10" s="879"/>
      <c r="F10" s="850"/>
      <c r="G10" s="853"/>
      <c r="H10" s="799"/>
      <c r="I10" s="797"/>
      <c r="J10" s="798"/>
    </row>
    <row r="11" spans="2:10" s="566" customFormat="1" ht="39.75" customHeight="1" x14ac:dyDescent="0.3">
      <c r="B11" s="777" t="s">
        <v>1065</v>
      </c>
      <c r="C11" s="778"/>
      <c r="D11" s="778"/>
      <c r="E11" s="778"/>
      <c r="F11" s="778"/>
      <c r="G11" s="778"/>
      <c r="H11" s="778"/>
      <c r="I11" s="778"/>
      <c r="J11" s="779"/>
    </row>
    <row r="12" spans="2:10" s="666" customFormat="1" ht="30.75" customHeight="1" x14ac:dyDescent="0.2">
      <c r="B12" s="661" t="s">
        <v>17</v>
      </c>
      <c r="C12" s="881" t="s">
        <v>12</v>
      </c>
      <c r="D12" s="881"/>
      <c r="E12" s="881"/>
      <c r="F12" s="881"/>
      <c r="G12" s="662"/>
      <c r="H12" s="663">
        <f>SUM(H13:H15)</f>
        <v>170.7</v>
      </c>
      <c r="I12" s="664"/>
      <c r="J12" s="665"/>
    </row>
    <row r="13" spans="2:10" ht="73.5" customHeight="1" x14ac:dyDescent="0.2">
      <c r="B13" s="28" t="s">
        <v>16</v>
      </c>
      <c r="C13" s="28" t="s">
        <v>282</v>
      </c>
      <c r="D13" s="299" t="s">
        <v>544</v>
      </c>
      <c r="E13" s="265" t="s">
        <v>843</v>
      </c>
      <c r="F13" s="289" t="s">
        <v>844</v>
      </c>
      <c r="G13" s="667" t="s">
        <v>248</v>
      </c>
      <c r="H13" s="575">
        <v>144.19999999999999</v>
      </c>
      <c r="I13" s="28" t="s">
        <v>699</v>
      </c>
      <c r="J13" s="580">
        <v>100</v>
      </c>
    </row>
    <row r="14" spans="2:10" ht="21" customHeight="1" x14ac:dyDescent="0.2">
      <c r="B14" s="738" t="s">
        <v>324</v>
      </c>
      <c r="C14" s="880" t="s">
        <v>60</v>
      </c>
      <c r="D14" s="864">
        <v>1</v>
      </c>
      <c r="E14" s="866" t="s">
        <v>846</v>
      </c>
      <c r="F14" s="855" t="s">
        <v>770</v>
      </c>
      <c r="G14" s="738" t="s">
        <v>0</v>
      </c>
      <c r="H14" s="742">
        <v>26.5</v>
      </c>
      <c r="I14" s="744" t="s">
        <v>700</v>
      </c>
      <c r="J14" s="893"/>
    </row>
    <row r="15" spans="2:10" ht="24" customHeight="1" x14ac:dyDescent="0.2">
      <c r="B15" s="739"/>
      <c r="C15" s="880"/>
      <c r="D15" s="865"/>
      <c r="E15" s="867"/>
      <c r="F15" s="856"/>
      <c r="G15" s="739"/>
      <c r="H15" s="743"/>
      <c r="I15" s="745"/>
      <c r="J15" s="894"/>
    </row>
    <row r="16" spans="2:10" ht="24" customHeight="1" x14ac:dyDescent="0.2">
      <c r="B16" s="604" t="s">
        <v>19</v>
      </c>
      <c r="C16" s="881" t="s">
        <v>14</v>
      </c>
      <c r="D16" s="881"/>
      <c r="E16" s="881"/>
      <c r="F16" s="881"/>
      <c r="G16" s="614"/>
      <c r="H16" s="668">
        <f>SUM(H17:H31)</f>
        <v>321.69999999999993</v>
      </c>
      <c r="I16" s="669"/>
      <c r="J16" s="577"/>
    </row>
    <row r="17" spans="2:10" ht="42.75" customHeight="1" x14ac:dyDescent="0.2">
      <c r="B17" s="29" t="s">
        <v>20</v>
      </c>
      <c r="C17" s="28" t="s">
        <v>278</v>
      </c>
      <c r="D17" s="300" t="s">
        <v>544</v>
      </c>
      <c r="E17" s="282" t="s">
        <v>845</v>
      </c>
      <c r="F17" s="290" t="s">
        <v>844</v>
      </c>
      <c r="G17" s="29" t="s">
        <v>0</v>
      </c>
      <c r="H17" s="575">
        <v>17.5</v>
      </c>
      <c r="I17" s="587" t="s">
        <v>701</v>
      </c>
      <c r="J17" s="585">
        <v>3</v>
      </c>
    </row>
    <row r="18" spans="2:10" ht="52.5" customHeight="1" x14ac:dyDescent="0.2">
      <c r="B18" s="29" t="s">
        <v>23</v>
      </c>
      <c r="C18" s="28" t="s">
        <v>261</v>
      </c>
      <c r="D18" s="300" t="s">
        <v>544</v>
      </c>
      <c r="E18" s="282" t="s">
        <v>845</v>
      </c>
      <c r="F18" s="290" t="s">
        <v>844</v>
      </c>
      <c r="G18" s="29" t="s">
        <v>0</v>
      </c>
      <c r="H18" s="575">
        <v>10</v>
      </c>
      <c r="I18" s="587" t="s">
        <v>883</v>
      </c>
      <c r="J18" s="585">
        <v>2</v>
      </c>
    </row>
    <row r="19" spans="2:10" ht="45.75" customHeight="1" x14ac:dyDescent="0.2">
      <c r="B19" s="29" t="s">
        <v>24</v>
      </c>
      <c r="C19" s="28" t="s">
        <v>209</v>
      </c>
      <c r="D19" s="300" t="s">
        <v>544</v>
      </c>
      <c r="E19" s="282" t="s">
        <v>845</v>
      </c>
      <c r="F19" s="290" t="s">
        <v>844</v>
      </c>
      <c r="G19" s="29" t="s">
        <v>0</v>
      </c>
      <c r="H19" s="575">
        <v>3</v>
      </c>
      <c r="I19" s="587" t="s">
        <v>702</v>
      </c>
      <c r="J19" s="670" t="s">
        <v>714</v>
      </c>
    </row>
    <row r="20" spans="2:10" ht="46.5" customHeight="1" x14ac:dyDescent="0.2">
      <c r="B20" s="29" t="s">
        <v>25</v>
      </c>
      <c r="C20" s="16" t="s">
        <v>210</v>
      </c>
      <c r="D20" s="300" t="s">
        <v>544</v>
      </c>
      <c r="E20" s="282" t="s">
        <v>845</v>
      </c>
      <c r="F20" s="290" t="s">
        <v>844</v>
      </c>
      <c r="G20" s="496" t="s">
        <v>0</v>
      </c>
      <c r="H20" s="671">
        <v>7.8</v>
      </c>
      <c r="I20" s="672" t="s">
        <v>703</v>
      </c>
      <c r="J20" s="670" t="s">
        <v>612</v>
      </c>
    </row>
    <row r="21" spans="2:10" ht="49.5" customHeight="1" x14ac:dyDescent="0.2">
      <c r="B21" s="28" t="s">
        <v>26</v>
      </c>
      <c r="C21" s="28" t="s">
        <v>1101</v>
      </c>
      <c r="D21" s="300" t="s">
        <v>544</v>
      </c>
      <c r="E21" s="282" t="s">
        <v>845</v>
      </c>
      <c r="F21" s="290" t="s">
        <v>844</v>
      </c>
      <c r="G21" s="29" t="s">
        <v>0</v>
      </c>
      <c r="H21" s="575">
        <v>85.4</v>
      </c>
      <c r="I21" s="587" t="s">
        <v>704</v>
      </c>
      <c r="J21" s="580">
        <v>2</v>
      </c>
    </row>
    <row r="22" spans="2:10" ht="39.75" customHeight="1" x14ac:dyDescent="0.2">
      <c r="B22" s="28" t="s">
        <v>27</v>
      </c>
      <c r="C22" s="181" t="s">
        <v>211</v>
      </c>
      <c r="D22" s="300" t="s">
        <v>544</v>
      </c>
      <c r="E22" s="282" t="s">
        <v>845</v>
      </c>
      <c r="F22" s="290" t="s">
        <v>844</v>
      </c>
      <c r="G22" s="29" t="s">
        <v>0</v>
      </c>
      <c r="H22" s="575">
        <v>10.5</v>
      </c>
      <c r="I22" s="587" t="s">
        <v>705</v>
      </c>
      <c r="J22" s="585" t="s">
        <v>715</v>
      </c>
    </row>
    <row r="23" spans="2:10" ht="47.25" customHeight="1" x14ac:dyDescent="0.2">
      <c r="B23" s="28" t="s">
        <v>28</v>
      </c>
      <c r="C23" s="130" t="s">
        <v>212</v>
      </c>
      <c r="D23" s="300" t="s">
        <v>544</v>
      </c>
      <c r="E23" s="282" t="s">
        <v>845</v>
      </c>
      <c r="F23" s="290" t="s">
        <v>844</v>
      </c>
      <c r="G23" s="29" t="s">
        <v>0</v>
      </c>
      <c r="H23" s="575">
        <v>3.1</v>
      </c>
      <c r="I23" s="673" t="s">
        <v>706</v>
      </c>
      <c r="J23" s="585" t="s">
        <v>715</v>
      </c>
    </row>
    <row r="24" spans="2:10" ht="38.25" customHeight="1" x14ac:dyDescent="0.2">
      <c r="B24" s="28" t="s">
        <v>29</v>
      </c>
      <c r="C24" s="28" t="s">
        <v>213</v>
      </c>
      <c r="D24" s="300" t="s">
        <v>544</v>
      </c>
      <c r="E24" s="282" t="s">
        <v>845</v>
      </c>
      <c r="F24" s="290" t="s">
        <v>844</v>
      </c>
      <c r="G24" s="29" t="s">
        <v>0</v>
      </c>
      <c r="H24" s="575">
        <v>25.3</v>
      </c>
      <c r="I24" s="587" t="s">
        <v>707</v>
      </c>
      <c r="J24" s="580" t="s">
        <v>716</v>
      </c>
    </row>
    <row r="25" spans="2:10" ht="38.25" customHeight="1" x14ac:dyDescent="0.2">
      <c r="B25" s="28" t="s">
        <v>30</v>
      </c>
      <c r="C25" s="28" t="s">
        <v>214</v>
      </c>
      <c r="D25" s="300" t="s">
        <v>544</v>
      </c>
      <c r="E25" s="282" t="s">
        <v>845</v>
      </c>
      <c r="F25" s="290" t="s">
        <v>844</v>
      </c>
      <c r="G25" s="29" t="s">
        <v>0</v>
      </c>
      <c r="H25" s="575">
        <v>28.3</v>
      </c>
      <c r="I25" s="587" t="s">
        <v>708</v>
      </c>
      <c r="J25" s="580" t="s">
        <v>717</v>
      </c>
    </row>
    <row r="26" spans="2:10" ht="38.25" customHeight="1" x14ac:dyDescent="0.2">
      <c r="B26" s="28" t="s">
        <v>31</v>
      </c>
      <c r="C26" s="674" t="s">
        <v>207</v>
      </c>
      <c r="D26" s="300" t="s">
        <v>544</v>
      </c>
      <c r="E26" s="282" t="s">
        <v>845</v>
      </c>
      <c r="F26" s="290" t="s">
        <v>844</v>
      </c>
      <c r="G26" s="29" t="s">
        <v>0</v>
      </c>
      <c r="H26" s="675">
        <v>52.1</v>
      </c>
      <c r="I26" s="587" t="s">
        <v>709</v>
      </c>
      <c r="J26" s="580" t="s">
        <v>718</v>
      </c>
    </row>
    <row r="27" spans="2:10" ht="38.25" customHeight="1" x14ac:dyDescent="0.2">
      <c r="B27" s="28" t="s">
        <v>32</v>
      </c>
      <c r="C27" s="23" t="s">
        <v>21</v>
      </c>
      <c r="D27" s="300" t="s">
        <v>544</v>
      </c>
      <c r="E27" s="282" t="s">
        <v>845</v>
      </c>
      <c r="F27" s="290" t="s">
        <v>844</v>
      </c>
      <c r="G27" s="496" t="s">
        <v>0</v>
      </c>
      <c r="H27" s="671">
        <v>31.4</v>
      </c>
      <c r="I27" s="676" t="s">
        <v>710</v>
      </c>
      <c r="J27" s="677" t="s">
        <v>719</v>
      </c>
    </row>
    <row r="28" spans="2:10" ht="38.25" customHeight="1" x14ac:dyDescent="0.2">
      <c r="B28" s="28" t="s">
        <v>33</v>
      </c>
      <c r="C28" s="29" t="s">
        <v>208</v>
      </c>
      <c r="D28" s="300" t="s">
        <v>544</v>
      </c>
      <c r="E28" s="282" t="s">
        <v>845</v>
      </c>
      <c r="F28" s="290" t="s">
        <v>844</v>
      </c>
      <c r="G28" s="27" t="s">
        <v>0</v>
      </c>
      <c r="H28" s="675">
        <v>15.4</v>
      </c>
      <c r="I28" s="678" t="s">
        <v>711</v>
      </c>
      <c r="J28" s="585" t="s">
        <v>550</v>
      </c>
    </row>
    <row r="29" spans="2:10" ht="45.75" customHeight="1" x14ac:dyDescent="0.2">
      <c r="B29" s="28" t="s">
        <v>34</v>
      </c>
      <c r="C29" s="23" t="s">
        <v>22</v>
      </c>
      <c r="D29" s="316">
        <v>1</v>
      </c>
      <c r="E29" s="267" t="s">
        <v>847</v>
      </c>
      <c r="F29" s="290" t="s">
        <v>844</v>
      </c>
      <c r="G29" s="496" t="s">
        <v>0</v>
      </c>
      <c r="H29" s="671">
        <v>15</v>
      </c>
      <c r="I29" s="676" t="s">
        <v>712</v>
      </c>
      <c r="J29" s="670">
        <v>3</v>
      </c>
    </row>
    <row r="30" spans="2:10" ht="25.5" customHeight="1" x14ac:dyDescent="0.2">
      <c r="B30" s="738" t="s">
        <v>325</v>
      </c>
      <c r="C30" s="744" t="s">
        <v>437</v>
      </c>
      <c r="D30" s="321">
        <v>1</v>
      </c>
      <c r="E30" s="268" t="s">
        <v>848</v>
      </c>
      <c r="F30" s="855" t="s">
        <v>770</v>
      </c>
      <c r="G30" s="27" t="s">
        <v>1</v>
      </c>
      <c r="H30" s="675">
        <v>13.9</v>
      </c>
      <c r="I30" s="891" t="s">
        <v>713</v>
      </c>
      <c r="J30" s="887">
        <v>1</v>
      </c>
    </row>
    <row r="31" spans="2:10" ht="24.75" customHeight="1" x14ac:dyDescent="0.2">
      <c r="B31" s="739"/>
      <c r="C31" s="745"/>
      <c r="D31" s="322"/>
      <c r="E31" s="294"/>
      <c r="F31" s="856"/>
      <c r="G31" s="29" t="s">
        <v>3</v>
      </c>
      <c r="H31" s="675">
        <v>3</v>
      </c>
      <c r="I31" s="892"/>
      <c r="J31" s="888"/>
    </row>
    <row r="32" spans="2:10" s="666" customFormat="1" ht="32.25" customHeight="1" x14ac:dyDescent="0.2">
      <c r="B32" s="604" t="s">
        <v>36</v>
      </c>
      <c r="C32" s="749" t="s">
        <v>35</v>
      </c>
      <c r="D32" s="750"/>
      <c r="E32" s="750"/>
      <c r="F32" s="751"/>
      <c r="G32" s="605"/>
      <c r="H32" s="680">
        <f>SUM(H33:H35)</f>
        <v>197.4</v>
      </c>
      <c r="I32" s="681"/>
      <c r="J32" s="577"/>
    </row>
    <row r="33" spans="2:10" ht="38.25" customHeight="1" x14ac:dyDescent="0.2">
      <c r="B33" s="23" t="s">
        <v>37</v>
      </c>
      <c r="C33" s="28" t="s">
        <v>86</v>
      </c>
      <c r="D33" s="300" t="s">
        <v>544</v>
      </c>
      <c r="E33" s="282" t="s">
        <v>845</v>
      </c>
      <c r="F33" s="290" t="s">
        <v>844</v>
      </c>
      <c r="G33" s="29" t="s">
        <v>0</v>
      </c>
      <c r="H33" s="675">
        <v>98</v>
      </c>
      <c r="I33" s="587" t="s">
        <v>720</v>
      </c>
      <c r="J33" s="590" t="s">
        <v>603</v>
      </c>
    </row>
    <row r="34" spans="2:10" ht="43.5" customHeight="1" x14ac:dyDescent="0.2">
      <c r="B34" s="28" t="s">
        <v>39</v>
      </c>
      <c r="C34" s="28" t="s">
        <v>38</v>
      </c>
      <c r="D34" s="300" t="s">
        <v>544</v>
      </c>
      <c r="E34" s="282" t="s">
        <v>845</v>
      </c>
      <c r="F34" s="290" t="s">
        <v>844</v>
      </c>
      <c r="G34" s="29" t="s">
        <v>0</v>
      </c>
      <c r="H34" s="675">
        <v>94.4</v>
      </c>
      <c r="I34" s="579" t="s">
        <v>720</v>
      </c>
      <c r="J34" s="588" t="s">
        <v>579</v>
      </c>
    </row>
    <row r="35" spans="2:10" ht="45" customHeight="1" x14ac:dyDescent="0.2">
      <c r="B35" s="28" t="s">
        <v>40</v>
      </c>
      <c r="C35" s="674" t="s">
        <v>262</v>
      </c>
      <c r="D35" s="300" t="s">
        <v>544</v>
      </c>
      <c r="E35" s="282" t="s">
        <v>845</v>
      </c>
      <c r="F35" s="290" t="s">
        <v>844</v>
      </c>
      <c r="G35" s="29" t="s">
        <v>0</v>
      </c>
      <c r="H35" s="675">
        <v>5</v>
      </c>
      <c r="I35" s="579" t="s">
        <v>720</v>
      </c>
      <c r="J35" s="588" t="s">
        <v>544</v>
      </c>
    </row>
    <row r="36" spans="2:10" ht="31.5" customHeight="1" x14ac:dyDescent="0.2">
      <c r="B36" s="604" t="s">
        <v>41</v>
      </c>
      <c r="C36" s="746" t="s">
        <v>42</v>
      </c>
      <c r="D36" s="747"/>
      <c r="E36" s="747"/>
      <c r="F36" s="747"/>
      <c r="G36" s="614"/>
      <c r="H36" s="682">
        <f>SUM(H37:H53)</f>
        <v>1823.4</v>
      </c>
      <c r="I36" s="669"/>
      <c r="J36" s="577"/>
    </row>
    <row r="37" spans="2:10" ht="45" customHeight="1" x14ac:dyDescent="0.2">
      <c r="B37" s="489" t="s">
        <v>43</v>
      </c>
      <c r="C37" s="248" t="s">
        <v>196</v>
      </c>
      <c r="D37" s="300" t="s">
        <v>544</v>
      </c>
      <c r="E37" s="282" t="s">
        <v>845</v>
      </c>
      <c r="F37" s="290" t="s">
        <v>844</v>
      </c>
      <c r="G37" s="29" t="s">
        <v>0</v>
      </c>
      <c r="H37" s="575">
        <v>82.8</v>
      </c>
      <c r="I37" s="587" t="s">
        <v>730</v>
      </c>
      <c r="J37" s="580" t="s">
        <v>731</v>
      </c>
    </row>
    <row r="38" spans="2:10" ht="45" customHeight="1" x14ac:dyDescent="0.2">
      <c r="B38" s="28" t="s">
        <v>44</v>
      </c>
      <c r="C38" s="28" t="s">
        <v>195</v>
      </c>
      <c r="D38" s="300" t="s">
        <v>544</v>
      </c>
      <c r="E38" s="282" t="s">
        <v>845</v>
      </c>
      <c r="F38" s="290" t="s">
        <v>844</v>
      </c>
      <c r="G38" s="29" t="s">
        <v>0</v>
      </c>
      <c r="H38" s="575">
        <v>23</v>
      </c>
      <c r="I38" s="587" t="s">
        <v>732</v>
      </c>
      <c r="J38" s="580" t="s">
        <v>733</v>
      </c>
    </row>
    <row r="39" spans="2:10" ht="45" customHeight="1" x14ac:dyDescent="0.2">
      <c r="B39" s="28" t="s">
        <v>45</v>
      </c>
      <c r="C39" s="674" t="s">
        <v>197</v>
      </c>
      <c r="D39" s="300" t="s">
        <v>544</v>
      </c>
      <c r="E39" s="282" t="s">
        <v>845</v>
      </c>
      <c r="F39" s="290" t="s">
        <v>844</v>
      </c>
      <c r="G39" s="29" t="s">
        <v>0</v>
      </c>
      <c r="H39" s="575">
        <v>30.6</v>
      </c>
      <c r="I39" s="683" t="s">
        <v>721</v>
      </c>
      <c r="J39" s="679">
        <v>31</v>
      </c>
    </row>
    <row r="40" spans="2:10" ht="43.5" customHeight="1" x14ac:dyDescent="0.2">
      <c r="B40" s="28" t="s">
        <v>46</v>
      </c>
      <c r="C40" s="130" t="s">
        <v>438</v>
      </c>
      <c r="D40" s="300" t="s">
        <v>544</v>
      </c>
      <c r="E40" s="282" t="s">
        <v>845</v>
      </c>
      <c r="F40" s="290" t="s">
        <v>844</v>
      </c>
      <c r="G40" s="489" t="s">
        <v>0</v>
      </c>
      <c r="H40" s="575">
        <v>112</v>
      </c>
      <c r="I40" s="684" t="s">
        <v>748</v>
      </c>
      <c r="J40" s="588" t="s">
        <v>734</v>
      </c>
    </row>
    <row r="41" spans="2:10" ht="42.75" customHeight="1" x14ac:dyDescent="0.2">
      <c r="B41" s="28" t="s">
        <v>47</v>
      </c>
      <c r="C41" s="28" t="s">
        <v>439</v>
      </c>
      <c r="D41" s="300" t="s">
        <v>544</v>
      </c>
      <c r="E41" s="282" t="s">
        <v>845</v>
      </c>
      <c r="F41" s="290" t="s">
        <v>844</v>
      </c>
      <c r="G41" s="29" t="s">
        <v>0</v>
      </c>
      <c r="H41" s="575">
        <v>160</v>
      </c>
      <c r="I41" s="684" t="s">
        <v>749</v>
      </c>
      <c r="J41" s="588" t="s">
        <v>503</v>
      </c>
    </row>
    <row r="42" spans="2:10" ht="48.75" customHeight="1" x14ac:dyDescent="0.2">
      <c r="B42" s="28" t="s">
        <v>241</v>
      </c>
      <c r="C42" s="28" t="s">
        <v>482</v>
      </c>
      <c r="D42" s="317" t="s">
        <v>544</v>
      </c>
      <c r="E42" s="271" t="s">
        <v>845</v>
      </c>
      <c r="F42" s="303" t="s">
        <v>844</v>
      </c>
      <c r="G42" s="29" t="s">
        <v>0</v>
      </c>
      <c r="H42" s="575">
        <v>23</v>
      </c>
      <c r="I42" s="684" t="s">
        <v>722</v>
      </c>
      <c r="J42" s="588" t="s">
        <v>503</v>
      </c>
    </row>
    <row r="43" spans="2:10" ht="24.75" customHeight="1" x14ac:dyDescent="0.2">
      <c r="B43" s="738" t="s">
        <v>326</v>
      </c>
      <c r="C43" s="738" t="s">
        <v>440</v>
      </c>
      <c r="D43" s="868" t="s">
        <v>544</v>
      </c>
      <c r="E43" s="754" t="s">
        <v>851</v>
      </c>
      <c r="F43" s="846" t="s">
        <v>770</v>
      </c>
      <c r="G43" s="29" t="s">
        <v>1</v>
      </c>
      <c r="H43" s="575">
        <v>780</v>
      </c>
      <c r="I43" s="882" t="s">
        <v>870</v>
      </c>
      <c r="J43" s="889" t="s">
        <v>495</v>
      </c>
    </row>
    <row r="44" spans="2:10" ht="29.25" customHeight="1" x14ac:dyDescent="0.2">
      <c r="B44" s="773"/>
      <c r="C44" s="773"/>
      <c r="D44" s="868"/>
      <c r="E44" s="755"/>
      <c r="F44" s="847"/>
      <c r="G44" s="29" t="s">
        <v>0</v>
      </c>
      <c r="H44" s="575">
        <v>150</v>
      </c>
      <c r="I44" s="883"/>
      <c r="J44" s="890"/>
    </row>
    <row r="45" spans="2:10" ht="42" customHeight="1" x14ac:dyDescent="0.2">
      <c r="B45" s="773"/>
      <c r="C45" s="773"/>
      <c r="D45" s="317" t="s">
        <v>849</v>
      </c>
      <c r="E45" s="256" t="s">
        <v>850</v>
      </c>
      <c r="F45" s="306" t="s">
        <v>818</v>
      </c>
      <c r="G45" s="29" t="s">
        <v>3</v>
      </c>
      <c r="H45" s="575">
        <v>165</v>
      </c>
      <c r="I45" s="883"/>
      <c r="J45" s="890"/>
    </row>
    <row r="46" spans="2:10" ht="64.5" customHeight="1" x14ac:dyDescent="0.2">
      <c r="B46" s="738" t="s">
        <v>327</v>
      </c>
      <c r="C46" s="738" t="s">
        <v>441</v>
      </c>
      <c r="D46" s="317" t="s">
        <v>544</v>
      </c>
      <c r="E46" s="271" t="s">
        <v>916</v>
      </c>
      <c r="F46" s="303" t="s">
        <v>775</v>
      </c>
      <c r="G46" s="29" t="s">
        <v>0</v>
      </c>
      <c r="H46" s="575">
        <v>14</v>
      </c>
      <c r="I46" s="817" t="s">
        <v>882</v>
      </c>
      <c r="J46" s="803" t="s">
        <v>881</v>
      </c>
    </row>
    <row r="47" spans="2:10" ht="39.75" customHeight="1" x14ac:dyDescent="0.2">
      <c r="B47" s="739"/>
      <c r="C47" s="739"/>
      <c r="D47" s="320" t="s">
        <v>528</v>
      </c>
      <c r="E47" s="271" t="s">
        <v>880</v>
      </c>
      <c r="F47" s="303" t="s">
        <v>818</v>
      </c>
      <c r="G47" s="29" t="s">
        <v>1</v>
      </c>
      <c r="H47" s="575">
        <v>77</v>
      </c>
      <c r="I47" s="817"/>
      <c r="J47" s="803"/>
    </row>
    <row r="48" spans="2:10" s="181" customFormat="1" ht="34.5" customHeight="1" x14ac:dyDescent="0.2">
      <c r="B48" s="738" t="s">
        <v>328</v>
      </c>
      <c r="C48" s="744" t="s">
        <v>442</v>
      </c>
      <c r="D48" s="857" t="s">
        <v>544</v>
      </c>
      <c r="E48" s="754" t="s">
        <v>851</v>
      </c>
      <c r="F48" s="846" t="s">
        <v>853</v>
      </c>
      <c r="G48" s="27" t="s">
        <v>1</v>
      </c>
      <c r="H48" s="575">
        <v>70</v>
      </c>
      <c r="I48" s="860" t="s">
        <v>723</v>
      </c>
      <c r="J48" s="887">
        <v>4</v>
      </c>
    </row>
    <row r="49" spans="2:10" s="181" customFormat="1" ht="36" customHeight="1" x14ac:dyDescent="0.2">
      <c r="B49" s="739"/>
      <c r="C49" s="745"/>
      <c r="D49" s="859"/>
      <c r="E49" s="755"/>
      <c r="F49" s="847"/>
      <c r="G49" s="27" t="s">
        <v>3</v>
      </c>
      <c r="H49" s="575">
        <v>6</v>
      </c>
      <c r="I49" s="862"/>
      <c r="J49" s="888"/>
    </row>
    <row r="50" spans="2:10" s="181" customFormat="1" ht="34.5" customHeight="1" x14ac:dyDescent="0.2">
      <c r="B50" s="738" t="s">
        <v>329</v>
      </c>
      <c r="C50" s="744" t="s">
        <v>443</v>
      </c>
      <c r="D50" s="857" t="s">
        <v>544</v>
      </c>
      <c r="E50" s="754" t="s">
        <v>851</v>
      </c>
      <c r="F50" s="846" t="s">
        <v>853</v>
      </c>
      <c r="G50" s="27" t="s">
        <v>1</v>
      </c>
      <c r="H50" s="575">
        <v>64</v>
      </c>
      <c r="I50" s="860" t="s">
        <v>724</v>
      </c>
      <c r="J50" s="884" t="s">
        <v>1092</v>
      </c>
    </row>
    <row r="51" spans="2:10" s="181" customFormat="1" ht="25.5" customHeight="1" x14ac:dyDescent="0.2">
      <c r="B51" s="773"/>
      <c r="C51" s="758"/>
      <c r="D51" s="858"/>
      <c r="E51" s="842"/>
      <c r="F51" s="863"/>
      <c r="G51" s="27" t="s">
        <v>0</v>
      </c>
      <c r="H51" s="575">
        <v>1</v>
      </c>
      <c r="I51" s="861"/>
      <c r="J51" s="885"/>
    </row>
    <row r="52" spans="2:10" s="181" customFormat="1" ht="22.5" customHeight="1" x14ac:dyDescent="0.2">
      <c r="B52" s="739"/>
      <c r="C52" s="745"/>
      <c r="D52" s="859"/>
      <c r="E52" s="755"/>
      <c r="F52" s="847"/>
      <c r="G52" s="27" t="s">
        <v>3</v>
      </c>
      <c r="H52" s="575">
        <v>5</v>
      </c>
      <c r="I52" s="862"/>
      <c r="J52" s="886"/>
    </row>
    <row r="53" spans="2:10" ht="48" customHeight="1" x14ac:dyDescent="0.2">
      <c r="B53" s="28" t="s">
        <v>1090</v>
      </c>
      <c r="C53" s="27" t="s">
        <v>1089</v>
      </c>
      <c r="D53" s="319">
        <v>1</v>
      </c>
      <c r="E53" s="271" t="s">
        <v>845</v>
      </c>
      <c r="F53" s="303" t="s">
        <v>844</v>
      </c>
      <c r="G53" s="27" t="s">
        <v>0</v>
      </c>
      <c r="H53" s="675">
        <v>60</v>
      </c>
      <c r="I53" s="678" t="s">
        <v>1091</v>
      </c>
      <c r="J53" s="585">
        <v>1</v>
      </c>
    </row>
    <row r="54" spans="2:10" s="685" customFormat="1" ht="27.75" customHeight="1" x14ac:dyDescent="0.2">
      <c r="B54" s="612" t="s">
        <v>330</v>
      </c>
      <c r="C54" s="746" t="s">
        <v>50</v>
      </c>
      <c r="D54" s="747"/>
      <c r="E54" s="747"/>
      <c r="F54" s="747"/>
      <c r="G54" s="614"/>
      <c r="H54" s="682">
        <f>SUM(H55:H73)</f>
        <v>26216.400000000001</v>
      </c>
      <c r="I54" s="686"/>
      <c r="J54" s="687"/>
    </row>
    <row r="55" spans="2:10" s="688" customFormat="1" ht="20.25" customHeight="1" x14ac:dyDescent="0.2">
      <c r="B55" s="771" t="s">
        <v>331</v>
      </c>
      <c r="C55" s="771" t="s">
        <v>444</v>
      </c>
      <c r="D55" s="857" t="s">
        <v>544</v>
      </c>
      <c r="E55" s="754" t="s">
        <v>884</v>
      </c>
      <c r="F55" s="846" t="s">
        <v>868</v>
      </c>
      <c r="G55" s="29" t="s">
        <v>3</v>
      </c>
      <c r="H55" s="689">
        <v>162.4</v>
      </c>
      <c r="I55" s="771" t="s">
        <v>580</v>
      </c>
      <c r="J55" s="803" t="s">
        <v>604</v>
      </c>
    </row>
    <row r="56" spans="2:10" s="688" customFormat="1" ht="20.25" customHeight="1" x14ac:dyDescent="0.2">
      <c r="B56" s="771"/>
      <c r="C56" s="771"/>
      <c r="D56" s="859"/>
      <c r="E56" s="755"/>
      <c r="F56" s="847"/>
      <c r="G56" s="29" t="s">
        <v>0</v>
      </c>
      <c r="H56" s="689">
        <v>1462.2</v>
      </c>
      <c r="I56" s="771"/>
      <c r="J56" s="803"/>
    </row>
    <row r="57" spans="2:10" s="688" customFormat="1" ht="26.25" customHeight="1" x14ac:dyDescent="0.2">
      <c r="B57" s="771" t="s">
        <v>332</v>
      </c>
      <c r="C57" s="771" t="s">
        <v>258</v>
      </c>
      <c r="D57" s="857" t="s">
        <v>544</v>
      </c>
      <c r="E57" s="754" t="s">
        <v>885</v>
      </c>
      <c r="F57" s="869" t="s">
        <v>886</v>
      </c>
      <c r="G57" s="771" t="s">
        <v>3</v>
      </c>
      <c r="H57" s="742">
        <v>1258.7</v>
      </c>
      <c r="I57" s="16" t="s">
        <v>581</v>
      </c>
      <c r="J57" s="498" t="s">
        <v>605</v>
      </c>
    </row>
    <row r="58" spans="2:10" s="688" customFormat="1" ht="30.75" customHeight="1" x14ac:dyDescent="0.2">
      <c r="B58" s="771"/>
      <c r="C58" s="771"/>
      <c r="D58" s="859"/>
      <c r="E58" s="755"/>
      <c r="F58" s="869"/>
      <c r="G58" s="771"/>
      <c r="H58" s="743"/>
      <c r="I58" s="16" t="s">
        <v>582</v>
      </c>
      <c r="J58" s="498" t="s">
        <v>606</v>
      </c>
    </row>
    <row r="59" spans="2:10" s="688" customFormat="1" ht="30.75" customHeight="1" x14ac:dyDescent="0.2">
      <c r="B59" s="29" t="s">
        <v>333</v>
      </c>
      <c r="C59" s="28" t="s">
        <v>53</v>
      </c>
      <c r="D59" s="317" t="s">
        <v>544</v>
      </c>
      <c r="E59" s="259" t="s">
        <v>887</v>
      </c>
      <c r="F59" s="307" t="s">
        <v>768</v>
      </c>
      <c r="G59" s="29" t="s">
        <v>0</v>
      </c>
      <c r="H59" s="575">
        <v>110</v>
      </c>
      <c r="I59" s="21" t="s">
        <v>583</v>
      </c>
      <c r="J59" s="498" t="s">
        <v>607</v>
      </c>
    </row>
    <row r="60" spans="2:10" s="688" customFormat="1" ht="30" customHeight="1" x14ac:dyDescent="0.2">
      <c r="B60" s="29" t="s">
        <v>334</v>
      </c>
      <c r="C60" s="28" t="s">
        <v>205</v>
      </c>
      <c r="D60" s="317" t="s">
        <v>544</v>
      </c>
      <c r="E60" s="259" t="s">
        <v>888</v>
      </c>
      <c r="F60" s="303" t="s">
        <v>889</v>
      </c>
      <c r="G60" s="29" t="s">
        <v>0</v>
      </c>
      <c r="H60" s="575">
        <v>292.5</v>
      </c>
      <c r="I60" s="16" t="s">
        <v>581</v>
      </c>
      <c r="J60" s="498" t="s">
        <v>605</v>
      </c>
    </row>
    <row r="61" spans="2:10" s="688" customFormat="1" ht="42" customHeight="1" x14ac:dyDescent="0.2">
      <c r="B61" s="29" t="s">
        <v>335</v>
      </c>
      <c r="C61" s="29" t="s">
        <v>55</v>
      </c>
      <c r="D61" s="317" t="s">
        <v>544</v>
      </c>
      <c r="E61" s="292" t="s">
        <v>890</v>
      </c>
      <c r="F61" s="303" t="s">
        <v>891</v>
      </c>
      <c r="G61" s="21" t="s">
        <v>0</v>
      </c>
      <c r="H61" s="575">
        <v>800</v>
      </c>
      <c r="I61" s="21" t="s">
        <v>584</v>
      </c>
      <c r="J61" s="499" t="s">
        <v>608</v>
      </c>
    </row>
    <row r="62" spans="2:10" s="688" customFormat="1" ht="36" customHeight="1" x14ac:dyDescent="0.2">
      <c r="B62" s="29" t="s">
        <v>336</v>
      </c>
      <c r="C62" s="28" t="s">
        <v>56</v>
      </c>
      <c r="D62" s="317" t="s">
        <v>544</v>
      </c>
      <c r="E62" s="271" t="s">
        <v>771</v>
      </c>
      <c r="F62" s="301" t="s">
        <v>868</v>
      </c>
      <c r="G62" s="302" t="s">
        <v>3</v>
      </c>
      <c r="H62" s="575">
        <v>302.7</v>
      </c>
      <c r="I62" s="21" t="s">
        <v>609</v>
      </c>
      <c r="J62" s="498" t="s">
        <v>503</v>
      </c>
    </row>
    <row r="63" spans="2:10" s="688" customFormat="1" ht="35.25" customHeight="1" x14ac:dyDescent="0.2">
      <c r="B63" s="29" t="s">
        <v>337</v>
      </c>
      <c r="C63" s="28" t="s">
        <v>284</v>
      </c>
      <c r="D63" s="317" t="s">
        <v>544</v>
      </c>
      <c r="E63" s="271" t="s">
        <v>771</v>
      </c>
      <c r="F63" s="301" t="s">
        <v>892</v>
      </c>
      <c r="G63" s="29" t="s">
        <v>3</v>
      </c>
      <c r="H63" s="575">
        <v>8.1</v>
      </c>
      <c r="I63" s="21" t="s">
        <v>585</v>
      </c>
      <c r="J63" s="498" t="s">
        <v>538</v>
      </c>
    </row>
    <row r="64" spans="2:10" s="688" customFormat="1" ht="69.75" customHeight="1" x14ac:dyDescent="0.2">
      <c r="B64" s="29" t="s">
        <v>338</v>
      </c>
      <c r="C64" s="28" t="s">
        <v>54</v>
      </c>
      <c r="D64" s="317" t="s">
        <v>544</v>
      </c>
      <c r="E64" s="271" t="s">
        <v>893</v>
      </c>
      <c r="F64" s="301" t="s">
        <v>868</v>
      </c>
      <c r="G64" s="29" t="s">
        <v>3</v>
      </c>
      <c r="H64" s="575">
        <v>21</v>
      </c>
      <c r="I64" s="21" t="s">
        <v>586</v>
      </c>
      <c r="J64" s="498" t="s">
        <v>538</v>
      </c>
    </row>
    <row r="65" spans="2:11" s="688" customFormat="1" ht="21.75" customHeight="1" x14ac:dyDescent="0.2">
      <c r="B65" s="738" t="s">
        <v>344</v>
      </c>
      <c r="C65" s="738" t="s">
        <v>232</v>
      </c>
      <c r="D65" s="857" t="s">
        <v>544</v>
      </c>
      <c r="E65" s="754" t="s">
        <v>917</v>
      </c>
      <c r="F65" s="846" t="s">
        <v>892</v>
      </c>
      <c r="G65" s="29" t="s">
        <v>3</v>
      </c>
      <c r="H65" s="575">
        <v>5836.1</v>
      </c>
      <c r="I65" s="744" t="s">
        <v>610</v>
      </c>
      <c r="J65" s="870" t="s">
        <v>611</v>
      </c>
    </row>
    <row r="66" spans="2:11" s="688" customFormat="1" ht="20.25" customHeight="1" x14ac:dyDescent="0.2">
      <c r="B66" s="739"/>
      <c r="C66" s="739"/>
      <c r="D66" s="859"/>
      <c r="E66" s="755"/>
      <c r="F66" s="847"/>
      <c r="G66" s="29" t="s">
        <v>3</v>
      </c>
      <c r="H66" s="575">
        <v>0.2</v>
      </c>
      <c r="I66" s="745"/>
      <c r="J66" s="870"/>
    </row>
    <row r="67" spans="2:11" s="688" customFormat="1" ht="37.5" customHeight="1" x14ac:dyDescent="0.2">
      <c r="B67" s="29" t="s">
        <v>339</v>
      </c>
      <c r="C67" s="28" t="s">
        <v>233</v>
      </c>
      <c r="D67" s="317" t="s">
        <v>544</v>
      </c>
      <c r="E67" s="259" t="s">
        <v>917</v>
      </c>
      <c r="F67" s="303" t="s">
        <v>889</v>
      </c>
      <c r="G67" s="29" t="s">
        <v>3</v>
      </c>
      <c r="H67" s="575">
        <v>15724</v>
      </c>
      <c r="I67" s="16" t="s">
        <v>587</v>
      </c>
      <c r="J67" s="498" t="s">
        <v>613</v>
      </c>
    </row>
    <row r="68" spans="2:11" ht="31.5" customHeight="1" x14ac:dyDescent="0.2">
      <c r="B68" s="29" t="s">
        <v>340</v>
      </c>
      <c r="C68" s="690" t="s">
        <v>18</v>
      </c>
      <c r="D68" s="317" t="s">
        <v>544</v>
      </c>
      <c r="E68" s="259" t="s">
        <v>894</v>
      </c>
      <c r="F68" s="303" t="s">
        <v>868</v>
      </c>
      <c r="G68" s="29" t="s">
        <v>3</v>
      </c>
      <c r="H68" s="575">
        <v>1.1000000000000001</v>
      </c>
      <c r="I68" s="690" t="s">
        <v>588</v>
      </c>
      <c r="J68" s="497" t="s">
        <v>740</v>
      </c>
    </row>
    <row r="69" spans="2:11" s="688" customFormat="1" ht="45.75" customHeight="1" x14ac:dyDescent="0.2">
      <c r="B69" s="29" t="s">
        <v>341</v>
      </c>
      <c r="C69" s="28" t="s">
        <v>234</v>
      </c>
      <c r="D69" s="317" t="s">
        <v>544</v>
      </c>
      <c r="E69" s="271" t="s">
        <v>771</v>
      </c>
      <c r="F69" s="301" t="s">
        <v>889</v>
      </c>
      <c r="G69" s="302" t="s">
        <v>3</v>
      </c>
      <c r="H69" s="675">
        <v>126.4</v>
      </c>
      <c r="I69" s="21" t="s">
        <v>614</v>
      </c>
      <c r="J69" s="497" t="s">
        <v>503</v>
      </c>
    </row>
    <row r="70" spans="2:11" s="693" customFormat="1" ht="35.25" customHeight="1" x14ac:dyDescent="0.2">
      <c r="B70" s="29" t="s">
        <v>342</v>
      </c>
      <c r="C70" s="131" t="s">
        <v>265</v>
      </c>
      <c r="D70" s="342">
        <v>1</v>
      </c>
      <c r="E70" s="291" t="s">
        <v>895</v>
      </c>
      <c r="F70" s="305" t="s">
        <v>868</v>
      </c>
      <c r="G70" s="21" t="s">
        <v>1</v>
      </c>
      <c r="H70" s="691">
        <v>28.6</v>
      </c>
      <c r="I70" s="16" t="s">
        <v>615</v>
      </c>
      <c r="J70" s="497">
        <v>100</v>
      </c>
      <c r="K70" s="692"/>
    </row>
    <row r="71" spans="2:11" s="693" customFormat="1" ht="86.25" customHeight="1" x14ac:dyDescent="0.2">
      <c r="B71" s="29" t="s">
        <v>343</v>
      </c>
      <c r="C71" s="131" t="s">
        <v>264</v>
      </c>
      <c r="D71" s="342">
        <v>1</v>
      </c>
      <c r="E71" s="291" t="s">
        <v>918</v>
      </c>
      <c r="F71" s="305" t="s">
        <v>868</v>
      </c>
      <c r="G71" s="21" t="s">
        <v>1</v>
      </c>
      <c r="H71" s="691">
        <v>22.9</v>
      </c>
      <c r="I71" s="16" t="s">
        <v>589</v>
      </c>
      <c r="J71" s="497" t="s">
        <v>498</v>
      </c>
    </row>
    <row r="72" spans="2:11" s="693" customFormat="1" ht="52.5" customHeight="1" x14ac:dyDescent="0.2">
      <c r="B72" s="489" t="s">
        <v>345</v>
      </c>
      <c r="C72" s="44" t="s">
        <v>80</v>
      </c>
      <c r="D72" s="348" t="s">
        <v>544</v>
      </c>
      <c r="E72" s="349" t="s">
        <v>896</v>
      </c>
      <c r="F72" s="485" t="s">
        <v>868</v>
      </c>
      <c r="G72" s="44" t="s">
        <v>3</v>
      </c>
      <c r="H72" s="694">
        <v>59.5</v>
      </c>
      <c r="I72" s="695" t="s">
        <v>590</v>
      </c>
      <c r="J72" s="182" t="s">
        <v>616</v>
      </c>
    </row>
    <row r="73" spans="2:11" s="693" customFormat="1" ht="28.5" customHeight="1" x14ac:dyDescent="0.2">
      <c r="B73" s="489"/>
      <c r="C73" s="44"/>
      <c r="D73" s="529"/>
      <c r="E73" s="292"/>
      <c r="F73" s="530"/>
      <c r="G73" s="44"/>
      <c r="H73" s="694"/>
      <c r="I73" s="21"/>
      <c r="J73" s="497"/>
    </row>
    <row r="74" spans="2:11" s="688" customFormat="1" ht="27" customHeight="1" x14ac:dyDescent="0.2">
      <c r="B74" s="612" t="s">
        <v>346</v>
      </c>
      <c r="C74" s="746" t="s">
        <v>15</v>
      </c>
      <c r="D74" s="747"/>
      <c r="E74" s="747"/>
      <c r="F74" s="747"/>
      <c r="G74" s="614"/>
      <c r="H74" s="696">
        <f>SUM(H75:H79)</f>
        <v>703.7</v>
      </c>
      <c r="I74" s="697"/>
      <c r="J74" s="698"/>
    </row>
    <row r="75" spans="2:11" s="688" customFormat="1" ht="35.25" customHeight="1" x14ac:dyDescent="0.2">
      <c r="B75" s="29" t="s">
        <v>347</v>
      </c>
      <c r="C75" s="21" t="s">
        <v>61</v>
      </c>
      <c r="D75" s="283">
        <v>1</v>
      </c>
      <c r="E75" s="293" t="s">
        <v>899</v>
      </c>
      <c r="F75" s="259" t="s">
        <v>864</v>
      </c>
      <c r="G75" s="21" t="s">
        <v>0</v>
      </c>
      <c r="H75" s="699">
        <v>120</v>
      </c>
      <c r="I75" s="21" t="s">
        <v>617</v>
      </c>
      <c r="J75" s="499" t="s">
        <v>503</v>
      </c>
    </row>
    <row r="76" spans="2:11" s="688" customFormat="1" ht="35.25" customHeight="1" x14ac:dyDescent="0.2">
      <c r="B76" s="29" t="s">
        <v>348</v>
      </c>
      <c r="C76" s="21" t="s">
        <v>62</v>
      </c>
      <c r="D76" s="283">
        <v>1</v>
      </c>
      <c r="E76" s="293" t="s">
        <v>900</v>
      </c>
      <c r="F76" s="259" t="s">
        <v>889</v>
      </c>
      <c r="G76" s="21" t="s">
        <v>0</v>
      </c>
      <c r="H76" s="699">
        <v>178.5</v>
      </c>
      <c r="I76" s="21" t="s">
        <v>617</v>
      </c>
      <c r="J76" s="499" t="s">
        <v>503</v>
      </c>
    </row>
    <row r="77" spans="2:11" s="688" customFormat="1" ht="35.25" customHeight="1" x14ac:dyDescent="0.2">
      <c r="B77" s="29" t="s">
        <v>349</v>
      </c>
      <c r="C77" s="21" t="s">
        <v>63</v>
      </c>
      <c r="D77" s="283">
        <v>1</v>
      </c>
      <c r="E77" s="293" t="s">
        <v>901</v>
      </c>
      <c r="F77" s="259" t="s">
        <v>864</v>
      </c>
      <c r="G77" s="21" t="s">
        <v>0</v>
      </c>
      <c r="H77" s="699">
        <v>40</v>
      </c>
      <c r="I77" s="21" t="s">
        <v>591</v>
      </c>
      <c r="J77" s="497" t="s">
        <v>618</v>
      </c>
    </row>
    <row r="78" spans="2:11" s="688" customFormat="1" ht="50.25" customHeight="1" x14ac:dyDescent="0.2">
      <c r="B78" s="29" t="s">
        <v>350</v>
      </c>
      <c r="C78" s="21" t="s">
        <v>276</v>
      </c>
      <c r="D78" s="347">
        <v>1</v>
      </c>
      <c r="E78" s="293" t="s">
        <v>915</v>
      </c>
      <c r="F78" s="259" t="s">
        <v>889</v>
      </c>
      <c r="G78" s="21" t="s">
        <v>0</v>
      </c>
      <c r="H78" s="699">
        <v>350.2</v>
      </c>
      <c r="I78" s="21" t="s">
        <v>619</v>
      </c>
      <c r="J78" s="497" t="s">
        <v>620</v>
      </c>
      <c r="K78" s="693"/>
    </row>
    <row r="79" spans="2:11" s="688" customFormat="1" ht="35.25" customHeight="1" x14ac:dyDescent="0.2">
      <c r="B79" s="29" t="s">
        <v>351</v>
      </c>
      <c r="C79" s="16" t="s">
        <v>237</v>
      </c>
      <c r="D79" s="260" t="s">
        <v>544</v>
      </c>
      <c r="E79" s="259" t="s">
        <v>902</v>
      </c>
      <c r="F79" s="259" t="s">
        <v>889</v>
      </c>
      <c r="G79" s="51" t="s">
        <v>1</v>
      </c>
      <c r="H79" s="699">
        <v>15</v>
      </c>
      <c r="I79" s="16" t="s">
        <v>592</v>
      </c>
      <c r="J79" s="497" t="s">
        <v>741</v>
      </c>
    </row>
    <row r="80" spans="2:11" s="688" customFormat="1" ht="30" customHeight="1" x14ac:dyDescent="0.2">
      <c r="B80" s="612" t="s">
        <v>352</v>
      </c>
      <c r="C80" s="746" t="s">
        <v>235</v>
      </c>
      <c r="D80" s="747"/>
      <c r="E80" s="747"/>
      <c r="F80" s="747"/>
      <c r="G80" s="614"/>
      <c r="H80" s="696">
        <f>SUM(H81:H92)</f>
        <v>2146.2800000000002</v>
      </c>
      <c r="I80" s="697"/>
      <c r="J80" s="698"/>
    </row>
    <row r="81" spans="2:10" s="688" customFormat="1" ht="44.25" customHeight="1" x14ac:dyDescent="0.2">
      <c r="B81" s="29" t="s">
        <v>353</v>
      </c>
      <c r="C81" s="27" t="s">
        <v>64</v>
      </c>
      <c r="D81" s="573" t="s">
        <v>544</v>
      </c>
      <c r="E81" s="258" t="s">
        <v>903</v>
      </c>
      <c r="F81" s="258" t="s">
        <v>904</v>
      </c>
      <c r="G81" s="29" t="s">
        <v>0</v>
      </c>
      <c r="H81" s="575">
        <v>950</v>
      </c>
      <c r="I81" s="27" t="s">
        <v>621</v>
      </c>
      <c r="J81" s="497" t="s">
        <v>618</v>
      </c>
    </row>
    <row r="82" spans="2:10" s="3" customFormat="1" ht="35.25" customHeight="1" x14ac:dyDescent="0.2">
      <c r="B82" s="29" t="s">
        <v>354</v>
      </c>
      <c r="C82" s="27" t="s">
        <v>238</v>
      </c>
      <c r="D82" s="263" t="s">
        <v>544</v>
      </c>
      <c r="E82" s="264" t="s">
        <v>811</v>
      </c>
      <c r="F82" s="256" t="s">
        <v>868</v>
      </c>
      <c r="G82" s="27" t="s">
        <v>0</v>
      </c>
      <c r="H82" s="575">
        <v>138</v>
      </c>
      <c r="I82" s="16" t="s">
        <v>750</v>
      </c>
      <c r="J82" s="497" t="s">
        <v>598</v>
      </c>
    </row>
    <row r="83" spans="2:10" s="688" customFormat="1" ht="21" customHeight="1" x14ac:dyDescent="0.2">
      <c r="B83" s="771" t="s">
        <v>355</v>
      </c>
      <c r="C83" s="771" t="s">
        <v>71</v>
      </c>
      <c r="D83" s="848" t="s">
        <v>544</v>
      </c>
      <c r="E83" s="825" t="s">
        <v>905</v>
      </c>
      <c r="F83" s="824" t="s">
        <v>868</v>
      </c>
      <c r="G83" s="29" t="s">
        <v>3</v>
      </c>
      <c r="H83" s="575">
        <v>79.3</v>
      </c>
      <c r="I83" s="872" t="s">
        <v>593</v>
      </c>
      <c r="J83" s="803" t="s">
        <v>622</v>
      </c>
    </row>
    <row r="84" spans="2:10" s="688" customFormat="1" ht="21.75" customHeight="1" x14ac:dyDescent="0.2">
      <c r="B84" s="771"/>
      <c r="C84" s="771"/>
      <c r="D84" s="849"/>
      <c r="E84" s="826"/>
      <c r="F84" s="824"/>
      <c r="G84" s="29" t="s">
        <v>0</v>
      </c>
      <c r="H84" s="575">
        <v>126.1</v>
      </c>
      <c r="I84" s="872"/>
      <c r="J84" s="803"/>
    </row>
    <row r="85" spans="2:10" s="688" customFormat="1" ht="30" customHeight="1" x14ac:dyDescent="0.2">
      <c r="B85" s="29" t="s">
        <v>356</v>
      </c>
      <c r="C85" s="29" t="s">
        <v>72</v>
      </c>
      <c r="D85" s="263" t="s">
        <v>544</v>
      </c>
      <c r="E85" s="264" t="s">
        <v>905</v>
      </c>
      <c r="F85" s="264" t="s">
        <v>868</v>
      </c>
      <c r="G85" s="29" t="s">
        <v>0</v>
      </c>
      <c r="H85" s="575">
        <v>53.3</v>
      </c>
      <c r="I85" s="177" t="s">
        <v>594</v>
      </c>
      <c r="J85" s="497" t="s">
        <v>530</v>
      </c>
    </row>
    <row r="86" spans="2:10" s="688" customFormat="1" ht="30" customHeight="1" x14ac:dyDescent="0.2">
      <c r="B86" s="738" t="s">
        <v>357</v>
      </c>
      <c r="C86" s="738" t="s">
        <v>1077</v>
      </c>
      <c r="D86" s="317" t="s">
        <v>544</v>
      </c>
      <c r="E86" s="271" t="s">
        <v>919</v>
      </c>
      <c r="F86" s="303" t="s">
        <v>775</v>
      </c>
      <c r="G86" s="29" t="s">
        <v>0</v>
      </c>
      <c r="H86" s="575">
        <v>6.5</v>
      </c>
      <c r="I86" s="873" t="s">
        <v>594</v>
      </c>
      <c r="J86" s="804" t="s">
        <v>1083</v>
      </c>
    </row>
    <row r="87" spans="2:10" s="688" customFormat="1" ht="39.75" customHeight="1" x14ac:dyDescent="0.2">
      <c r="B87" s="739"/>
      <c r="C87" s="739"/>
      <c r="D87" s="320" t="s">
        <v>528</v>
      </c>
      <c r="E87" s="271" t="s">
        <v>880</v>
      </c>
      <c r="F87" s="303" t="s">
        <v>818</v>
      </c>
      <c r="G87" s="29" t="s">
        <v>1</v>
      </c>
      <c r="H87" s="575">
        <v>35</v>
      </c>
      <c r="I87" s="874"/>
      <c r="J87" s="805"/>
    </row>
    <row r="88" spans="2:10" s="688" customFormat="1" ht="57" customHeight="1" x14ac:dyDescent="0.2">
      <c r="B88" s="29" t="s">
        <v>358</v>
      </c>
      <c r="C88" s="29" t="s">
        <v>73</v>
      </c>
      <c r="D88" s="263" t="s">
        <v>544</v>
      </c>
      <c r="E88" s="282" t="s">
        <v>908</v>
      </c>
      <c r="F88" s="282" t="s">
        <v>868</v>
      </c>
      <c r="G88" s="29" t="s">
        <v>3</v>
      </c>
      <c r="H88" s="700">
        <v>640.20000000000005</v>
      </c>
      <c r="I88" s="50" t="s">
        <v>595</v>
      </c>
      <c r="J88" s="497" t="s">
        <v>623</v>
      </c>
    </row>
    <row r="89" spans="2:10" s="688" customFormat="1" ht="65.25" customHeight="1" x14ac:dyDescent="0.2">
      <c r="B89" s="29" t="s">
        <v>359</v>
      </c>
      <c r="C89" s="29" t="s">
        <v>74</v>
      </c>
      <c r="D89" s="260" t="s">
        <v>544</v>
      </c>
      <c r="E89" s="259" t="s">
        <v>897</v>
      </c>
      <c r="F89" s="259" t="s">
        <v>868</v>
      </c>
      <c r="G89" s="302" t="s">
        <v>3</v>
      </c>
      <c r="H89" s="575">
        <v>48.1</v>
      </c>
      <c r="I89" s="21" t="s">
        <v>624</v>
      </c>
      <c r="J89" s="497" t="s">
        <v>625</v>
      </c>
    </row>
    <row r="90" spans="2:10" s="688" customFormat="1" ht="30.75" customHeight="1" x14ac:dyDescent="0.2">
      <c r="B90" s="29" t="s">
        <v>360</v>
      </c>
      <c r="C90" s="29" t="s">
        <v>218</v>
      </c>
      <c r="D90" s="260" t="s">
        <v>544</v>
      </c>
      <c r="E90" s="259" t="s">
        <v>898</v>
      </c>
      <c r="F90" s="259" t="s">
        <v>868</v>
      </c>
      <c r="G90" s="29" t="s">
        <v>3</v>
      </c>
      <c r="H90" s="575">
        <v>24.4</v>
      </c>
      <c r="I90" s="21" t="s">
        <v>596</v>
      </c>
      <c r="J90" s="497" t="s">
        <v>503</v>
      </c>
    </row>
    <row r="91" spans="2:10" s="693" customFormat="1" ht="69.75" customHeight="1" x14ac:dyDescent="0.2">
      <c r="B91" s="29" t="s">
        <v>361</v>
      </c>
      <c r="C91" s="131" t="s">
        <v>236</v>
      </c>
      <c r="D91" s="318"/>
      <c r="E91" s="291" t="s">
        <v>907</v>
      </c>
      <c r="F91" s="282" t="s">
        <v>868</v>
      </c>
      <c r="G91" s="21" t="s">
        <v>1</v>
      </c>
      <c r="H91" s="691">
        <v>36.78</v>
      </c>
      <c r="I91" s="16" t="s">
        <v>597</v>
      </c>
      <c r="J91" s="497" t="s">
        <v>498</v>
      </c>
    </row>
    <row r="92" spans="2:10" s="688" customFormat="1" ht="42" customHeight="1" x14ac:dyDescent="0.2">
      <c r="B92" s="29" t="s">
        <v>362</v>
      </c>
      <c r="C92" s="21" t="s">
        <v>626</v>
      </c>
      <c r="D92" s="260" t="s">
        <v>544</v>
      </c>
      <c r="E92" s="259" t="s">
        <v>906</v>
      </c>
      <c r="F92" s="259" t="s">
        <v>868</v>
      </c>
      <c r="G92" s="21" t="s">
        <v>3</v>
      </c>
      <c r="H92" s="691">
        <v>8.6</v>
      </c>
      <c r="I92" s="16" t="s">
        <v>627</v>
      </c>
      <c r="J92" s="497" t="s">
        <v>503</v>
      </c>
    </row>
    <row r="93" spans="2:10" s="701" customFormat="1" ht="27.75" customHeight="1" x14ac:dyDescent="0.2">
      <c r="B93" s="612" t="s">
        <v>363</v>
      </c>
      <c r="C93" s="746" t="s">
        <v>217</v>
      </c>
      <c r="D93" s="747"/>
      <c r="E93" s="747"/>
      <c r="F93" s="747"/>
      <c r="G93" s="614"/>
      <c r="H93" s="668">
        <f>SUM(H94:H96)</f>
        <v>481</v>
      </c>
      <c r="I93" s="686"/>
      <c r="J93" s="698"/>
    </row>
    <row r="94" spans="2:10" s="693" customFormat="1" ht="31.5" customHeight="1" x14ac:dyDescent="0.2">
      <c r="B94" s="489" t="s">
        <v>364</v>
      </c>
      <c r="C94" s="249" t="s">
        <v>78</v>
      </c>
      <c r="D94" s="321">
        <v>1</v>
      </c>
      <c r="E94" s="268" t="s">
        <v>910</v>
      </c>
      <c r="F94" s="268" t="s">
        <v>889</v>
      </c>
      <c r="G94" s="27" t="s">
        <v>0</v>
      </c>
      <c r="H94" s="575">
        <v>37.1</v>
      </c>
      <c r="I94" s="248" t="s">
        <v>599</v>
      </c>
      <c r="J94" s="500" t="s">
        <v>601</v>
      </c>
    </row>
    <row r="95" spans="2:10" s="693" customFormat="1" ht="20.25" customHeight="1" x14ac:dyDescent="0.2">
      <c r="B95" s="738" t="s">
        <v>365</v>
      </c>
      <c r="C95" s="744" t="s">
        <v>79</v>
      </c>
      <c r="D95" s="285" t="s">
        <v>544</v>
      </c>
      <c r="E95" s="825" t="s">
        <v>909</v>
      </c>
      <c r="F95" s="268" t="s">
        <v>868</v>
      </c>
      <c r="G95" s="27" t="s">
        <v>0</v>
      </c>
      <c r="H95" s="575">
        <v>258.3</v>
      </c>
      <c r="I95" s="744" t="s">
        <v>600</v>
      </c>
      <c r="J95" s="804" t="s">
        <v>628</v>
      </c>
    </row>
    <row r="96" spans="2:10" s="693" customFormat="1" ht="20.25" customHeight="1" x14ac:dyDescent="0.2">
      <c r="B96" s="739"/>
      <c r="C96" s="877"/>
      <c r="D96" s="346"/>
      <c r="E96" s="826"/>
      <c r="F96" s="294"/>
      <c r="G96" s="27" t="s">
        <v>3</v>
      </c>
      <c r="H96" s="575">
        <v>185.6</v>
      </c>
      <c r="I96" s="745"/>
      <c r="J96" s="871"/>
    </row>
    <row r="97" spans="2:10" s="701" customFormat="1" ht="28.5" customHeight="1" x14ac:dyDescent="0.2">
      <c r="B97" s="612" t="s">
        <v>366</v>
      </c>
      <c r="C97" s="746" t="s">
        <v>279</v>
      </c>
      <c r="D97" s="747"/>
      <c r="E97" s="747"/>
      <c r="F97" s="747"/>
      <c r="G97" s="614"/>
      <c r="H97" s="668">
        <f>SUM(H98:H110)</f>
        <v>643.9</v>
      </c>
      <c r="I97" s="686"/>
      <c r="J97" s="687"/>
    </row>
    <row r="98" spans="2:10" s="693" customFormat="1" ht="33.75" customHeight="1" x14ac:dyDescent="0.2">
      <c r="B98" s="29" t="s">
        <v>367</v>
      </c>
      <c r="C98" s="26" t="s">
        <v>277</v>
      </c>
      <c r="D98" s="346">
        <v>1</v>
      </c>
      <c r="E98" s="294" t="s">
        <v>911</v>
      </c>
      <c r="F98" s="271" t="s">
        <v>868</v>
      </c>
      <c r="G98" s="27" t="s">
        <v>0</v>
      </c>
      <c r="H98" s="575">
        <v>50</v>
      </c>
      <c r="I98" s="26" t="s">
        <v>629</v>
      </c>
      <c r="J98" s="501" t="s">
        <v>630</v>
      </c>
    </row>
    <row r="99" spans="2:10" s="1" customFormat="1" ht="33" customHeight="1" x14ac:dyDescent="0.2">
      <c r="B99" s="43" t="s">
        <v>368</v>
      </c>
      <c r="C99" s="28" t="s">
        <v>483</v>
      </c>
      <c r="D99" s="260" t="s">
        <v>544</v>
      </c>
      <c r="E99" s="259" t="s">
        <v>912</v>
      </c>
      <c r="F99" s="653" t="s">
        <v>913</v>
      </c>
      <c r="G99" s="44" t="s">
        <v>0</v>
      </c>
      <c r="H99" s="702">
        <v>12</v>
      </c>
      <c r="I99" s="695" t="s">
        <v>602</v>
      </c>
      <c r="J99" s="497" t="s">
        <v>530</v>
      </c>
    </row>
    <row r="100" spans="2:10" s="1" customFormat="1" ht="39" customHeight="1" x14ac:dyDescent="0.2">
      <c r="B100" s="43" t="s">
        <v>369</v>
      </c>
      <c r="C100" s="28" t="s">
        <v>472</v>
      </c>
      <c r="D100" s="317" t="s">
        <v>544</v>
      </c>
      <c r="E100" s="259" t="s">
        <v>912</v>
      </c>
      <c r="F100" s="259" t="s">
        <v>786</v>
      </c>
      <c r="G100" s="44" t="s">
        <v>0</v>
      </c>
      <c r="H100" s="702">
        <v>10</v>
      </c>
      <c r="I100" s="695" t="s">
        <v>631</v>
      </c>
      <c r="J100" s="497" t="s">
        <v>689</v>
      </c>
    </row>
    <row r="101" spans="2:10" s="1" customFormat="1" ht="54.75" customHeight="1" x14ac:dyDescent="0.2">
      <c r="B101" s="818" t="s">
        <v>370</v>
      </c>
      <c r="C101" s="818" t="s">
        <v>280</v>
      </c>
      <c r="D101" s="325" t="s">
        <v>544</v>
      </c>
      <c r="E101" s="292" t="s">
        <v>877</v>
      </c>
      <c r="F101" s="833" t="s">
        <v>871</v>
      </c>
      <c r="G101" s="528" t="s">
        <v>3</v>
      </c>
      <c r="H101" s="703">
        <v>49.3</v>
      </c>
      <c r="I101" s="830" t="s">
        <v>879</v>
      </c>
      <c r="J101" s="827" t="s">
        <v>503</v>
      </c>
    </row>
    <row r="102" spans="2:10" s="1" customFormat="1" ht="42" customHeight="1" x14ac:dyDescent="0.2">
      <c r="B102" s="819"/>
      <c r="C102" s="819"/>
      <c r="D102" s="325" t="s">
        <v>528</v>
      </c>
      <c r="E102" s="292" t="s">
        <v>872</v>
      </c>
      <c r="F102" s="834"/>
      <c r="G102" s="836" t="s">
        <v>0</v>
      </c>
      <c r="H102" s="838">
        <v>69.2</v>
      </c>
      <c r="I102" s="831"/>
      <c r="J102" s="828"/>
    </row>
    <row r="103" spans="2:10" s="1" customFormat="1" ht="36" customHeight="1" x14ac:dyDescent="0.2">
      <c r="B103" s="820"/>
      <c r="C103" s="820"/>
      <c r="D103" s="324" t="s">
        <v>603</v>
      </c>
      <c r="E103" s="295" t="s">
        <v>878</v>
      </c>
      <c r="F103" s="835"/>
      <c r="G103" s="837"/>
      <c r="H103" s="839"/>
      <c r="I103" s="832"/>
      <c r="J103" s="829"/>
    </row>
    <row r="104" spans="2:10" s="1" customFormat="1" ht="30.75" customHeight="1" x14ac:dyDescent="0.2">
      <c r="B104" s="821" t="s">
        <v>371</v>
      </c>
      <c r="C104" s="818" t="s">
        <v>104</v>
      </c>
      <c r="D104" s="325" t="s">
        <v>544</v>
      </c>
      <c r="E104" s="329" t="s">
        <v>873</v>
      </c>
      <c r="F104" s="843" t="s">
        <v>874</v>
      </c>
      <c r="G104" s="836" t="s">
        <v>3</v>
      </c>
      <c r="H104" s="838">
        <v>36.4</v>
      </c>
      <c r="I104" s="830" t="s">
        <v>637</v>
      </c>
      <c r="J104" s="827" t="s">
        <v>503</v>
      </c>
    </row>
    <row r="105" spans="2:10" s="1" customFormat="1" ht="30.75" customHeight="1" x14ac:dyDescent="0.2">
      <c r="B105" s="822"/>
      <c r="C105" s="819"/>
      <c r="D105" s="323" t="s">
        <v>528</v>
      </c>
      <c r="E105" s="329" t="s">
        <v>875</v>
      </c>
      <c r="F105" s="844"/>
      <c r="G105" s="841"/>
      <c r="H105" s="840"/>
      <c r="I105" s="831"/>
      <c r="J105" s="828"/>
    </row>
    <row r="106" spans="2:10" s="1" customFormat="1" ht="30.75" customHeight="1" x14ac:dyDescent="0.2">
      <c r="B106" s="823"/>
      <c r="C106" s="820"/>
      <c r="D106" s="323" t="s">
        <v>603</v>
      </c>
      <c r="E106" s="329" t="s">
        <v>876</v>
      </c>
      <c r="F106" s="845"/>
      <c r="G106" s="837"/>
      <c r="H106" s="839"/>
      <c r="I106" s="832"/>
      <c r="J106" s="829"/>
    </row>
    <row r="107" spans="2:10" s="1" customFormat="1" ht="37.5" customHeight="1" x14ac:dyDescent="0.2">
      <c r="B107" s="43" t="s">
        <v>372</v>
      </c>
      <c r="C107" s="43" t="s">
        <v>281</v>
      </c>
      <c r="D107" s="325" t="s">
        <v>544</v>
      </c>
      <c r="E107" s="156" t="s">
        <v>858</v>
      </c>
      <c r="F107" s="530" t="s">
        <v>857</v>
      </c>
      <c r="G107" s="44" t="s">
        <v>3</v>
      </c>
      <c r="H107" s="694">
        <v>140</v>
      </c>
      <c r="I107" s="695" t="s">
        <v>914</v>
      </c>
      <c r="J107" s="182" t="s">
        <v>557</v>
      </c>
    </row>
    <row r="108" spans="2:10" s="1" customFormat="1" ht="43.5" customHeight="1" x14ac:dyDescent="0.2">
      <c r="B108" s="43" t="s">
        <v>373</v>
      </c>
      <c r="C108" s="43" t="s">
        <v>242</v>
      </c>
      <c r="D108" s="325" t="s">
        <v>544</v>
      </c>
      <c r="E108" s="156" t="s">
        <v>858</v>
      </c>
      <c r="F108" s="530" t="s">
        <v>857</v>
      </c>
      <c r="G108" s="44" t="s">
        <v>3</v>
      </c>
      <c r="H108" s="694">
        <v>177</v>
      </c>
      <c r="I108" s="695" t="s">
        <v>914</v>
      </c>
      <c r="J108" s="182" t="s">
        <v>557</v>
      </c>
    </row>
    <row r="109" spans="2:10" s="1" customFormat="1" ht="43.5" customHeight="1" x14ac:dyDescent="0.2">
      <c r="B109" s="44" t="s">
        <v>1093</v>
      </c>
      <c r="C109" s="44" t="s">
        <v>1094</v>
      </c>
      <c r="D109" s="325" t="s">
        <v>544</v>
      </c>
      <c r="E109" s="156" t="s">
        <v>771</v>
      </c>
      <c r="F109" s="530" t="s">
        <v>871</v>
      </c>
      <c r="G109" s="434" t="s">
        <v>0</v>
      </c>
      <c r="H109" s="129">
        <v>80</v>
      </c>
      <c r="I109" s="695" t="s">
        <v>1097</v>
      </c>
      <c r="J109" s="182" t="s">
        <v>499</v>
      </c>
    </row>
    <row r="110" spans="2:10" s="1" customFormat="1" ht="43.5" customHeight="1" x14ac:dyDescent="0.2">
      <c r="B110" s="44" t="s">
        <v>1095</v>
      </c>
      <c r="C110" s="44" t="s">
        <v>1096</v>
      </c>
      <c r="D110" s="325" t="s">
        <v>544</v>
      </c>
      <c r="E110" s="156" t="s">
        <v>1099</v>
      </c>
      <c r="F110" s="530" t="s">
        <v>871</v>
      </c>
      <c r="G110" s="434" t="s">
        <v>0</v>
      </c>
      <c r="H110" s="129">
        <v>20</v>
      </c>
      <c r="I110" s="695" t="s">
        <v>1098</v>
      </c>
      <c r="J110" s="182" t="s">
        <v>579</v>
      </c>
    </row>
    <row r="111" spans="2:10" s="688" customFormat="1" ht="26.25" customHeight="1" x14ac:dyDescent="0.2">
      <c r="B111" s="612" t="s">
        <v>374</v>
      </c>
      <c r="C111" s="746" t="s">
        <v>88</v>
      </c>
      <c r="D111" s="747"/>
      <c r="E111" s="747"/>
      <c r="F111" s="747"/>
      <c r="G111" s="613"/>
      <c r="H111" s="682">
        <f>SUM(H112:H132)</f>
        <v>1288.9000000000001</v>
      </c>
      <c r="I111" s="686"/>
      <c r="J111" s="687"/>
    </row>
    <row r="112" spans="2:10" s="688" customFormat="1" ht="33.75" customHeight="1" x14ac:dyDescent="0.2">
      <c r="B112" s="489" t="s">
        <v>375</v>
      </c>
      <c r="C112" s="27" t="s">
        <v>185</v>
      </c>
      <c r="D112" s="319">
        <v>1</v>
      </c>
      <c r="E112" s="256" t="s">
        <v>859</v>
      </c>
      <c r="F112" s="306" t="s">
        <v>869</v>
      </c>
      <c r="G112" s="27" t="s">
        <v>0</v>
      </c>
      <c r="H112" s="575">
        <v>150</v>
      </c>
      <c r="I112" s="27" t="s">
        <v>632</v>
      </c>
      <c r="J112" s="497" t="s">
        <v>603</v>
      </c>
    </row>
    <row r="113" spans="2:10" s="688" customFormat="1" ht="42" customHeight="1" x14ac:dyDescent="0.2">
      <c r="B113" s="738" t="s">
        <v>376</v>
      </c>
      <c r="C113" s="744" t="s">
        <v>445</v>
      </c>
      <c r="D113" s="319">
        <v>1</v>
      </c>
      <c r="E113" s="259" t="s">
        <v>854</v>
      </c>
      <c r="F113" s="306" t="s">
        <v>770</v>
      </c>
      <c r="G113" s="744" t="s">
        <v>0</v>
      </c>
      <c r="H113" s="742">
        <v>45</v>
      </c>
      <c r="I113" s="744" t="s">
        <v>633</v>
      </c>
      <c r="J113" s="804" t="s">
        <v>528</v>
      </c>
    </row>
    <row r="114" spans="2:10" s="688" customFormat="1" ht="27" customHeight="1" x14ac:dyDescent="0.2">
      <c r="B114" s="773"/>
      <c r="C114" s="758"/>
      <c r="D114" s="319">
        <v>2</v>
      </c>
      <c r="E114" s="259" t="s">
        <v>856</v>
      </c>
      <c r="F114" s="306" t="s">
        <v>860</v>
      </c>
      <c r="G114" s="745"/>
      <c r="H114" s="743"/>
      <c r="I114" s="758"/>
      <c r="J114" s="854"/>
    </row>
    <row r="115" spans="2:10" s="688" customFormat="1" ht="42" customHeight="1" x14ac:dyDescent="0.2">
      <c r="B115" s="773"/>
      <c r="C115" s="758"/>
      <c r="D115" s="319">
        <v>3</v>
      </c>
      <c r="E115" s="256" t="s">
        <v>826</v>
      </c>
      <c r="F115" s="306" t="s">
        <v>818</v>
      </c>
      <c r="G115" s="744" t="s">
        <v>1</v>
      </c>
      <c r="H115" s="742">
        <v>255</v>
      </c>
      <c r="I115" s="758"/>
      <c r="J115" s="854"/>
    </row>
    <row r="116" spans="2:10" s="688" customFormat="1" ht="33" customHeight="1" x14ac:dyDescent="0.2">
      <c r="B116" s="739"/>
      <c r="C116" s="745"/>
      <c r="D116" s="319">
        <v>4</v>
      </c>
      <c r="E116" s="259" t="s">
        <v>855</v>
      </c>
      <c r="F116" s="306" t="s">
        <v>775</v>
      </c>
      <c r="G116" s="745"/>
      <c r="H116" s="743"/>
      <c r="I116" s="745"/>
      <c r="J116" s="805"/>
    </row>
    <row r="117" spans="2:10" s="688" customFormat="1" ht="63.75" customHeight="1" x14ac:dyDescent="0.2">
      <c r="B117" s="704" t="s">
        <v>377</v>
      </c>
      <c r="C117" s="27" t="s">
        <v>81</v>
      </c>
      <c r="D117" s="319">
        <v>1</v>
      </c>
      <c r="E117" s="256" t="s">
        <v>861</v>
      </c>
      <c r="F117" s="306" t="s">
        <v>862</v>
      </c>
      <c r="G117" s="27" t="s">
        <v>0</v>
      </c>
      <c r="H117" s="575">
        <v>200</v>
      </c>
      <c r="I117" s="27" t="s">
        <v>634</v>
      </c>
      <c r="J117" s="497" t="s">
        <v>503</v>
      </c>
    </row>
    <row r="118" spans="2:10" s="688" customFormat="1" ht="27" customHeight="1" x14ac:dyDescent="0.2">
      <c r="B118" s="704" t="s">
        <v>378</v>
      </c>
      <c r="C118" s="27" t="s">
        <v>446</v>
      </c>
      <c r="D118" s="319">
        <v>1</v>
      </c>
      <c r="E118" s="256" t="s">
        <v>863</v>
      </c>
      <c r="F118" s="306" t="s">
        <v>864</v>
      </c>
      <c r="G118" s="27" t="s">
        <v>0</v>
      </c>
      <c r="H118" s="575">
        <v>25</v>
      </c>
      <c r="I118" s="27" t="s">
        <v>635</v>
      </c>
      <c r="J118" s="497" t="s">
        <v>503</v>
      </c>
    </row>
    <row r="119" spans="2:10" s="688" customFormat="1" ht="51.75" customHeight="1" x14ac:dyDescent="0.2">
      <c r="B119" s="704" t="s">
        <v>379</v>
      </c>
      <c r="C119" s="27" t="s">
        <v>82</v>
      </c>
      <c r="D119" s="319">
        <v>1</v>
      </c>
      <c r="E119" s="256" t="s">
        <v>865</v>
      </c>
      <c r="F119" s="306" t="s">
        <v>866</v>
      </c>
      <c r="G119" s="27" t="s">
        <v>0</v>
      </c>
      <c r="H119" s="575">
        <v>150</v>
      </c>
      <c r="I119" s="27" t="s">
        <v>737</v>
      </c>
      <c r="J119" s="497" t="s">
        <v>579</v>
      </c>
    </row>
    <row r="120" spans="2:10" s="688" customFormat="1" ht="31.5" customHeight="1" x14ac:dyDescent="0.2">
      <c r="B120" s="704" t="s">
        <v>380</v>
      </c>
      <c r="C120" s="29" t="s">
        <v>87</v>
      </c>
      <c r="D120" s="300" t="s">
        <v>544</v>
      </c>
      <c r="E120" s="282" t="s">
        <v>867</v>
      </c>
      <c r="F120" s="304" t="s">
        <v>868</v>
      </c>
      <c r="G120" s="27" t="s">
        <v>3</v>
      </c>
      <c r="H120" s="575">
        <v>62.9</v>
      </c>
      <c r="I120" s="21" t="s">
        <v>636</v>
      </c>
      <c r="J120" s="497" t="s">
        <v>668</v>
      </c>
    </row>
    <row r="121" spans="2:10" s="688" customFormat="1" ht="43.5" customHeight="1" x14ac:dyDescent="0.2">
      <c r="B121" s="738" t="s">
        <v>381</v>
      </c>
      <c r="C121" s="738" t="s">
        <v>1076</v>
      </c>
      <c r="D121" s="319">
        <v>1</v>
      </c>
      <c r="E121" s="259" t="s">
        <v>854</v>
      </c>
      <c r="F121" s="306" t="s">
        <v>770</v>
      </c>
      <c r="G121" s="744" t="s">
        <v>0</v>
      </c>
      <c r="H121" s="742">
        <v>30</v>
      </c>
      <c r="I121" s="738" t="s">
        <v>870</v>
      </c>
      <c r="J121" s="804" t="s">
        <v>495</v>
      </c>
    </row>
    <row r="122" spans="2:10" s="688" customFormat="1" ht="30.75" customHeight="1" x14ac:dyDescent="0.2">
      <c r="B122" s="773"/>
      <c r="C122" s="773"/>
      <c r="D122" s="319">
        <v>2</v>
      </c>
      <c r="E122" s="259" t="s">
        <v>856</v>
      </c>
      <c r="F122" s="306" t="s">
        <v>860</v>
      </c>
      <c r="G122" s="745"/>
      <c r="H122" s="743"/>
      <c r="I122" s="773"/>
      <c r="J122" s="854"/>
    </row>
    <row r="123" spans="2:10" s="688" customFormat="1" ht="39.75" customHeight="1" x14ac:dyDescent="0.2">
      <c r="B123" s="773"/>
      <c r="C123" s="773"/>
      <c r="D123" s="319">
        <v>3</v>
      </c>
      <c r="E123" s="256" t="s">
        <v>826</v>
      </c>
      <c r="F123" s="306" t="s">
        <v>818</v>
      </c>
      <c r="G123" s="744" t="s">
        <v>1</v>
      </c>
      <c r="H123" s="742">
        <v>200</v>
      </c>
      <c r="I123" s="773"/>
      <c r="J123" s="854"/>
    </row>
    <row r="124" spans="2:10" s="688" customFormat="1" ht="34.5" customHeight="1" x14ac:dyDescent="0.2">
      <c r="B124" s="739"/>
      <c r="C124" s="739"/>
      <c r="D124" s="319">
        <v>4</v>
      </c>
      <c r="E124" s="259" t="s">
        <v>855</v>
      </c>
      <c r="F124" s="306" t="s">
        <v>775</v>
      </c>
      <c r="G124" s="745"/>
      <c r="H124" s="743"/>
      <c r="I124" s="739"/>
      <c r="J124" s="805"/>
    </row>
    <row r="125" spans="2:10" s="688" customFormat="1" ht="37.5" customHeight="1" x14ac:dyDescent="0.2">
      <c r="B125" s="738" t="s">
        <v>382</v>
      </c>
      <c r="C125" s="738" t="s">
        <v>1075</v>
      </c>
      <c r="D125" s="319">
        <v>1</v>
      </c>
      <c r="E125" s="259" t="s">
        <v>854</v>
      </c>
      <c r="F125" s="306" t="s">
        <v>770</v>
      </c>
      <c r="G125" s="744" t="s">
        <v>0</v>
      </c>
      <c r="H125" s="742">
        <v>15</v>
      </c>
      <c r="I125" s="738" t="s">
        <v>870</v>
      </c>
      <c r="J125" s="804" t="s">
        <v>495</v>
      </c>
    </row>
    <row r="126" spans="2:10" s="688" customFormat="1" ht="30.75" customHeight="1" x14ac:dyDescent="0.2">
      <c r="B126" s="773"/>
      <c r="C126" s="773"/>
      <c r="D126" s="319">
        <v>2</v>
      </c>
      <c r="E126" s="259" t="s">
        <v>856</v>
      </c>
      <c r="F126" s="306" t="s">
        <v>860</v>
      </c>
      <c r="G126" s="745"/>
      <c r="H126" s="743"/>
      <c r="I126" s="773"/>
      <c r="J126" s="854"/>
    </row>
    <row r="127" spans="2:10" s="688" customFormat="1" ht="43.5" customHeight="1" x14ac:dyDescent="0.2">
      <c r="B127" s="773"/>
      <c r="C127" s="773"/>
      <c r="D127" s="319">
        <v>3</v>
      </c>
      <c r="E127" s="256" t="s">
        <v>826</v>
      </c>
      <c r="F127" s="306" t="s">
        <v>818</v>
      </c>
      <c r="G127" s="744" t="s">
        <v>1</v>
      </c>
      <c r="H127" s="742">
        <v>100</v>
      </c>
      <c r="I127" s="773"/>
      <c r="J127" s="854"/>
    </row>
    <row r="128" spans="2:10" s="688" customFormat="1" ht="26.25" customHeight="1" x14ac:dyDescent="0.2">
      <c r="B128" s="739"/>
      <c r="C128" s="739"/>
      <c r="D128" s="319">
        <v>4</v>
      </c>
      <c r="E128" s="259" t="s">
        <v>855</v>
      </c>
      <c r="F128" s="306" t="s">
        <v>775</v>
      </c>
      <c r="G128" s="745"/>
      <c r="H128" s="743"/>
      <c r="I128" s="739"/>
      <c r="J128" s="805"/>
    </row>
    <row r="129" spans="2:10" s="688" customFormat="1" ht="34.5" customHeight="1" x14ac:dyDescent="0.2">
      <c r="B129" s="771" t="s">
        <v>1100</v>
      </c>
      <c r="C129" s="771" t="s">
        <v>447</v>
      </c>
      <c r="D129" s="317" t="s">
        <v>544</v>
      </c>
      <c r="E129" s="271" t="s">
        <v>919</v>
      </c>
      <c r="F129" s="303" t="s">
        <v>775</v>
      </c>
      <c r="G129" s="27" t="s">
        <v>0</v>
      </c>
      <c r="H129" s="583">
        <v>4</v>
      </c>
      <c r="I129" s="817" t="s">
        <v>882</v>
      </c>
      <c r="J129" s="803" t="s">
        <v>881</v>
      </c>
    </row>
    <row r="130" spans="2:10" s="688" customFormat="1" ht="42" customHeight="1" x14ac:dyDescent="0.2">
      <c r="B130" s="771"/>
      <c r="C130" s="771"/>
      <c r="D130" s="320" t="s">
        <v>528</v>
      </c>
      <c r="E130" s="271" t="s">
        <v>880</v>
      </c>
      <c r="F130" s="303" t="s">
        <v>818</v>
      </c>
      <c r="G130" s="27" t="s">
        <v>1</v>
      </c>
      <c r="H130" s="583">
        <v>22</v>
      </c>
      <c r="I130" s="817"/>
      <c r="J130" s="803"/>
    </row>
    <row r="131" spans="2:10" s="693" customFormat="1" ht="55.5" customHeight="1" x14ac:dyDescent="0.2">
      <c r="B131" s="771" t="s">
        <v>383</v>
      </c>
      <c r="C131" s="771" t="s">
        <v>447</v>
      </c>
      <c r="D131" s="317" t="s">
        <v>544</v>
      </c>
      <c r="E131" s="271" t="s">
        <v>919</v>
      </c>
      <c r="F131" s="303" t="s">
        <v>775</v>
      </c>
      <c r="G131" s="27" t="s">
        <v>0</v>
      </c>
      <c r="H131" s="575">
        <v>5</v>
      </c>
      <c r="I131" s="817" t="s">
        <v>882</v>
      </c>
      <c r="J131" s="803" t="s">
        <v>881</v>
      </c>
    </row>
    <row r="132" spans="2:10" s="693" customFormat="1" ht="44.25" customHeight="1" x14ac:dyDescent="0.2">
      <c r="B132" s="771"/>
      <c r="C132" s="771"/>
      <c r="D132" s="320" t="s">
        <v>528</v>
      </c>
      <c r="E132" s="271" t="s">
        <v>880</v>
      </c>
      <c r="F132" s="303" t="s">
        <v>818</v>
      </c>
      <c r="G132" s="27" t="s">
        <v>1</v>
      </c>
      <c r="H132" s="575">
        <v>25</v>
      </c>
      <c r="I132" s="817"/>
      <c r="J132" s="803"/>
    </row>
    <row r="133" spans="2:10" s="688" customFormat="1" ht="31.5" customHeight="1" x14ac:dyDescent="0.2">
      <c r="B133" s="875" t="s">
        <v>204</v>
      </c>
      <c r="C133" s="875"/>
      <c r="D133" s="875"/>
      <c r="E133" s="875"/>
      <c r="F133" s="875"/>
      <c r="G133" s="876"/>
      <c r="H133" s="705">
        <f>+H111+H97+H93+H80+H74+H54+H36+H32+H16+H12</f>
        <v>33993.379999999997</v>
      </c>
      <c r="I133" s="706"/>
      <c r="J133" s="707"/>
    </row>
    <row r="134" spans="2:10" s="688" customFormat="1" ht="21" customHeight="1" x14ac:dyDescent="0.2">
      <c r="B134" s="811"/>
      <c r="C134" s="811"/>
      <c r="D134" s="811"/>
      <c r="E134" s="811"/>
      <c r="F134" s="811"/>
      <c r="G134" s="811"/>
      <c r="H134" s="708"/>
      <c r="I134" s="706"/>
      <c r="J134" s="707"/>
    </row>
    <row r="135" spans="2:10" s="111" customFormat="1" ht="30" customHeight="1" x14ac:dyDescent="0.2">
      <c r="B135" s="330"/>
      <c r="C135" s="132" t="s">
        <v>170</v>
      </c>
      <c r="D135" s="326"/>
      <c r="E135" s="296"/>
      <c r="F135" s="308"/>
      <c r="G135" s="330"/>
      <c r="H135" s="709">
        <f t="shared" ref="H135" si="0">SUM(H137:H142)</f>
        <v>33993.379999999997</v>
      </c>
      <c r="I135" s="531"/>
      <c r="J135" s="503"/>
    </row>
    <row r="136" spans="2:10" s="111" customFormat="1" ht="17.25" customHeight="1" x14ac:dyDescent="0.2">
      <c r="B136" s="331"/>
      <c r="C136" s="133" t="s">
        <v>171</v>
      </c>
      <c r="D136" s="314"/>
      <c r="E136" s="133"/>
      <c r="F136" s="309"/>
      <c r="G136" s="331"/>
      <c r="H136" s="710"/>
      <c r="I136" s="238"/>
      <c r="J136" s="504"/>
    </row>
    <row r="137" spans="2:10" s="111" customFormat="1" ht="33.75" customHeight="1" x14ac:dyDescent="0.2">
      <c r="B137" s="331"/>
      <c r="C137" s="133" t="s">
        <v>172</v>
      </c>
      <c r="D137" s="314"/>
      <c r="E137" s="133"/>
      <c r="F137" s="309"/>
      <c r="G137" s="332" t="s">
        <v>0</v>
      </c>
      <c r="H137" s="710">
        <f>+H131+H125+H121+H119+H118+H117+H113+H112+H102+H100+H99+H98+H95+H94+H86+H85+H84+H82+H81+H78+H77+H76+H75+H61+H60+H59+H56+H46+H44+H42+H41+H40+H39+H38+H37+H35+H34+H33+H29+H28+H27+H26+H25+H24+H23+H22+H21+H20+H19+H18+H17+H14+H13+H53+H109+H110+H129+H51</f>
        <v>7117.2</v>
      </c>
      <c r="I137" s="238"/>
      <c r="J137" s="504"/>
    </row>
    <row r="138" spans="2:10" s="111" customFormat="1" ht="28.5" customHeight="1" x14ac:dyDescent="0.2">
      <c r="B138" s="331"/>
      <c r="C138" s="133" t="s">
        <v>173</v>
      </c>
      <c r="D138" s="314"/>
      <c r="E138" s="133"/>
      <c r="F138" s="309"/>
      <c r="G138" s="332" t="s">
        <v>3</v>
      </c>
      <c r="H138" s="710">
        <f>+H120+H104+H101+H96+H92+H90+H89+H88+H83+H72+H69+H68+H67+H66+H65+H64+H63+H62+H57+H55+H52+H49+H45+H31+H73+H108+H107</f>
        <v>25131</v>
      </c>
      <c r="I138" s="178"/>
      <c r="J138" s="504"/>
    </row>
    <row r="139" spans="2:10" s="111" customFormat="1" ht="22.5" customHeight="1" x14ac:dyDescent="0.2">
      <c r="B139" s="331"/>
      <c r="C139" s="133" t="s">
        <v>174</v>
      </c>
      <c r="D139" s="314"/>
      <c r="E139" s="133"/>
      <c r="F139" s="309"/>
      <c r="G139" s="332" t="s">
        <v>4</v>
      </c>
      <c r="H139" s="710"/>
      <c r="I139" s="178"/>
      <c r="J139" s="504"/>
    </row>
    <row r="140" spans="2:10" s="111" customFormat="1" ht="22.5" customHeight="1" x14ac:dyDescent="0.2">
      <c r="B140" s="331"/>
      <c r="C140" s="133" t="s">
        <v>175</v>
      </c>
      <c r="D140" s="314"/>
      <c r="E140" s="133"/>
      <c r="F140" s="309"/>
      <c r="G140" s="332" t="s">
        <v>1</v>
      </c>
      <c r="H140" s="710">
        <f>+H132+H127+H123+H115+H91+H87+H50+H48+H47+H43+H70+H79+H130+H30+H71</f>
        <v>1745.18</v>
      </c>
      <c r="I140" s="178"/>
      <c r="J140" s="504"/>
    </row>
    <row r="141" spans="2:10" s="111" customFormat="1" ht="22.5" customHeight="1" x14ac:dyDescent="0.2">
      <c r="B141" s="331"/>
      <c r="C141" s="133" t="s">
        <v>176</v>
      </c>
      <c r="D141" s="314"/>
      <c r="E141" s="133"/>
      <c r="F141" s="309"/>
      <c r="G141" s="332" t="s">
        <v>2</v>
      </c>
      <c r="H141" s="710"/>
      <c r="I141" s="178"/>
      <c r="J141" s="504"/>
    </row>
    <row r="142" spans="2:10" s="111" customFormat="1" ht="22.5" customHeight="1" x14ac:dyDescent="0.2">
      <c r="B142" s="629"/>
      <c r="C142" s="134" t="s">
        <v>177</v>
      </c>
      <c r="D142" s="315"/>
      <c r="E142" s="134"/>
      <c r="F142" s="310"/>
      <c r="G142" s="333" t="s">
        <v>181</v>
      </c>
      <c r="H142" s="710"/>
      <c r="I142" s="178"/>
      <c r="J142" s="504"/>
    </row>
    <row r="143" spans="2:10" s="111" customFormat="1" ht="46.5" customHeight="1" x14ac:dyDescent="0.2">
      <c r="B143" s="334"/>
      <c r="C143" s="77" t="s">
        <v>178</v>
      </c>
      <c r="D143" s="327"/>
      <c r="E143" s="297"/>
      <c r="F143" s="311"/>
      <c r="G143" s="334" t="s">
        <v>182</v>
      </c>
      <c r="H143" s="709"/>
      <c r="I143" s="179"/>
      <c r="J143" s="505"/>
    </row>
    <row r="144" spans="2:10" s="111" customFormat="1" ht="29.25" customHeight="1" x14ac:dyDescent="0.2">
      <c r="B144" s="711"/>
      <c r="C144" s="82" t="s">
        <v>180</v>
      </c>
      <c r="D144" s="340"/>
      <c r="E144" s="344"/>
      <c r="F144" s="341"/>
      <c r="G144" s="711"/>
      <c r="H144" s="712">
        <f t="shared" ref="H144" si="1">+H143+H135</f>
        <v>33993.379999999997</v>
      </c>
      <c r="I144" s="179"/>
      <c r="J144" s="505"/>
    </row>
    <row r="145" spans="2:10" s="5" customFormat="1" ht="21.75" customHeight="1" x14ac:dyDescent="0.2">
      <c r="B145" s="276"/>
      <c r="C145" s="67" t="s">
        <v>179</v>
      </c>
      <c r="D145" s="314"/>
      <c r="E145" s="133"/>
      <c r="F145" s="309"/>
      <c r="G145" s="276"/>
      <c r="H145" s="713">
        <f>+H127+H123+H114+H87+H132</f>
        <v>360</v>
      </c>
      <c r="I145" s="180"/>
      <c r="J145" s="506"/>
    </row>
    <row r="146" spans="2:10" s="688" customFormat="1" ht="25.5" x14ac:dyDescent="0.2">
      <c r="B146" s="67"/>
      <c r="C146" s="67" t="s">
        <v>216</v>
      </c>
      <c r="D146" s="314"/>
      <c r="E146" s="133"/>
      <c r="F146" s="309"/>
      <c r="G146" s="641"/>
      <c r="H146" s="714"/>
      <c r="I146" s="180"/>
      <c r="J146" s="506"/>
    </row>
    <row r="147" spans="2:10" ht="30" customHeight="1" x14ac:dyDescent="0.2">
      <c r="H147" s="715"/>
      <c r="I147" s="181"/>
      <c r="J147" s="507"/>
    </row>
    <row r="150" spans="2:10" ht="30" customHeight="1" x14ac:dyDescent="0.2">
      <c r="H150" s="715"/>
    </row>
    <row r="151" spans="2:10" ht="30" customHeight="1" x14ac:dyDescent="0.2">
      <c r="H151" s="716"/>
    </row>
    <row r="153" spans="2:10" ht="30" customHeight="1" x14ac:dyDescent="0.2">
      <c r="C153" s="717"/>
      <c r="E153" s="345"/>
      <c r="F153" s="313"/>
      <c r="H153" s="715"/>
    </row>
    <row r="154" spans="2:10" ht="30" customHeight="1" x14ac:dyDescent="0.2">
      <c r="H154" s="718"/>
    </row>
    <row r="155" spans="2:10" ht="30" customHeight="1" x14ac:dyDescent="0.2">
      <c r="H155" s="719"/>
    </row>
  </sheetData>
  <mergeCells count="150">
    <mergeCell ref="G1:I1"/>
    <mergeCell ref="G2:J2"/>
    <mergeCell ref="G3:J3"/>
    <mergeCell ref="G4:I4"/>
    <mergeCell ref="G5:I5"/>
    <mergeCell ref="I43:I45"/>
    <mergeCell ref="I46:I47"/>
    <mergeCell ref="J50:J52"/>
    <mergeCell ref="J48:J49"/>
    <mergeCell ref="J43:J45"/>
    <mergeCell ref="J46:J47"/>
    <mergeCell ref="J9:J10"/>
    <mergeCell ref="I30:I31"/>
    <mergeCell ref="J30:J31"/>
    <mergeCell ref="I14:I15"/>
    <mergeCell ref="H8:H10"/>
    <mergeCell ref="I8:J8"/>
    <mergeCell ref="I9:I10"/>
    <mergeCell ref="G14:G15"/>
    <mergeCell ref="H14:H15"/>
    <mergeCell ref="J14:J15"/>
    <mergeCell ref="B8:B10"/>
    <mergeCell ref="B14:B15"/>
    <mergeCell ref="C8:C10"/>
    <mergeCell ref="D8:D10"/>
    <mergeCell ref="E8:E10"/>
    <mergeCell ref="C46:C47"/>
    <mergeCell ref="C43:C45"/>
    <mergeCell ref="B46:B47"/>
    <mergeCell ref="C48:C49"/>
    <mergeCell ref="B48:B49"/>
    <mergeCell ref="B30:B31"/>
    <mergeCell ref="C30:C31"/>
    <mergeCell ref="B43:B45"/>
    <mergeCell ref="C14:C15"/>
    <mergeCell ref="E48:E49"/>
    <mergeCell ref="C12:F12"/>
    <mergeCell ref="C16:F16"/>
    <mergeCell ref="C36:F36"/>
    <mergeCell ref="C32:F32"/>
    <mergeCell ref="B134:G134"/>
    <mergeCell ref="B131:B132"/>
    <mergeCell ref="C131:C132"/>
    <mergeCell ref="B133:G133"/>
    <mergeCell ref="B95:B96"/>
    <mergeCell ref="C95:C96"/>
    <mergeCell ref="I131:I132"/>
    <mergeCell ref="C50:C52"/>
    <mergeCell ref="B50:B52"/>
    <mergeCell ref="B83:B84"/>
    <mergeCell ref="B86:B87"/>
    <mergeCell ref="C86:C87"/>
    <mergeCell ref="B121:B124"/>
    <mergeCell ref="B125:B128"/>
    <mergeCell ref="C83:C84"/>
    <mergeCell ref="B55:B56"/>
    <mergeCell ref="C55:C56"/>
    <mergeCell ref="B65:B66"/>
    <mergeCell ref="C65:C66"/>
    <mergeCell ref="B57:B58"/>
    <mergeCell ref="C57:C58"/>
    <mergeCell ref="G57:G58"/>
    <mergeCell ref="C101:C103"/>
    <mergeCell ref="C125:C128"/>
    <mergeCell ref="J131:J132"/>
    <mergeCell ref="I65:I66"/>
    <mergeCell ref="I55:I56"/>
    <mergeCell ref="J55:J56"/>
    <mergeCell ref="J65:J66"/>
    <mergeCell ref="J83:J84"/>
    <mergeCell ref="J86:J87"/>
    <mergeCell ref="J95:J96"/>
    <mergeCell ref="I83:I84"/>
    <mergeCell ref="I86:I87"/>
    <mergeCell ref="I95:I96"/>
    <mergeCell ref="I121:I124"/>
    <mergeCell ref="J121:J124"/>
    <mergeCell ref="I125:I128"/>
    <mergeCell ref="J125:J128"/>
    <mergeCell ref="D43:D44"/>
    <mergeCell ref="E43:E44"/>
    <mergeCell ref="F43:F44"/>
    <mergeCell ref="E57:E58"/>
    <mergeCell ref="F57:F58"/>
    <mergeCell ref="D65:D66"/>
    <mergeCell ref="E65:E66"/>
    <mergeCell ref="F65:F66"/>
    <mergeCell ref="E83:E84"/>
    <mergeCell ref="D83:D84"/>
    <mergeCell ref="F8:F10"/>
    <mergeCell ref="G8:G10"/>
    <mergeCell ref="J113:J116"/>
    <mergeCell ref="F30:F31"/>
    <mergeCell ref="C113:C116"/>
    <mergeCell ref="F48:F49"/>
    <mergeCell ref="C121:C124"/>
    <mergeCell ref="D50:D52"/>
    <mergeCell ref="D48:D49"/>
    <mergeCell ref="I50:I52"/>
    <mergeCell ref="I48:I49"/>
    <mergeCell ref="D55:D56"/>
    <mergeCell ref="D57:D58"/>
    <mergeCell ref="C111:F111"/>
    <mergeCell ref="C97:F97"/>
    <mergeCell ref="C93:F93"/>
    <mergeCell ref="C80:F80"/>
    <mergeCell ref="C74:F74"/>
    <mergeCell ref="C54:F54"/>
    <mergeCell ref="F50:F52"/>
    <mergeCell ref="D14:D15"/>
    <mergeCell ref="E14:E15"/>
    <mergeCell ref="F14:F15"/>
    <mergeCell ref="G125:G126"/>
    <mergeCell ref="H125:H126"/>
    <mergeCell ref="G127:G128"/>
    <mergeCell ref="H127:H128"/>
    <mergeCell ref="G123:G124"/>
    <mergeCell ref="H123:H124"/>
    <mergeCell ref="G121:G122"/>
    <mergeCell ref="H121:H122"/>
    <mergeCell ref="E50:E52"/>
    <mergeCell ref="G113:G114"/>
    <mergeCell ref="F104:F106"/>
    <mergeCell ref="E55:E56"/>
    <mergeCell ref="F55:F56"/>
    <mergeCell ref="H57:H58"/>
    <mergeCell ref="B129:B130"/>
    <mergeCell ref="C129:C130"/>
    <mergeCell ref="I129:I130"/>
    <mergeCell ref="J129:J130"/>
    <mergeCell ref="C104:C106"/>
    <mergeCell ref="B104:B106"/>
    <mergeCell ref="B11:J11"/>
    <mergeCell ref="F83:F84"/>
    <mergeCell ref="E95:E96"/>
    <mergeCell ref="J104:J106"/>
    <mergeCell ref="B113:B116"/>
    <mergeCell ref="B101:B103"/>
    <mergeCell ref="I101:I103"/>
    <mergeCell ref="F101:F103"/>
    <mergeCell ref="G102:G103"/>
    <mergeCell ref="H102:H103"/>
    <mergeCell ref="J101:J103"/>
    <mergeCell ref="H104:H106"/>
    <mergeCell ref="G104:G106"/>
    <mergeCell ref="I104:I106"/>
    <mergeCell ref="H113:H114"/>
    <mergeCell ref="G115:G116"/>
    <mergeCell ref="H115:H116"/>
    <mergeCell ref="I113:I116"/>
  </mergeCells>
  <phoneticPr fontId="10" type="noConversion"/>
  <pageMargins left="0.19685039370078741" right="0.19685039370078741" top="0.51181102362204722" bottom="0.19685039370078741" header="0" footer="0"/>
  <pageSetup paperSize="9" scale="66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K94"/>
  <sheetViews>
    <sheetView zoomScale="85" zoomScaleNormal="85" workbookViewId="0">
      <pane ySplit="10" topLeftCell="A11" activePane="bottomLeft" state="frozen"/>
      <selection activeCell="F27" sqref="F27"/>
      <selection pane="bottomLeft" activeCell="E64" sqref="E64"/>
    </sheetView>
  </sheetViews>
  <sheetFormatPr defaultColWidth="9.140625" defaultRowHeight="12.75" x14ac:dyDescent="0.2"/>
  <cols>
    <col min="1" max="1" width="3.140625" style="13" customWidth="1"/>
    <col min="2" max="2" width="17.140625" style="83" customWidth="1"/>
    <col min="3" max="3" width="47.42578125" style="60" customWidth="1"/>
    <col min="4" max="4" width="5.42578125" style="431" customWidth="1"/>
    <col min="5" max="5" width="44.7109375" style="432" customWidth="1"/>
    <col min="6" max="6" width="31.42578125" style="432" customWidth="1"/>
    <col min="7" max="7" width="8.42578125" style="60" customWidth="1"/>
    <col min="8" max="8" width="12.28515625" style="60" customWidth="1"/>
    <col min="9" max="9" width="40.42578125" style="60" customWidth="1"/>
    <col min="10" max="10" width="10.42578125" style="526" customWidth="1"/>
    <col min="11" max="16384" width="9.140625" style="13"/>
  </cols>
  <sheetData>
    <row r="1" spans="2:11" ht="15" hidden="1" x14ac:dyDescent="0.25">
      <c r="G1" s="982" t="s">
        <v>762</v>
      </c>
      <c r="H1" s="982"/>
      <c r="I1" s="982"/>
      <c r="J1" s="254"/>
    </row>
    <row r="2" spans="2:11" ht="15" hidden="1" x14ac:dyDescent="0.25">
      <c r="G2" s="983" t="s">
        <v>763</v>
      </c>
      <c r="H2" s="983"/>
      <c r="I2" s="983"/>
      <c r="J2" s="983"/>
    </row>
    <row r="3" spans="2:11" ht="15" hidden="1" x14ac:dyDescent="0.25">
      <c r="G3" s="983" t="s">
        <v>1071</v>
      </c>
      <c r="H3" s="983"/>
      <c r="I3" s="983"/>
      <c r="J3" s="983"/>
    </row>
    <row r="4" spans="2:11" ht="15" hidden="1" x14ac:dyDescent="0.25">
      <c r="G4" s="983" t="s">
        <v>764</v>
      </c>
      <c r="H4" s="983"/>
      <c r="I4" s="983"/>
      <c r="J4" s="281"/>
    </row>
    <row r="5" spans="2:11" ht="18.75" hidden="1" customHeight="1" x14ac:dyDescent="0.25">
      <c r="G5" s="983" t="s">
        <v>1078</v>
      </c>
      <c r="H5" s="983"/>
      <c r="I5" s="983"/>
      <c r="J5" s="281"/>
    </row>
    <row r="6" spans="2:11" s="207" customFormat="1" ht="18.75" hidden="1" customHeight="1" x14ac:dyDescent="0.25">
      <c r="B6" s="966"/>
      <c r="C6" s="966"/>
      <c r="D6" s="966"/>
      <c r="E6" s="966"/>
      <c r="F6" s="966"/>
      <c r="G6" s="966"/>
      <c r="H6" s="966"/>
      <c r="I6" s="966"/>
      <c r="J6" s="966"/>
    </row>
    <row r="7" spans="2:11" ht="18.75" customHeight="1" x14ac:dyDescent="0.2">
      <c r="B7" s="124"/>
      <c r="C7" s="61"/>
      <c r="D7" s="387"/>
      <c r="E7" s="387"/>
      <c r="F7" s="387"/>
      <c r="G7" s="62"/>
      <c r="H7" s="62"/>
      <c r="I7" s="61"/>
      <c r="J7" s="61"/>
    </row>
    <row r="8" spans="2:11" ht="33.75" customHeight="1" x14ac:dyDescent="0.2">
      <c r="B8" s="981" t="s">
        <v>48</v>
      </c>
      <c r="C8" s="979" t="s">
        <v>96</v>
      </c>
      <c r="D8" s="980" t="s">
        <v>756</v>
      </c>
      <c r="E8" s="967" t="s">
        <v>757</v>
      </c>
      <c r="F8" s="967" t="s">
        <v>758</v>
      </c>
      <c r="G8" s="968" t="s">
        <v>838</v>
      </c>
      <c r="H8" s="978" t="s">
        <v>49</v>
      </c>
      <c r="I8" s="973" t="s">
        <v>759</v>
      </c>
      <c r="J8" s="974"/>
    </row>
    <row r="9" spans="2:11" ht="15" customHeight="1" x14ac:dyDescent="0.2">
      <c r="B9" s="981"/>
      <c r="C9" s="979"/>
      <c r="D9" s="980"/>
      <c r="E9" s="967"/>
      <c r="F9" s="967"/>
      <c r="G9" s="969"/>
      <c r="H9" s="978"/>
      <c r="I9" s="971" t="s">
        <v>761</v>
      </c>
      <c r="J9" s="798" t="s">
        <v>760</v>
      </c>
    </row>
    <row r="10" spans="2:11" ht="33.75" customHeight="1" x14ac:dyDescent="0.2">
      <c r="B10" s="981"/>
      <c r="C10" s="979"/>
      <c r="D10" s="980"/>
      <c r="E10" s="967"/>
      <c r="F10" s="967"/>
      <c r="G10" s="970"/>
      <c r="H10" s="978"/>
      <c r="I10" s="972"/>
      <c r="J10" s="798"/>
    </row>
    <row r="11" spans="2:11" s="63" customFormat="1" ht="30" customHeight="1" x14ac:dyDescent="0.2">
      <c r="B11" s="975" t="s">
        <v>1066</v>
      </c>
      <c r="C11" s="976"/>
      <c r="D11" s="976"/>
      <c r="E11" s="976"/>
      <c r="F11" s="976"/>
      <c r="G11" s="976"/>
      <c r="H11" s="976"/>
      <c r="I11" s="976"/>
      <c r="J11" s="977"/>
    </row>
    <row r="12" spans="2:11" s="207" customFormat="1" ht="27" customHeight="1" x14ac:dyDescent="0.2">
      <c r="B12" s="185" t="s">
        <v>51</v>
      </c>
      <c r="C12" s="923" t="s">
        <v>249</v>
      </c>
      <c r="D12" s="924"/>
      <c r="E12" s="924"/>
      <c r="F12" s="924"/>
      <c r="G12" s="206"/>
      <c r="H12" s="186">
        <f>SUM(H13:H25)</f>
        <v>296.09999999999997</v>
      </c>
      <c r="I12" s="205"/>
      <c r="J12" s="253"/>
    </row>
    <row r="13" spans="2:11" ht="29.25" customHeight="1" x14ac:dyDescent="0.2">
      <c r="B13" s="899" t="s">
        <v>52</v>
      </c>
      <c r="C13" s="914" t="s">
        <v>448</v>
      </c>
      <c r="D13" s="287" t="s">
        <v>544</v>
      </c>
      <c r="E13" s="288" t="s">
        <v>928</v>
      </c>
      <c r="F13" s="908" t="s">
        <v>925</v>
      </c>
      <c r="G13" s="56" t="s">
        <v>248</v>
      </c>
      <c r="H13" s="49">
        <v>158.6</v>
      </c>
      <c r="I13" s="936" t="s">
        <v>491</v>
      </c>
      <c r="J13" s="941" t="s">
        <v>497</v>
      </c>
      <c r="K13" s="351"/>
    </row>
    <row r="14" spans="2:11" ht="39" customHeight="1" x14ac:dyDescent="0.2">
      <c r="B14" s="900"/>
      <c r="C14" s="915"/>
      <c r="D14" s="287" t="s">
        <v>528</v>
      </c>
      <c r="E14" s="288" t="s">
        <v>932</v>
      </c>
      <c r="F14" s="909"/>
      <c r="G14" s="36" t="s">
        <v>3</v>
      </c>
      <c r="H14" s="11">
        <v>14.1</v>
      </c>
      <c r="I14" s="937"/>
      <c r="J14" s="942"/>
    </row>
    <row r="15" spans="2:11" ht="29.25" customHeight="1" x14ac:dyDescent="0.2">
      <c r="B15" s="900"/>
      <c r="C15" s="915"/>
      <c r="D15" s="287" t="s">
        <v>603</v>
      </c>
      <c r="E15" s="336" t="s">
        <v>929</v>
      </c>
      <c r="F15" s="909"/>
      <c r="G15" s="926"/>
      <c r="H15" s="929"/>
      <c r="I15" s="937"/>
      <c r="J15" s="942"/>
    </row>
    <row r="16" spans="2:11" ht="29.25" customHeight="1" x14ac:dyDescent="0.2">
      <c r="B16" s="900"/>
      <c r="C16" s="915"/>
      <c r="D16" s="287" t="s">
        <v>579</v>
      </c>
      <c r="E16" s="288" t="s">
        <v>933</v>
      </c>
      <c r="F16" s="909"/>
      <c r="G16" s="927"/>
      <c r="H16" s="930"/>
      <c r="I16" s="937"/>
      <c r="J16" s="942"/>
    </row>
    <row r="17" spans="2:11" ht="29.25" customHeight="1" x14ac:dyDescent="0.2">
      <c r="B17" s="900"/>
      <c r="C17" s="915"/>
      <c r="D17" s="287" t="s">
        <v>499</v>
      </c>
      <c r="E17" s="288" t="s">
        <v>930</v>
      </c>
      <c r="F17" s="909"/>
      <c r="G17" s="927"/>
      <c r="H17" s="930"/>
      <c r="I17" s="937"/>
      <c r="J17" s="942"/>
    </row>
    <row r="18" spans="2:11" ht="29.25" customHeight="1" x14ac:dyDescent="0.2">
      <c r="B18" s="900"/>
      <c r="C18" s="915"/>
      <c r="D18" s="287" t="s">
        <v>931</v>
      </c>
      <c r="E18" s="288" t="s">
        <v>934</v>
      </c>
      <c r="F18" s="909"/>
      <c r="G18" s="927"/>
      <c r="H18" s="930"/>
      <c r="I18" s="937"/>
      <c r="J18" s="942"/>
    </row>
    <row r="19" spans="2:11" ht="29.25" customHeight="1" x14ac:dyDescent="0.2">
      <c r="B19" s="900"/>
      <c r="C19" s="915"/>
      <c r="D19" s="287" t="s">
        <v>742</v>
      </c>
      <c r="E19" s="288" t="s">
        <v>935</v>
      </c>
      <c r="F19" s="909"/>
      <c r="G19" s="927"/>
      <c r="H19" s="930"/>
      <c r="I19" s="937"/>
      <c r="J19" s="942"/>
    </row>
    <row r="20" spans="2:11" ht="18.75" customHeight="1" x14ac:dyDescent="0.2">
      <c r="B20" s="901"/>
      <c r="C20" s="916"/>
      <c r="D20" s="388" t="s">
        <v>668</v>
      </c>
      <c r="E20" s="389" t="s">
        <v>936</v>
      </c>
      <c r="F20" s="910"/>
      <c r="G20" s="928"/>
      <c r="H20" s="931"/>
      <c r="I20" s="938"/>
      <c r="J20" s="943"/>
    </row>
    <row r="21" spans="2:11" ht="30.75" customHeight="1" x14ac:dyDescent="0.2">
      <c r="B21" s="899" t="s">
        <v>384</v>
      </c>
      <c r="C21" s="914" t="s">
        <v>449</v>
      </c>
      <c r="D21" s="287" t="s">
        <v>544</v>
      </c>
      <c r="E21" s="336" t="s">
        <v>1082</v>
      </c>
      <c r="F21" s="932" t="s">
        <v>925</v>
      </c>
      <c r="G21" s="926" t="s">
        <v>248</v>
      </c>
      <c r="H21" s="895">
        <v>25.7</v>
      </c>
      <c r="I21" s="936" t="s">
        <v>492</v>
      </c>
      <c r="J21" s="944" t="s">
        <v>496</v>
      </c>
    </row>
    <row r="22" spans="2:11" ht="32.25" customHeight="1" x14ac:dyDescent="0.2">
      <c r="B22" s="900"/>
      <c r="C22" s="915"/>
      <c r="D22" s="287" t="s">
        <v>528</v>
      </c>
      <c r="E22" s="336" t="s">
        <v>927</v>
      </c>
      <c r="F22" s="933"/>
      <c r="G22" s="927"/>
      <c r="H22" s="935"/>
      <c r="I22" s="937"/>
      <c r="J22" s="946"/>
    </row>
    <row r="23" spans="2:11" ht="33.75" customHeight="1" x14ac:dyDescent="0.2">
      <c r="B23" s="901"/>
      <c r="C23" s="916"/>
      <c r="D23" s="287" t="s">
        <v>603</v>
      </c>
      <c r="E23" s="336" t="s">
        <v>926</v>
      </c>
      <c r="F23" s="934"/>
      <c r="G23" s="928"/>
      <c r="H23" s="896"/>
      <c r="I23" s="938"/>
      <c r="J23" s="945"/>
    </row>
    <row r="24" spans="2:11" ht="46.5" customHeight="1" x14ac:dyDescent="0.2">
      <c r="B24" s="18" t="s">
        <v>57</v>
      </c>
      <c r="C24" s="47" t="s">
        <v>251</v>
      </c>
      <c r="D24" s="287" t="s">
        <v>544</v>
      </c>
      <c r="E24" s="390" t="s">
        <v>937</v>
      </c>
      <c r="F24" s="288" t="s">
        <v>925</v>
      </c>
      <c r="G24" s="56" t="s">
        <v>248</v>
      </c>
      <c r="H24" s="57">
        <v>57.7</v>
      </c>
      <c r="I24" s="56" t="s">
        <v>493</v>
      </c>
      <c r="J24" s="511" t="s">
        <v>495</v>
      </c>
    </row>
    <row r="25" spans="2:11" ht="36" customHeight="1" x14ac:dyDescent="0.2">
      <c r="B25" s="18" t="s">
        <v>58</v>
      </c>
      <c r="C25" s="100" t="s">
        <v>252</v>
      </c>
      <c r="D25" s="287" t="s">
        <v>544</v>
      </c>
      <c r="E25" s="390" t="s">
        <v>938</v>
      </c>
      <c r="F25" s="288" t="s">
        <v>925</v>
      </c>
      <c r="G25" s="56" t="s">
        <v>248</v>
      </c>
      <c r="H25" s="57">
        <v>40</v>
      </c>
      <c r="I25" s="53" t="s">
        <v>494</v>
      </c>
      <c r="J25" s="511">
        <v>90</v>
      </c>
    </row>
    <row r="26" spans="2:11" s="207" customFormat="1" ht="33" customHeight="1" x14ac:dyDescent="0.2">
      <c r="B26" s="185" t="s">
        <v>59</v>
      </c>
      <c r="C26" s="923" t="s">
        <v>228</v>
      </c>
      <c r="D26" s="924"/>
      <c r="E26" s="924"/>
      <c r="F26" s="924"/>
      <c r="G26" s="206"/>
      <c r="H26" s="186">
        <f>SUM(H27:H34)</f>
        <v>2899.1</v>
      </c>
      <c r="I26" s="205"/>
      <c r="J26" s="253"/>
    </row>
    <row r="27" spans="2:11" ht="36" customHeight="1" x14ac:dyDescent="0.2">
      <c r="B27" s="899" t="s">
        <v>65</v>
      </c>
      <c r="C27" s="914" t="s">
        <v>152</v>
      </c>
      <c r="D27" s="287" t="s">
        <v>544</v>
      </c>
      <c r="E27" s="390" t="s">
        <v>772</v>
      </c>
      <c r="F27" s="391" t="s">
        <v>946</v>
      </c>
      <c r="G27" s="56" t="s">
        <v>0</v>
      </c>
      <c r="H27" s="57">
        <v>2000</v>
      </c>
      <c r="I27" s="914" t="s">
        <v>500</v>
      </c>
      <c r="J27" s="951" t="s">
        <v>499</v>
      </c>
      <c r="K27" s="351"/>
    </row>
    <row r="28" spans="2:11" ht="28.5" customHeight="1" x14ac:dyDescent="0.2">
      <c r="B28" s="900"/>
      <c r="C28" s="915"/>
      <c r="D28" s="388" t="s">
        <v>528</v>
      </c>
      <c r="E28" s="288" t="s">
        <v>950</v>
      </c>
      <c r="F28" s="392" t="s">
        <v>864</v>
      </c>
      <c r="G28" s="897" t="s">
        <v>0</v>
      </c>
      <c r="H28" s="895">
        <f>250+192</f>
        <v>442</v>
      </c>
      <c r="I28" s="915"/>
      <c r="J28" s="951"/>
    </row>
    <row r="29" spans="2:11" ht="28.5" customHeight="1" x14ac:dyDescent="0.2">
      <c r="B29" s="901"/>
      <c r="C29" s="916"/>
      <c r="D29" s="393" t="s">
        <v>603</v>
      </c>
      <c r="E29" s="365" t="s">
        <v>949</v>
      </c>
      <c r="F29" s="394" t="s">
        <v>864</v>
      </c>
      <c r="G29" s="898"/>
      <c r="H29" s="896"/>
      <c r="I29" s="916"/>
      <c r="J29" s="951"/>
      <c r="K29" s="352"/>
    </row>
    <row r="30" spans="2:11" ht="27" customHeight="1" x14ac:dyDescent="0.2">
      <c r="B30" s="899" t="s">
        <v>385</v>
      </c>
      <c r="C30" s="925" t="s">
        <v>225</v>
      </c>
      <c r="D30" s="921" t="s">
        <v>544</v>
      </c>
      <c r="E30" s="908" t="s">
        <v>947</v>
      </c>
      <c r="F30" s="908" t="s">
        <v>925</v>
      </c>
      <c r="G30" s="56" t="s">
        <v>0</v>
      </c>
      <c r="H30" s="57">
        <v>0</v>
      </c>
      <c r="I30" s="925" t="s">
        <v>948</v>
      </c>
      <c r="J30" s="940">
        <v>0</v>
      </c>
    </row>
    <row r="31" spans="2:11" ht="27" customHeight="1" x14ac:dyDescent="0.2">
      <c r="B31" s="901"/>
      <c r="C31" s="925"/>
      <c r="D31" s="922"/>
      <c r="E31" s="910"/>
      <c r="F31" s="910"/>
      <c r="G31" s="56" t="s">
        <v>1</v>
      </c>
      <c r="H31" s="57">
        <v>0</v>
      </c>
      <c r="I31" s="925"/>
      <c r="J31" s="940"/>
    </row>
    <row r="32" spans="2:11" ht="46.5" customHeight="1" x14ac:dyDescent="0.2">
      <c r="B32" s="899" t="s">
        <v>67</v>
      </c>
      <c r="C32" s="914" t="s">
        <v>450</v>
      </c>
      <c r="D32" s="395" t="s">
        <v>544</v>
      </c>
      <c r="E32" s="396" t="s">
        <v>1020</v>
      </c>
      <c r="F32" s="908" t="s">
        <v>925</v>
      </c>
      <c r="G32" s="56" t="s">
        <v>0</v>
      </c>
      <c r="H32" s="57">
        <v>277.89999999999998</v>
      </c>
      <c r="I32" s="914" t="s">
        <v>501</v>
      </c>
      <c r="J32" s="941" t="s">
        <v>502</v>
      </c>
    </row>
    <row r="33" spans="1:10" ht="44.25" customHeight="1" x14ac:dyDescent="0.2">
      <c r="B33" s="900"/>
      <c r="C33" s="915"/>
      <c r="D33" s="395" t="s">
        <v>528</v>
      </c>
      <c r="E33" s="396" t="s">
        <v>943</v>
      </c>
      <c r="F33" s="909"/>
      <c r="G33" s="56" t="s">
        <v>248</v>
      </c>
      <c r="H33" s="57">
        <v>137.1</v>
      </c>
      <c r="I33" s="915"/>
      <c r="J33" s="942"/>
    </row>
    <row r="34" spans="1:10" ht="25.5" customHeight="1" x14ac:dyDescent="0.2">
      <c r="B34" s="901"/>
      <c r="C34" s="916"/>
      <c r="D34" s="395" t="s">
        <v>603</v>
      </c>
      <c r="E34" s="396" t="s">
        <v>944</v>
      </c>
      <c r="F34" s="910"/>
      <c r="G34" s="56" t="s">
        <v>3</v>
      </c>
      <c r="H34" s="57">
        <v>42.1</v>
      </c>
      <c r="I34" s="916"/>
      <c r="J34" s="943"/>
    </row>
    <row r="35" spans="1:10" s="203" customFormat="1" ht="27" customHeight="1" x14ac:dyDescent="0.2">
      <c r="B35" s="185" t="s">
        <v>386</v>
      </c>
      <c r="C35" s="911" t="s">
        <v>229</v>
      </c>
      <c r="D35" s="912"/>
      <c r="E35" s="912"/>
      <c r="F35" s="913"/>
      <c r="G35" s="183"/>
      <c r="H35" s="187">
        <f>SUM(H36:H42)</f>
        <v>410.9</v>
      </c>
      <c r="I35" s="204"/>
      <c r="J35" s="512"/>
    </row>
    <row r="36" spans="1:10" ht="51" customHeight="1" x14ac:dyDescent="0.2">
      <c r="B36" s="18" t="s">
        <v>68</v>
      </c>
      <c r="C36" s="48" t="s">
        <v>475</v>
      </c>
      <c r="D36" s="395" t="s">
        <v>544</v>
      </c>
      <c r="E36" s="396" t="s">
        <v>942</v>
      </c>
      <c r="F36" s="396" t="s">
        <v>818</v>
      </c>
      <c r="G36" s="48" t="s">
        <v>0</v>
      </c>
      <c r="H36" s="57">
        <v>35</v>
      </c>
      <c r="I36" s="48" t="s">
        <v>534</v>
      </c>
      <c r="J36" s="511" t="s">
        <v>533</v>
      </c>
    </row>
    <row r="37" spans="1:10" ht="36" customHeight="1" x14ac:dyDescent="0.2">
      <c r="B37" s="18" t="s">
        <v>69</v>
      </c>
      <c r="C37" s="59" t="s">
        <v>227</v>
      </c>
      <c r="D37" s="357">
        <v>1</v>
      </c>
      <c r="E37" s="354" t="s">
        <v>941</v>
      </c>
      <c r="F37" s="337" t="s">
        <v>925</v>
      </c>
      <c r="G37" s="52" t="s">
        <v>0</v>
      </c>
      <c r="H37" s="92">
        <v>24.4</v>
      </c>
      <c r="I37" s="59" t="s">
        <v>504</v>
      </c>
      <c r="J37" s="162" t="s">
        <v>503</v>
      </c>
    </row>
    <row r="38" spans="1:10" ht="47.25" customHeight="1" x14ac:dyDescent="0.2">
      <c r="B38" s="18" t="s">
        <v>66</v>
      </c>
      <c r="C38" s="58" t="s">
        <v>153</v>
      </c>
      <c r="D38" s="397">
        <v>1</v>
      </c>
      <c r="E38" s="398" t="s">
        <v>940</v>
      </c>
      <c r="F38" s="398" t="s">
        <v>869</v>
      </c>
      <c r="G38" s="56" t="s">
        <v>0</v>
      </c>
      <c r="H38" s="57">
        <v>50</v>
      </c>
      <c r="I38" s="58" t="s">
        <v>506</v>
      </c>
      <c r="J38" s="488">
        <v>4</v>
      </c>
    </row>
    <row r="39" spans="1:10" ht="39" customHeight="1" x14ac:dyDescent="0.2">
      <c r="B39" s="957" t="s">
        <v>70</v>
      </c>
      <c r="C39" s="914" t="s">
        <v>451</v>
      </c>
      <c r="D39" s="375" t="s">
        <v>544</v>
      </c>
      <c r="E39" s="399" t="s">
        <v>939</v>
      </c>
      <c r="F39" s="963" t="s">
        <v>925</v>
      </c>
      <c r="G39" s="56" t="s">
        <v>248</v>
      </c>
      <c r="H39" s="49">
        <v>116.3</v>
      </c>
      <c r="I39" s="936" t="s">
        <v>505</v>
      </c>
      <c r="J39" s="944">
        <v>11</v>
      </c>
    </row>
    <row r="40" spans="1:10" ht="35.25" customHeight="1" x14ac:dyDescent="0.2">
      <c r="B40" s="958"/>
      <c r="C40" s="916"/>
      <c r="D40" s="287" t="s">
        <v>528</v>
      </c>
      <c r="E40" s="398" t="s">
        <v>1021</v>
      </c>
      <c r="F40" s="964"/>
      <c r="G40" s="58" t="s">
        <v>0</v>
      </c>
      <c r="H40" s="57">
        <f>92.5+24.5+18.2</f>
        <v>135.19999999999999</v>
      </c>
      <c r="I40" s="938"/>
      <c r="J40" s="945"/>
    </row>
    <row r="41" spans="1:10" ht="27" customHeight="1" x14ac:dyDescent="0.2">
      <c r="B41" s="965" t="s">
        <v>389</v>
      </c>
      <c r="C41" s="950" t="s">
        <v>478</v>
      </c>
      <c r="D41" s="919">
        <v>1</v>
      </c>
      <c r="E41" s="917" t="s">
        <v>945</v>
      </c>
      <c r="F41" s="917" t="s">
        <v>1022</v>
      </c>
      <c r="G41" s="56" t="s">
        <v>0</v>
      </c>
      <c r="H41" s="57">
        <v>7.5</v>
      </c>
      <c r="I41" s="950" t="s">
        <v>951</v>
      </c>
      <c r="J41" s="940">
        <v>1</v>
      </c>
    </row>
    <row r="42" spans="1:10" ht="19.5" customHeight="1" x14ac:dyDescent="0.2">
      <c r="B42" s="965"/>
      <c r="C42" s="950"/>
      <c r="D42" s="920"/>
      <c r="E42" s="918"/>
      <c r="F42" s="918"/>
      <c r="G42" s="58" t="s">
        <v>1</v>
      </c>
      <c r="H42" s="57">
        <v>42.5</v>
      </c>
      <c r="I42" s="950"/>
      <c r="J42" s="940"/>
    </row>
    <row r="43" spans="1:10" s="164" customFormat="1" ht="24" customHeight="1" x14ac:dyDescent="0.2">
      <c r="B43" s="165" t="s">
        <v>755</v>
      </c>
      <c r="C43" s="902" t="s">
        <v>250</v>
      </c>
      <c r="D43" s="903"/>
      <c r="E43" s="903"/>
      <c r="F43" s="904"/>
      <c r="G43" s="166"/>
      <c r="H43" s="167">
        <f>SUM(H44:H46)</f>
        <v>295</v>
      </c>
      <c r="I43" s="166"/>
      <c r="J43" s="513"/>
    </row>
    <row r="44" spans="1:10" s="63" customFormat="1" ht="53.25" customHeight="1" x14ac:dyDescent="0.2">
      <c r="B44" s="115" t="s">
        <v>75</v>
      </c>
      <c r="C44" s="137" t="s">
        <v>452</v>
      </c>
      <c r="D44" s="400">
        <v>1</v>
      </c>
      <c r="E44" s="401" t="s">
        <v>952</v>
      </c>
      <c r="F44" s="401" t="s">
        <v>953</v>
      </c>
      <c r="G44" s="58" t="s">
        <v>0</v>
      </c>
      <c r="H44" s="49">
        <v>135</v>
      </c>
      <c r="I44" s="24" t="s">
        <v>507</v>
      </c>
      <c r="J44" s="514" t="s">
        <v>508</v>
      </c>
    </row>
    <row r="45" spans="1:10" s="63" customFormat="1" ht="36" customHeight="1" x14ac:dyDescent="0.2">
      <c r="A45" s="11"/>
      <c r="B45" s="115" t="s">
        <v>76</v>
      </c>
      <c r="C45" s="138" t="s">
        <v>453</v>
      </c>
      <c r="D45" s="402">
        <v>1</v>
      </c>
      <c r="E45" s="403" t="s">
        <v>954</v>
      </c>
      <c r="F45" s="403" t="s">
        <v>775</v>
      </c>
      <c r="G45" s="138" t="s">
        <v>0</v>
      </c>
      <c r="H45" s="49">
        <v>60</v>
      </c>
      <c r="I45" s="36" t="s">
        <v>509</v>
      </c>
      <c r="J45" s="515">
        <v>10</v>
      </c>
    </row>
    <row r="46" spans="1:10" s="63" customFormat="1" ht="51" customHeight="1" x14ac:dyDescent="0.2">
      <c r="B46" s="18" t="s">
        <v>77</v>
      </c>
      <c r="C46" s="55" t="s">
        <v>184</v>
      </c>
      <c r="D46" s="381">
        <v>1</v>
      </c>
      <c r="E46" s="364" t="s">
        <v>771</v>
      </c>
      <c r="F46" s="364" t="s">
        <v>953</v>
      </c>
      <c r="G46" s="55" t="s">
        <v>0</v>
      </c>
      <c r="H46" s="57">
        <v>100</v>
      </c>
      <c r="I46" s="33" t="s">
        <v>725</v>
      </c>
      <c r="J46" s="515" t="s">
        <v>726</v>
      </c>
    </row>
    <row r="47" spans="1:10" s="164" customFormat="1" ht="26.25" customHeight="1" x14ac:dyDescent="0.2">
      <c r="B47" s="165" t="s">
        <v>387</v>
      </c>
      <c r="C47" s="902" t="s">
        <v>155</v>
      </c>
      <c r="D47" s="903"/>
      <c r="E47" s="903"/>
      <c r="F47" s="904"/>
      <c r="G47" s="166"/>
      <c r="H47" s="168">
        <f>SUM(H48:H53)</f>
        <v>697.1</v>
      </c>
      <c r="I47" s="166"/>
      <c r="J47" s="513"/>
    </row>
    <row r="48" spans="1:10" s="63" customFormat="1" ht="52.5" customHeight="1" x14ac:dyDescent="0.2">
      <c r="B48" s="32" t="s">
        <v>390</v>
      </c>
      <c r="C48" s="55" t="s">
        <v>454</v>
      </c>
      <c r="D48" s="353">
        <v>1</v>
      </c>
      <c r="E48" s="404" t="s">
        <v>955</v>
      </c>
      <c r="F48" s="404" t="s">
        <v>956</v>
      </c>
      <c r="G48" s="55" t="s">
        <v>0</v>
      </c>
      <c r="H48" s="49">
        <v>434.1</v>
      </c>
      <c r="I48" s="30" t="s">
        <v>520</v>
      </c>
      <c r="J48" s="25">
        <v>10</v>
      </c>
    </row>
    <row r="49" spans="2:10" s="63" customFormat="1" ht="49.5" customHeight="1" x14ac:dyDescent="0.2">
      <c r="B49" s="115" t="s">
        <v>388</v>
      </c>
      <c r="C49" s="55" t="s">
        <v>457</v>
      </c>
      <c r="D49" s="353">
        <v>1</v>
      </c>
      <c r="E49" s="363" t="s">
        <v>957</v>
      </c>
      <c r="F49" s="363" t="s">
        <v>818</v>
      </c>
      <c r="G49" s="55" t="s">
        <v>0</v>
      </c>
      <c r="H49" s="49">
        <v>30</v>
      </c>
      <c r="I49" s="31" t="s">
        <v>511</v>
      </c>
      <c r="J49" s="25" t="s">
        <v>513</v>
      </c>
    </row>
    <row r="50" spans="2:10" s="63" customFormat="1" ht="51" customHeight="1" x14ac:dyDescent="0.2">
      <c r="B50" s="115" t="s">
        <v>83</v>
      </c>
      <c r="C50" s="55" t="s">
        <v>186</v>
      </c>
      <c r="D50" s="353">
        <v>1</v>
      </c>
      <c r="E50" s="363" t="s">
        <v>958</v>
      </c>
      <c r="F50" s="363" t="s">
        <v>818</v>
      </c>
      <c r="G50" s="55" t="s">
        <v>0</v>
      </c>
      <c r="H50" s="49">
        <v>23</v>
      </c>
      <c r="I50" s="24" t="s">
        <v>512</v>
      </c>
      <c r="J50" s="25">
        <v>1</v>
      </c>
    </row>
    <row r="51" spans="2:10" s="63" customFormat="1" ht="41.25" customHeight="1" x14ac:dyDescent="0.2">
      <c r="B51" s="125" t="s">
        <v>84</v>
      </c>
      <c r="C51" s="55" t="s">
        <v>484</v>
      </c>
      <c r="D51" s="405">
        <v>1</v>
      </c>
      <c r="E51" s="412" t="s">
        <v>959</v>
      </c>
      <c r="F51" s="363" t="s">
        <v>818</v>
      </c>
      <c r="G51" s="55" t="s">
        <v>0</v>
      </c>
      <c r="H51" s="49">
        <v>50</v>
      </c>
      <c r="I51" s="55" t="s">
        <v>516</v>
      </c>
      <c r="J51" s="486">
        <v>2</v>
      </c>
    </row>
    <row r="52" spans="2:10" s="63" customFormat="1" ht="35.25" customHeight="1" x14ac:dyDescent="0.2">
      <c r="B52" s="115" t="s">
        <v>85</v>
      </c>
      <c r="C52" s="55" t="s">
        <v>455</v>
      </c>
      <c r="D52" s="353">
        <v>1</v>
      </c>
      <c r="E52" s="354" t="s">
        <v>772</v>
      </c>
      <c r="F52" s="363" t="s">
        <v>960</v>
      </c>
      <c r="G52" s="55" t="s">
        <v>0</v>
      </c>
      <c r="H52" s="49">
        <v>110</v>
      </c>
      <c r="I52" s="30" t="s">
        <v>514</v>
      </c>
      <c r="J52" s="486" t="s">
        <v>510</v>
      </c>
    </row>
    <row r="53" spans="2:10" s="63" customFormat="1" ht="30.75" customHeight="1" x14ac:dyDescent="0.2">
      <c r="B53" s="115" t="s">
        <v>391</v>
      </c>
      <c r="C53" s="55" t="s">
        <v>456</v>
      </c>
      <c r="D53" s="353">
        <v>1</v>
      </c>
      <c r="E53" s="354" t="s">
        <v>772</v>
      </c>
      <c r="F53" s="363" t="s">
        <v>960</v>
      </c>
      <c r="G53" s="55" t="s">
        <v>0</v>
      </c>
      <c r="H53" s="49">
        <v>50</v>
      </c>
      <c r="I53" s="30" t="s">
        <v>515</v>
      </c>
      <c r="J53" s="486" t="s">
        <v>510</v>
      </c>
    </row>
    <row r="54" spans="2:10" s="164" customFormat="1" ht="25.5" customHeight="1" x14ac:dyDescent="0.2">
      <c r="B54" s="165" t="s">
        <v>392</v>
      </c>
      <c r="C54" s="902" t="s">
        <v>259</v>
      </c>
      <c r="D54" s="903"/>
      <c r="E54" s="903"/>
      <c r="F54" s="904"/>
      <c r="G54" s="166"/>
      <c r="H54" s="167">
        <f>SUM(H55:H56)</f>
        <v>1150</v>
      </c>
      <c r="I54" s="166"/>
      <c r="J54" s="513"/>
    </row>
    <row r="55" spans="2:10" s="63" customFormat="1" ht="46.5" customHeight="1" x14ac:dyDescent="0.2">
      <c r="B55" s="32" t="s">
        <v>393</v>
      </c>
      <c r="C55" s="55" t="s">
        <v>458</v>
      </c>
      <c r="D55" s="353">
        <v>1</v>
      </c>
      <c r="E55" s="354" t="s">
        <v>961</v>
      </c>
      <c r="F55" s="337" t="s">
        <v>818</v>
      </c>
      <c r="G55" s="55" t="s">
        <v>0</v>
      </c>
      <c r="H55" s="49">
        <v>150</v>
      </c>
      <c r="I55" s="55" t="s">
        <v>521</v>
      </c>
      <c r="J55" s="162" t="s">
        <v>522</v>
      </c>
    </row>
    <row r="56" spans="2:10" s="109" customFormat="1" ht="46.5" customHeight="1" x14ac:dyDescent="0.2">
      <c r="B56" s="32" t="s">
        <v>394</v>
      </c>
      <c r="C56" s="98" t="s">
        <v>243</v>
      </c>
      <c r="D56" s="353">
        <v>1</v>
      </c>
      <c r="E56" s="354" t="s">
        <v>962</v>
      </c>
      <c r="F56" s="337" t="s">
        <v>818</v>
      </c>
      <c r="G56" s="55" t="s">
        <v>2</v>
      </c>
      <c r="H56" s="49">
        <v>1000</v>
      </c>
      <c r="I56" s="98" t="s">
        <v>519</v>
      </c>
      <c r="J56" s="487" t="s">
        <v>517</v>
      </c>
    </row>
    <row r="57" spans="2:10" s="164" customFormat="1" ht="24" customHeight="1" x14ac:dyDescent="0.2">
      <c r="B57" s="165" t="s">
        <v>395</v>
      </c>
      <c r="C57" s="902" t="s">
        <v>156</v>
      </c>
      <c r="D57" s="903"/>
      <c r="E57" s="903"/>
      <c r="F57" s="904"/>
      <c r="G57" s="166"/>
      <c r="H57" s="167">
        <f>SUM(H58:H66)</f>
        <v>7006.2</v>
      </c>
      <c r="I57" s="166"/>
      <c r="J57" s="513"/>
    </row>
    <row r="58" spans="2:10" s="63" customFormat="1" ht="55.5" customHeight="1" x14ac:dyDescent="0.2">
      <c r="B58" s="18" t="s">
        <v>396</v>
      </c>
      <c r="C58" s="53" t="s">
        <v>255</v>
      </c>
      <c r="D58" s="406">
        <v>1</v>
      </c>
      <c r="E58" s="407" t="s">
        <v>963</v>
      </c>
      <c r="F58" s="408" t="s">
        <v>818</v>
      </c>
      <c r="G58" s="58" t="s">
        <v>253</v>
      </c>
      <c r="H58" s="49">
        <v>3276.2</v>
      </c>
      <c r="I58" s="97" t="s">
        <v>523</v>
      </c>
      <c r="J58" s="163" t="s">
        <v>524</v>
      </c>
    </row>
    <row r="59" spans="2:10" s="63" customFormat="1" ht="32.25" customHeight="1" x14ac:dyDescent="0.2">
      <c r="B59" s="18" t="s">
        <v>397</v>
      </c>
      <c r="C59" s="66" t="s">
        <v>272</v>
      </c>
      <c r="D59" s="287" t="s">
        <v>544</v>
      </c>
      <c r="E59" s="390" t="s">
        <v>964</v>
      </c>
      <c r="F59" s="354" t="s">
        <v>965</v>
      </c>
      <c r="G59" s="57" t="s">
        <v>0</v>
      </c>
      <c r="H59" s="49">
        <v>230</v>
      </c>
      <c r="I59" s="35" t="s">
        <v>727</v>
      </c>
      <c r="J59" s="516" t="s">
        <v>728</v>
      </c>
    </row>
    <row r="60" spans="2:10" s="10" customFormat="1" ht="51" customHeight="1" x14ac:dyDescent="0.2">
      <c r="B60" s="899" t="s">
        <v>398</v>
      </c>
      <c r="C60" s="897" t="s">
        <v>459</v>
      </c>
      <c r="D60" s="381">
        <v>1</v>
      </c>
      <c r="E60" s="364" t="s">
        <v>1008</v>
      </c>
      <c r="F60" s="408" t="s">
        <v>818</v>
      </c>
      <c r="G60" s="897" t="s">
        <v>0</v>
      </c>
      <c r="H60" s="895">
        <v>210</v>
      </c>
      <c r="I60" s="897" t="s">
        <v>1009</v>
      </c>
      <c r="J60" s="944" t="s">
        <v>1010</v>
      </c>
    </row>
    <row r="61" spans="2:10" s="10" customFormat="1" ht="75" customHeight="1" x14ac:dyDescent="0.2">
      <c r="B61" s="900"/>
      <c r="C61" s="939"/>
      <c r="D61" s="409">
        <v>2</v>
      </c>
      <c r="E61" s="410" t="s">
        <v>1023</v>
      </c>
      <c r="F61" s="411" t="s">
        <v>818</v>
      </c>
      <c r="G61" s="898"/>
      <c r="H61" s="896"/>
      <c r="I61" s="939"/>
      <c r="J61" s="946"/>
    </row>
    <row r="62" spans="2:10" s="10" customFormat="1" ht="79.5" customHeight="1" x14ac:dyDescent="0.2">
      <c r="B62" s="900"/>
      <c r="C62" s="939"/>
      <c r="D62" s="405">
        <v>3</v>
      </c>
      <c r="E62" s="398" t="s">
        <v>1006</v>
      </c>
      <c r="F62" s="411" t="s">
        <v>818</v>
      </c>
      <c r="G62" s="272" t="s">
        <v>1</v>
      </c>
      <c r="H62" s="274">
        <v>1430</v>
      </c>
      <c r="I62" s="939"/>
      <c r="J62" s="946"/>
    </row>
    <row r="63" spans="2:10" s="10" customFormat="1" ht="43.5" customHeight="1" x14ac:dyDescent="0.2">
      <c r="B63" s="901"/>
      <c r="C63" s="898"/>
      <c r="D63" s="405">
        <v>4</v>
      </c>
      <c r="E63" s="412" t="s">
        <v>1007</v>
      </c>
      <c r="F63" s="411" t="s">
        <v>770</v>
      </c>
      <c r="G63" s="273"/>
      <c r="H63" s="275"/>
      <c r="I63" s="898"/>
      <c r="J63" s="945"/>
    </row>
    <row r="64" spans="2:10" s="63" customFormat="1" ht="72" customHeight="1" x14ac:dyDescent="0.2">
      <c r="B64" s="18" t="s">
        <v>399</v>
      </c>
      <c r="C64" s="55" t="s">
        <v>167</v>
      </c>
      <c r="D64" s="405">
        <v>1</v>
      </c>
      <c r="E64" s="391" t="s">
        <v>968</v>
      </c>
      <c r="F64" s="356" t="s">
        <v>818</v>
      </c>
      <c r="G64" s="55" t="s">
        <v>0</v>
      </c>
      <c r="H64" s="57">
        <v>120</v>
      </c>
      <c r="I64" s="55" t="s">
        <v>518</v>
      </c>
      <c r="J64" s="486">
        <v>3</v>
      </c>
    </row>
    <row r="65" spans="2:11" s="10" customFormat="1" ht="33" customHeight="1" x14ac:dyDescent="0.2">
      <c r="B65" s="18" t="s">
        <v>400</v>
      </c>
      <c r="C65" s="98" t="s">
        <v>260</v>
      </c>
      <c r="D65" s="413" t="s">
        <v>544</v>
      </c>
      <c r="E65" s="414" t="s">
        <v>969</v>
      </c>
      <c r="F65" s="414" t="s">
        <v>970</v>
      </c>
      <c r="G65" s="55" t="s">
        <v>0</v>
      </c>
      <c r="H65" s="92">
        <v>1540</v>
      </c>
      <c r="I65" s="98" t="s">
        <v>525</v>
      </c>
      <c r="J65" s="510">
        <v>29</v>
      </c>
    </row>
    <row r="66" spans="2:11" s="63" customFormat="1" ht="41.25" customHeight="1" x14ac:dyDescent="0.2">
      <c r="B66" s="18" t="s">
        <v>401</v>
      </c>
      <c r="C66" s="55" t="s">
        <v>166</v>
      </c>
      <c r="D66" s="353">
        <v>1</v>
      </c>
      <c r="E66" s="415" t="s">
        <v>971</v>
      </c>
      <c r="F66" s="391" t="s">
        <v>818</v>
      </c>
      <c r="G66" s="55" t="s">
        <v>0</v>
      </c>
      <c r="H66" s="57">
        <v>200</v>
      </c>
      <c r="I66" s="33" t="s">
        <v>751</v>
      </c>
      <c r="J66" s="486">
        <v>100</v>
      </c>
    </row>
    <row r="67" spans="2:11" s="173" customFormat="1" ht="30" customHeight="1" x14ac:dyDescent="0.2">
      <c r="B67" s="170" t="s">
        <v>402</v>
      </c>
      <c r="C67" s="905" t="s">
        <v>256</v>
      </c>
      <c r="D67" s="906"/>
      <c r="E67" s="906"/>
      <c r="F67" s="907"/>
      <c r="G67" s="171"/>
      <c r="H67" s="172">
        <f>SUM(H68:H74)</f>
        <v>1373.9</v>
      </c>
      <c r="I67" s="171"/>
      <c r="J67" s="517"/>
    </row>
    <row r="68" spans="2:11" s="63" customFormat="1" ht="59.25" customHeight="1" x14ac:dyDescent="0.2">
      <c r="B68" s="117" t="s">
        <v>403</v>
      </c>
      <c r="C68" s="97" t="s">
        <v>157</v>
      </c>
      <c r="D68" s="416">
        <v>1</v>
      </c>
      <c r="E68" s="417" t="s">
        <v>1024</v>
      </c>
      <c r="F68" s="391" t="s">
        <v>818</v>
      </c>
      <c r="G68" s="55" t="s">
        <v>0</v>
      </c>
      <c r="H68" s="49">
        <v>0</v>
      </c>
      <c r="I68" s="97" t="s">
        <v>752</v>
      </c>
      <c r="J68" s="169" t="s">
        <v>1087</v>
      </c>
    </row>
    <row r="69" spans="2:11" s="63" customFormat="1" ht="44.25" customHeight="1" x14ac:dyDescent="0.2">
      <c r="B69" s="18" t="s">
        <v>404</v>
      </c>
      <c r="C69" s="55" t="s">
        <v>460</v>
      </c>
      <c r="D69" s="353">
        <v>1</v>
      </c>
      <c r="E69" s="404" t="s">
        <v>966</v>
      </c>
      <c r="F69" s="337" t="s">
        <v>818</v>
      </c>
      <c r="G69" s="55" t="s">
        <v>0</v>
      </c>
      <c r="H69" s="49">
        <v>80</v>
      </c>
      <c r="I69" s="54" t="s">
        <v>526</v>
      </c>
      <c r="J69" s="162" t="s">
        <v>579</v>
      </c>
    </row>
    <row r="70" spans="2:11" s="63" customFormat="1" ht="40.5" customHeight="1" x14ac:dyDescent="0.2">
      <c r="B70" s="959" t="s">
        <v>405</v>
      </c>
      <c r="C70" s="962" t="s">
        <v>461</v>
      </c>
      <c r="D70" s="405">
        <v>1</v>
      </c>
      <c r="E70" s="412" t="s">
        <v>972</v>
      </c>
      <c r="F70" s="337" t="s">
        <v>818</v>
      </c>
      <c r="G70" s="897" t="s">
        <v>0</v>
      </c>
      <c r="H70" s="895">
        <v>1000</v>
      </c>
      <c r="I70" s="897" t="s">
        <v>531</v>
      </c>
      <c r="J70" s="947" t="s">
        <v>532</v>
      </c>
    </row>
    <row r="71" spans="2:11" s="63" customFormat="1" ht="49.5" customHeight="1" x14ac:dyDescent="0.2">
      <c r="B71" s="960"/>
      <c r="C71" s="962"/>
      <c r="D71" s="405">
        <v>2</v>
      </c>
      <c r="E71" s="412" t="s">
        <v>973</v>
      </c>
      <c r="F71" s="337" t="s">
        <v>818</v>
      </c>
      <c r="G71" s="898"/>
      <c r="H71" s="896"/>
      <c r="I71" s="939"/>
      <c r="J71" s="948"/>
    </row>
    <row r="72" spans="2:11" s="63" customFormat="1" ht="49.5" customHeight="1" x14ac:dyDescent="0.2">
      <c r="B72" s="961"/>
      <c r="C72" s="962"/>
      <c r="D72" s="405"/>
      <c r="E72" s="412"/>
      <c r="F72" s="337"/>
      <c r="G72" s="55"/>
      <c r="H72" s="57"/>
      <c r="I72" s="898"/>
      <c r="J72" s="949"/>
      <c r="K72" s="484"/>
    </row>
    <row r="73" spans="2:11" s="63" customFormat="1" ht="49.5" customHeight="1" x14ac:dyDescent="0.2">
      <c r="B73" s="18" t="s">
        <v>406</v>
      </c>
      <c r="C73" s="138" t="s">
        <v>183</v>
      </c>
      <c r="D73" s="402">
        <v>1</v>
      </c>
      <c r="E73" s="418" t="s">
        <v>974</v>
      </c>
      <c r="F73" s="401" t="s">
        <v>953</v>
      </c>
      <c r="G73" s="138" t="s">
        <v>0</v>
      </c>
      <c r="H73" s="49">
        <v>184.9</v>
      </c>
      <c r="I73" s="56" t="s">
        <v>527</v>
      </c>
      <c r="J73" s="518" t="s">
        <v>528</v>
      </c>
    </row>
    <row r="74" spans="2:11" s="63" customFormat="1" ht="43.5" customHeight="1" x14ac:dyDescent="0.2">
      <c r="B74" s="18" t="s">
        <v>407</v>
      </c>
      <c r="C74" s="55" t="s">
        <v>257</v>
      </c>
      <c r="D74" s="353">
        <v>1</v>
      </c>
      <c r="E74" s="354" t="s">
        <v>975</v>
      </c>
      <c r="F74" s="337" t="s">
        <v>956</v>
      </c>
      <c r="G74" s="55" t="s">
        <v>0</v>
      </c>
      <c r="H74" s="57">
        <v>109</v>
      </c>
      <c r="I74" s="55" t="s">
        <v>529</v>
      </c>
      <c r="J74" s="162" t="s">
        <v>668</v>
      </c>
    </row>
    <row r="75" spans="2:11" s="63" customFormat="1" ht="21.75" customHeight="1" x14ac:dyDescent="0.2">
      <c r="B75" s="952" t="s">
        <v>204</v>
      </c>
      <c r="C75" s="952"/>
      <c r="D75" s="952"/>
      <c r="E75" s="952"/>
      <c r="F75" s="952"/>
      <c r="G75" s="953"/>
      <c r="H75" s="139">
        <f>+H67+H57+H54+H47+H43+H35+H26+H12</f>
        <v>14128.300000000001</v>
      </c>
      <c r="I75" s="140"/>
      <c r="J75" s="140"/>
    </row>
    <row r="76" spans="2:11" s="63" customFormat="1" ht="17.25" customHeight="1" x14ac:dyDescent="0.2">
      <c r="B76" s="954"/>
      <c r="C76" s="955"/>
      <c r="D76" s="955"/>
      <c r="E76" s="955"/>
      <c r="F76" s="955"/>
      <c r="G76" s="956"/>
      <c r="H76" s="11"/>
      <c r="I76" s="140"/>
      <c r="J76" s="140"/>
    </row>
    <row r="77" spans="2:11" s="63" customFormat="1" ht="30" customHeight="1" x14ac:dyDescent="0.2">
      <c r="B77" s="84"/>
      <c r="C77" s="141" t="s">
        <v>170</v>
      </c>
      <c r="D77" s="419"/>
      <c r="E77" s="420"/>
      <c r="F77" s="420"/>
      <c r="G77" s="141"/>
      <c r="H77" s="135">
        <f t="shared" ref="H77" si="0">SUM(H79:H84)</f>
        <v>14128.3</v>
      </c>
      <c r="I77" s="235"/>
      <c r="J77" s="519"/>
    </row>
    <row r="78" spans="2:11" s="63" customFormat="1" ht="17.25" customHeight="1" x14ac:dyDescent="0.2">
      <c r="B78" s="37"/>
      <c r="C78" s="142" t="s">
        <v>171</v>
      </c>
      <c r="D78" s="421"/>
      <c r="E78" s="422"/>
      <c r="F78" s="422"/>
      <c r="G78" s="143"/>
      <c r="H78" s="102"/>
      <c r="I78" s="233"/>
      <c r="J78" s="520"/>
    </row>
    <row r="79" spans="2:11" s="63" customFormat="1" ht="31.5" customHeight="1" x14ac:dyDescent="0.2">
      <c r="B79" s="37"/>
      <c r="C79" s="142" t="s">
        <v>172</v>
      </c>
      <c r="D79" s="421"/>
      <c r="E79" s="422"/>
      <c r="F79" s="422"/>
      <c r="G79" s="144" t="s">
        <v>0</v>
      </c>
      <c r="H79" s="104">
        <f>+H74+H73+H70+H69+H68+H66+H65+H64+H60+H59+H55+H53+H52+H51+H50+H49+H48+H46+H45+H44+H41+H40+H39+H38+H37+H36+H33+H32+H30+H28+H27+H25+H24+H21+H13</f>
        <v>8323.4</v>
      </c>
      <c r="I79" s="509"/>
      <c r="J79" s="521"/>
    </row>
    <row r="80" spans="2:11" s="63" customFormat="1" ht="22.5" customHeight="1" x14ac:dyDescent="0.2">
      <c r="B80" s="37"/>
      <c r="C80" s="142" t="s">
        <v>173</v>
      </c>
      <c r="D80" s="421"/>
      <c r="E80" s="422"/>
      <c r="F80" s="422"/>
      <c r="G80" s="144" t="s">
        <v>3</v>
      </c>
      <c r="H80" s="104">
        <f>+H58+H14+H34</f>
        <v>3332.3999999999996</v>
      </c>
      <c r="I80" s="233"/>
      <c r="J80" s="520"/>
    </row>
    <row r="81" spans="2:10" s="63" customFormat="1" ht="21" customHeight="1" x14ac:dyDescent="0.2">
      <c r="B81" s="37"/>
      <c r="C81" s="142" t="s">
        <v>174</v>
      </c>
      <c r="D81" s="421"/>
      <c r="E81" s="422"/>
      <c r="F81" s="422"/>
      <c r="G81" s="144" t="s">
        <v>4</v>
      </c>
      <c r="H81" s="104"/>
      <c r="I81" s="233"/>
      <c r="J81" s="520"/>
    </row>
    <row r="82" spans="2:10" s="63" customFormat="1" ht="22.5" customHeight="1" x14ac:dyDescent="0.2">
      <c r="B82" s="37"/>
      <c r="C82" s="142" t="s">
        <v>175</v>
      </c>
      <c r="D82" s="421"/>
      <c r="E82" s="422"/>
      <c r="F82" s="422"/>
      <c r="G82" s="144" t="s">
        <v>1</v>
      </c>
      <c r="H82" s="104">
        <f>+H62+H42+H31</f>
        <v>1472.5</v>
      </c>
      <c r="I82" s="233"/>
      <c r="J82" s="520"/>
    </row>
    <row r="83" spans="2:10" s="63" customFormat="1" ht="22.5" customHeight="1" x14ac:dyDescent="0.2">
      <c r="B83" s="37"/>
      <c r="C83" s="142" t="s">
        <v>176</v>
      </c>
      <c r="D83" s="421"/>
      <c r="E83" s="422"/>
      <c r="F83" s="422"/>
      <c r="G83" s="144" t="s">
        <v>2</v>
      </c>
      <c r="H83" s="104">
        <f>+H56</f>
        <v>1000</v>
      </c>
      <c r="I83" s="233"/>
      <c r="J83" s="520"/>
    </row>
    <row r="84" spans="2:10" s="63" customFormat="1" ht="22.5" customHeight="1" x14ac:dyDescent="0.2">
      <c r="B84" s="70"/>
      <c r="C84" s="145" t="s">
        <v>177</v>
      </c>
      <c r="D84" s="423"/>
      <c r="E84" s="424"/>
      <c r="F84" s="424"/>
      <c r="G84" s="146" t="s">
        <v>181</v>
      </c>
      <c r="H84" s="104"/>
      <c r="I84" s="233"/>
      <c r="J84" s="520"/>
    </row>
    <row r="85" spans="2:10" s="63" customFormat="1" ht="41.25" customHeight="1" x14ac:dyDescent="0.2">
      <c r="B85" s="71"/>
      <c r="C85" s="147" t="s">
        <v>178</v>
      </c>
      <c r="D85" s="425"/>
      <c r="E85" s="426"/>
      <c r="F85" s="426"/>
      <c r="G85" s="147" t="s">
        <v>182</v>
      </c>
      <c r="H85" s="148"/>
      <c r="I85" s="236"/>
      <c r="J85" s="522"/>
    </row>
    <row r="86" spans="2:10" s="63" customFormat="1" ht="27.75" customHeight="1" x14ac:dyDescent="0.2">
      <c r="B86" s="73"/>
      <c r="C86" s="149" t="s">
        <v>180</v>
      </c>
      <c r="D86" s="427"/>
      <c r="E86" s="428"/>
      <c r="F86" s="428"/>
      <c r="G86" s="149"/>
      <c r="H86" s="150">
        <f t="shared" ref="H86" si="1">+H85+H77</f>
        <v>14128.3</v>
      </c>
      <c r="I86" s="236"/>
      <c r="J86" s="522"/>
    </row>
    <row r="87" spans="2:10" s="63" customFormat="1" ht="18" customHeight="1" x14ac:dyDescent="0.2">
      <c r="B87" s="37"/>
      <c r="C87" s="143" t="s">
        <v>179</v>
      </c>
      <c r="D87" s="421"/>
      <c r="E87" s="422"/>
      <c r="F87" s="422"/>
      <c r="G87" s="143"/>
      <c r="H87" s="102"/>
      <c r="I87" s="237"/>
      <c r="J87" s="523"/>
    </row>
    <row r="88" spans="2:10" s="63" customFormat="1" ht="25.5" x14ac:dyDescent="0.2">
      <c r="B88" s="37"/>
      <c r="C88" s="143" t="s">
        <v>216</v>
      </c>
      <c r="D88" s="421"/>
      <c r="E88" s="422"/>
      <c r="F88" s="422"/>
      <c r="G88" s="136"/>
      <c r="H88" s="136"/>
      <c r="I88" s="234"/>
      <c r="J88" s="524"/>
    </row>
    <row r="89" spans="2:10" s="63" customFormat="1" x14ac:dyDescent="0.2">
      <c r="B89" s="103"/>
      <c r="C89" s="118"/>
      <c r="D89" s="429"/>
      <c r="E89" s="430"/>
      <c r="F89" s="430"/>
      <c r="G89" s="118"/>
      <c r="H89" s="118"/>
      <c r="I89" s="118"/>
      <c r="J89" s="525"/>
    </row>
    <row r="90" spans="2:10" s="63" customFormat="1" x14ac:dyDescent="0.2">
      <c r="B90" s="103"/>
      <c r="C90" s="118"/>
      <c r="D90" s="429"/>
      <c r="E90" s="430"/>
      <c r="F90" s="430"/>
      <c r="G90" s="118"/>
      <c r="H90" s="118"/>
      <c r="I90" s="118"/>
      <c r="J90" s="525"/>
    </row>
    <row r="91" spans="2:10" s="63" customFormat="1" x14ac:dyDescent="0.2">
      <c r="B91" s="103"/>
      <c r="C91" s="118"/>
      <c r="D91" s="429"/>
      <c r="E91" s="430"/>
      <c r="F91" s="430"/>
      <c r="G91" s="118"/>
      <c r="H91" s="118"/>
      <c r="I91" s="118"/>
      <c r="J91" s="525"/>
    </row>
    <row r="94" spans="2:10" ht="15.75" x14ac:dyDescent="0.2">
      <c r="C94" s="123"/>
      <c r="D94" s="385"/>
      <c r="E94" s="369"/>
      <c r="F94" s="369"/>
      <c r="H94" s="230"/>
    </row>
  </sheetData>
  <mergeCells count="83">
    <mergeCell ref="G1:I1"/>
    <mergeCell ref="G2:J2"/>
    <mergeCell ref="G3:J3"/>
    <mergeCell ref="G4:I4"/>
    <mergeCell ref="G5:I5"/>
    <mergeCell ref="J13:J20"/>
    <mergeCell ref="J21:J23"/>
    <mergeCell ref="B6:J6"/>
    <mergeCell ref="J9:J10"/>
    <mergeCell ref="E8:E10"/>
    <mergeCell ref="F8:F10"/>
    <mergeCell ref="G8:G10"/>
    <mergeCell ref="I9:I10"/>
    <mergeCell ref="I8:J8"/>
    <mergeCell ref="B11:J11"/>
    <mergeCell ref="H8:H10"/>
    <mergeCell ref="C8:C10"/>
    <mergeCell ref="D8:D10"/>
    <mergeCell ref="B8:B10"/>
    <mergeCell ref="I13:I20"/>
    <mergeCell ref="C21:C23"/>
    <mergeCell ref="B75:G75"/>
    <mergeCell ref="B76:G76"/>
    <mergeCell ref="C39:C40"/>
    <mergeCell ref="B39:B40"/>
    <mergeCell ref="B70:B72"/>
    <mergeCell ref="C70:C72"/>
    <mergeCell ref="B60:B63"/>
    <mergeCell ref="C60:C63"/>
    <mergeCell ref="F39:F40"/>
    <mergeCell ref="C43:F43"/>
    <mergeCell ref="C47:F47"/>
    <mergeCell ref="C54:F54"/>
    <mergeCell ref="B41:B42"/>
    <mergeCell ref="C41:C42"/>
    <mergeCell ref="G70:G71"/>
    <mergeCell ref="F41:F42"/>
    <mergeCell ref="I21:I23"/>
    <mergeCell ref="I70:I72"/>
    <mergeCell ref="J30:J31"/>
    <mergeCell ref="J32:J34"/>
    <mergeCell ref="J39:J40"/>
    <mergeCell ref="J41:J42"/>
    <mergeCell ref="J60:J63"/>
    <mergeCell ref="J70:J72"/>
    <mergeCell ref="I39:I40"/>
    <mergeCell ref="I41:I42"/>
    <mergeCell ref="I60:I63"/>
    <mergeCell ref="I30:I31"/>
    <mergeCell ref="I32:I34"/>
    <mergeCell ref="I27:I29"/>
    <mergeCell ref="J27:J29"/>
    <mergeCell ref="G28:G29"/>
    <mergeCell ref="H28:H29"/>
    <mergeCell ref="C27:C29"/>
    <mergeCell ref="C13:C20"/>
    <mergeCell ref="F13:F20"/>
    <mergeCell ref="G15:G20"/>
    <mergeCell ref="H15:H20"/>
    <mergeCell ref="F21:F23"/>
    <mergeCell ref="G21:G23"/>
    <mergeCell ref="H21:H23"/>
    <mergeCell ref="B13:B20"/>
    <mergeCell ref="C12:F12"/>
    <mergeCell ref="C26:F26"/>
    <mergeCell ref="B21:B23"/>
    <mergeCell ref="C30:C31"/>
    <mergeCell ref="H70:H71"/>
    <mergeCell ref="G60:G61"/>
    <mergeCell ref="H60:H61"/>
    <mergeCell ref="B27:B29"/>
    <mergeCell ref="C57:F57"/>
    <mergeCell ref="C67:F67"/>
    <mergeCell ref="B30:B31"/>
    <mergeCell ref="B32:B34"/>
    <mergeCell ref="F32:F34"/>
    <mergeCell ref="C35:F35"/>
    <mergeCell ref="C32:C34"/>
    <mergeCell ref="E41:E42"/>
    <mergeCell ref="D41:D42"/>
    <mergeCell ref="D30:D31"/>
    <mergeCell ref="E30:E31"/>
    <mergeCell ref="F30:F31"/>
  </mergeCells>
  <phoneticPr fontId="10" type="noConversion"/>
  <pageMargins left="0.19685039370078741" right="0.19685039370078741" top="0.19685039370078741" bottom="0.19685039370078741" header="0" footer="0"/>
  <pageSetup paperSize="9" scale="66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J77"/>
  <sheetViews>
    <sheetView topLeftCell="B1" zoomScale="85" zoomScaleNormal="85" workbookViewId="0">
      <pane ySplit="11" topLeftCell="A12" activePane="bottomLeft" state="frozen"/>
      <selection activeCell="H12" sqref="H12:H18"/>
      <selection pane="bottomLeft" activeCell="K62" sqref="K62"/>
    </sheetView>
  </sheetViews>
  <sheetFormatPr defaultColWidth="9.140625" defaultRowHeight="12.75" x14ac:dyDescent="0.2"/>
  <cols>
    <col min="1" max="1" width="1.7109375" style="10" customWidth="1"/>
    <col min="2" max="2" width="17.5703125" style="39" customWidth="1"/>
    <col min="3" max="3" width="50.140625" style="38" customWidth="1"/>
    <col min="4" max="4" width="6.5703125" style="386" customWidth="1"/>
    <col min="5" max="5" width="40.42578125" style="370" customWidth="1"/>
    <col min="6" max="6" width="25.28515625" style="532" customWidth="1"/>
    <col min="7" max="7" width="7.140625" style="39" customWidth="1"/>
    <col min="8" max="8" width="12.28515625" style="10" customWidth="1"/>
    <col min="9" max="9" width="39.85546875" style="38" customWidth="1"/>
    <col min="10" max="10" width="8.140625" style="189" customWidth="1"/>
    <col min="11" max="16384" width="9.140625" style="10"/>
  </cols>
  <sheetData>
    <row r="1" spans="2:10" ht="15" hidden="1" x14ac:dyDescent="0.25">
      <c r="G1" s="1046" t="s">
        <v>762</v>
      </c>
      <c r="H1" s="1046"/>
      <c r="I1" s="1046"/>
      <c r="J1" s="721"/>
    </row>
    <row r="2" spans="2:10" ht="15" hidden="1" x14ac:dyDescent="0.25">
      <c r="G2" s="1047" t="s">
        <v>763</v>
      </c>
      <c r="H2" s="1047"/>
      <c r="I2" s="1047"/>
      <c r="J2" s="1047"/>
    </row>
    <row r="3" spans="2:10" ht="15" hidden="1" x14ac:dyDescent="0.25">
      <c r="G3" s="1047" t="s">
        <v>1071</v>
      </c>
      <c r="H3" s="1047"/>
      <c r="I3" s="1047"/>
      <c r="J3" s="1047"/>
    </row>
    <row r="4" spans="2:10" ht="15" hidden="1" x14ac:dyDescent="0.25">
      <c r="G4" s="1047" t="s">
        <v>764</v>
      </c>
      <c r="H4" s="1047"/>
      <c r="I4" s="1047"/>
      <c r="J4" s="722"/>
    </row>
    <row r="5" spans="2:10" ht="15" hidden="1" x14ac:dyDescent="0.25">
      <c r="G5" s="1047" t="s">
        <v>1078</v>
      </c>
      <c r="H5" s="1047"/>
      <c r="I5" s="1047"/>
      <c r="J5" s="722"/>
    </row>
    <row r="7" spans="2:10" s="107" customFormat="1" ht="9.75" customHeight="1" x14ac:dyDescent="0.2">
      <c r="B7" s="1031"/>
      <c r="C7" s="1031"/>
      <c r="D7" s="1031"/>
      <c r="E7" s="1031"/>
      <c r="F7" s="1031"/>
      <c r="G7" s="1031"/>
      <c r="H7" s="1031"/>
      <c r="I7" s="1031"/>
      <c r="J7" s="1031"/>
    </row>
    <row r="8" spans="2:10" ht="9.75" customHeight="1" x14ac:dyDescent="0.2">
      <c r="B8" s="126"/>
      <c r="C8" s="40"/>
      <c r="D8" s="371"/>
      <c r="E8" s="371"/>
      <c r="F8" s="533"/>
      <c r="G8" s="151"/>
      <c r="H8" s="152"/>
      <c r="I8" s="40"/>
      <c r="J8" s="40"/>
    </row>
    <row r="9" spans="2:10" s="12" customFormat="1" ht="27.75" customHeight="1" x14ac:dyDescent="0.2">
      <c r="B9" s="981" t="s">
        <v>48</v>
      </c>
      <c r="C9" s="981" t="s">
        <v>96</v>
      </c>
      <c r="D9" s="1035" t="s">
        <v>756</v>
      </c>
      <c r="E9" s="1036" t="s">
        <v>757</v>
      </c>
      <c r="F9" s="1037" t="s">
        <v>758</v>
      </c>
      <c r="G9" s="1038" t="s">
        <v>838</v>
      </c>
      <c r="H9" s="1033" t="s">
        <v>49</v>
      </c>
      <c r="I9" s="973" t="s">
        <v>759</v>
      </c>
      <c r="J9" s="974"/>
    </row>
    <row r="10" spans="2:10" s="12" customFormat="1" ht="18.75" customHeight="1" x14ac:dyDescent="0.2">
      <c r="B10" s="981"/>
      <c r="C10" s="981"/>
      <c r="D10" s="1035"/>
      <c r="E10" s="1036"/>
      <c r="F10" s="1037"/>
      <c r="G10" s="1039"/>
      <c r="H10" s="1033"/>
      <c r="I10" s="971" t="s">
        <v>761</v>
      </c>
      <c r="J10" s="1032" t="s">
        <v>760</v>
      </c>
    </row>
    <row r="11" spans="2:10" s="12" customFormat="1" ht="33" customHeight="1" x14ac:dyDescent="0.2">
      <c r="B11" s="981"/>
      <c r="C11" s="981"/>
      <c r="D11" s="1035"/>
      <c r="E11" s="1036"/>
      <c r="F11" s="1037"/>
      <c r="G11" s="1040"/>
      <c r="H11" s="1033"/>
      <c r="I11" s="972"/>
      <c r="J11" s="1032"/>
    </row>
    <row r="12" spans="2:10" s="457" customFormat="1" ht="25.5" customHeight="1" x14ac:dyDescent="0.3">
      <c r="B12" s="1041" t="s">
        <v>1068</v>
      </c>
      <c r="C12" s="1042"/>
      <c r="D12" s="1042"/>
      <c r="E12" s="1042"/>
      <c r="F12" s="1042"/>
      <c r="G12" s="1042"/>
      <c r="H12" s="1042"/>
      <c r="I12" s="1042"/>
      <c r="J12" s="1043"/>
    </row>
    <row r="13" spans="2:10" s="17" customFormat="1" ht="35.25" customHeight="1" x14ac:dyDescent="0.2">
      <c r="B13" s="650" t="s">
        <v>408</v>
      </c>
      <c r="C13" s="993" t="s">
        <v>244</v>
      </c>
      <c r="D13" s="994"/>
      <c r="E13" s="994"/>
      <c r="F13" s="994"/>
      <c r="G13" s="995"/>
      <c r="H13" s="723">
        <f>SUM(H14:H17)</f>
        <v>1619.4</v>
      </c>
      <c r="I13" s="724"/>
      <c r="J13" s="651"/>
    </row>
    <row r="14" spans="2:10" ht="40.5" customHeight="1" x14ac:dyDescent="0.2">
      <c r="B14" s="117" t="s">
        <v>106</v>
      </c>
      <c r="C14" s="64" t="s">
        <v>247</v>
      </c>
      <c r="D14" s="355" t="s">
        <v>544</v>
      </c>
      <c r="E14" s="288" t="s">
        <v>772</v>
      </c>
      <c r="F14" s="534" t="s">
        <v>976</v>
      </c>
      <c r="G14" s="36" t="s">
        <v>0</v>
      </c>
      <c r="H14" s="9">
        <v>45</v>
      </c>
      <c r="I14" s="64" t="s">
        <v>646</v>
      </c>
      <c r="J14" s="161" t="s">
        <v>647</v>
      </c>
    </row>
    <row r="15" spans="2:10" ht="36" customHeight="1" x14ac:dyDescent="0.2">
      <c r="B15" s="18" t="s">
        <v>107</v>
      </c>
      <c r="C15" s="32" t="s">
        <v>691</v>
      </c>
      <c r="D15" s="355" t="s">
        <v>544</v>
      </c>
      <c r="E15" s="288" t="s">
        <v>772</v>
      </c>
      <c r="F15" s="534" t="s">
        <v>976</v>
      </c>
      <c r="G15" s="36" t="s">
        <v>0</v>
      </c>
      <c r="H15" s="9">
        <v>40</v>
      </c>
      <c r="I15" s="32" t="s">
        <v>535</v>
      </c>
      <c r="J15" s="174" t="s">
        <v>530</v>
      </c>
    </row>
    <row r="16" spans="2:10" ht="64.5" customHeight="1" x14ac:dyDescent="0.2">
      <c r="B16" s="18" t="s">
        <v>409</v>
      </c>
      <c r="C16" s="32" t="s">
        <v>150</v>
      </c>
      <c r="D16" s="355" t="s">
        <v>544</v>
      </c>
      <c r="E16" s="337" t="s">
        <v>977</v>
      </c>
      <c r="F16" s="535" t="s">
        <v>775</v>
      </c>
      <c r="G16" s="36" t="s">
        <v>0</v>
      </c>
      <c r="H16" s="9">
        <v>4</v>
      </c>
      <c r="I16" s="30" t="s">
        <v>645</v>
      </c>
      <c r="J16" s="25">
        <v>10</v>
      </c>
    </row>
    <row r="17" spans="1:10" s="17" customFormat="1" ht="64.5" customHeight="1" x14ac:dyDescent="0.2">
      <c r="B17" s="18" t="s">
        <v>412</v>
      </c>
      <c r="C17" s="18" t="s">
        <v>485</v>
      </c>
      <c r="D17" s="375" t="s">
        <v>544</v>
      </c>
      <c r="E17" s="286" t="s">
        <v>1103</v>
      </c>
      <c r="F17" s="536" t="s">
        <v>967</v>
      </c>
      <c r="G17" s="19" t="s">
        <v>3</v>
      </c>
      <c r="H17" s="9">
        <v>1530.4</v>
      </c>
      <c r="I17" s="30" t="s">
        <v>643</v>
      </c>
      <c r="J17" s="188" t="s">
        <v>644</v>
      </c>
    </row>
    <row r="18" spans="1:10" s="729" customFormat="1" ht="22.5" customHeight="1" x14ac:dyDescent="0.2">
      <c r="A18" s="725"/>
      <c r="B18" s="652" t="s">
        <v>92</v>
      </c>
      <c r="C18" s="1034" t="s">
        <v>254</v>
      </c>
      <c r="D18" s="1034"/>
      <c r="E18" s="1034"/>
      <c r="F18" s="1034"/>
      <c r="G18" s="1034"/>
      <c r="H18" s="726">
        <f>SUM(H19:H36)</f>
        <v>1737.8</v>
      </c>
      <c r="I18" s="727"/>
      <c r="J18" s="728"/>
    </row>
    <row r="19" spans="1:10" s="4" customFormat="1" ht="42.75" customHeight="1" x14ac:dyDescent="0.2">
      <c r="A19" s="37"/>
      <c r="B19" s="984" t="s">
        <v>108</v>
      </c>
      <c r="C19" s="984" t="s">
        <v>147</v>
      </c>
      <c r="D19" s="357">
        <v>1</v>
      </c>
      <c r="E19" s="356" t="s">
        <v>978</v>
      </c>
      <c r="F19" s="1012" t="s">
        <v>986</v>
      </c>
      <c r="G19" s="1015" t="s">
        <v>3</v>
      </c>
      <c r="H19" s="1027">
        <v>142.5</v>
      </c>
      <c r="I19" s="990" t="s">
        <v>735</v>
      </c>
      <c r="J19" s="1009" t="s">
        <v>675</v>
      </c>
    </row>
    <row r="20" spans="1:10" s="4" customFormat="1" ht="65.25" customHeight="1" x14ac:dyDescent="0.2">
      <c r="A20" s="37"/>
      <c r="B20" s="985"/>
      <c r="C20" s="985"/>
      <c r="D20" s="376">
        <v>2</v>
      </c>
      <c r="E20" s="358" t="s">
        <v>979</v>
      </c>
      <c r="F20" s="1013"/>
      <c r="G20" s="1016"/>
      <c r="H20" s="1028"/>
      <c r="I20" s="991"/>
      <c r="J20" s="1010"/>
    </row>
    <row r="21" spans="1:10" s="4" customFormat="1" ht="51.75" customHeight="1" x14ac:dyDescent="0.2">
      <c r="A21" s="37"/>
      <c r="B21" s="985"/>
      <c r="C21" s="985"/>
      <c r="D21" s="376">
        <v>3</v>
      </c>
      <c r="E21" s="356" t="s">
        <v>980</v>
      </c>
      <c r="F21" s="1013"/>
      <c r="G21" s="1016"/>
      <c r="H21" s="1028"/>
      <c r="I21" s="991"/>
      <c r="J21" s="1010"/>
    </row>
    <row r="22" spans="1:10" s="4" customFormat="1" ht="51.75" customHeight="1" x14ac:dyDescent="0.2">
      <c r="A22" s="37"/>
      <c r="B22" s="985"/>
      <c r="C22" s="985"/>
      <c r="D22" s="376">
        <v>4</v>
      </c>
      <c r="E22" s="356" t="s">
        <v>981</v>
      </c>
      <c r="F22" s="1013"/>
      <c r="G22" s="1016"/>
      <c r="H22" s="1028"/>
      <c r="I22" s="991"/>
      <c r="J22" s="1010"/>
    </row>
    <row r="23" spans="1:10" s="4" customFormat="1" ht="45.75" customHeight="1" x14ac:dyDescent="0.2">
      <c r="A23" s="37"/>
      <c r="B23" s="985"/>
      <c r="C23" s="985"/>
      <c r="D23" s="376">
        <v>5</v>
      </c>
      <c r="E23" s="356" t="s">
        <v>982</v>
      </c>
      <c r="F23" s="1013"/>
      <c r="G23" s="1016"/>
      <c r="H23" s="1028"/>
      <c r="I23" s="991"/>
      <c r="J23" s="1010"/>
    </row>
    <row r="24" spans="1:10" s="4" customFormat="1" ht="45" customHeight="1" x14ac:dyDescent="0.2">
      <c r="A24" s="37"/>
      <c r="B24" s="985"/>
      <c r="C24" s="985"/>
      <c r="D24" s="376">
        <v>6</v>
      </c>
      <c r="E24" s="356" t="s">
        <v>983</v>
      </c>
      <c r="F24" s="1013"/>
      <c r="G24" s="1016"/>
      <c r="H24" s="1028"/>
      <c r="I24" s="991"/>
      <c r="J24" s="1010"/>
    </row>
    <row r="25" spans="1:10" s="4" customFormat="1" ht="51.75" customHeight="1" x14ac:dyDescent="0.2">
      <c r="A25" s="37"/>
      <c r="B25" s="985"/>
      <c r="C25" s="985"/>
      <c r="D25" s="376">
        <v>7</v>
      </c>
      <c r="E25" s="359" t="s">
        <v>984</v>
      </c>
      <c r="F25" s="1013"/>
      <c r="G25" s="1016"/>
      <c r="H25" s="1028"/>
      <c r="I25" s="991"/>
      <c r="J25" s="1010"/>
    </row>
    <row r="26" spans="1:10" s="4" customFormat="1" ht="42.75" customHeight="1" x14ac:dyDescent="0.2">
      <c r="A26" s="37"/>
      <c r="B26" s="986"/>
      <c r="C26" s="986"/>
      <c r="D26" s="376">
        <v>8</v>
      </c>
      <c r="E26" s="359" t="s">
        <v>985</v>
      </c>
      <c r="F26" s="1014"/>
      <c r="G26" s="1017"/>
      <c r="H26" s="1029"/>
      <c r="I26" s="992"/>
      <c r="J26" s="1011"/>
    </row>
    <row r="27" spans="1:10" s="4" customFormat="1" ht="61.5" customHeight="1" x14ac:dyDescent="0.2">
      <c r="A27" s="37"/>
      <c r="B27" s="987" t="s">
        <v>109</v>
      </c>
      <c r="C27" s="1015" t="s">
        <v>736</v>
      </c>
      <c r="D27" s="355" t="s">
        <v>544</v>
      </c>
      <c r="E27" s="337" t="s">
        <v>987</v>
      </c>
      <c r="F27" s="1030" t="s">
        <v>986</v>
      </c>
      <c r="G27" s="1015" t="s">
        <v>3</v>
      </c>
      <c r="H27" s="1027">
        <v>360.5</v>
      </c>
      <c r="I27" s="984" t="s">
        <v>665</v>
      </c>
      <c r="J27" s="987">
        <v>32.25</v>
      </c>
    </row>
    <row r="28" spans="1:10" s="4" customFormat="1" ht="61.5" customHeight="1" x14ac:dyDescent="0.2">
      <c r="A28" s="37"/>
      <c r="B28" s="988"/>
      <c r="C28" s="1016"/>
      <c r="D28" s="355" t="s">
        <v>528</v>
      </c>
      <c r="E28" s="337" t="s">
        <v>988</v>
      </c>
      <c r="F28" s="1030"/>
      <c r="G28" s="1016"/>
      <c r="H28" s="1028"/>
      <c r="I28" s="985"/>
      <c r="J28" s="988"/>
    </row>
    <row r="29" spans="1:10" s="4" customFormat="1" ht="36.75" customHeight="1" x14ac:dyDescent="0.2">
      <c r="A29" s="37"/>
      <c r="B29" s="989"/>
      <c r="C29" s="1017"/>
      <c r="D29" s="355" t="s">
        <v>603</v>
      </c>
      <c r="E29" s="337" t="s">
        <v>989</v>
      </c>
      <c r="F29" s="1030"/>
      <c r="G29" s="1017"/>
      <c r="H29" s="1029"/>
      <c r="I29" s="986"/>
      <c r="J29" s="989"/>
    </row>
    <row r="30" spans="1:10" s="4" customFormat="1" ht="44.25" customHeight="1" x14ac:dyDescent="0.2">
      <c r="A30" s="15"/>
      <c r="B30" s="37" t="s">
        <v>110</v>
      </c>
      <c r="C30" s="20" t="s">
        <v>230</v>
      </c>
      <c r="D30" s="360">
        <v>1</v>
      </c>
      <c r="E30" s="337" t="s">
        <v>990</v>
      </c>
      <c r="F30" s="537" t="s">
        <v>986</v>
      </c>
      <c r="G30" s="20" t="s">
        <v>0</v>
      </c>
      <c r="H30" s="14">
        <v>40</v>
      </c>
      <c r="I30" s="37" t="s">
        <v>666</v>
      </c>
      <c r="J30" s="15">
        <v>5</v>
      </c>
    </row>
    <row r="31" spans="1:10" s="4" customFormat="1" ht="42" customHeight="1" x14ac:dyDescent="0.2">
      <c r="A31" s="46"/>
      <c r="B31" s="37" t="s">
        <v>111</v>
      </c>
      <c r="C31" s="41" t="s">
        <v>148</v>
      </c>
      <c r="D31" s="361">
        <v>1</v>
      </c>
      <c r="E31" s="337" t="s">
        <v>991</v>
      </c>
      <c r="F31" s="537" t="s">
        <v>986</v>
      </c>
      <c r="G31" s="20" t="s">
        <v>0</v>
      </c>
      <c r="H31" s="14">
        <v>50</v>
      </c>
      <c r="I31" s="41" t="s">
        <v>667</v>
      </c>
      <c r="J31" s="202" t="s">
        <v>806</v>
      </c>
    </row>
    <row r="32" spans="1:10" s="4" customFormat="1" ht="48.75" customHeight="1" x14ac:dyDescent="0.2">
      <c r="A32" s="46"/>
      <c r="B32" s="37" t="s">
        <v>112</v>
      </c>
      <c r="C32" s="20" t="s">
        <v>231</v>
      </c>
      <c r="D32" s="361">
        <v>1</v>
      </c>
      <c r="E32" s="337" t="s">
        <v>990</v>
      </c>
      <c r="F32" s="537" t="s">
        <v>986</v>
      </c>
      <c r="G32" s="20" t="s">
        <v>3</v>
      </c>
      <c r="H32" s="14">
        <v>1064</v>
      </c>
      <c r="I32" s="175" t="s">
        <v>670</v>
      </c>
      <c r="J32" s="42">
        <v>62.4</v>
      </c>
    </row>
    <row r="33" spans="1:10" s="4" customFormat="1" ht="42" customHeight="1" x14ac:dyDescent="0.2">
      <c r="A33" s="46"/>
      <c r="B33" s="20" t="s">
        <v>113</v>
      </c>
      <c r="C33" s="24" t="s">
        <v>149</v>
      </c>
      <c r="D33" s="361">
        <v>1</v>
      </c>
      <c r="E33" s="362" t="s">
        <v>992</v>
      </c>
      <c r="F33" s="537" t="s">
        <v>993</v>
      </c>
      <c r="G33" s="20" t="s">
        <v>0</v>
      </c>
      <c r="H33" s="14">
        <v>3.8</v>
      </c>
      <c r="I33" s="41" t="s">
        <v>671</v>
      </c>
      <c r="J33" s="42" t="s">
        <v>674</v>
      </c>
    </row>
    <row r="34" spans="1:10" s="4" customFormat="1" ht="39" customHeight="1" x14ac:dyDescent="0.2">
      <c r="A34" s="46"/>
      <c r="B34" s="37" t="s">
        <v>410</v>
      </c>
      <c r="C34" s="20" t="s">
        <v>462</v>
      </c>
      <c r="D34" s="361">
        <v>1</v>
      </c>
      <c r="E34" s="362" t="s">
        <v>992</v>
      </c>
      <c r="F34" s="537" t="s">
        <v>993</v>
      </c>
      <c r="G34" s="20" t="s">
        <v>0</v>
      </c>
      <c r="H34" s="14">
        <v>3.8</v>
      </c>
      <c r="I34" s="41" t="s">
        <v>672</v>
      </c>
      <c r="J34" s="202" t="s">
        <v>673</v>
      </c>
    </row>
    <row r="35" spans="1:10" s="4" customFormat="1" ht="24.75" customHeight="1" x14ac:dyDescent="0.2">
      <c r="A35" s="160"/>
      <c r="B35" s="987" t="s">
        <v>486</v>
      </c>
      <c r="C35" s="1015" t="s">
        <v>487</v>
      </c>
      <c r="D35" s="377">
        <v>1</v>
      </c>
      <c r="E35" s="1018" t="s">
        <v>994</v>
      </c>
      <c r="F35" s="999" t="s">
        <v>993</v>
      </c>
      <c r="G35" s="20" t="s">
        <v>1</v>
      </c>
      <c r="H35" s="14">
        <v>62.2</v>
      </c>
      <c r="I35" s="1015" t="s">
        <v>669</v>
      </c>
      <c r="J35" s="1044">
        <v>1</v>
      </c>
    </row>
    <row r="36" spans="1:10" s="4" customFormat="1" ht="25.5" customHeight="1" x14ac:dyDescent="0.2">
      <c r="A36" s="160"/>
      <c r="B36" s="989"/>
      <c r="C36" s="1017"/>
      <c r="D36" s="378"/>
      <c r="E36" s="1019"/>
      <c r="F36" s="1001"/>
      <c r="G36" s="20" t="s">
        <v>3</v>
      </c>
      <c r="H36" s="14">
        <v>11</v>
      </c>
      <c r="I36" s="1017"/>
      <c r="J36" s="1045"/>
    </row>
    <row r="37" spans="1:10" ht="31.5" customHeight="1" x14ac:dyDescent="0.2">
      <c r="B37" s="652" t="s">
        <v>95</v>
      </c>
      <c r="C37" s="1024" t="s">
        <v>11</v>
      </c>
      <c r="D37" s="1025"/>
      <c r="E37" s="1025"/>
      <c r="F37" s="1026"/>
      <c r="G37" s="650"/>
      <c r="H37" s="723">
        <f>SUM(H38:H45)</f>
        <v>885</v>
      </c>
      <c r="I37" s="650"/>
      <c r="J37" s="651"/>
    </row>
    <row r="38" spans="1:10" ht="41.25" customHeight="1" x14ac:dyDescent="0.2">
      <c r="B38" s="32" t="s">
        <v>114</v>
      </c>
      <c r="C38" s="64" t="s">
        <v>246</v>
      </c>
      <c r="D38" s="379" t="s">
        <v>544</v>
      </c>
      <c r="E38" s="365" t="s">
        <v>1002</v>
      </c>
      <c r="F38" s="539" t="s">
        <v>976</v>
      </c>
      <c r="G38" s="36" t="s">
        <v>0</v>
      </c>
      <c r="H38" s="9">
        <v>138</v>
      </c>
      <c r="I38" s="64" t="s">
        <v>655</v>
      </c>
      <c r="J38" s="161" t="s">
        <v>656</v>
      </c>
    </row>
    <row r="39" spans="1:10" ht="42" customHeight="1" x14ac:dyDescent="0.2">
      <c r="B39" s="32" t="s">
        <v>203</v>
      </c>
      <c r="C39" s="30" t="s">
        <v>126</v>
      </c>
      <c r="D39" s="353">
        <v>1</v>
      </c>
      <c r="E39" s="354" t="s">
        <v>995</v>
      </c>
      <c r="F39" s="540" t="s">
        <v>818</v>
      </c>
      <c r="G39" s="30" t="s">
        <v>0</v>
      </c>
      <c r="H39" s="9">
        <v>300</v>
      </c>
      <c r="I39" s="64" t="s">
        <v>649</v>
      </c>
      <c r="J39" s="161" t="s">
        <v>503</v>
      </c>
    </row>
    <row r="40" spans="1:10" ht="56.25" customHeight="1" x14ac:dyDescent="0.2">
      <c r="B40" s="32" t="s">
        <v>652</v>
      </c>
      <c r="C40" s="30" t="s">
        <v>245</v>
      </c>
      <c r="D40" s="353">
        <v>1</v>
      </c>
      <c r="E40" s="354" t="s">
        <v>826</v>
      </c>
      <c r="F40" s="540" t="s">
        <v>818</v>
      </c>
      <c r="G40" s="41" t="s">
        <v>0</v>
      </c>
      <c r="H40" s="9">
        <v>200</v>
      </c>
      <c r="I40" s="64" t="s">
        <v>649</v>
      </c>
      <c r="J40" s="161" t="s">
        <v>503</v>
      </c>
    </row>
    <row r="41" spans="1:10" ht="42" customHeight="1" x14ac:dyDescent="0.2">
      <c r="B41" s="1023" t="s">
        <v>653</v>
      </c>
      <c r="C41" s="1021" t="s">
        <v>463</v>
      </c>
      <c r="D41" s="353">
        <v>1</v>
      </c>
      <c r="E41" s="354" t="s">
        <v>1016</v>
      </c>
      <c r="F41" s="535" t="s">
        <v>775</v>
      </c>
      <c r="G41" s="30" t="s">
        <v>0</v>
      </c>
      <c r="H41" s="9">
        <v>0</v>
      </c>
      <c r="I41" s="1021" t="s">
        <v>1017</v>
      </c>
      <c r="J41" s="1008">
        <v>1</v>
      </c>
    </row>
    <row r="42" spans="1:10" ht="40.5" customHeight="1" x14ac:dyDescent="0.2">
      <c r="B42" s="1023"/>
      <c r="C42" s="1021"/>
      <c r="D42" s="353">
        <v>2</v>
      </c>
      <c r="E42" s="354" t="s">
        <v>1011</v>
      </c>
      <c r="F42" s="540" t="s">
        <v>818</v>
      </c>
      <c r="G42" s="30" t="s">
        <v>1</v>
      </c>
      <c r="H42" s="9">
        <v>0</v>
      </c>
      <c r="I42" s="1021"/>
      <c r="J42" s="1008"/>
    </row>
    <row r="43" spans="1:10" s="107" customFormat="1" ht="60.75" customHeight="1" x14ac:dyDescent="0.2">
      <c r="B43" s="18" t="s">
        <v>411</v>
      </c>
      <c r="C43" s="30" t="s">
        <v>464</v>
      </c>
      <c r="D43" s="353">
        <v>1</v>
      </c>
      <c r="E43" s="354" t="s">
        <v>997</v>
      </c>
      <c r="F43" s="540" t="s">
        <v>818</v>
      </c>
      <c r="G43" s="30" t="s">
        <v>0</v>
      </c>
      <c r="H43" s="11">
        <v>170</v>
      </c>
      <c r="I43" s="30" t="s">
        <v>650</v>
      </c>
      <c r="J43" s="25">
        <v>1</v>
      </c>
    </row>
    <row r="44" spans="1:10" ht="57" customHeight="1" x14ac:dyDescent="0.2">
      <c r="B44" s="64" t="s">
        <v>654</v>
      </c>
      <c r="C44" s="31" t="s">
        <v>465</v>
      </c>
      <c r="D44" s="353">
        <v>1</v>
      </c>
      <c r="E44" s="354" t="s">
        <v>1018</v>
      </c>
      <c r="F44" s="540" t="s">
        <v>996</v>
      </c>
      <c r="G44" s="30" t="s">
        <v>0</v>
      </c>
      <c r="H44" s="9">
        <v>55</v>
      </c>
      <c r="I44" s="30" t="s">
        <v>753</v>
      </c>
      <c r="J44" s="251" t="s">
        <v>648</v>
      </c>
    </row>
    <row r="45" spans="1:10" ht="43.5" customHeight="1" x14ac:dyDescent="0.2">
      <c r="B45" s="32" t="s">
        <v>664</v>
      </c>
      <c r="C45" s="30" t="s">
        <v>226</v>
      </c>
      <c r="D45" s="353">
        <v>1</v>
      </c>
      <c r="E45" s="354" t="s">
        <v>998</v>
      </c>
      <c r="F45" s="540" t="s">
        <v>953</v>
      </c>
      <c r="G45" s="41" t="s">
        <v>0</v>
      </c>
      <c r="H45" s="9">
        <v>22</v>
      </c>
      <c r="I45" s="30" t="s">
        <v>662</v>
      </c>
      <c r="J45" s="25" t="s">
        <v>661</v>
      </c>
    </row>
    <row r="46" spans="1:10" ht="22.5" customHeight="1" x14ac:dyDescent="0.2">
      <c r="B46" s="652" t="s">
        <v>93</v>
      </c>
      <c r="C46" s="993" t="s">
        <v>13</v>
      </c>
      <c r="D46" s="994"/>
      <c r="E46" s="994"/>
      <c r="F46" s="995"/>
      <c r="G46" s="730"/>
      <c r="H46" s="723">
        <f>SUM(H47:H59)</f>
        <v>564</v>
      </c>
      <c r="I46" s="650"/>
      <c r="J46" s="651"/>
    </row>
    <row r="47" spans="1:10" ht="53.25" customHeight="1" x14ac:dyDescent="0.2">
      <c r="B47" s="899" t="s">
        <v>115</v>
      </c>
      <c r="C47" s="996" t="s">
        <v>466</v>
      </c>
      <c r="D47" s="380">
        <v>1</v>
      </c>
      <c r="E47" s="354" t="s">
        <v>1003</v>
      </c>
      <c r="F47" s="999" t="s">
        <v>953</v>
      </c>
      <c r="G47" s="990" t="s">
        <v>0</v>
      </c>
      <c r="H47" s="1002">
        <v>180</v>
      </c>
      <c r="I47" s="996" t="s">
        <v>663</v>
      </c>
      <c r="J47" s="1005">
        <v>6</v>
      </c>
    </row>
    <row r="48" spans="1:10" ht="33.75" customHeight="1" x14ac:dyDescent="0.2">
      <c r="B48" s="900"/>
      <c r="C48" s="997"/>
      <c r="D48" s="380">
        <v>2</v>
      </c>
      <c r="E48" s="363" t="s">
        <v>1015</v>
      </c>
      <c r="F48" s="1000"/>
      <c r="G48" s="991"/>
      <c r="H48" s="1003"/>
      <c r="I48" s="997"/>
      <c r="J48" s="1006"/>
    </row>
    <row r="49" spans="1:10" ht="48" customHeight="1" x14ac:dyDescent="0.2">
      <c r="B49" s="900"/>
      <c r="C49" s="997"/>
      <c r="D49" s="380">
        <v>3</v>
      </c>
      <c r="E49" s="363" t="s">
        <v>1004</v>
      </c>
      <c r="F49" s="1000"/>
      <c r="G49" s="991"/>
      <c r="H49" s="1003"/>
      <c r="I49" s="997"/>
      <c r="J49" s="1006"/>
    </row>
    <row r="50" spans="1:10" ht="56.25" customHeight="1" x14ac:dyDescent="0.2">
      <c r="B50" s="900"/>
      <c r="C50" s="997"/>
      <c r="D50" s="380">
        <v>4</v>
      </c>
      <c r="E50" s="363" t="s">
        <v>1019</v>
      </c>
      <c r="F50" s="1000"/>
      <c r="G50" s="991"/>
      <c r="H50" s="1003"/>
      <c r="I50" s="997"/>
      <c r="J50" s="1006"/>
    </row>
    <row r="51" spans="1:10" ht="52.5" customHeight="1" x14ac:dyDescent="0.2">
      <c r="B51" s="900"/>
      <c r="C51" s="997"/>
      <c r="D51" s="380">
        <v>5</v>
      </c>
      <c r="E51" s="363" t="s">
        <v>1005</v>
      </c>
      <c r="F51" s="1000"/>
      <c r="G51" s="991"/>
      <c r="H51" s="1003"/>
      <c r="I51" s="997"/>
      <c r="J51" s="1006"/>
    </row>
    <row r="52" spans="1:10" ht="31.5" customHeight="1" x14ac:dyDescent="0.2">
      <c r="B52" s="900"/>
      <c r="C52" s="997"/>
      <c r="D52" s="380">
        <v>6</v>
      </c>
      <c r="E52" s="363" t="s">
        <v>1012</v>
      </c>
      <c r="F52" s="1000"/>
      <c r="G52" s="991"/>
      <c r="H52" s="1003"/>
      <c r="I52" s="997"/>
      <c r="J52" s="1006"/>
    </row>
    <row r="53" spans="1:10" ht="64.5" customHeight="1" x14ac:dyDescent="0.2">
      <c r="B53" s="900"/>
      <c r="C53" s="997"/>
      <c r="D53" s="380">
        <v>7</v>
      </c>
      <c r="E53" s="337" t="s">
        <v>1013</v>
      </c>
      <c r="F53" s="1000"/>
      <c r="G53" s="991"/>
      <c r="H53" s="1003"/>
      <c r="I53" s="997"/>
      <c r="J53" s="1006"/>
    </row>
    <row r="54" spans="1:10" ht="47.25" customHeight="1" x14ac:dyDescent="0.2">
      <c r="B54" s="901"/>
      <c r="C54" s="998"/>
      <c r="D54" s="380">
        <v>8</v>
      </c>
      <c r="E54" s="363" t="s">
        <v>1014</v>
      </c>
      <c r="F54" s="1001"/>
      <c r="G54" s="992"/>
      <c r="H54" s="1004"/>
      <c r="I54" s="998"/>
      <c r="J54" s="1007"/>
    </row>
    <row r="55" spans="1:10" ht="42.75" customHeight="1" x14ac:dyDescent="0.2">
      <c r="B55" s="45" t="s">
        <v>651</v>
      </c>
      <c r="C55" s="31" t="s">
        <v>467</v>
      </c>
      <c r="D55" s="380">
        <v>1</v>
      </c>
      <c r="E55" s="363" t="s">
        <v>1001</v>
      </c>
      <c r="F55" s="538" t="s">
        <v>953</v>
      </c>
      <c r="G55" s="101" t="s">
        <v>0</v>
      </c>
      <c r="H55" s="9">
        <v>145</v>
      </c>
      <c r="I55" s="31" t="s">
        <v>659</v>
      </c>
      <c r="J55" s="251">
        <v>1</v>
      </c>
    </row>
    <row r="56" spans="1:10" ht="38.25" customHeight="1" x14ac:dyDescent="0.2">
      <c r="B56" s="45" t="s">
        <v>220</v>
      </c>
      <c r="C56" s="31" t="s">
        <v>468</v>
      </c>
      <c r="D56" s="380">
        <v>1</v>
      </c>
      <c r="E56" s="363" t="s">
        <v>771</v>
      </c>
      <c r="F56" s="538" t="s">
        <v>1000</v>
      </c>
      <c r="G56" s="35" t="s">
        <v>0</v>
      </c>
      <c r="H56" s="153">
        <v>159</v>
      </c>
      <c r="I56" s="31" t="s">
        <v>658</v>
      </c>
      <c r="J56" s="251">
        <v>100</v>
      </c>
    </row>
    <row r="57" spans="1:10" ht="42" customHeight="1" x14ac:dyDescent="0.2">
      <c r="B57" s="18" t="s">
        <v>116</v>
      </c>
      <c r="C57" s="30" t="s">
        <v>469</v>
      </c>
      <c r="D57" s="287" t="s">
        <v>544</v>
      </c>
      <c r="E57" s="354" t="s">
        <v>999</v>
      </c>
      <c r="F57" s="540" t="s">
        <v>953</v>
      </c>
      <c r="G57" s="35" t="s">
        <v>0</v>
      </c>
      <c r="H57" s="9">
        <v>50</v>
      </c>
      <c r="I57" s="30" t="s">
        <v>657</v>
      </c>
      <c r="J57" s="25">
        <v>4</v>
      </c>
    </row>
    <row r="58" spans="1:10" s="13" customFormat="1" ht="54.75" customHeight="1" x14ac:dyDescent="0.2">
      <c r="B58" s="32" t="s">
        <v>117</v>
      </c>
      <c r="C58" s="32" t="s">
        <v>154</v>
      </c>
      <c r="D58" s="287" t="s">
        <v>544</v>
      </c>
      <c r="E58" s="354" t="s">
        <v>999</v>
      </c>
      <c r="F58" s="540" t="s">
        <v>953</v>
      </c>
      <c r="G58" s="32" t="s">
        <v>0</v>
      </c>
      <c r="H58" s="9">
        <v>30</v>
      </c>
      <c r="I58" s="32" t="s">
        <v>660</v>
      </c>
      <c r="J58" s="174" t="s">
        <v>579</v>
      </c>
    </row>
    <row r="59" spans="1:10" ht="43.5" hidden="1" customHeight="1" x14ac:dyDescent="0.2">
      <c r="B59" s="32"/>
      <c r="C59" s="30"/>
      <c r="D59" s="353"/>
      <c r="E59" s="354"/>
      <c r="F59" s="540"/>
      <c r="G59" s="41"/>
      <c r="H59" s="9"/>
      <c r="I59" s="30"/>
      <c r="J59" s="25"/>
    </row>
    <row r="60" spans="1:10" s="4" customFormat="1" ht="27.75" customHeight="1" x14ac:dyDescent="0.2">
      <c r="A60" s="1022" t="s">
        <v>204</v>
      </c>
      <c r="B60" s="1022"/>
      <c r="C60" s="1022"/>
      <c r="D60" s="1022"/>
      <c r="E60" s="1022"/>
      <c r="F60" s="1022"/>
      <c r="G60" s="1022"/>
      <c r="H60" s="91">
        <f>+H46+H37+H18+H13</f>
        <v>4806.2000000000007</v>
      </c>
      <c r="I60" s="119"/>
      <c r="J60" s="119"/>
    </row>
    <row r="61" spans="1:10" s="4" customFormat="1" ht="19.5" customHeight="1" x14ac:dyDescent="0.2">
      <c r="A61" s="1020"/>
      <c r="B61" s="1020"/>
      <c r="C61" s="1020"/>
      <c r="D61" s="1020"/>
      <c r="E61" s="1020"/>
      <c r="F61" s="1020"/>
      <c r="G61" s="1020"/>
      <c r="H61" s="527"/>
      <c r="I61" s="119"/>
      <c r="J61" s="119"/>
    </row>
    <row r="62" spans="1:10" s="86" customFormat="1" ht="25.5" customHeight="1" x14ac:dyDescent="0.25">
      <c r="B62" s="84"/>
      <c r="C62" s="84" t="s">
        <v>170</v>
      </c>
      <c r="D62" s="382"/>
      <c r="E62" s="372"/>
      <c r="F62" s="541"/>
      <c r="G62" s="84"/>
      <c r="H62" s="87">
        <f t="shared" ref="H62" si="0">SUM(H64:H69)</f>
        <v>4806.2</v>
      </c>
      <c r="I62" s="194"/>
      <c r="J62" s="195"/>
    </row>
    <row r="63" spans="1:10" s="86" customFormat="1" ht="17.25" customHeight="1" x14ac:dyDescent="0.25">
      <c r="B63" s="80"/>
      <c r="C63" s="75" t="s">
        <v>171</v>
      </c>
      <c r="D63" s="360"/>
      <c r="E63" s="359"/>
      <c r="F63" s="542"/>
      <c r="G63" s="80"/>
      <c r="H63" s="81"/>
      <c r="I63" s="196"/>
      <c r="J63" s="197"/>
    </row>
    <row r="64" spans="1:10" s="86" customFormat="1" ht="32.25" customHeight="1" x14ac:dyDescent="0.25">
      <c r="B64" s="80"/>
      <c r="C64" s="78" t="s">
        <v>172</v>
      </c>
      <c r="D64" s="360"/>
      <c r="E64" s="359"/>
      <c r="F64" s="542"/>
      <c r="G64" s="80" t="s">
        <v>0</v>
      </c>
      <c r="H64" s="81">
        <f>+H58+H57+H56+H55+H47+H45+H44+H43+H41+H40+H39+H34+H33+H31+H30+H16+H15+H14+H38</f>
        <v>1635.6</v>
      </c>
      <c r="I64" s="190"/>
      <c r="J64" s="191"/>
    </row>
    <row r="65" spans="1:10" s="86" customFormat="1" ht="21" customHeight="1" x14ac:dyDescent="0.25">
      <c r="B65" s="80"/>
      <c r="C65" s="78" t="s">
        <v>173</v>
      </c>
      <c r="D65" s="360"/>
      <c r="E65" s="359"/>
      <c r="F65" s="542"/>
      <c r="G65" s="80" t="s">
        <v>3</v>
      </c>
      <c r="H65" s="81">
        <f>+H17+H19+H27+H32+H36</f>
        <v>3108.4</v>
      </c>
      <c r="I65" s="190"/>
      <c r="J65" s="191"/>
    </row>
    <row r="66" spans="1:10" s="86" customFormat="1" ht="21" customHeight="1" x14ac:dyDescent="0.25">
      <c r="B66" s="80"/>
      <c r="C66" s="78" t="s">
        <v>174</v>
      </c>
      <c r="D66" s="360"/>
      <c r="E66" s="359"/>
      <c r="F66" s="542"/>
      <c r="G66" s="80" t="s">
        <v>4</v>
      </c>
      <c r="H66" s="81"/>
      <c r="I66" s="190"/>
      <c r="J66" s="191"/>
    </row>
    <row r="67" spans="1:10" s="86" customFormat="1" ht="30.75" customHeight="1" x14ac:dyDescent="0.25">
      <c r="B67" s="80"/>
      <c r="C67" s="78" t="s">
        <v>175</v>
      </c>
      <c r="D67" s="360"/>
      <c r="E67" s="359"/>
      <c r="F67" s="542"/>
      <c r="G67" s="80" t="s">
        <v>1</v>
      </c>
      <c r="H67" s="81">
        <f>+H42+H35</f>
        <v>62.2</v>
      </c>
      <c r="I67" s="190"/>
      <c r="J67" s="191"/>
    </row>
    <row r="68" spans="1:10" s="86" customFormat="1" ht="21" customHeight="1" x14ac:dyDescent="0.25">
      <c r="B68" s="80"/>
      <c r="C68" s="78" t="s">
        <v>176</v>
      </c>
      <c r="D68" s="360"/>
      <c r="E68" s="359"/>
      <c r="F68" s="542"/>
      <c r="G68" s="80" t="s">
        <v>2</v>
      </c>
      <c r="H68" s="81"/>
      <c r="I68" s="190"/>
      <c r="J68" s="191"/>
    </row>
    <row r="69" spans="1:10" s="86" customFormat="1" ht="21" customHeight="1" x14ac:dyDescent="0.25">
      <c r="B69" s="70"/>
      <c r="C69" s="79" t="s">
        <v>177</v>
      </c>
      <c r="D69" s="361"/>
      <c r="E69" s="362"/>
      <c r="F69" s="543"/>
      <c r="G69" s="70" t="s">
        <v>181</v>
      </c>
      <c r="H69" s="81"/>
      <c r="I69" s="190"/>
      <c r="J69" s="191"/>
    </row>
    <row r="70" spans="1:10" s="86" customFormat="1" ht="57" customHeight="1" x14ac:dyDescent="0.25">
      <c r="B70" s="72"/>
      <c r="C70" s="88" t="s">
        <v>178</v>
      </c>
      <c r="D70" s="383"/>
      <c r="E70" s="373"/>
      <c r="F70" s="544"/>
      <c r="G70" s="72" t="s">
        <v>182</v>
      </c>
      <c r="H70" s="87"/>
      <c r="I70" s="198"/>
      <c r="J70" s="199"/>
    </row>
    <row r="71" spans="1:10" s="86" customFormat="1" ht="34.5" customHeight="1" x14ac:dyDescent="0.25">
      <c r="B71" s="74"/>
      <c r="C71" s="74" t="s">
        <v>180</v>
      </c>
      <c r="D71" s="384"/>
      <c r="E71" s="374"/>
      <c r="F71" s="545"/>
      <c r="G71" s="74"/>
      <c r="H71" s="85">
        <f t="shared" ref="H71" si="1">+H70+H62</f>
        <v>4806.2</v>
      </c>
      <c r="I71" s="200"/>
      <c r="J71" s="201"/>
    </row>
    <row r="72" spans="1:10" s="731" customFormat="1" ht="15.75" customHeight="1" x14ac:dyDescent="0.25">
      <c r="B72" s="75"/>
      <c r="C72" s="80" t="s">
        <v>179</v>
      </c>
      <c r="D72" s="360"/>
      <c r="E72" s="359"/>
      <c r="F72" s="542"/>
      <c r="G72" s="75"/>
      <c r="H72" s="154">
        <f t="shared" ref="H72" si="2">+H42</f>
        <v>0</v>
      </c>
      <c r="I72" s="192"/>
      <c r="J72" s="193"/>
    </row>
    <row r="73" spans="1:10" s="4" customFormat="1" ht="30" hidden="1" x14ac:dyDescent="0.2">
      <c r="A73" s="732"/>
      <c r="B73" s="75"/>
      <c r="C73" s="80" t="s">
        <v>216</v>
      </c>
      <c r="D73" s="360"/>
      <c r="E73" s="359"/>
      <c r="F73" s="542"/>
      <c r="G73" s="75"/>
      <c r="H73" s="154"/>
      <c r="I73" s="192"/>
      <c r="J73" s="193"/>
    </row>
    <row r="77" spans="1:10" ht="15.75" x14ac:dyDescent="0.2">
      <c r="C77" s="123"/>
      <c r="D77" s="385"/>
      <c r="E77" s="369"/>
      <c r="F77" s="546"/>
      <c r="H77" s="231"/>
    </row>
  </sheetData>
  <mergeCells count="54">
    <mergeCell ref="G1:I1"/>
    <mergeCell ref="G2:J2"/>
    <mergeCell ref="G3:J3"/>
    <mergeCell ref="G4:I4"/>
    <mergeCell ref="G5:I5"/>
    <mergeCell ref="B7:J7"/>
    <mergeCell ref="C35:C36"/>
    <mergeCell ref="J10:J11"/>
    <mergeCell ref="B9:B11"/>
    <mergeCell ref="C9:C11"/>
    <mergeCell ref="H9:H11"/>
    <mergeCell ref="C18:G18"/>
    <mergeCell ref="C13:G13"/>
    <mergeCell ref="D9:D11"/>
    <mergeCell ref="E9:E11"/>
    <mergeCell ref="F9:F11"/>
    <mergeCell ref="G9:G11"/>
    <mergeCell ref="I10:I11"/>
    <mergeCell ref="I9:J9"/>
    <mergeCell ref="B12:J12"/>
    <mergeCell ref="J35:J36"/>
    <mergeCell ref="B19:B26"/>
    <mergeCell ref="G19:G26"/>
    <mergeCell ref="H19:H26"/>
    <mergeCell ref="G27:G29"/>
    <mergeCell ref="H27:H29"/>
    <mergeCell ref="B27:B29"/>
    <mergeCell ref="F27:F29"/>
    <mergeCell ref="A61:G61"/>
    <mergeCell ref="I35:I36"/>
    <mergeCell ref="I41:I42"/>
    <mergeCell ref="A60:G60"/>
    <mergeCell ref="B41:B42"/>
    <mergeCell ref="C41:C42"/>
    <mergeCell ref="B35:B36"/>
    <mergeCell ref="B47:B54"/>
    <mergeCell ref="F35:F36"/>
    <mergeCell ref="C37:F37"/>
    <mergeCell ref="I27:I29"/>
    <mergeCell ref="J27:J29"/>
    <mergeCell ref="I19:I26"/>
    <mergeCell ref="C46:F46"/>
    <mergeCell ref="C47:C54"/>
    <mergeCell ref="F47:F54"/>
    <mergeCell ref="G47:G54"/>
    <mergeCell ref="H47:H54"/>
    <mergeCell ref="I47:I54"/>
    <mergeCell ref="J47:J54"/>
    <mergeCell ref="J41:J42"/>
    <mergeCell ref="J19:J26"/>
    <mergeCell ref="F19:F26"/>
    <mergeCell ref="C19:C26"/>
    <mergeCell ref="C27:C29"/>
    <mergeCell ref="E35:E36"/>
  </mergeCells>
  <phoneticPr fontId="10" type="noConversion"/>
  <pageMargins left="0.19685039370078741" right="0.19685039370078741" top="0.51181102362204722" bottom="0.19685039370078741" header="0" footer="0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  <pageSetUpPr fitToPage="1"/>
  </sheetPr>
  <dimension ref="B1:O64"/>
  <sheetViews>
    <sheetView zoomScaleNormal="100" workbookViewId="0">
      <pane ySplit="4" topLeftCell="A5" activePane="bottomLeft" state="frozen"/>
      <selection activeCell="F27" sqref="F27"/>
      <selection pane="bottomLeft" activeCell="I17" sqref="I17"/>
    </sheetView>
  </sheetViews>
  <sheetFormatPr defaultColWidth="9.140625" defaultRowHeight="12.75" x14ac:dyDescent="0.2"/>
  <cols>
    <col min="1" max="1" width="4" style="1" customWidth="1"/>
    <col min="2" max="2" width="16.85546875" style="6" customWidth="1"/>
    <col min="3" max="3" width="39.7109375" style="159" customWidth="1"/>
    <col min="4" max="4" width="5.28515625" style="446" customWidth="1"/>
    <col min="5" max="5" width="45" style="448" customWidth="1"/>
    <col min="6" max="6" width="27" style="448" customWidth="1"/>
    <col min="7" max="7" width="7.140625" style="1" customWidth="1"/>
    <col min="8" max="8" width="14.140625" style="5" customWidth="1"/>
    <col min="9" max="9" width="38.5703125" style="13" customWidth="1"/>
    <col min="10" max="10" width="9.140625" style="222" customWidth="1"/>
    <col min="11" max="15" width="9.140625" style="458"/>
    <col min="16" max="16384" width="9.140625" style="1"/>
  </cols>
  <sheetData>
    <row r="1" spans="2:15" s="211" customFormat="1" ht="15" hidden="1" customHeight="1" x14ac:dyDescent="0.2">
      <c r="B1" s="1097"/>
      <c r="C1" s="1097"/>
      <c r="D1" s="1097"/>
      <c r="E1" s="1097"/>
      <c r="F1" s="1097"/>
      <c r="G1" s="1097"/>
      <c r="H1" s="1097"/>
      <c r="I1" s="1097"/>
      <c r="J1" s="1097"/>
      <c r="K1" s="458"/>
      <c r="L1" s="458"/>
      <c r="M1" s="458"/>
      <c r="N1" s="458"/>
      <c r="O1" s="458"/>
    </row>
    <row r="2" spans="2:15" x14ac:dyDescent="0.2">
      <c r="B2" s="65"/>
      <c r="C2" s="155"/>
      <c r="D2" s="438"/>
      <c r="E2" s="438"/>
      <c r="F2" s="438"/>
      <c r="G2" s="449"/>
      <c r="H2" s="449"/>
      <c r="I2" s="436"/>
      <c r="J2" s="155"/>
    </row>
    <row r="3" spans="2:15" ht="7.5" hidden="1" customHeight="1" x14ac:dyDescent="0.2">
      <c r="B3" s="1103"/>
      <c r="C3" s="782"/>
      <c r="D3" s="350"/>
      <c r="E3" s="350"/>
      <c r="F3" s="350"/>
      <c r="G3" s="1104"/>
      <c r="H3" s="1102"/>
      <c r="I3" s="981"/>
      <c r="J3" s="782"/>
    </row>
    <row r="4" spans="2:15" ht="59.25" hidden="1" customHeight="1" x14ac:dyDescent="0.2">
      <c r="B4" s="1103"/>
      <c r="C4" s="782"/>
      <c r="D4" s="350"/>
      <c r="E4" s="350"/>
      <c r="F4" s="350"/>
      <c r="G4" s="1104"/>
      <c r="H4" s="1102"/>
      <c r="I4" s="981"/>
      <c r="J4" s="782"/>
    </row>
    <row r="5" spans="2:15" s="13" customFormat="1" ht="39" customHeight="1" x14ac:dyDescent="0.2">
      <c r="B5" s="981" t="s">
        <v>48</v>
      </c>
      <c r="C5" s="979" t="s">
        <v>96</v>
      </c>
      <c r="D5" s="980" t="s">
        <v>756</v>
      </c>
      <c r="E5" s="967" t="s">
        <v>757</v>
      </c>
      <c r="F5" s="967" t="s">
        <v>758</v>
      </c>
      <c r="G5" s="1094" t="s">
        <v>838</v>
      </c>
      <c r="H5" s="978" t="s">
        <v>49</v>
      </c>
      <c r="I5" s="973" t="s">
        <v>759</v>
      </c>
      <c r="J5" s="974"/>
      <c r="K5" s="459"/>
      <c r="L5" s="459"/>
      <c r="M5" s="459"/>
      <c r="N5" s="459"/>
      <c r="O5" s="459"/>
    </row>
    <row r="6" spans="2:15" s="13" customFormat="1" ht="15" customHeight="1" x14ac:dyDescent="0.2">
      <c r="B6" s="981"/>
      <c r="C6" s="979"/>
      <c r="D6" s="980"/>
      <c r="E6" s="967"/>
      <c r="F6" s="967"/>
      <c r="G6" s="1095"/>
      <c r="H6" s="978"/>
      <c r="I6" s="971" t="s">
        <v>761</v>
      </c>
      <c r="J6" s="798" t="s">
        <v>760</v>
      </c>
      <c r="K6" s="459"/>
      <c r="L6" s="459"/>
      <c r="M6" s="459"/>
      <c r="N6" s="459"/>
      <c r="O6" s="459"/>
    </row>
    <row r="7" spans="2:15" s="13" customFormat="1" ht="33.75" customHeight="1" x14ac:dyDescent="0.2">
      <c r="B7" s="981"/>
      <c r="C7" s="979"/>
      <c r="D7" s="980"/>
      <c r="E7" s="967"/>
      <c r="F7" s="967"/>
      <c r="G7" s="1096"/>
      <c r="H7" s="978"/>
      <c r="I7" s="972"/>
      <c r="J7" s="798"/>
      <c r="K7" s="459"/>
      <c r="L7" s="460">
        <f>+L9+K9-6657.7</f>
        <v>0</v>
      </c>
      <c r="M7" s="459"/>
      <c r="N7" s="459"/>
      <c r="O7" s="459"/>
    </row>
    <row r="8" spans="2:15" s="457" customFormat="1" ht="25.5" customHeight="1" x14ac:dyDescent="0.3">
      <c r="B8" s="975" t="s">
        <v>1067</v>
      </c>
      <c r="C8" s="976"/>
      <c r="D8" s="976"/>
      <c r="E8" s="976"/>
      <c r="F8" s="976"/>
      <c r="G8" s="976"/>
      <c r="H8" s="976"/>
      <c r="I8" s="976"/>
      <c r="J8" s="977"/>
      <c r="K8" s="461"/>
      <c r="L8" s="461"/>
      <c r="M8" s="461"/>
      <c r="N8" s="461"/>
      <c r="O8" s="461"/>
    </row>
    <row r="9" spans="2:15" s="211" customFormat="1" ht="33.75" customHeight="1" x14ac:dyDescent="0.2">
      <c r="B9" s="224" t="s">
        <v>97</v>
      </c>
      <c r="C9" s="1080" t="s">
        <v>159</v>
      </c>
      <c r="D9" s="1081"/>
      <c r="E9" s="1081"/>
      <c r="F9" s="1082"/>
      <c r="G9" s="433"/>
      <c r="H9" s="225">
        <f>SUM(H10:H22)</f>
        <v>6503.5999999999995</v>
      </c>
      <c r="I9" s="470"/>
      <c r="J9" s="226"/>
      <c r="K9" s="462">
        <f>+H20+H21+H10+H39+H47</f>
        <v>1257.8</v>
      </c>
      <c r="L9" s="462">
        <f>6657.7-K9</f>
        <v>5399.9</v>
      </c>
      <c r="M9" s="458"/>
      <c r="N9" s="458"/>
      <c r="O9" s="458"/>
    </row>
    <row r="10" spans="2:15" ht="41.25" customHeight="1" x14ac:dyDescent="0.2">
      <c r="B10" s="252" t="s">
        <v>123</v>
      </c>
      <c r="C10" s="250" t="s">
        <v>198</v>
      </c>
      <c r="D10" s="439" t="s">
        <v>544</v>
      </c>
      <c r="E10" s="440" t="s">
        <v>1028</v>
      </c>
      <c r="F10" s="440" t="s">
        <v>1029</v>
      </c>
      <c r="G10" s="452" t="s">
        <v>0</v>
      </c>
      <c r="H10" s="450">
        <v>741.3</v>
      </c>
      <c r="I10" s="471" t="s">
        <v>754</v>
      </c>
      <c r="J10" s="223">
        <v>100</v>
      </c>
    </row>
    <row r="11" spans="2:15" ht="33.75" customHeight="1" x14ac:dyDescent="0.2">
      <c r="B11" s="1105" t="s">
        <v>122</v>
      </c>
      <c r="C11" s="880" t="s">
        <v>160</v>
      </c>
      <c r="D11" s="1083" t="s">
        <v>544</v>
      </c>
      <c r="E11" s="1084" t="s">
        <v>1030</v>
      </c>
      <c r="F11" s="1084" t="s">
        <v>1031</v>
      </c>
      <c r="G11" s="453" t="s">
        <v>4</v>
      </c>
      <c r="H11" s="129">
        <v>17.899999999999999</v>
      </c>
      <c r="I11" s="1100" t="s">
        <v>692</v>
      </c>
      <c r="J11" s="1098" t="s">
        <v>693</v>
      </c>
    </row>
    <row r="12" spans="2:15" ht="22.5" customHeight="1" x14ac:dyDescent="0.2">
      <c r="B12" s="1106"/>
      <c r="C12" s="880"/>
      <c r="D12" s="1083"/>
      <c r="E12" s="1084"/>
      <c r="F12" s="1084"/>
      <c r="G12" s="1088" t="s">
        <v>0</v>
      </c>
      <c r="H12" s="1091">
        <v>5449.9</v>
      </c>
      <c r="I12" s="1100"/>
      <c r="J12" s="1098"/>
      <c r="K12" s="462"/>
    </row>
    <row r="13" spans="2:15" s="242" customFormat="1" ht="40.5" customHeight="1" x14ac:dyDescent="0.2">
      <c r="B13" s="241" t="s">
        <v>121</v>
      </c>
      <c r="C13" s="156" t="s">
        <v>161</v>
      </c>
      <c r="D13" s="439" t="s">
        <v>544</v>
      </c>
      <c r="E13" s="440" t="s">
        <v>1032</v>
      </c>
      <c r="F13" s="440" t="s">
        <v>1033</v>
      </c>
      <c r="G13" s="1089"/>
      <c r="H13" s="1092"/>
      <c r="I13" s="440" t="s">
        <v>685</v>
      </c>
      <c r="J13" s="208" t="s">
        <v>503</v>
      </c>
      <c r="K13" s="463"/>
      <c r="L13" s="464"/>
      <c r="M13" s="464"/>
      <c r="N13" s="464"/>
      <c r="O13" s="464"/>
    </row>
    <row r="14" spans="2:15" s="242" customFormat="1" ht="32.25" customHeight="1" x14ac:dyDescent="0.2">
      <c r="B14" s="1085" t="s">
        <v>413</v>
      </c>
      <c r="C14" s="1085" t="s">
        <v>215</v>
      </c>
      <c r="D14" s="439" t="s">
        <v>544</v>
      </c>
      <c r="E14" s="440" t="s">
        <v>1035</v>
      </c>
      <c r="F14" s="1074" t="s">
        <v>1034</v>
      </c>
      <c r="G14" s="1089"/>
      <c r="H14" s="1092"/>
      <c r="I14" s="1074" t="s">
        <v>684</v>
      </c>
      <c r="J14" s="1077" t="s">
        <v>503</v>
      </c>
      <c r="K14" s="464"/>
      <c r="L14" s="464"/>
      <c r="M14" s="464"/>
      <c r="N14" s="464"/>
      <c r="O14" s="464"/>
    </row>
    <row r="15" spans="2:15" s="242" customFormat="1" ht="43.5" customHeight="1" x14ac:dyDescent="0.2">
      <c r="B15" s="1086"/>
      <c r="C15" s="1086"/>
      <c r="D15" s="439" t="s">
        <v>528</v>
      </c>
      <c r="E15" s="440" t="s">
        <v>1037</v>
      </c>
      <c r="F15" s="1075"/>
      <c r="G15" s="1089"/>
      <c r="H15" s="1092"/>
      <c r="I15" s="1075"/>
      <c r="J15" s="1078"/>
      <c r="K15" s="464"/>
      <c r="L15" s="464"/>
      <c r="M15" s="464"/>
      <c r="N15" s="464"/>
      <c r="O15" s="464"/>
    </row>
    <row r="16" spans="2:15" s="242" customFormat="1" ht="45.75" customHeight="1" x14ac:dyDescent="0.2">
      <c r="B16" s="1087"/>
      <c r="C16" s="1087"/>
      <c r="D16" s="439" t="s">
        <v>603</v>
      </c>
      <c r="E16" s="440" t="s">
        <v>1036</v>
      </c>
      <c r="F16" s="1076"/>
      <c r="G16" s="1089"/>
      <c r="H16" s="1092"/>
      <c r="I16" s="1076"/>
      <c r="J16" s="1079"/>
      <c r="K16" s="464"/>
      <c r="L16" s="464"/>
      <c r="M16" s="464"/>
      <c r="N16" s="464"/>
      <c r="O16" s="464"/>
    </row>
    <row r="17" spans="2:15" s="242" customFormat="1" ht="42" customHeight="1" x14ac:dyDescent="0.2">
      <c r="B17" s="241" t="s">
        <v>414</v>
      </c>
      <c r="C17" s="156" t="s">
        <v>206</v>
      </c>
      <c r="D17" s="439" t="s">
        <v>544</v>
      </c>
      <c r="E17" s="440" t="s">
        <v>784</v>
      </c>
      <c r="F17" s="440" t="s">
        <v>868</v>
      </c>
      <c r="G17" s="1089"/>
      <c r="H17" s="1092"/>
      <c r="I17" s="440" t="s">
        <v>683</v>
      </c>
      <c r="J17" s="208" t="s">
        <v>697</v>
      </c>
      <c r="K17" s="464"/>
      <c r="L17" s="464"/>
      <c r="M17" s="464"/>
      <c r="N17" s="464"/>
      <c r="O17" s="464"/>
    </row>
    <row r="18" spans="2:15" s="242" customFormat="1" ht="45" customHeight="1" x14ac:dyDescent="0.2">
      <c r="B18" s="156" t="s">
        <v>415</v>
      </c>
      <c r="C18" s="156" t="s">
        <v>163</v>
      </c>
      <c r="D18" s="439" t="s">
        <v>544</v>
      </c>
      <c r="E18" s="440" t="s">
        <v>784</v>
      </c>
      <c r="F18" s="467" t="s">
        <v>786</v>
      </c>
      <c r="G18" s="1089"/>
      <c r="H18" s="1092"/>
      <c r="I18" s="482" t="s">
        <v>688</v>
      </c>
      <c r="J18" s="208" t="s">
        <v>528</v>
      </c>
      <c r="K18" s="464"/>
      <c r="L18" s="464"/>
      <c r="M18" s="464"/>
      <c r="N18" s="464"/>
      <c r="O18" s="464"/>
    </row>
    <row r="19" spans="2:15" s="242" customFormat="1" ht="38.25" customHeight="1" x14ac:dyDescent="0.2">
      <c r="B19" s="156" t="s">
        <v>416</v>
      </c>
      <c r="C19" s="156" t="s">
        <v>164</v>
      </c>
      <c r="D19" s="442" t="s">
        <v>544</v>
      </c>
      <c r="E19" s="447" t="s">
        <v>1038</v>
      </c>
      <c r="F19" s="447" t="s">
        <v>1027</v>
      </c>
      <c r="G19" s="1090"/>
      <c r="H19" s="1093"/>
      <c r="I19" s="482" t="s">
        <v>687</v>
      </c>
      <c r="J19" s="483">
        <v>100</v>
      </c>
      <c r="K19" s="464"/>
      <c r="L19" s="464"/>
      <c r="M19" s="464"/>
      <c r="N19" s="464"/>
      <c r="O19" s="464"/>
    </row>
    <row r="20" spans="2:15" ht="37.5" customHeight="1" x14ac:dyDescent="0.2">
      <c r="B20" s="43" t="s">
        <v>421</v>
      </c>
      <c r="C20" s="44" t="s">
        <v>162</v>
      </c>
      <c r="D20" s="442" t="s">
        <v>544</v>
      </c>
      <c r="E20" s="447" t="s">
        <v>1039</v>
      </c>
      <c r="F20" s="447" t="s">
        <v>1040</v>
      </c>
      <c r="G20" s="454" t="s">
        <v>0</v>
      </c>
      <c r="H20" s="120">
        <v>30</v>
      </c>
      <c r="I20" s="89" t="s">
        <v>686</v>
      </c>
      <c r="J20" s="208" t="s">
        <v>552</v>
      </c>
    </row>
    <row r="21" spans="2:15" ht="33.75" customHeight="1" x14ac:dyDescent="0.2">
      <c r="B21" s="43" t="s">
        <v>417</v>
      </c>
      <c r="C21" s="43" t="s">
        <v>158</v>
      </c>
      <c r="D21" s="439" t="s">
        <v>544</v>
      </c>
      <c r="E21" s="440" t="s">
        <v>1041</v>
      </c>
      <c r="F21" s="440" t="s">
        <v>864</v>
      </c>
      <c r="G21" s="454" t="s">
        <v>0</v>
      </c>
      <c r="H21" s="120">
        <v>33.6</v>
      </c>
      <c r="I21" s="472" t="s">
        <v>681</v>
      </c>
      <c r="J21" s="176" t="s">
        <v>682</v>
      </c>
    </row>
    <row r="22" spans="2:15" s="121" customFormat="1" ht="32.25" customHeight="1" x14ac:dyDescent="0.2">
      <c r="B22" s="821" t="s">
        <v>418</v>
      </c>
      <c r="C22" s="830" t="s">
        <v>283</v>
      </c>
      <c r="D22" s="439" t="s">
        <v>544</v>
      </c>
      <c r="E22" s="440" t="s">
        <v>1042</v>
      </c>
      <c r="F22" s="468" t="s">
        <v>1052</v>
      </c>
      <c r="G22" s="1051" t="s">
        <v>3</v>
      </c>
      <c r="H22" s="1054">
        <v>230.9</v>
      </c>
      <c r="I22" s="1057" t="s">
        <v>690</v>
      </c>
      <c r="J22" s="1068">
        <v>26</v>
      </c>
      <c r="K22" s="465"/>
      <c r="L22" s="465"/>
      <c r="M22" s="465"/>
      <c r="N22" s="465"/>
      <c r="O22" s="465"/>
    </row>
    <row r="23" spans="2:15" s="121" customFormat="1" ht="35.25" customHeight="1" x14ac:dyDescent="0.2">
      <c r="B23" s="822"/>
      <c r="C23" s="831"/>
      <c r="D23" s="439" t="s">
        <v>528</v>
      </c>
      <c r="E23" s="440" t="s">
        <v>1043</v>
      </c>
      <c r="F23" s="468" t="s">
        <v>1052</v>
      </c>
      <c r="G23" s="1052"/>
      <c r="H23" s="1055"/>
      <c r="I23" s="1058"/>
      <c r="J23" s="1069"/>
      <c r="K23" s="465"/>
      <c r="L23" s="465"/>
      <c r="M23" s="465"/>
      <c r="N23" s="465"/>
      <c r="O23" s="465"/>
    </row>
    <row r="24" spans="2:15" s="121" customFormat="1" ht="24.75" customHeight="1" x14ac:dyDescent="0.2">
      <c r="B24" s="822"/>
      <c r="C24" s="831"/>
      <c r="D24" s="439" t="s">
        <v>603</v>
      </c>
      <c r="E24" s="440" t="s">
        <v>1044</v>
      </c>
      <c r="F24" s="468" t="s">
        <v>1052</v>
      </c>
      <c r="G24" s="1052"/>
      <c r="H24" s="1055"/>
      <c r="I24" s="1058"/>
      <c r="J24" s="1069"/>
      <c r="K24" s="465"/>
      <c r="L24" s="465"/>
      <c r="M24" s="465"/>
      <c r="N24" s="465"/>
      <c r="O24" s="465"/>
    </row>
    <row r="25" spans="2:15" s="121" customFormat="1" ht="33.75" customHeight="1" x14ac:dyDescent="0.2">
      <c r="B25" s="822"/>
      <c r="C25" s="831"/>
      <c r="D25" s="439" t="s">
        <v>579</v>
      </c>
      <c r="E25" s="440" t="s">
        <v>1045</v>
      </c>
      <c r="F25" s="390" t="s">
        <v>1053</v>
      </c>
      <c r="G25" s="1052"/>
      <c r="H25" s="1055"/>
      <c r="I25" s="1058"/>
      <c r="J25" s="1069"/>
      <c r="K25" s="465"/>
      <c r="L25" s="465"/>
      <c r="M25" s="465"/>
      <c r="N25" s="465"/>
      <c r="O25" s="465"/>
    </row>
    <row r="26" spans="2:15" s="121" customFormat="1" ht="53.25" customHeight="1" x14ac:dyDescent="0.2">
      <c r="B26" s="822"/>
      <c r="C26" s="831"/>
      <c r="D26" s="439" t="s">
        <v>499</v>
      </c>
      <c r="E26" s="336" t="s">
        <v>1046</v>
      </c>
      <c r="F26" s="390" t="s">
        <v>1054</v>
      </c>
      <c r="G26" s="1052"/>
      <c r="H26" s="1055"/>
      <c r="I26" s="1058"/>
      <c r="J26" s="1069"/>
      <c r="K26" s="465"/>
      <c r="L26" s="465"/>
      <c r="M26" s="465"/>
      <c r="N26" s="465"/>
      <c r="O26" s="465"/>
    </row>
    <row r="27" spans="2:15" s="121" customFormat="1" ht="31.5" customHeight="1" x14ac:dyDescent="0.2">
      <c r="B27" s="822"/>
      <c r="C27" s="831"/>
      <c r="D27" s="439" t="s">
        <v>931</v>
      </c>
      <c r="E27" s="440" t="s">
        <v>1047</v>
      </c>
      <c r="F27" s="467" t="s">
        <v>786</v>
      </c>
      <c r="G27" s="1052"/>
      <c r="H27" s="1055"/>
      <c r="I27" s="1058"/>
      <c r="J27" s="1069"/>
      <c r="K27" s="465"/>
      <c r="L27" s="465"/>
      <c r="M27" s="465"/>
      <c r="N27" s="465"/>
      <c r="O27" s="465"/>
    </row>
    <row r="28" spans="2:15" s="121" customFormat="1" ht="30.75" customHeight="1" x14ac:dyDescent="0.2">
      <c r="B28" s="822"/>
      <c r="C28" s="831"/>
      <c r="D28" s="439" t="s">
        <v>742</v>
      </c>
      <c r="E28" s="441" t="s">
        <v>1048</v>
      </c>
      <c r="F28" s="440" t="s">
        <v>1040</v>
      </c>
      <c r="G28" s="1052"/>
      <c r="H28" s="1055"/>
      <c r="I28" s="1058"/>
      <c r="J28" s="1069"/>
      <c r="K28" s="465"/>
      <c r="L28" s="465"/>
      <c r="M28" s="465"/>
      <c r="N28" s="465"/>
      <c r="O28" s="465"/>
    </row>
    <row r="29" spans="2:15" s="121" customFormat="1" ht="37.5" customHeight="1" x14ac:dyDescent="0.2">
      <c r="B29" s="822"/>
      <c r="C29" s="831"/>
      <c r="D29" s="439" t="s">
        <v>668</v>
      </c>
      <c r="E29" s="440" t="s">
        <v>1049</v>
      </c>
      <c r="F29" s="468" t="s">
        <v>825</v>
      </c>
      <c r="G29" s="1052"/>
      <c r="H29" s="1055"/>
      <c r="I29" s="1058"/>
      <c r="J29" s="1069"/>
      <c r="K29" s="465"/>
      <c r="L29" s="465"/>
      <c r="M29" s="465"/>
      <c r="N29" s="465"/>
      <c r="O29" s="465"/>
    </row>
    <row r="30" spans="2:15" s="121" customFormat="1" ht="37.5" customHeight="1" x14ac:dyDescent="0.2">
      <c r="B30" s="822"/>
      <c r="C30" s="831"/>
      <c r="D30" s="439" t="s">
        <v>806</v>
      </c>
      <c r="E30" s="440" t="s">
        <v>1050</v>
      </c>
      <c r="F30" s="440" t="s">
        <v>869</v>
      </c>
      <c r="G30" s="1052"/>
      <c r="H30" s="1055"/>
      <c r="I30" s="1058"/>
      <c r="J30" s="1069"/>
      <c r="K30" s="465"/>
      <c r="L30" s="465"/>
      <c r="M30" s="465"/>
      <c r="N30" s="465"/>
      <c r="O30" s="465"/>
    </row>
    <row r="31" spans="2:15" s="121" customFormat="1" ht="27" customHeight="1" x14ac:dyDescent="0.2">
      <c r="B31" s="823"/>
      <c r="C31" s="832"/>
      <c r="D31" s="439" t="s">
        <v>497</v>
      </c>
      <c r="E31" s="359" t="s">
        <v>1051</v>
      </c>
      <c r="F31" s="359" t="s">
        <v>953</v>
      </c>
      <c r="G31" s="1053"/>
      <c r="H31" s="1056"/>
      <c r="I31" s="1059"/>
      <c r="J31" s="1070"/>
      <c r="K31" s="465"/>
      <c r="L31" s="465"/>
      <c r="M31" s="465"/>
      <c r="N31" s="465"/>
      <c r="O31" s="465"/>
    </row>
    <row r="32" spans="2:15" s="211" customFormat="1" ht="23.25" customHeight="1" x14ac:dyDescent="0.2">
      <c r="B32" s="184" t="s">
        <v>99</v>
      </c>
      <c r="C32" s="1080" t="s">
        <v>5</v>
      </c>
      <c r="D32" s="1081"/>
      <c r="E32" s="1081"/>
      <c r="F32" s="1082"/>
      <c r="G32" s="212"/>
      <c r="H32" s="209">
        <f>SUM(H33:H37)</f>
        <v>2770.6000000000004</v>
      </c>
      <c r="I32" s="437"/>
      <c r="J32" s="213"/>
      <c r="K32" s="458"/>
      <c r="L32" s="458"/>
      <c r="M32" s="458"/>
      <c r="N32" s="458"/>
      <c r="O32" s="458"/>
    </row>
    <row r="33" spans="2:15" ht="27" customHeight="1" x14ac:dyDescent="0.2">
      <c r="B33" s="43" t="s">
        <v>222</v>
      </c>
      <c r="C33" s="44" t="s">
        <v>101</v>
      </c>
      <c r="D33" s="442" t="s">
        <v>544</v>
      </c>
      <c r="E33" s="447" t="s">
        <v>1055</v>
      </c>
      <c r="F33" s="469" t="s">
        <v>864</v>
      </c>
      <c r="G33" s="454" t="s">
        <v>0</v>
      </c>
      <c r="H33" s="129">
        <v>154</v>
      </c>
      <c r="I33" s="473" t="s">
        <v>676</v>
      </c>
      <c r="J33" s="214">
        <v>100</v>
      </c>
    </row>
    <row r="34" spans="2:15" ht="30" customHeight="1" x14ac:dyDescent="0.2">
      <c r="B34" s="43" t="s">
        <v>120</v>
      </c>
      <c r="C34" s="44" t="s">
        <v>102</v>
      </c>
      <c r="D34" s="375" t="s">
        <v>544</v>
      </c>
      <c r="E34" s="447" t="s">
        <v>1056</v>
      </c>
      <c r="F34" s="469" t="s">
        <v>864</v>
      </c>
      <c r="G34" s="454" t="s">
        <v>0</v>
      </c>
      <c r="H34" s="129">
        <v>26.7</v>
      </c>
      <c r="I34" s="473" t="s">
        <v>677</v>
      </c>
      <c r="J34" s="214">
        <v>100</v>
      </c>
    </row>
    <row r="35" spans="2:15" ht="25.5" customHeight="1" x14ac:dyDescent="0.2">
      <c r="B35" s="1108" t="s">
        <v>119</v>
      </c>
      <c r="C35" s="771" t="s">
        <v>103</v>
      </c>
      <c r="D35" s="1071" t="s">
        <v>544</v>
      </c>
      <c r="E35" s="932" t="s">
        <v>1057</v>
      </c>
      <c r="F35" s="932" t="s">
        <v>825</v>
      </c>
      <c r="G35" s="454" t="s">
        <v>0</v>
      </c>
      <c r="H35" s="129">
        <v>400</v>
      </c>
      <c r="I35" s="1101" t="s">
        <v>678</v>
      </c>
      <c r="J35" s="1099">
        <v>100</v>
      </c>
    </row>
    <row r="36" spans="2:15" ht="19.5" customHeight="1" x14ac:dyDescent="0.2">
      <c r="B36" s="1108"/>
      <c r="C36" s="771"/>
      <c r="D36" s="1072"/>
      <c r="E36" s="933"/>
      <c r="F36" s="933"/>
      <c r="G36" s="454" t="s">
        <v>0</v>
      </c>
      <c r="H36" s="129">
        <v>124.1</v>
      </c>
      <c r="I36" s="1101"/>
      <c r="J36" s="1099"/>
    </row>
    <row r="37" spans="2:15" ht="21.75" customHeight="1" x14ac:dyDescent="0.2">
      <c r="B37" s="1108"/>
      <c r="C37" s="771"/>
      <c r="D37" s="1073"/>
      <c r="E37" s="934"/>
      <c r="F37" s="934"/>
      <c r="G37" s="454" t="s">
        <v>2</v>
      </c>
      <c r="H37" s="129">
        <v>2065.8000000000002</v>
      </c>
      <c r="I37" s="1101"/>
      <c r="J37" s="1099"/>
    </row>
    <row r="38" spans="2:15" s="211" customFormat="1" ht="27.75" customHeight="1" x14ac:dyDescent="0.2">
      <c r="B38" s="184" t="s">
        <v>100</v>
      </c>
      <c r="C38" s="1080" t="s">
        <v>694</v>
      </c>
      <c r="D38" s="1081"/>
      <c r="E38" s="1081"/>
      <c r="F38" s="1082"/>
      <c r="G38" s="212"/>
      <c r="H38" s="209">
        <f>SUM(H39:H41)</f>
        <v>237.9</v>
      </c>
      <c r="I38" s="437"/>
      <c r="J38" s="213"/>
      <c r="K38" s="458"/>
      <c r="L38" s="458"/>
      <c r="M38" s="458"/>
      <c r="N38" s="458"/>
      <c r="O38" s="458"/>
    </row>
    <row r="39" spans="2:15" ht="19.5" customHeight="1" x14ac:dyDescent="0.2">
      <c r="B39" s="818" t="s">
        <v>419</v>
      </c>
      <c r="C39" s="818" t="s">
        <v>285</v>
      </c>
      <c r="D39" s="1114" t="s">
        <v>544</v>
      </c>
      <c r="E39" s="1112" t="s">
        <v>1058</v>
      </c>
      <c r="F39" s="1074" t="s">
        <v>864</v>
      </c>
      <c r="G39" s="455" t="s">
        <v>0</v>
      </c>
      <c r="H39" s="129">
        <v>32.9</v>
      </c>
      <c r="I39" s="1060" t="s">
        <v>698</v>
      </c>
      <c r="J39" s="827" t="s">
        <v>603</v>
      </c>
    </row>
    <row r="40" spans="2:15" ht="22.5" customHeight="1" x14ac:dyDescent="0.2">
      <c r="B40" s="820"/>
      <c r="C40" s="820"/>
      <c r="D40" s="1115"/>
      <c r="E40" s="1113"/>
      <c r="F40" s="1076"/>
      <c r="G40" s="455" t="s">
        <v>0</v>
      </c>
      <c r="H40" s="450">
        <v>15</v>
      </c>
      <c r="I40" s="1061"/>
      <c r="J40" s="829"/>
    </row>
    <row r="41" spans="2:15" ht="38.25" customHeight="1" x14ac:dyDescent="0.2">
      <c r="B41" s="821" t="s">
        <v>695</v>
      </c>
      <c r="C41" s="836" t="s">
        <v>199</v>
      </c>
      <c r="D41" s="442" t="s">
        <v>544</v>
      </c>
      <c r="E41" s="447" t="s">
        <v>1059</v>
      </c>
      <c r="F41" s="467" t="s">
        <v>786</v>
      </c>
      <c r="G41" s="1065" t="s">
        <v>0</v>
      </c>
      <c r="H41" s="1062">
        <v>190</v>
      </c>
      <c r="I41" s="1048" t="s">
        <v>679</v>
      </c>
      <c r="J41" s="827" t="s">
        <v>579</v>
      </c>
    </row>
    <row r="42" spans="2:15" ht="57" customHeight="1" x14ac:dyDescent="0.2">
      <c r="B42" s="822"/>
      <c r="C42" s="841"/>
      <c r="D42" s="442" t="s">
        <v>528</v>
      </c>
      <c r="E42" s="447" t="s">
        <v>1062</v>
      </c>
      <c r="F42" s="447" t="s">
        <v>818</v>
      </c>
      <c r="G42" s="1066"/>
      <c r="H42" s="1063"/>
      <c r="I42" s="1049"/>
      <c r="J42" s="828"/>
    </row>
    <row r="43" spans="2:15" ht="56.25" customHeight="1" x14ac:dyDescent="0.2">
      <c r="B43" s="822"/>
      <c r="C43" s="841"/>
      <c r="D43" s="442" t="s">
        <v>603</v>
      </c>
      <c r="E43" s="447" t="s">
        <v>1061</v>
      </c>
      <c r="F43" s="447" t="s">
        <v>818</v>
      </c>
      <c r="G43" s="1066"/>
      <c r="H43" s="1063"/>
      <c r="I43" s="1049"/>
      <c r="J43" s="828"/>
    </row>
    <row r="44" spans="2:15" ht="60" customHeight="1" x14ac:dyDescent="0.2">
      <c r="B44" s="822"/>
      <c r="C44" s="841"/>
      <c r="D44" s="442" t="s">
        <v>579</v>
      </c>
      <c r="E44" s="447" t="s">
        <v>1060</v>
      </c>
      <c r="F44" s="447" t="s">
        <v>818</v>
      </c>
      <c r="G44" s="1066"/>
      <c r="H44" s="1063"/>
      <c r="I44" s="1049"/>
      <c r="J44" s="828"/>
    </row>
    <row r="45" spans="2:15" ht="54" customHeight="1" x14ac:dyDescent="0.2">
      <c r="B45" s="823"/>
      <c r="C45" s="837"/>
      <c r="D45" s="442" t="s">
        <v>499</v>
      </c>
      <c r="E45" s="447" t="s">
        <v>1063</v>
      </c>
      <c r="F45" s="447" t="s">
        <v>1027</v>
      </c>
      <c r="G45" s="1067"/>
      <c r="H45" s="1064"/>
      <c r="I45" s="1050"/>
      <c r="J45" s="829"/>
    </row>
    <row r="46" spans="2:15" s="211" customFormat="1" ht="39" customHeight="1" x14ac:dyDescent="0.2">
      <c r="B46" s="184" t="s">
        <v>420</v>
      </c>
      <c r="C46" s="1110" t="s">
        <v>165</v>
      </c>
      <c r="D46" s="1111"/>
      <c r="E46" s="1111"/>
      <c r="F46" s="1111"/>
      <c r="G46" s="456"/>
      <c r="H46" s="209">
        <f>SUM(H47:H49)</f>
        <v>504.8</v>
      </c>
      <c r="I46" s="474"/>
      <c r="J46" s="210"/>
      <c r="K46" s="458"/>
      <c r="L46" s="458"/>
      <c r="M46" s="458"/>
      <c r="N46" s="458"/>
      <c r="O46" s="458"/>
    </row>
    <row r="47" spans="2:15" ht="59.25" customHeight="1" x14ac:dyDescent="0.2">
      <c r="B47" s="43" t="s">
        <v>118</v>
      </c>
      <c r="C47" s="44" t="s">
        <v>286</v>
      </c>
      <c r="D47" s="355" t="s">
        <v>544</v>
      </c>
      <c r="E47" s="447" t="s">
        <v>1064</v>
      </c>
      <c r="F47" s="447" t="s">
        <v>1027</v>
      </c>
      <c r="G47" s="455" t="s">
        <v>0</v>
      </c>
      <c r="H47" s="451">
        <v>420</v>
      </c>
      <c r="I47" s="228" t="s">
        <v>739</v>
      </c>
      <c r="J47" s="182" t="s">
        <v>738</v>
      </c>
    </row>
    <row r="48" spans="2:15" ht="41.25" customHeight="1" x14ac:dyDescent="0.2">
      <c r="B48" s="818" t="s">
        <v>696</v>
      </c>
      <c r="C48" s="434" t="s">
        <v>470</v>
      </c>
      <c r="D48" s="442" t="s">
        <v>544</v>
      </c>
      <c r="E48" s="447" t="s">
        <v>1025</v>
      </c>
      <c r="F48" s="447" t="s">
        <v>1027</v>
      </c>
      <c r="G48" s="454" t="s">
        <v>1</v>
      </c>
      <c r="H48" s="451">
        <v>67.8</v>
      </c>
      <c r="I48" s="1048" t="s">
        <v>680</v>
      </c>
      <c r="J48" s="827" t="s">
        <v>544</v>
      </c>
    </row>
    <row r="49" spans="2:15" ht="48" customHeight="1" x14ac:dyDescent="0.2">
      <c r="B49" s="820"/>
      <c r="C49" s="435"/>
      <c r="D49" s="442" t="s">
        <v>528</v>
      </c>
      <c r="E49" s="447" t="s">
        <v>1026</v>
      </c>
      <c r="F49" s="447" t="s">
        <v>836</v>
      </c>
      <c r="G49" s="454" t="s">
        <v>0</v>
      </c>
      <c r="H49" s="451">
        <v>17</v>
      </c>
      <c r="I49" s="1050"/>
      <c r="J49" s="829"/>
    </row>
    <row r="50" spans="2:15" ht="21.75" customHeight="1" x14ac:dyDescent="0.2">
      <c r="B50" s="1109"/>
      <c r="C50" s="1109"/>
      <c r="D50" s="1109"/>
      <c r="E50" s="1109"/>
      <c r="F50" s="1109"/>
      <c r="G50" s="1109"/>
      <c r="H50" s="93">
        <f>+H46+H38+H32+H9</f>
        <v>10016.9</v>
      </c>
      <c r="I50" s="475"/>
      <c r="J50" s="227"/>
    </row>
    <row r="51" spans="2:15" ht="18" customHeight="1" x14ac:dyDescent="0.2">
      <c r="B51" s="1107"/>
      <c r="C51" s="1107"/>
      <c r="D51" s="1107"/>
      <c r="E51" s="1107"/>
      <c r="F51" s="1107"/>
      <c r="G51" s="1107"/>
      <c r="H51" s="451"/>
      <c r="I51" s="476"/>
      <c r="J51" s="215"/>
    </row>
    <row r="52" spans="2:15" s="86" customFormat="1" ht="30" customHeight="1" x14ac:dyDescent="0.25">
      <c r="B52" s="76"/>
      <c r="C52" s="132" t="s">
        <v>170</v>
      </c>
      <c r="D52" s="443"/>
      <c r="E52" s="366"/>
      <c r="F52" s="366"/>
      <c r="G52" s="132"/>
      <c r="H52" s="110">
        <f t="shared" ref="H52" si="0">SUM(H54:H59)</f>
        <v>10016.9</v>
      </c>
      <c r="I52" s="477"/>
      <c r="J52" s="216"/>
      <c r="K52" s="466"/>
      <c r="L52" s="466"/>
      <c r="M52" s="466"/>
      <c r="N52" s="466"/>
      <c r="O52" s="466"/>
    </row>
    <row r="53" spans="2:15" s="86" customFormat="1" ht="17.25" customHeight="1" x14ac:dyDescent="0.25">
      <c r="B53" s="69"/>
      <c r="C53" s="133" t="s">
        <v>171</v>
      </c>
      <c r="D53" s="360"/>
      <c r="E53" s="359"/>
      <c r="F53" s="359"/>
      <c r="G53" s="67"/>
      <c r="H53" s="113"/>
      <c r="I53" s="478"/>
      <c r="J53" s="217"/>
      <c r="K53" s="466"/>
      <c r="L53" s="466"/>
      <c r="M53" s="466"/>
      <c r="N53" s="466"/>
      <c r="O53" s="466"/>
    </row>
    <row r="54" spans="2:15" s="86" customFormat="1" ht="24.75" customHeight="1" x14ac:dyDescent="0.25">
      <c r="B54" s="69"/>
      <c r="C54" s="133" t="s">
        <v>172</v>
      </c>
      <c r="D54" s="360"/>
      <c r="E54" s="359"/>
      <c r="F54" s="359"/>
      <c r="G54" s="67" t="s">
        <v>0</v>
      </c>
      <c r="H54" s="113">
        <f>+H49+H47+H41+H39+H35+H33+H21+H20+H12+H10+H40+H36+H34</f>
        <v>7634.5</v>
      </c>
      <c r="I54" s="280"/>
      <c r="J54" s="217"/>
      <c r="K54" s="466"/>
      <c r="L54" s="466"/>
      <c r="M54" s="466"/>
      <c r="N54" s="466"/>
      <c r="O54" s="466"/>
    </row>
    <row r="55" spans="2:15" s="86" customFormat="1" ht="27" customHeight="1" x14ac:dyDescent="0.25">
      <c r="B55" s="69"/>
      <c r="C55" s="133" t="s">
        <v>173</v>
      </c>
      <c r="D55" s="360"/>
      <c r="E55" s="359"/>
      <c r="F55" s="359"/>
      <c r="G55" s="67" t="s">
        <v>3</v>
      </c>
      <c r="H55" s="113">
        <f>+H22</f>
        <v>230.9</v>
      </c>
      <c r="I55" s="478"/>
      <c r="J55" s="217"/>
      <c r="K55" s="466"/>
      <c r="L55" s="466"/>
      <c r="M55" s="466"/>
      <c r="N55" s="466"/>
      <c r="O55" s="466"/>
    </row>
    <row r="56" spans="2:15" s="86" customFormat="1" ht="18" customHeight="1" x14ac:dyDescent="0.25">
      <c r="B56" s="69"/>
      <c r="C56" s="133" t="s">
        <v>174</v>
      </c>
      <c r="D56" s="360"/>
      <c r="E56" s="359"/>
      <c r="F56" s="359"/>
      <c r="G56" s="67" t="s">
        <v>4</v>
      </c>
      <c r="H56" s="113">
        <f>+H11</f>
        <v>17.899999999999999</v>
      </c>
      <c r="I56" s="478"/>
      <c r="J56" s="217"/>
      <c r="K56" s="466"/>
      <c r="L56" s="466"/>
      <c r="M56" s="466"/>
      <c r="N56" s="466"/>
      <c r="O56" s="466"/>
    </row>
    <row r="57" spans="2:15" s="86" customFormat="1" ht="27" customHeight="1" x14ac:dyDescent="0.25">
      <c r="B57" s="69"/>
      <c r="C57" s="133" t="s">
        <v>175</v>
      </c>
      <c r="D57" s="360"/>
      <c r="E57" s="359"/>
      <c r="F57" s="359"/>
      <c r="G57" s="67" t="s">
        <v>1</v>
      </c>
      <c r="H57" s="113">
        <f>+H48</f>
        <v>67.8</v>
      </c>
      <c r="I57" s="478"/>
      <c r="J57" s="217"/>
      <c r="K57" s="466"/>
      <c r="L57" s="466"/>
      <c r="M57" s="466"/>
      <c r="N57" s="466"/>
      <c r="O57" s="466"/>
    </row>
    <row r="58" spans="2:15" s="86" customFormat="1" ht="16.5" customHeight="1" x14ac:dyDescent="0.25">
      <c r="B58" s="69"/>
      <c r="C58" s="133" t="s">
        <v>176</v>
      </c>
      <c r="D58" s="360"/>
      <c r="E58" s="359"/>
      <c r="F58" s="359"/>
      <c r="G58" s="67" t="s">
        <v>2</v>
      </c>
      <c r="H58" s="113">
        <f>+H37</f>
        <v>2065.8000000000002</v>
      </c>
      <c r="I58" s="478"/>
      <c r="J58" s="217"/>
      <c r="K58" s="466"/>
      <c r="L58" s="466"/>
      <c r="M58" s="466"/>
      <c r="N58" s="466"/>
      <c r="O58" s="466"/>
    </row>
    <row r="59" spans="2:15" s="86" customFormat="1" ht="19.5" customHeight="1" x14ac:dyDescent="0.25">
      <c r="B59" s="127"/>
      <c r="C59" s="134" t="s">
        <v>177</v>
      </c>
      <c r="D59" s="361"/>
      <c r="E59" s="362"/>
      <c r="F59" s="362"/>
      <c r="G59" s="68" t="s">
        <v>181</v>
      </c>
      <c r="H59" s="113"/>
      <c r="I59" s="478"/>
      <c r="J59" s="217"/>
      <c r="K59" s="466"/>
      <c r="L59" s="466"/>
      <c r="M59" s="466"/>
      <c r="N59" s="466"/>
      <c r="O59" s="466"/>
    </row>
    <row r="60" spans="2:15" s="86" customFormat="1" ht="42.75" customHeight="1" x14ac:dyDescent="0.25">
      <c r="B60" s="114"/>
      <c r="C60" s="77" t="s">
        <v>178</v>
      </c>
      <c r="D60" s="444"/>
      <c r="E60" s="367"/>
      <c r="F60" s="367"/>
      <c r="G60" s="77" t="s">
        <v>182</v>
      </c>
      <c r="H60" s="110"/>
      <c r="I60" s="479"/>
      <c r="J60" s="218"/>
      <c r="K60" s="466"/>
      <c r="L60" s="466"/>
      <c r="M60" s="466"/>
      <c r="N60" s="466"/>
      <c r="O60" s="466"/>
    </row>
    <row r="61" spans="2:15" s="86" customFormat="1" ht="34.5" customHeight="1" x14ac:dyDescent="0.25">
      <c r="B61" s="128"/>
      <c r="C61" s="82" t="s">
        <v>180</v>
      </c>
      <c r="D61" s="445"/>
      <c r="E61" s="368"/>
      <c r="F61" s="368"/>
      <c r="G61" s="82"/>
      <c r="H61" s="157">
        <f t="shared" ref="H61" si="1">+H60+H52</f>
        <v>10016.9</v>
      </c>
      <c r="I61" s="479"/>
      <c r="J61" s="218"/>
      <c r="K61" s="466"/>
      <c r="L61" s="466"/>
      <c r="M61" s="466"/>
      <c r="N61" s="466"/>
      <c r="O61" s="466"/>
    </row>
    <row r="62" spans="2:15" s="86" customFormat="1" ht="18" customHeight="1" x14ac:dyDescent="0.25">
      <c r="B62" s="69"/>
      <c r="C62" s="67" t="s">
        <v>179</v>
      </c>
      <c r="D62" s="360"/>
      <c r="E62" s="359"/>
      <c r="F62" s="359"/>
      <c r="G62" s="67"/>
      <c r="H62" s="113">
        <f>+H48</f>
        <v>67.8</v>
      </c>
      <c r="I62" s="478"/>
      <c r="J62" s="219"/>
      <c r="K62" s="466"/>
      <c r="L62" s="466"/>
      <c r="M62" s="466"/>
      <c r="N62" s="466"/>
      <c r="O62" s="466"/>
    </row>
    <row r="63" spans="2:15" ht="45" x14ac:dyDescent="0.2">
      <c r="B63" s="112"/>
      <c r="C63" s="69" t="s">
        <v>216</v>
      </c>
      <c r="D63" s="360"/>
      <c r="E63" s="359"/>
      <c r="F63" s="359"/>
      <c r="G63" s="133"/>
      <c r="H63" s="158"/>
      <c r="I63" s="480"/>
      <c r="J63" s="220"/>
    </row>
    <row r="64" spans="2:15" x14ac:dyDescent="0.2">
      <c r="I64" s="481"/>
      <c r="J64" s="221"/>
    </row>
  </sheetData>
  <mergeCells count="67">
    <mergeCell ref="B51:G51"/>
    <mergeCell ref="B35:B37"/>
    <mergeCell ref="C35:C37"/>
    <mergeCell ref="B50:G50"/>
    <mergeCell ref="B48:B49"/>
    <mergeCell ref="C38:F38"/>
    <mergeCell ref="C46:F46"/>
    <mergeCell ref="C41:C45"/>
    <mergeCell ref="B41:B45"/>
    <mergeCell ref="C39:C40"/>
    <mergeCell ref="B39:B40"/>
    <mergeCell ref="F39:F40"/>
    <mergeCell ref="E39:E40"/>
    <mergeCell ref="D39:D40"/>
    <mergeCell ref="B1:J1"/>
    <mergeCell ref="I48:I49"/>
    <mergeCell ref="J3:J4"/>
    <mergeCell ref="J11:J12"/>
    <mergeCell ref="J35:J37"/>
    <mergeCell ref="J48:J49"/>
    <mergeCell ref="I3:I4"/>
    <mergeCell ref="I11:I12"/>
    <mergeCell ref="I35:I37"/>
    <mergeCell ref="J6:J7"/>
    <mergeCell ref="H3:H4"/>
    <mergeCell ref="C3:C4"/>
    <mergeCell ref="B3:B4"/>
    <mergeCell ref="G3:G4"/>
    <mergeCell ref="C11:C12"/>
    <mergeCell ref="B11:B12"/>
    <mergeCell ref="I5:J5"/>
    <mergeCell ref="I6:I7"/>
    <mergeCell ref="G12:G19"/>
    <mergeCell ref="H12:H19"/>
    <mergeCell ref="B5:B7"/>
    <mergeCell ref="H5:H7"/>
    <mergeCell ref="C5:C7"/>
    <mergeCell ref="D5:D7"/>
    <mergeCell ref="E5:E7"/>
    <mergeCell ref="F5:F7"/>
    <mergeCell ref="G5:G7"/>
    <mergeCell ref="B14:B16"/>
    <mergeCell ref="F14:F16"/>
    <mergeCell ref="B22:B31"/>
    <mergeCell ref="D35:D37"/>
    <mergeCell ref="E35:E37"/>
    <mergeCell ref="F35:F37"/>
    <mergeCell ref="B8:J8"/>
    <mergeCell ref="I14:I16"/>
    <mergeCell ref="J14:J16"/>
    <mergeCell ref="C32:F32"/>
    <mergeCell ref="D11:D12"/>
    <mergeCell ref="E11:E12"/>
    <mergeCell ref="F11:F12"/>
    <mergeCell ref="C9:F9"/>
    <mergeCell ref="C14:C16"/>
    <mergeCell ref="C22:C31"/>
    <mergeCell ref="I41:I45"/>
    <mergeCell ref="G22:G31"/>
    <mergeCell ref="H22:H31"/>
    <mergeCell ref="I22:I31"/>
    <mergeCell ref="J41:J45"/>
    <mergeCell ref="I39:I40"/>
    <mergeCell ref="J39:J40"/>
    <mergeCell ref="H41:H45"/>
    <mergeCell ref="G41:G45"/>
    <mergeCell ref="J22:J31"/>
  </mergeCells>
  <phoneticPr fontId="10" type="noConversion"/>
  <pageMargins left="0.19685039370078741" right="0.19685039370078741" top="0.19685039370078741" bottom="0.19685039370078741" header="0" footer="0"/>
  <pageSetup paperSize="9" scale="71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F0"/>
    <pageSetUpPr fitToPage="1"/>
  </sheetPr>
  <dimension ref="B1:I31"/>
  <sheetViews>
    <sheetView zoomScale="70" zoomScaleNormal="70" workbookViewId="0">
      <selection activeCell="I15" sqref="I15"/>
    </sheetView>
  </sheetViews>
  <sheetFormatPr defaultColWidth="9.140625" defaultRowHeight="15.75" x14ac:dyDescent="0.2"/>
  <cols>
    <col min="1" max="1" width="3.42578125" style="8" customWidth="1"/>
    <col min="2" max="2" width="8.85546875" style="8" customWidth="1"/>
    <col min="3" max="3" width="77.7109375" style="90" customWidth="1"/>
    <col min="4" max="4" width="39.42578125" style="105" customWidth="1"/>
    <col min="5" max="5" width="12.85546875" style="8" customWidth="1"/>
    <col min="6" max="6" width="26.85546875" style="8" customWidth="1"/>
    <col min="7" max="7" width="12.85546875" style="8" customWidth="1"/>
    <col min="8" max="8" width="14.7109375" style="8" customWidth="1"/>
    <col min="9" max="16384" width="9.140625" style="8"/>
  </cols>
  <sheetData>
    <row r="1" spans="2:9" ht="19.5" customHeight="1" x14ac:dyDescent="0.2"/>
    <row r="2" spans="2:9" ht="35.25" customHeight="1" thickBot="1" x14ac:dyDescent="0.25">
      <c r="B2" s="1118" t="s">
        <v>1069</v>
      </c>
      <c r="C2" s="1118"/>
      <c r="D2" s="1118"/>
    </row>
    <row r="3" spans="2:9" ht="48.75" customHeight="1" x14ac:dyDescent="0.2">
      <c r="B3" s="243" t="s">
        <v>168</v>
      </c>
      <c r="C3" s="244" t="s">
        <v>169</v>
      </c>
      <c r="D3" s="244" t="s">
        <v>49</v>
      </c>
    </row>
    <row r="4" spans="2:9" ht="35.25" customHeight="1" x14ac:dyDescent="0.2">
      <c r="B4" s="239" t="s">
        <v>6</v>
      </c>
      <c r="C4" s="94" t="s">
        <v>287</v>
      </c>
      <c r="D4" s="95">
        <f>+'01 Visuomenės ugdymo'!H87</f>
        <v>7993.6</v>
      </c>
    </row>
    <row r="5" spans="2:9" ht="35.25" customHeight="1" x14ac:dyDescent="0.2">
      <c r="B5" s="239" t="s">
        <v>7</v>
      </c>
      <c r="C5" s="94" t="s">
        <v>288</v>
      </c>
      <c r="D5" s="95">
        <f>+'02 Socialinės gerovės'!H133</f>
        <v>33993.379999999997</v>
      </c>
    </row>
    <row r="6" spans="2:9" ht="35.25" customHeight="1" x14ac:dyDescent="0.2">
      <c r="B6" s="239" t="s">
        <v>8</v>
      </c>
      <c r="C6" s="94" t="s">
        <v>289</v>
      </c>
      <c r="D6" s="95">
        <f>+'03 Darnios aplinkos'!H75</f>
        <v>14128.300000000001</v>
      </c>
    </row>
    <row r="7" spans="2:9" ht="35.25" customHeight="1" x14ac:dyDescent="0.2">
      <c r="B7" s="239" t="s">
        <v>9</v>
      </c>
      <c r="C7" s="94" t="s">
        <v>290</v>
      </c>
      <c r="D7" s="95">
        <f>+'04 Ekonominės plėtros'!H60</f>
        <v>4806.2000000000007</v>
      </c>
    </row>
    <row r="8" spans="2:9" ht="35.25" customHeight="1" x14ac:dyDescent="0.2">
      <c r="B8" s="239" t="s">
        <v>10</v>
      </c>
      <c r="C8" s="94" t="s">
        <v>471</v>
      </c>
      <c r="D8" s="95">
        <f>+'05 Valdymo '!H50</f>
        <v>10016.9</v>
      </c>
    </row>
    <row r="9" spans="2:9" ht="36.75" customHeight="1" x14ac:dyDescent="0.2">
      <c r="B9" s="245"/>
      <c r="C9" s="246" t="s">
        <v>200</v>
      </c>
      <c r="D9" s="247">
        <f>SUM(D4:D8)</f>
        <v>70938.37999999999</v>
      </c>
    </row>
    <row r="10" spans="2:9" ht="38.25" customHeight="1" x14ac:dyDescent="0.2">
      <c r="B10" s="1125" t="s">
        <v>170</v>
      </c>
      <c r="C10" s="1126"/>
      <c r="D10" s="96">
        <f>+'01 Visuomenės ugdymo'!H89+'02 Socialinės gerovės'!H135+'03 Darnios aplinkos'!H77+'04 Ekonominės plėtros'!H62+'05 Valdymo '!H52</f>
        <v>70938.37999999999</v>
      </c>
    </row>
    <row r="11" spans="2:9" ht="24.75" customHeight="1" x14ac:dyDescent="0.2">
      <c r="B11" s="1127" t="s">
        <v>171</v>
      </c>
      <c r="C11" s="1128"/>
      <c r="D11" s="122"/>
    </row>
    <row r="12" spans="2:9" ht="45" customHeight="1" x14ac:dyDescent="0.2">
      <c r="B12" s="1123" t="s">
        <v>187</v>
      </c>
      <c r="C12" s="1124"/>
      <c r="D12" s="122">
        <f>+'01 Visuomenės ugdymo'!H91+'02 Socialinės gerovės'!H137+'03 Darnios aplinkos'!H79+'04 Ekonominės plėtros'!H64+'05 Valdymo '!H54</f>
        <v>30173.599999999999</v>
      </c>
      <c r="F12" s="229"/>
      <c r="G12" s="229"/>
      <c r="I12" s="229"/>
    </row>
    <row r="13" spans="2:9" ht="36.75" customHeight="1" x14ac:dyDescent="0.2">
      <c r="B13" s="1129" t="s">
        <v>188</v>
      </c>
      <c r="C13" s="1130"/>
      <c r="D13" s="122">
        <f>+'01 Visuomenės ugdymo'!H92+'02 Socialinės gerovės'!H138+'03 Darnios aplinkos'!H80+'04 Ekonominės plėtros'!H65+'05 Valdymo '!H55</f>
        <v>32481.4</v>
      </c>
    </row>
    <row r="14" spans="2:9" ht="36" customHeight="1" x14ac:dyDescent="0.2">
      <c r="B14" s="1129" t="s">
        <v>189</v>
      </c>
      <c r="C14" s="1130"/>
      <c r="D14" s="122">
        <f>+'01 Visuomenės ugdymo'!H93+'02 Socialinės gerovės'!H139+'03 Darnios aplinkos'!H81+'04 Ekonominės plėtros'!H66+'05 Valdymo '!H56</f>
        <v>17.899999999999999</v>
      </c>
    </row>
    <row r="15" spans="2:9" ht="27" customHeight="1" x14ac:dyDescent="0.2">
      <c r="B15" s="1129" t="s">
        <v>190</v>
      </c>
      <c r="C15" s="1130"/>
      <c r="D15" s="122">
        <f>+'01 Visuomenės ugdymo'!H94+'02 Socialinės gerovės'!H140+'03 Darnios aplinkos'!H82+'04 Ekonominės plėtros'!H67+'05 Valdymo '!H57</f>
        <v>5199.68</v>
      </c>
    </row>
    <row r="16" spans="2:9" ht="28.5" customHeight="1" x14ac:dyDescent="0.2">
      <c r="B16" s="1129" t="s">
        <v>191</v>
      </c>
      <c r="C16" s="1130"/>
      <c r="D16" s="122">
        <f>+'01 Visuomenės ugdymo'!H95+'02 Socialinės gerovės'!H141+'03 Darnios aplinkos'!H83+'04 Ekonominės plėtros'!H68+'05 Valdymo '!H58</f>
        <v>3065.8</v>
      </c>
    </row>
    <row r="17" spans="2:5" ht="34.5" customHeight="1" x14ac:dyDescent="0.2">
      <c r="B17" s="1129" t="s">
        <v>192</v>
      </c>
      <c r="C17" s="1130"/>
      <c r="D17" s="122">
        <f>+'01 Visuomenės ugdymo'!H96+'02 Socialinės gerovės'!H142+'03 Darnios aplinkos'!H84+'04 Ekonominės plėtros'!H69+'05 Valdymo '!H59</f>
        <v>0</v>
      </c>
    </row>
    <row r="18" spans="2:5" ht="55.5" customHeight="1" x14ac:dyDescent="0.2">
      <c r="B18" s="1119" t="s">
        <v>193</v>
      </c>
      <c r="C18" s="1120"/>
      <c r="D18" s="96">
        <f>+'01 Visuomenės ugdymo'!H97+'02 Socialinės gerovės'!H143+'03 Darnios aplinkos'!H85+'04 Ekonominės plėtros'!H70+'05 Valdymo '!H60</f>
        <v>0</v>
      </c>
    </row>
    <row r="19" spans="2:5" ht="36.75" customHeight="1" x14ac:dyDescent="0.2">
      <c r="B19" s="1121" t="s">
        <v>180</v>
      </c>
      <c r="C19" s="1122"/>
      <c r="D19" s="247">
        <f>+'01 Visuomenės ugdymo'!H98+'02 Socialinės gerovės'!H144+'03 Darnios aplinkos'!H86+'04 Ekonominės plėtros'!H71+'05 Valdymo '!H61</f>
        <v>70938.37999999999</v>
      </c>
    </row>
    <row r="20" spans="2:5" ht="32.25" customHeight="1" x14ac:dyDescent="0.2">
      <c r="B20" s="1123" t="s">
        <v>194</v>
      </c>
      <c r="C20" s="1124"/>
      <c r="D20" s="122">
        <f>+'01 Visuomenės ugdymo'!H99+'02 Socialinės gerovės'!H145+'03 Darnios aplinkos'!H87+'04 Ekonominės plėtros'!H72+'05 Valdymo '!H62</f>
        <v>427.8</v>
      </c>
    </row>
    <row r="21" spans="2:5" ht="47.25" hidden="1" customHeight="1" thickBot="1" x14ac:dyDescent="0.25">
      <c r="B21" s="1116" t="s">
        <v>216</v>
      </c>
      <c r="C21" s="1117"/>
      <c r="D21" s="240"/>
    </row>
    <row r="22" spans="2:5" x14ac:dyDescent="0.2">
      <c r="D22" s="116"/>
    </row>
    <row r="23" spans="2:5" x14ac:dyDescent="0.2">
      <c r="D23" s="99"/>
      <c r="E23" s="99"/>
    </row>
    <row r="25" spans="2:5" x14ac:dyDescent="0.2">
      <c r="D25" s="99"/>
    </row>
    <row r="28" spans="2:5" x14ac:dyDescent="0.2">
      <c r="C28" s="123"/>
      <c r="D28" s="232"/>
    </row>
    <row r="29" spans="2:5" x14ac:dyDescent="0.2">
      <c r="C29" s="123"/>
    </row>
    <row r="31" spans="2:5" x14ac:dyDescent="0.2">
      <c r="C31" s="123"/>
      <c r="D31" s="106"/>
    </row>
  </sheetData>
  <mergeCells count="13">
    <mergeCell ref="B21:C21"/>
    <mergeCell ref="B2:D2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B17:C17"/>
  </mergeCells>
  <pageMargins left="0.78740157480314965" right="0.19685039370078741" top="0.19685039370078741" bottom="0.19685039370078741" header="0" footer="0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7</vt:i4>
      </vt:variant>
    </vt:vector>
  </HeadingPairs>
  <TitlesOfParts>
    <vt:vector size="13" baseType="lpstr">
      <vt:lpstr>01 Visuomenės ugdymo</vt:lpstr>
      <vt:lpstr>02 Socialinės gerovės</vt:lpstr>
      <vt:lpstr>03 Darnios aplinkos</vt:lpstr>
      <vt:lpstr>04 Ekonominės plėtros</vt:lpstr>
      <vt:lpstr>05 Valdymo </vt:lpstr>
      <vt:lpstr>Lešų poreikis iš viso</vt:lpstr>
      <vt:lpstr>'01 Visuomenės ugdymo'!Print_Area</vt:lpstr>
      <vt:lpstr>'02 Socialinės gerovės'!Print_Area</vt:lpstr>
      <vt:lpstr>'03 Darnios aplinkos'!Print_Area</vt:lpstr>
      <vt:lpstr>'04 Ekonominės plėtros'!Print_Area</vt:lpstr>
      <vt:lpstr>'05 Valdymo '!Print_Area</vt:lpstr>
      <vt:lpstr>'Lešų poreikis iš viso'!Print_Area</vt:lpstr>
      <vt:lpstr>'01 Visuomenės ugdymo'!Print_Titles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Aušra Čiukienė</cp:lastModifiedBy>
  <cp:lastPrinted>2025-01-22T14:42:30Z</cp:lastPrinted>
  <dcterms:created xsi:type="dcterms:W3CDTF">2008-01-09T09:46:52Z</dcterms:created>
  <dcterms:modified xsi:type="dcterms:W3CDTF">2025-11-17T13:02:15Z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