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aciukiene\Desktop\Aušra\Veiklos planai_programiniai\2025-2027 m. SVP\2025 METINIS ADMINISTRACIJOS planas\"/>
    </mc:Choice>
  </mc:AlternateContent>
  <xr:revisionPtr revIDLastSave="0" documentId="13_ncr:1_{22DC1C52-2585-446B-AC84-B71BB2550A0B}" xr6:coauthVersionLast="47" xr6:coauthVersionMax="47" xr10:uidLastSave="{00000000-0000-0000-0000-000000000000}"/>
  <bookViews>
    <workbookView xWindow="570" yWindow="630" windowWidth="50835" windowHeight="20025" tabRatio="988" xr2:uid="{00000000-000D-0000-FFFF-FFFF00000000}"/>
  </bookViews>
  <sheets>
    <sheet name="01 Visuomenės ugdymo" sheetId="26" r:id="rId1"/>
    <sheet name="02 Socialinės gerovės" sheetId="27" r:id="rId2"/>
    <sheet name="03 Darnios aplinkos" sheetId="33" r:id="rId3"/>
    <sheet name="04 Ekonominės plėtros" sheetId="31" r:id="rId4"/>
    <sheet name="05 Valdymo " sheetId="36" r:id="rId5"/>
    <sheet name="Lešų poreikis iš viso" sheetId="40" r:id="rId6"/>
  </sheets>
  <definedNames>
    <definedName name="_xlnm._FilterDatabase" localSheetId="0" hidden="1">'01 Visuomenės ugdymo'!$A$14:$O$84</definedName>
    <definedName name="_xlnm._FilterDatabase" localSheetId="1" hidden="1">'02 Socialinės gerovės'!$7:$126</definedName>
    <definedName name="_xlnm._FilterDatabase" localSheetId="2" hidden="1">'03 Darnios aplinkos'!$A$7:$M$7</definedName>
    <definedName name="_xlnm._FilterDatabase" localSheetId="3" hidden="1">'04 Ekonominės plėtros'!$A$8:$M$52</definedName>
    <definedName name="_xlnm._FilterDatabase" localSheetId="4" hidden="1">'05 Valdymo '!$B$6:$M$47</definedName>
    <definedName name="_xlnm.Print_Area" localSheetId="0">'01 Visuomenės ugdymo'!$A$1:$M$96</definedName>
    <definedName name="_xlnm.Print_Area" localSheetId="1">'02 Socialinės gerovės'!$B$1:$M$138</definedName>
    <definedName name="_xlnm.Print_Area" localSheetId="2">'03 Darnios aplinkos'!$A$1:$M$81</definedName>
    <definedName name="_xlnm.Print_Area" localSheetId="3">'04 Ekonominės plėtros'!$A$1:$M$66</definedName>
    <definedName name="_xlnm.Print_Area" localSheetId="4">'05 Valdymo '!$A$1:$M$59</definedName>
    <definedName name="_xlnm.Print_Area" localSheetId="5">'Lešų poreikis iš viso'!$A$1:$E$20</definedName>
    <definedName name="_xlnm.Print_Titles" localSheetId="0">'01 Visuomenės ugdymo'!$9:$11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 i="40" l="1"/>
  <c r="E4" i="40"/>
  <c r="D5" i="40"/>
  <c r="E5" i="40"/>
  <c r="I59" i="36" l="1"/>
  <c r="H59" i="36"/>
  <c r="I81" i="33"/>
  <c r="H81" i="33"/>
  <c r="I138" i="27"/>
  <c r="H138" i="27"/>
  <c r="I96" i="26"/>
  <c r="H96" i="26"/>
  <c r="H51" i="36"/>
  <c r="XFD7" i="27" l="1"/>
  <c r="I133" i="27"/>
  <c r="H6" i="27" l="1"/>
  <c r="I6" i="27"/>
  <c r="H10" i="27"/>
  <c r="I10" i="27"/>
  <c r="I88" i="26" l="1"/>
  <c r="H88" i="26"/>
  <c r="I89" i="26"/>
  <c r="H89" i="26"/>
  <c r="E18" i="40"/>
  <c r="E17" i="40"/>
  <c r="I26" i="33" l="1"/>
  <c r="I55" i="36"/>
  <c r="I54" i="36"/>
  <c r="I53" i="36"/>
  <c r="E14" i="40" s="1"/>
  <c r="I52" i="36"/>
  <c r="I51" i="36"/>
  <c r="I43" i="36"/>
  <c r="I35" i="36"/>
  <c r="I29" i="36"/>
  <c r="I6" i="36"/>
  <c r="I131" i="27"/>
  <c r="I130" i="27"/>
  <c r="I48" i="27"/>
  <c r="I30" i="27"/>
  <c r="I26" i="27"/>
  <c r="I77" i="33"/>
  <c r="E16" i="40" s="1"/>
  <c r="I76" i="33"/>
  <c r="I74" i="33"/>
  <c r="I61" i="33"/>
  <c r="I51" i="33"/>
  <c r="I48" i="33"/>
  <c r="I41" i="33"/>
  <c r="I37" i="33"/>
  <c r="I73" i="33"/>
  <c r="I29" i="33"/>
  <c r="I20" i="33"/>
  <c r="I6" i="33"/>
  <c r="I66" i="31"/>
  <c r="E20" i="40" s="1"/>
  <c r="I61" i="31"/>
  <c r="I59" i="31"/>
  <c r="I58" i="31"/>
  <c r="I40" i="31"/>
  <c r="I31" i="31"/>
  <c r="I12" i="31"/>
  <c r="I7" i="31"/>
  <c r="I49" i="36" l="1"/>
  <c r="I58" i="36" s="1"/>
  <c r="I71" i="33"/>
  <c r="I80" i="33" s="1"/>
  <c r="I69" i="33"/>
  <c r="E6" i="40" s="1"/>
  <c r="I47" i="36"/>
  <c r="E8" i="40" s="1"/>
  <c r="I128" i="27"/>
  <c r="I137" i="27" s="1"/>
  <c r="I126" i="27"/>
  <c r="I56" i="31"/>
  <c r="I65" i="31" s="1"/>
  <c r="I54" i="31"/>
  <c r="E7" i="40" s="1"/>
  <c r="I102" i="26" l="1"/>
  <c r="I101" i="26"/>
  <c r="I100" i="26"/>
  <c r="I91" i="26"/>
  <c r="E15" i="40" s="1"/>
  <c r="E13" i="40"/>
  <c r="E12" i="40"/>
  <c r="I69" i="26"/>
  <c r="I66" i="26"/>
  <c r="I59" i="26"/>
  <c r="I53" i="26"/>
  <c r="I47" i="26"/>
  <c r="I41" i="26"/>
  <c r="I34" i="26"/>
  <c r="I27" i="26"/>
  <c r="I22" i="26"/>
  <c r="I13" i="26"/>
  <c r="H133" i="27"/>
  <c r="H130" i="27"/>
  <c r="H131" i="27"/>
  <c r="I86" i="26" l="1"/>
  <c r="I84" i="26"/>
  <c r="E9" i="40" s="1"/>
  <c r="I95" i="26" l="1"/>
  <c r="E19" i="40" s="1"/>
  <c r="E10" i="40"/>
  <c r="H26" i="27"/>
  <c r="H30" i="27"/>
  <c r="H74" i="33"/>
  <c r="H48" i="27" l="1"/>
  <c r="H35" i="36" l="1"/>
  <c r="H29" i="36"/>
  <c r="H6" i="36"/>
  <c r="H53" i="36"/>
  <c r="H58" i="31"/>
  <c r="H31" i="31"/>
  <c r="H77" i="33" l="1"/>
  <c r="H76" i="33"/>
  <c r="H61" i="33"/>
  <c r="H51" i="33"/>
  <c r="H48" i="33"/>
  <c r="H41" i="33"/>
  <c r="H37" i="33"/>
  <c r="H6" i="33"/>
  <c r="H34" i="33"/>
  <c r="H29" i="33" s="1"/>
  <c r="H73" i="33" l="1"/>
  <c r="H20" i="33"/>
  <c r="H91" i="26" l="1"/>
  <c r="H69" i="26"/>
  <c r="H66" i="26"/>
  <c r="H59" i="26"/>
  <c r="H53" i="26"/>
  <c r="H47" i="26"/>
  <c r="H41" i="26"/>
  <c r="H22" i="26"/>
  <c r="H13" i="26"/>
  <c r="H40" i="31" l="1"/>
  <c r="H61" i="31" l="1"/>
  <c r="H59" i="31"/>
  <c r="H12" i="31"/>
  <c r="H55" i="36" l="1"/>
  <c r="H54" i="36"/>
  <c r="H52" i="36"/>
  <c r="H102" i="26" l="1"/>
  <c r="H101" i="26"/>
  <c r="H100" i="26"/>
  <c r="D17" i="40"/>
  <c r="H34" i="26" l="1"/>
  <c r="H126" i="27" l="1"/>
  <c r="D13" i="40"/>
  <c r="H128" i="27" l="1"/>
  <c r="H137" i="27" l="1"/>
  <c r="D14" i="40" l="1"/>
  <c r="D16" i="40"/>
  <c r="H7" i="31"/>
  <c r="H69" i="33" l="1"/>
  <c r="D6" i="40" s="1"/>
  <c r="H71" i="33"/>
  <c r="H56" i="31" l="1"/>
  <c r="D15" i="40"/>
  <c r="H80" i="33"/>
  <c r="H66" i="31" l="1"/>
  <c r="H65" i="31" l="1"/>
  <c r="D18" i="40"/>
  <c r="H27" i="26" l="1"/>
  <c r="D12" i="40" l="1"/>
  <c r="H86" i="26"/>
  <c r="H95" i="26" s="1"/>
  <c r="H84" i="26" l="1"/>
  <c r="H43" i="36" l="1"/>
  <c r="D20" i="40" l="1"/>
  <c r="H49" i="36" l="1"/>
  <c r="H58" i="36" l="1"/>
  <c r="D19" i="40" s="1"/>
  <c r="D10" i="40"/>
  <c r="H47" i="36" l="1"/>
  <c r="D8" i="40" s="1"/>
  <c r="H54" i="31" l="1"/>
  <c r="D7" i="40" s="1"/>
  <c r="D9" i="4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tc={CA51C31D-BCF8-4CA5-A88E-854F48FACCA0}</author>
  </authors>
  <commentList>
    <comment ref="L62" authorId="0" shapeId="0" xr:uid="{CA51C31D-BCF8-4CA5-A88E-854F48FACCA0}">
      <text>
        <t>[Komentarų gija]
„Excel“ versija leidžia jums skaityti šią komentarų giją, tačiau visi jos taisymai bus pašalinti, jei failas atidaromas naudojant naujesnę „Excel“ versiją. Daugiau informacijos: https://go.microsoft.com/fwlink/?linkid=870924.
Komentaras:
    2024 m. unikalių dalyvių sk. 1801, 2025 m. – 1846 (2,5 proc.)</t>
      </text>
    </comment>
  </commentList>
</comments>
</file>

<file path=xl/sharedStrings.xml><?xml version="1.0" encoding="utf-8"?>
<sst xmlns="http://schemas.openxmlformats.org/spreadsheetml/2006/main" count="2269" uniqueCount="1340">
  <si>
    <t>SB</t>
  </si>
  <si>
    <t>ES</t>
  </si>
  <si>
    <t>SK</t>
  </si>
  <si>
    <t>SBVB</t>
  </si>
  <si>
    <t>ĮP</t>
  </si>
  <si>
    <t>Užtikrinti finansavimą nenumatytoms išlaidoms dengti bei valdyti prisiimtus finansinius įsipareigojimus</t>
  </si>
  <si>
    <t>01</t>
  </si>
  <si>
    <t>02</t>
  </si>
  <si>
    <t>03</t>
  </si>
  <si>
    <t>04</t>
  </si>
  <si>
    <t>05</t>
  </si>
  <si>
    <t>Plėtoti, atnaujinti viešąją infrastruktūrą, atsižvelgiant į turizmo plėtros ir rekreacijos poreikius</t>
  </si>
  <si>
    <t>Sudaryti sąlygas gyventojams stiprinti sveikatą, kurti ir plėtoti su sveikatos stiprinimu susijusias paslaugas</t>
  </si>
  <si>
    <t>Išsaugoti istorinį bei kultūros paveldą, didinti jo patrauklumą ir žinomumą</t>
  </si>
  <si>
    <t>Siekti gyventojų sveikatos išsaugojimo, gerinant sveikatos priežiūros paslaugų kokybę ir prieinamumą</t>
  </si>
  <si>
    <t>Gerinti socialinę aplinką ir didinti socialinės paramos įvairovę</t>
  </si>
  <si>
    <t>002-01-01-01 (TP)</t>
  </si>
  <si>
    <t>002-01-01 (T, P)</t>
  </si>
  <si>
    <t>Neveiksniais pripažintų asmenų būklės peržiūrėjimas</t>
  </si>
  <si>
    <t>02-01-02 (T, P)</t>
  </si>
  <si>
    <t>002-01-02-01 (TP)</t>
  </si>
  <si>
    <t>VšĮ Kėdainių ligoninės sterilizacinės modernizavimo 2023-2028 m. programa</t>
  </si>
  <si>
    <t>Vaikų, turinčių  autizmo spektro ir kitų raidos sutrikimų, sveikatos stiprinimas, galimybių siekti asmeninės pažangos, pilnaverčio socialinio dalyvavimo prielaidų užtikrinimas</t>
  </si>
  <si>
    <t>002-01-02-02 (TP)</t>
  </si>
  <si>
    <t>002-01-02-03 (TP)</t>
  </si>
  <si>
    <t>002-01-02-04 (TP)</t>
  </si>
  <si>
    <t>002-01-02-05 (TP)</t>
  </si>
  <si>
    <t>002-01-02-06 (TP)</t>
  </si>
  <si>
    <t>002-01-02-07 (TP)</t>
  </si>
  <si>
    <t>002-01-02-08 (TP)</t>
  </si>
  <si>
    <t>002-01-02-09 (TP)</t>
  </si>
  <si>
    <t>002-01-02-10 (TP)</t>
  </si>
  <si>
    <t>002-01-02-11 (TP)</t>
  </si>
  <si>
    <t>002-01-02-12 (TP)</t>
  </si>
  <si>
    <t>002-01-02-13 (TP)</t>
  </si>
  <si>
    <t>Pritraukti naujus bei išlaikyti esamus sveikatos priežiūros specialistus</t>
  </si>
  <si>
    <t>02-01-03 (T)</t>
  </si>
  <si>
    <t>002-01-03-01 (TP)</t>
  </si>
  <si>
    <t>Trūkstamos sveikatos priežiūros specialistų skatinimo dirbti VšĮ Kėdainių  ligoninėje 2023-2026 m. programa</t>
  </si>
  <si>
    <t>002-01-03-02 (TP)</t>
  </si>
  <si>
    <t>002-01-03-03 (TP)</t>
  </si>
  <si>
    <t>02-01-04 (T, P)</t>
  </si>
  <si>
    <t xml:space="preserve">Modernizuoti ir atnaujinti sveikatos priežiūros įstaigų infrastruktūrą sveikatos gerinimo poreikiams </t>
  </si>
  <si>
    <t>002-01-04-01 (TP)</t>
  </si>
  <si>
    <t>002-01-04-02 (TP)</t>
  </si>
  <si>
    <t>002-01-04-03 (TP)</t>
  </si>
  <si>
    <t>002-01-04-04 (TP)</t>
  </si>
  <si>
    <t>002-01-04-05 (TP)</t>
  </si>
  <si>
    <t>Programos uždavinio, priemonės kodas ir požymis</t>
  </si>
  <si>
    <t xml:space="preserve"> 2025 m. asignavimai ir kitos lėšos</t>
  </si>
  <si>
    <t>Organizuoti Lietuvos Respublikos teisės aktuose numatytos paramos bei paslaugų asmenims ir šeimoms teikimą, skatinti socialinę integraciją</t>
  </si>
  <si>
    <t>003-01-01 (T)</t>
  </si>
  <si>
    <t>003-01-01-01 (TP)</t>
  </si>
  <si>
    <t>Nemokamo socialiai remtinų vaikų maitinimo ikimokyklinėse įstaigose organizavimas</t>
  </si>
  <si>
    <t>Būsto nuomos ar išperkamosios būsto nuomos mokesčių dalies kompensavimas</t>
  </si>
  <si>
    <t>Kelionės išlaidų už lengvatinį keleivių vežimą kompensavimas</t>
  </si>
  <si>
    <t>Lietuvos Respublikos piniginės socialinės paramos nepasiturintiems gyventojams įstatymo įgyvendinimo užtikrinimas</t>
  </si>
  <si>
    <t>003-01-01-03 (TP)</t>
  </si>
  <si>
    <t>003-01-01-04 (TP)</t>
  </si>
  <si>
    <t>003-01-02 (T)</t>
  </si>
  <si>
    <t>Projekto "Kokybiškų visuomenės sveikatos paslaugų prieinamumo didinimas Kėdainių rajone" įgyvendinimas</t>
  </si>
  <si>
    <t>Kainų skirtumo gyventojams už šildymą kompensavimas</t>
  </si>
  <si>
    <t>Karšto ir šalto vandens pardavimo kainos socialiai remtiniems asmenims kompensavimas</t>
  </si>
  <si>
    <t>Vienkartinė išmoka gimus vaikui Lietuvos Respublikos teritorijoje ir gyvenančiam Kėdainių rajono savivaldybėje</t>
  </si>
  <si>
    <t>Socialinės globos ir akredituotos socialinės priežiūros paslaugų teikiamo finansavimas ne savivaldybės pavaldumo ir nevyriausybinėse organizacijose, paslaugų įsigijimas</t>
  </si>
  <si>
    <t>003-01-02-01 (TP)</t>
  </si>
  <si>
    <t>003-01-02-04 (TP)</t>
  </si>
  <si>
    <t>003-01-02-05 (TP)</t>
  </si>
  <si>
    <t>003-01-03-02 (TP)</t>
  </si>
  <si>
    <t>003-01-03-03 (TP)</t>
  </si>
  <si>
    <t>003-01-03-05 (TP)</t>
  </si>
  <si>
    <t>Socialinės reabilitacijos paslaugų neįgaliesiems bendruomenėje organizavimas</t>
  </si>
  <si>
    <t>Socialinių dirbtuvių paslaugos organizavimas</t>
  </si>
  <si>
    <t>Socialinės globos asmenims su sunkia negalia teikimas</t>
  </si>
  <si>
    <t xml:space="preserve">Asmeninės pagalbos teikimas ir administravimas </t>
  </si>
  <si>
    <t>003-01-04-01 (TP)</t>
  </si>
  <si>
    <t>003-01-04-02 (TP)</t>
  </si>
  <si>
    <t>003-01-04-03 (TP)</t>
  </si>
  <si>
    <t>Globos šeimoje skatinimas, pagalbos globėjams ir vaikams teikimas</t>
  </si>
  <si>
    <t>Vaikų dienos centrų veiklos programų finansavimas</t>
  </si>
  <si>
    <t>Kėdainių rajono savivaldybės užimtumo didinimo programos įgyvendinimas</t>
  </si>
  <si>
    <t>Savivaldybės ir socialinio būsto remontas</t>
  </si>
  <si>
    <t>Viešosios aplinkos pritaikymas specialiųjų poreikių turintiems gyventojams</t>
  </si>
  <si>
    <t>003-01-05-03 (TP)</t>
  </si>
  <si>
    <t>003-01-05-04 (TP)</t>
  </si>
  <si>
    <t>003-01-05-05 (TP)</t>
  </si>
  <si>
    <t>Sveikatos priežiūros specialistų skatinimo dirbti VšĮ Kėdainių  PSPC 2023-2028 m. programa</t>
  </si>
  <si>
    <t>Būsto pritaikymo neįgaliesiems organizavimas ir dalinis kompensavimas</t>
  </si>
  <si>
    <t>Modernizuoti socialines paslaugas teikiančių įstaigų ir socialinio būsto infrastruktūrą, didinant gyventojų socialinę gerovę</t>
  </si>
  <si>
    <t>Neįgaliųjų ir senjorų fizinio aktyvumo skatinimas,  sporto renginių ir sporto treniruočių stovyklų organizavimas</t>
  </si>
  <si>
    <t>Rajoninių, respublikinių, tarptautinių visų amžiaus grupių aukšto meistriškumo sporto renginių ir aukšto meistriškumo sporto treniruočių stovyklų organizavimas</t>
  </si>
  <si>
    <t>Aukšto meistriškumo sportininkų ir jų trenerių paskatinimas  už sporto pasiekimus</t>
  </si>
  <si>
    <t>004-01-02 (T)</t>
  </si>
  <si>
    <t>004-01-04 (T)</t>
  </si>
  <si>
    <t>Krakių Mikalojaus Katkaus gimnazijos sporto aikštyno atnaujinimas</t>
  </si>
  <si>
    <t>004-01-03 (T)</t>
  </si>
  <si>
    <t>Uždavinio, priemonės pavadinimas, finansavimo šaltiniai</t>
  </si>
  <si>
    <t>005-01-01 (T)</t>
  </si>
  <si>
    <t>Kultūrinių veiklos projektų finansavimas</t>
  </si>
  <si>
    <t>005-01-02 (T)</t>
  </si>
  <si>
    <t>005-01-03 (T)</t>
  </si>
  <si>
    <t>Savivaldybės mero rezervas</t>
  </si>
  <si>
    <t>Savivaldybės mero fondas</t>
  </si>
  <si>
    <t>Paskolų grąžinimas, palūkanų ir paskolų aptarnavimo išlaidų apmokėjimas</t>
  </si>
  <si>
    <t>Dalyvavimas  rengiant ir vykdant mobilizaciją, demobilizaciją, priimančiosios šalies paramą</t>
  </si>
  <si>
    <t>001-01-01 (T)</t>
  </si>
  <si>
    <t>004-01-01-01 (TP)</t>
  </si>
  <si>
    <t>004-01-01-02 (TP)</t>
  </si>
  <si>
    <t>004-01-02-01 (TP)</t>
  </si>
  <si>
    <t>004-01-02-02 (TP)</t>
  </si>
  <si>
    <t>004-01-02-03 (TP)</t>
  </si>
  <si>
    <t>004-01-02-04 (TP)</t>
  </si>
  <si>
    <t>004-01-02-07 (TP)</t>
  </si>
  <si>
    <t>004-01-02-08 (TP)</t>
  </si>
  <si>
    <t>004-01-03-01 (TP)</t>
  </si>
  <si>
    <t>004-01-04-01 (TP)</t>
  </si>
  <si>
    <t>004-01-04-04 (TP)</t>
  </si>
  <si>
    <t>004-01-04-05 (TP)</t>
  </si>
  <si>
    <t>005-01-04-01 (TP)</t>
  </si>
  <si>
    <t>005-01-02-03 (TP)</t>
  </si>
  <si>
    <t>005-01-02-02 (TP)</t>
  </si>
  <si>
    <t>005-01-01-04 (TP)</t>
  </si>
  <si>
    <t>005-01-01-03 (TP)</t>
  </si>
  <si>
    <t>005-01-01-01 (TP)</t>
  </si>
  <si>
    <t xml:space="preserve">Švietimo programų įgyvendinimas ir  tinkamos  ugdymo(si) aplinkos užtikrinimas </t>
  </si>
  <si>
    <t>Krakių kultūros centro patalpų dalies pritaikymas kultūros reikmėms</t>
  </si>
  <si>
    <t xml:space="preserve">Akademijos parko tvarkyba  </t>
  </si>
  <si>
    <t>Užtikrinti neformaliojo ugdymo dermę</t>
  </si>
  <si>
    <t>001-01-01-01 (TP)</t>
  </si>
  <si>
    <t>001-01-02-01 (TP)</t>
  </si>
  <si>
    <t>001-01-03 (T)</t>
  </si>
  <si>
    <t>001-01-02 (T, P)</t>
  </si>
  <si>
    <t>001-01-03-04 (PP)</t>
  </si>
  <si>
    <t>001-01-03-02 (PP)</t>
  </si>
  <si>
    <t>001-01-03-03 (PP)</t>
  </si>
  <si>
    <t>001-01-04 (T)</t>
  </si>
  <si>
    <t>001-01-04-01 (TP)</t>
  </si>
  <si>
    <t>Gabių mokinių skatinimas</t>
  </si>
  <si>
    <t>001-01-04-04 (TP)</t>
  </si>
  <si>
    <t>001-01-04-03 (TP)</t>
  </si>
  <si>
    <t>001-01-05-01 (TP)</t>
  </si>
  <si>
    <t>001-01-05-02 (TP)</t>
  </si>
  <si>
    <t>Priklausomybę sukeliančių medžiagų vartojimo mažinimo ir prevencijos programos priemonių įgyvendinimas</t>
  </si>
  <si>
    <t>001-01-06 (T)</t>
  </si>
  <si>
    <t>001-01-06-01 (TP)</t>
  </si>
  <si>
    <t>Skaitmeninio ugdymo plėtra</t>
  </si>
  <si>
    <t xml:space="preserve">Švietimo paslaugų kokybės gerinimas, aprūpinant efektyviai veikiančias bendrojo ugdymo mokyklas laboratorine įranga ir priemonėmis </t>
  </si>
  <si>
    <t xml:space="preserve">Valstybės perduotų savivaldybėms žemės ūkio funkcijų vykdymas, konsultuojant rajono asmenis ūkininkavimo, žemės ūkio technikos registravimo ir kitais su žemės ūkiu susijusiais klausimais </t>
  </si>
  <si>
    <t>Hidrotechninių įrenginių atnaujinimui reikalingos techninės dokumentacijos rengimas</t>
  </si>
  <si>
    <t>Dalyvavimas projekto „MSNA „Balsių melioracija“ nariams priklausančių ir valstybinių melioracijos statinių rekonstravimas“ įgyvendinime</t>
  </si>
  <si>
    <t>Dalyvavimas projekte "Inkubavimo, konsultavimo, mentorystės ir tinklaveikos programų vystymas, skatinant pradedančiųjų SVV subjektų kūrimąsi ir augimą regionuose" partnerio teisėmis</t>
  </si>
  <si>
    <t xml:space="preserve">Šėtos gimnazijos I aukšto patalpų  bei gimnazijos aplinkos pritaikymas ikimokyklinio / priešmokyklinio ugdymo organizavimui       </t>
  </si>
  <si>
    <t>Atliekų tvarkymo sistemos organizavimas</t>
  </si>
  <si>
    <t xml:space="preserve">Apleistų (bešeimininkių ar savivaldybei nuosavybės teise priklausančių) pastatų ar kitų aplinką žalojančių objektų likvidavimas </t>
  </si>
  <si>
    <t>Kultūros paveldo objektų, esančių Kėdainių rajono savivaldybės teritorijoje, ir kultūros paveldo statinių, esančių Kėdainių senamiesčio dalyje, išsaugojimo darbų finansavimo programa</t>
  </si>
  <si>
    <t xml:space="preserve">Užtikrinti inžinerinio aprūpinimo (vandentiekio, nuotekų tinklų ir kt.) sistemų atnaujinimą ir plėtrą </t>
  </si>
  <si>
    <t>Gerinti susisiekimo infrastruktūrą, užtikrinant gyventojų darnų judumą bei mobilumą</t>
  </si>
  <si>
    <t>Seniūnijų administracinių pastatų atnaujinimas</t>
  </si>
  <si>
    <t>Seniūnaičių veiklos organizavimas</t>
  </si>
  <si>
    <t>Sudaryti sąlygas kokybiškai įgyvendinti teisės aktuose nustatytas Savivaldybei funkcijas, mažinant administracinę naštą, įgyvendinant lygias galimybes užtikrinančias bei korupcijos prevencijos priemones</t>
  </si>
  <si>
    <t xml:space="preserve">Savivaldybės administracijos veiklos užtikrinimas </t>
  </si>
  <si>
    <t>Savivaldybės administracijos administracinės naštos mažinimo plano vykdymas</t>
  </si>
  <si>
    <t>Savivaldybės žmogiškųjų išteklių kompetencijų stiprinimas</t>
  </si>
  <si>
    <t>Diasporos politikos įgyvendinimas</t>
  </si>
  <si>
    <t>Kėdainių rajono savivaldybės administracijos kokybės vadybos sistemos priežiūra ir atnaujinimas</t>
  </si>
  <si>
    <t>Gerinti savivaldybės administracijos veiklos kokybę, atnaujinant (diegiant) informacines sistemas, kompiuterinę įrangą,  užtikrinant sisteminį viešųjų ir administracinių paslaugų modernizavimą</t>
  </si>
  <si>
    <t>Inžinerinių paslaugų, darbų ir įrenginių finansavimas</t>
  </si>
  <si>
    <t>Biudžetinių įstaigų kiemų dangos atnaujinimas</t>
  </si>
  <si>
    <t xml:space="preserve">Eil. Nr. </t>
  </si>
  <si>
    <t>Programos kodas ir pavadinimas</t>
  </si>
  <si>
    <t>1. Savivaldybės biudžetas (įskaitant skolintas lėšas)</t>
  </si>
  <si>
    <t>Iš jo:</t>
  </si>
  <si>
    <t>1.1. savivaldybės biudžeto lėšos (nuosavos, be ankstesnių metų likučio)</t>
  </si>
  <si>
    <t>1.2. Lietuvos Respublikos valstybės biudžeto dotacijos</t>
  </si>
  <si>
    <t>1.3. Pajamų įmokos ir kitos pajamos</t>
  </si>
  <si>
    <t>1.4. Europos Sąjungos ir kitos tarptautinės finansinės paramos lėšos</t>
  </si>
  <si>
    <t>1.5. Skolintos lėšos</t>
  </si>
  <si>
    <t>1.6. Ankstesnių metų likučiai</t>
  </si>
  <si>
    <t>2. Kiti šaltiniai (Europos Sąjungos finansinė parama projektams įgyvendinti ir kitos teisėtai gautos lėšos, nurodant atskirus šaltinius)</t>
  </si>
  <si>
    <t>Iš jų: regioninių pažangos priemonių lėšos</t>
  </si>
  <si>
    <t>IŠ VISO programai finansuoti pagal finansavimo šaltinius (1 ir 2 punktai)</t>
  </si>
  <si>
    <t>SBL</t>
  </si>
  <si>
    <t>KT</t>
  </si>
  <si>
    <t>Infrastruktūros plėtros techninės dokumentacijos rengimas ir infrastruktūros gerinimo darbai (SĮP)</t>
  </si>
  <si>
    <t>Išmokos pagal savivaldybės  infrastruktūros plėtros sutartis (SĮP)</t>
  </si>
  <si>
    <t>Socialinių būstų įsigijimas</t>
  </si>
  <si>
    <t>Biologinių nuotekų valymo įrenginių įrengimas</t>
  </si>
  <si>
    <t>1.1. savivaldybės biudžeto lėšos (nuosavos, be ankstesnių metų likučio)  SB</t>
  </si>
  <si>
    <t>1.2. Lietuvos Respublikos valstybės biudžeto dotacijos   SBVB</t>
  </si>
  <si>
    <t>1.3. Pajamų įmokos ir kitos pajamos  ĮP</t>
  </si>
  <si>
    <t>1.4. Europos Sąjungos ir kitos tarptautinės finansinės paramos lėšos ES</t>
  </si>
  <si>
    <t>1.5. Skolintos lėšos SK</t>
  </si>
  <si>
    <t>1.6. Ankstesnių metų likučiai  SBL</t>
  </si>
  <si>
    <t>2. Kiti šaltiniai (Europos Sąjungos finansinė parama projektams įgyvendinti ir kitos teisėtai gautos lėšos, nurodant atskirus šaltinius)  KT</t>
  </si>
  <si>
    <t xml:space="preserve">Iš jų: regioninių pažangos priemonių lėšos </t>
  </si>
  <si>
    <t xml:space="preserve">Kėdainių rajono kaimo gyventojų sveikatos gerinimo poreikių užtikrinimas, modernizuojant ir (ar) atnaujinant ambulatorijų infrastruktūrą </t>
  </si>
  <si>
    <t>VšĮ Kėdainių PSPC Psichiatrijos dienos stacionaro paslaugų plėtra ir infrastruktūros pritaikymas specialiesiems neįgaliųjų poreikiams</t>
  </si>
  <si>
    <t>Tinkamų ir saugių darbo sąlygų užtikrinimo, įrengiant vėdinimo bei kondicionavimo sistemas VšĮ Kėdainių ligoninėje 2023-2028 m. programa</t>
  </si>
  <si>
    <t>Savivaldybės tarybos, mero ir jo tarnybos veiklos užtikrinimas</t>
  </si>
  <si>
    <t xml:space="preserve">Visuomenės įtraukimas į planavimo, biudžeto formavimo, konsultavimosi procesus, organizuojant dalyvaujamojo biudžeto iniciatyvų konkursą ir iniciatyvų įgyvendinimą </t>
  </si>
  <si>
    <t>IŠ VISO PROGRAMOS ĮGYVENDINTI</t>
  </si>
  <si>
    <t>"Tūkstantmečio mokyklos I"  projekto įgyvendinimas</t>
  </si>
  <si>
    <t>"Pirmoko krepšelio" finansavimas</t>
  </si>
  <si>
    <t>004-01-03-02 (TP)</t>
  </si>
  <si>
    <t>IŠ VISO</t>
  </si>
  <si>
    <t>Nemokamo mokinių maitinimo kainos bendrojo ugdymo mokyklose kompensavimas</t>
  </si>
  <si>
    <t>Lygių galimybių, moterų ir vyrų lygybės politikos įgyvendinimas bei asmens duomenų apsaugos užtikrinimas</t>
  </si>
  <si>
    <t xml:space="preserve">Kompiuterinės tomografijos paslaugų kokybės gerinimo Kėdainių rajono savivaldybėje 2023-2030 m. programa </t>
  </si>
  <si>
    <t>Odontologijos paslaugų plėtros Kėdainių rajono savivaldybėje 2024-2027 m. programa</t>
  </si>
  <si>
    <t xml:space="preserve">Kėdainių rajono tuberkuliozės prevencijos, ankstyvosios diagnostikos, gydymo ir kontrolės 2023–2027 m. programa </t>
  </si>
  <si>
    <t xml:space="preserve">Žemo slenksčio paslaugų kokybės  užtikrinimo Kėdainių rajone 2023-2027 m. programa  </t>
  </si>
  <si>
    <t xml:space="preserve">Endoskopinių paslaugų prieinamumo ir kokybės gerinimo Kėdainių rajono savivaldybėje 2020-2025 m. programa </t>
  </si>
  <si>
    <t xml:space="preserve">Mamografijos paslaugų tęstinumo, kokybės gerinimo Kėdainių rajono savivaldybėje 2020-2025 m. programa </t>
  </si>
  <si>
    <t xml:space="preserve">Anestezijos paslaugų vaikams ir suaugusiesiems kokybės gerinimo Kėdainių rajono savivaldybėje 2022-2027 m. programa </t>
  </si>
  <si>
    <t>Rentgeno paslaugų atnaujinimo, kokybės gerinimo Kėdainių rajono savivaldybėje 2022-2027 m. programa</t>
  </si>
  <si>
    <t>Savivaldybės korupcijos prevencijos veiksmų plano įgyvendinimas</t>
  </si>
  <si>
    <t>Asignavimų ir kitų lėšų pokytis, palyginti su ankstesnių metų patvirtintų asignavimų ir kitų lėšų planu</t>
  </si>
  <si>
    <t>Užtikrinti ir gerinti stacionarias ir nestacionarias socialines paslaugas socialinę riziką patiriančioms šeimoms, asmenims ir vaikams</t>
  </si>
  <si>
    <t>Asmenų su negalia reikalų koordinavimas</t>
  </si>
  <si>
    <t xml:space="preserve">SB </t>
  </si>
  <si>
    <t>004-01-04-03 (TP)</t>
  </si>
  <si>
    <t>Kultūros centrų ir jų skyrių, bibliotekos ir jos filialų materialinės, infrastruktūrinės aplinkos atnaujinimas</t>
  </si>
  <si>
    <t>005-01-02-01 (TP)</t>
  </si>
  <si>
    <t xml:space="preserve">Nevyriausybinių organizacijų institucinis stiprinimas bei veiklos plėtojimo projektų finansavimas </t>
  </si>
  <si>
    <t>Rajono savivaldybės renginių, kultūrinių iniciatyvų finansavimas, etninės kultūros puoselėjimas, mėgėjų meno kolektyvų veiklos stiprinimas</t>
  </si>
  <si>
    <t xml:space="preserve">Projekto "Rūšiuojamojo atliekų surinkimo skatinimas Kėdainių rajono savivaldybėje" įgyvendinimas </t>
  </si>
  <si>
    <t>Bakainių piliakalnio ir jo prieigų tvarkyba</t>
  </si>
  <si>
    <t>Bešeimininkių ir bepriežiūrių gyvūnų surinkimas, karantinavimas, priežiūra</t>
  </si>
  <si>
    <t>Tobulinti atliekų tvarkymo bei aplinkos išsaugojimo sistemą, užtikrinti estetišką aplinką</t>
  </si>
  <si>
    <t>Prižiūrėti, tvarkyti savivaldybės viešąsias teritorijas, gerinti kraštovaizdžio apsaugą, didinti jo patrauklumą</t>
  </si>
  <si>
    <t>Gyvenviečių lietaus nuotekų-drenažų sistemų remontas</t>
  </si>
  <si>
    <t xml:space="preserve">Melioracijos inžinerinių statinių rekonstravimas Nevėžio pabaseinyje - Nevėžio  ir Šušvės upių žiotyse </t>
  </si>
  <si>
    <t>Individualios pagalbos teikimo išlaidų kompensacijų teikimas ir administravimas</t>
  </si>
  <si>
    <t>Išmokų vaikams teikimas ir administravimas</t>
  </si>
  <si>
    <t>Lietuvos Respublikos teisės aktuose numatytos paramos teikimas užsieniečiams, pasitraukusiems iš Ukrainos dėl Rusijos Federacijos karinių veiksmų Ukrainoje</t>
  </si>
  <si>
    <t>Užtikrinti ir gerinti socialines paslaugas, teikiamas institucijose, namuose ir bendruomenėje asmenims su negalia bei senyvo amžiaus asmenims</t>
  </si>
  <si>
    <t>Intelekto ir (ar) psichikos negalią turinčių asmenų atvejo vadybos paslaugų teikimas</t>
  </si>
  <si>
    <t xml:space="preserve">Materialinio nepritekliaus mažinimo programos Lietuvoje įgyvendinimas </t>
  </si>
  <si>
    <t xml:space="preserve">Savarankiško gyvenimo namų paslaugų teikimo užtikrinimas </t>
  </si>
  <si>
    <t xml:space="preserve">Sudaryti prielaidas ugdymo kokybei gerinti, mažinti ugdymo kokybės skirtumus tarp mokyklų, užtikrinti STEAM dalykų programų įgyvendinimą bei skaitmeninio ugdymo turinio plėtrą </t>
  </si>
  <si>
    <t>Dailės mokyklos stogo rekonstrukcija bei vėdinimo sistemos atnaujinimas</t>
  </si>
  <si>
    <t>002-01-04-06 (TP)</t>
  </si>
  <si>
    <t>Projekto "Pasirengimas evakuojamus gyventojus laikinai apgyvendinti kolektyvinės apsaugos statiniuose" įgyvendinimas</t>
  </si>
  <si>
    <t>Nutolusios saulės elektrinės įsigijimas</t>
  </si>
  <si>
    <t>Stiprinti savivaldybės institucijų ir verslo įmonių bendradarbiavimą, sudaryti palankias sąlygas sumanios pramonės ir logistikos srities verslų atsiradimui, plėtrai bei investicijų pritraukimui</t>
  </si>
  <si>
    <t xml:space="preserve">Rezistentų paminklinio akmens ir teritorijos, apimančios masinę kapavietę, sutvarkymo darbai (Skongalio g.) </t>
  </si>
  <si>
    <t>VšĮ Kėdainių turizmo ir verslo informacijos centro efektyvios veiklos užtikrinimas turizmo srityje</t>
  </si>
  <si>
    <t>VšĮ Kėdainių turizmo ir verslo informacijos centro efektyvios veiklos užtikrinimas verslo srityje</t>
  </si>
  <si>
    <t>SB (AA)</t>
  </si>
  <si>
    <t>Remti ir vykdyti aplinkos kokybės gerinimo, aplinkos monitoringo ir kitas aplinkos apsaugos iniciatyvas</t>
  </si>
  <si>
    <t>Rengti, atnaujinti  teritorijų planavimo ir kitus dokumentus, sudarant sąlygas darniai infrastruktūros plėtrai</t>
  </si>
  <si>
    <t xml:space="preserve">Prevencinių priemonių, kuriomis siekiama išvengti medžiojamųjų gyvūnų daromos žalos miškui, įgyvendinimas </t>
  </si>
  <si>
    <t xml:space="preserve">Individualių nuotekų valymo įrenginių kompensavimas gyventojams </t>
  </si>
  <si>
    <t>SBVB (KPP)</t>
  </si>
  <si>
    <t>Plėtoti tvarų ir efektyvų žemės ūkį</t>
  </si>
  <si>
    <t xml:space="preserve">Vietinės reikšmės kelių ir gatvių remontas, priežiūra ir palaikymas,  saugaus eismo ir darnaus judumo priemonių diegimas (KPP) </t>
  </si>
  <si>
    <t>Vystyti gyvenamąją aplinką, užtikrinant viešosios infrastruktūros priežiūrą, atnaujinimą ir tinkamą naudojimą</t>
  </si>
  <si>
    <t>Europos Sąjungos infrastruktūros projektų, kuriems taikomas apmokėjimas kompensavimo būdu, išlaidų apmokėjimas</t>
  </si>
  <si>
    <t xml:space="preserve">Išlaidų už įsigytus produktus, mokinio reikmenis finansavimas, socialinės paramos mokiniams administravimas </t>
  </si>
  <si>
    <t xml:space="preserve">Prižiūrėti ir plėtoti energetinę infrastruktūrą, diegti energiją taupančias priemones </t>
  </si>
  <si>
    <t>Nuostolių, susidariusių dėl būtinų keleivinio transporto paslaugų teikimo visuomenei, apmokėjimas</t>
  </si>
  <si>
    <t xml:space="preserve">E. sveikatos informacinės sistemos palaikymo ir tobulinimo VšĮ Kėdainių ligoninė 2024–2027 m. programa </t>
  </si>
  <si>
    <t xml:space="preserve">Trūkstamos sveikatos priežiūros specialistų skatinimo dirbti Visuomenės sveikatos biure 2024-2027 m.  programa </t>
  </si>
  <si>
    <t>Sporto veiklos programų finansavimas</t>
  </si>
  <si>
    <t xml:space="preserve">Socialiai pažeidžiamų, socialinę riziką (atskirtį) patiriančių asmenų socialinės integracijos ir galimybių dalyvauti darbo rinkoje didinimas </t>
  </si>
  <si>
    <t xml:space="preserve">Užsienio kilmės Lietuvos gyventojų integracijos koordinavimas </t>
  </si>
  <si>
    <t>Gerinti švietimo pagalbos teikimą, įgyvendinti kokybišką įvairių ugdymosi poreikių turinčių mokinių ugdymą, taikant inovatyvius ugdymo(si) metodus ir būdus</t>
  </si>
  <si>
    <t>Neformaliojo vaikų švietimo, socializacijos, prevencijos veiklų programų plėtojimas, vaikų vasaros stovyklų finansavimas</t>
  </si>
  <si>
    <t>Didinti pedagogų ir mokinių motyvaciją, užtikrinti sveiką, saugią emocinę ir fizinę aplinką ugdymo įstaigose</t>
  </si>
  <si>
    <t>Jaunimo veiklos projektų, programų  finansavimas</t>
  </si>
  <si>
    <t>Skatinti gyventojų fizinį aktyvumą, vystyti įvairias gyventojų poreikius atitinkančias sporto šakas, didinti sportinės veiklos žinomumą</t>
  </si>
  <si>
    <t>Gerinti ugdymo, kultūros, sporto paskirties viešąją infrastruktūrą, modernizuoti materialinę ir edukacinę aplinką, vadovaujantis universalaus dizaino principais</t>
  </si>
  <si>
    <t>Kelių dangos gerinimo finansavimas seniūnijose</t>
  </si>
  <si>
    <t>Šėtos gimnazijos sporto aikštyno atnaujinimas</t>
  </si>
  <si>
    <t xml:space="preserve">Bendrojo ir ikimokyklinio ugdymo įstaigų (skyrių) pastatų modernizavimo techninės dokumentacijos rengimas bei pastatų modernizavimas </t>
  </si>
  <si>
    <t>Sporto infrastruktūrai prie ugdymo įstaigų  atnaujinti reikalingos techninės dokumentacijos rengimas ir atnaujinimo darbai</t>
  </si>
  <si>
    <t>Pagalbos pinigai globėjams, globojantiems vaikus</t>
  </si>
  <si>
    <t xml:space="preserve">Smurto artimoje aplinkoje bei krizių įveikimo prevencija,  pagalba socialiai pažeidžiamiems asmenims </t>
  </si>
  <si>
    <t xml:space="preserve">E. sveikatos informacinės sistemos palaikymo ir tobulinimo VšĮ Kėdainių PSPC 2024–2027 m. programa </t>
  </si>
  <si>
    <t>Užtikrinti gyventojų socialinį bei viešąjį saugumą</t>
  </si>
  <si>
    <t>Gyventojų civilinio saugumo užtikrinimas</t>
  </si>
  <si>
    <t>Projekto "Priedangų infrastruktūros plėtra Kėdainių rajono savivaldybėje"" įgyvendinimas</t>
  </si>
  <si>
    <t>Visuomenės sveikatos rėmimo specialiosios programos priemonių įgyvendinimas</t>
  </si>
  <si>
    <t xml:space="preserve">Valstybės perduotų savivaldybei funkcijų kokybiškas įgyvendinimas ir organizavimas </t>
  </si>
  <si>
    <t xml:space="preserve">Kompensacijų nepriklausomybės gynėjams mokėjimas bei išmokų ginkluoto pasipriešinimo dalyviams apmokėjimas </t>
  </si>
  <si>
    <t>Dalyvavimas Lietuvos savivaldybių asociacijos,  VšĮ Kauno regiono plėtros agentūros,  Kauno regiono plėtros tarybos veiklose</t>
  </si>
  <si>
    <t xml:space="preserve">IT sistemų atnaujinimas, priežiūra, kibernetinio saugumo užtikrinimas, kolokacijos paslauga Valstybės duomenų centre, bendradarbiavimas dėl VDV IS, apimant "duomenų ežerą" </t>
  </si>
  <si>
    <t xml:space="preserve">Aktyvios visuomenės ugdymo programa </t>
  </si>
  <si>
    <t xml:space="preserve"> Socialinės gerovės užtikrinimo programa</t>
  </si>
  <si>
    <t xml:space="preserve"> Darnios aplinkos ir infrastruktūros plėtros programa</t>
  </si>
  <si>
    <t>Ekonominės plėtros programa</t>
  </si>
  <si>
    <t>001-01-01-02 (PP)</t>
  </si>
  <si>
    <t>001-01-01-03 (TP)</t>
  </si>
  <si>
    <t>001-01-01-04 (TP, PP)</t>
  </si>
  <si>
    <t>002-01-01-05 (TP, PP)</t>
  </si>
  <si>
    <t>001-01-02-04 (PP)</t>
  </si>
  <si>
    <t>001-01-04-06 (TP)</t>
  </si>
  <si>
    <t>001-01-04-07 (TP)</t>
  </si>
  <si>
    <t>001-01-04-09 (TP)</t>
  </si>
  <si>
    <t>001-01-05 (T)</t>
  </si>
  <si>
    <t>001-01-05-03 (TP)</t>
  </si>
  <si>
    <t>001-01-06-02 (TP)</t>
  </si>
  <si>
    <t>001-01-06-03 (TP)</t>
  </si>
  <si>
    <t>001-01-07 (T)</t>
  </si>
  <si>
    <t>001-01-07-05 (TP)</t>
  </si>
  <si>
    <t>001-01-07-06 (TP)</t>
  </si>
  <si>
    <t>001-01-08 (T)</t>
  </si>
  <si>
    <t>001-01-08-01 (TP)</t>
  </si>
  <si>
    <t>001-01-08-02 (TP)</t>
  </si>
  <si>
    <t>001-01-08-03 (TP)</t>
  </si>
  <si>
    <t>001-01-08-04 (TP)</t>
  </si>
  <si>
    <t>001-01-08-06 (TP)</t>
  </si>
  <si>
    <t>001-01-09 (T)</t>
  </si>
  <si>
    <t>001-01-09-01 (TP)</t>
  </si>
  <si>
    <t>001-01-09-02 (TP)</t>
  </si>
  <si>
    <t>001-01-10 (T)</t>
  </si>
  <si>
    <t>001-01-10-01 (TP)</t>
  </si>
  <si>
    <t>001-01-10-02 (TP)</t>
  </si>
  <si>
    <t>001-01-10-03 (TP)</t>
  </si>
  <si>
    <t>001-01-10-04 (TP)</t>
  </si>
  <si>
    <t>001-01-10-05 (TP)</t>
  </si>
  <si>
    <t>001-01-10-06 (TP)</t>
  </si>
  <si>
    <t>001-01-10-07 (TP)</t>
  </si>
  <si>
    <t>001-01-10-09 (TP)</t>
  </si>
  <si>
    <t>002-01-01-03 (PP)</t>
  </si>
  <si>
    <t>002-01-02-14 (PP)</t>
  </si>
  <si>
    <t>002-01-04-07 (PP)</t>
  </si>
  <si>
    <t>002-01-04-08 (PP)</t>
  </si>
  <si>
    <t>002-01-04-09 (TP)</t>
  </si>
  <si>
    <t>002-01-04-10 (TP)</t>
  </si>
  <si>
    <t>002-01-05 (T)</t>
  </si>
  <si>
    <t>002-01-05-01 (TP)</t>
  </si>
  <si>
    <t>023-01-05-02 (TP)</t>
  </si>
  <si>
    <t>002-01-05-03 (TP)</t>
  </si>
  <si>
    <t>002-01-05-04 (TP)</t>
  </si>
  <si>
    <t>002-01-05-05 (TP)</t>
  </si>
  <si>
    <t>002-01-05-06 (TP)</t>
  </si>
  <si>
    <t>002-01-05-07 (TP)</t>
  </si>
  <si>
    <t>002-01-05-08 (TP)</t>
  </si>
  <si>
    <t>002-01-05-10 (TP)</t>
  </si>
  <si>
    <t>002-01-05-11 (TP)</t>
  </si>
  <si>
    <t>002-01-05-12 (TP)</t>
  </si>
  <si>
    <t>002-01-05-13 (TP)</t>
  </si>
  <si>
    <t>002-01-05-14 (TP)</t>
  </si>
  <si>
    <t>002-01-05-09 (TP)</t>
  </si>
  <si>
    <t>002-01-05-15 (TP)</t>
  </si>
  <si>
    <t>002-01-06 (T)</t>
  </si>
  <si>
    <t>002-01-06-02 (TP)</t>
  </si>
  <si>
    <t>002-01-06-03 (TP)</t>
  </si>
  <si>
    <t>002-01-06-04 (TP)</t>
  </si>
  <si>
    <t>002-01-06-05 (TP)</t>
  </si>
  <si>
    <t>002-01-06-06 (TP)</t>
  </si>
  <si>
    <t>002-01-07 (T, P)</t>
  </si>
  <si>
    <t>002-01-07-02 (TP)</t>
  </si>
  <si>
    <t>002-01-07-03 (TP)</t>
  </si>
  <si>
    <t>002-01-07-05 (TP)</t>
  </si>
  <si>
    <t>002-01-07-06 (TP)</t>
  </si>
  <si>
    <t>002-01-07-07 (TP)</t>
  </si>
  <si>
    <t>002-01-07-08 (TP)</t>
  </si>
  <si>
    <t>002-01-07-09 (TP)</t>
  </si>
  <si>
    <t>002-01-07-10 (TP)</t>
  </si>
  <si>
    <t>002-01-07-11 (TP)</t>
  </si>
  <si>
    <t>002-01-07-12 (TP)</t>
  </si>
  <si>
    <t>002-01-08 (T)</t>
  </si>
  <si>
    <t>002-01-08-02 (TP)</t>
  </si>
  <si>
    <t>002-01-08-03 (TP)</t>
  </si>
  <si>
    <t>002-01-09 (T)</t>
  </si>
  <si>
    <t>002-01-09-01 (TP)</t>
  </si>
  <si>
    <t>002-01-09-02 (TP)</t>
  </si>
  <si>
    <t>002-01-09-03 (TP)</t>
  </si>
  <si>
    <t>002-01-09-05 (TP)</t>
  </si>
  <si>
    <t>002-01-09-06 (TP)</t>
  </si>
  <si>
    <t>002-01-09-07 (TP)</t>
  </si>
  <si>
    <t>002-01-09-08 (TP)</t>
  </si>
  <si>
    <t>002-01-10 (T, P)</t>
  </si>
  <si>
    <t>002-01-10-01 (TP)</t>
  </si>
  <si>
    <t>002-01-10-02 (TP)</t>
  </si>
  <si>
    <t>002-01-10-03 (TP)</t>
  </si>
  <si>
    <t>002-01-10-04 (TP)</t>
  </si>
  <si>
    <t>002-01-10-05 (TP)</t>
  </si>
  <si>
    <t>002-01-10-06 (TP)</t>
  </si>
  <si>
    <t>002-01-10-07 (PP)</t>
  </si>
  <si>
    <t>002-01-10-08 (PP)</t>
  </si>
  <si>
    <t>002-01-10-10 (TP)</t>
  </si>
  <si>
    <t>003-01-01-02  (TP)</t>
  </si>
  <si>
    <t>003-01-02-02 (PP)</t>
  </si>
  <si>
    <t>003-01-03 (T)</t>
  </si>
  <si>
    <t>003-01-05 (T)</t>
  </si>
  <si>
    <t>003-01-05-02 (TP)</t>
  </si>
  <si>
    <t>003-01-03-06 (PP)</t>
  </si>
  <si>
    <t>003-01-05-01 (PP)</t>
  </si>
  <si>
    <t>003-01-05-11 (TP)</t>
  </si>
  <si>
    <t>003-01-06 (T)</t>
  </si>
  <si>
    <t>003-01-06-01 (TP)</t>
  </si>
  <si>
    <t>003-01-06-02 (TP</t>
  </si>
  <si>
    <t>003-01-07 (T)</t>
  </si>
  <si>
    <t>003-01-07-01 (TP)</t>
  </si>
  <si>
    <t>003-01-07-02 (TP)</t>
  </si>
  <si>
    <t>003-01-07-03 (TP)</t>
  </si>
  <si>
    <t>003-01-07-04 (TP)</t>
  </si>
  <si>
    <t>003-01-07-05 (TP)</t>
  </si>
  <si>
    <t>003-01-07-06 (TP)</t>
  </si>
  <si>
    <t>003-01-08 (T)</t>
  </si>
  <si>
    <t>003-01-08-01 (TP)</t>
  </si>
  <si>
    <t>003-01-08-02 (TP)</t>
  </si>
  <si>
    <t>003-01-08-03 (TP)</t>
  </si>
  <si>
    <t>003-01-08-04 (TP)</t>
  </si>
  <si>
    <t>003-01-08-05 (TP)</t>
  </si>
  <si>
    <t>004-01-01 (T, P)</t>
  </si>
  <si>
    <t>004-01-01-03 (PP)</t>
  </si>
  <si>
    <t>004-01-02-09 (TP)</t>
  </si>
  <si>
    <t>004-01-03-05 (TP)</t>
  </si>
  <si>
    <t>004-01-01-04 (PP)</t>
  </si>
  <si>
    <t>005-01-01-05 (TP)</t>
  </si>
  <si>
    <t>005-01-01-06 (TP)</t>
  </si>
  <si>
    <t>005-01-01-07 (TP)</t>
  </si>
  <si>
    <t>005-01-01-08 (TP)</t>
  </si>
  <si>
    <t>005-01-01-11 (TP)</t>
  </si>
  <si>
    <t>005-01-01-12 (TP)</t>
  </si>
  <si>
    <t>005-01-03-01 (TP)</t>
  </si>
  <si>
    <t>005-01-04 (T)</t>
  </si>
  <si>
    <t>005-01-01-09 (TP)</t>
  </si>
  <si>
    <t>Projekto "Išmaniųjų akademija"  įgyvendinimas (ES projekto "Kauno regiono funkcinės zonos strategija" dalis)</t>
  </si>
  <si>
    <t xml:space="preserve">Vaikų maitinimo ekologiškais ir pagal nacionalinę maisto kokybės sistemą pagamintais produktais   l/d  "Žilvitis" ir "Pasaka" organizavimas (dalyvavimas projekte) </t>
  </si>
  <si>
    <t>Saugių ugdymo sąlygų įstaigose užtikrinimas</t>
  </si>
  <si>
    <t xml:space="preserve">Vystyti jaunimui palankią aplinką, plėsti ir skatinti įvairias veiklas ir užimtumą, formuojant jaunimo politiką </t>
  </si>
  <si>
    <t xml:space="preserve">Jaunimui palankios aplinkos vystymas, skatinant įvairias veiklas,  formuojant jaunimo politiką </t>
  </si>
  <si>
    <t>Organizuoti  kultūros įstaigų veiklą,  užtikrinti kultūros paslaugų kokybę ir jų prieinamumą, finansuoti renginius bei kultūrines iniciatyvas</t>
  </si>
  <si>
    <t xml:space="preserve">Jaunimo užimtumo vasarą ir integracijos į darbo rinką programos įgyvendinimas,   skatinimas užsiimti savanoriška veikla </t>
  </si>
  <si>
    <t>Skatinti nevyriausybinių ir bendruomeninių organizacijų  plėtrą, didinti jų įtrauktį</t>
  </si>
  <si>
    <t xml:space="preserve">Bendruomeninių organizacijų veiklos projektų finansavimas, bendruomeninės veiklos stiprinimas </t>
  </si>
  <si>
    <t xml:space="preserve">Miesto bei rajono vietos veiklos grupių plėtros strategijų finansavimas </t>
  </si>
  <si>
    <t xml:space="preserve">Gyventojų fizinio aktyvumo ir sporto projektų finansavimas </t>
  </si>
  <si>
    <t>Bendruomeninės fizinio aktyvumo infrastruktūros atnaujinimas ir (arba) plėtra</t>
  </si>
  <si>
    <t>Finansuoti sporto veiklos programas, skatinti sporto organizacijas, sporto komandas ir sportininkus</t>
  </si>
  <si>
    <t>Šviesiosios gimnazijos pastato įveiklinimas</t>
  </si>
  <si>
    <t>Kėdainių kultūros centro rekonstrukcija ir  įveiklinimas</t>
  </si>
  <si>
    <t>Projekto "Mobilių komandų aprūpinimas įranga Kėdainių rajono savivaldybėje" įgyvendinimas</t>
  </si>
  <si>
    <t>VšĮ Kėdainių ligoninės karšto ir šalto vandens vamzdynų ir šilumos punkto modernizavimo 2025 m. programa</t>
  </si>
  <si>
    <t xml:space="preserve">VšĮ Kėdainių ligoninės  operacinio bloko modernizavimo ir atnaujinimo 2025 m. programa </t>
  </si>
  <si>
    <t>Projekto "Sveikatos centro sudėtyje teikiamų sveikatos priežiūros paslaugų infrastruktūros modernizavimas Kėdainių rajono savivaldybėje" įgyvendinimas</t>
  </si>
  <si>
    <t xml:space="preserve">Projekto "Ilgalaikės priežiūros paslaugų plėtojimo užtikrinimas" įgyvendinimas </t>
  </si>
  <si>
    <t>Projekto "Sveikatos centro veiklos modelio diegimas Kėdainių rajono savivaldybėje" įgyvendinimas</t>
  </si>
  <si>
    <t>Projekto "Sveikatos priežiūros specialistų rengimas, pritraukimas Kėdainių rajono savivaldybėje" įgyvendinimas</t>
  </si>
  <si>
    <t>Socialinių išmokų bei kompensacijų (būsto šildymo, šalto bei karšto vandens), paramos mirties atveju teikimas ir administravimas</t>
  </si>
  <si>
    <t>Projekto "Socialinio būsto fondo neįgaliesiems ir gausioms šeimoms plėtra" įgyvendinimas</t>
  </si>
  <si>
    <t>Prisidėjimas prie Savivaldybei priklausančio būsto renovacijos</t>
  </si>
  <si>
    <t xml:space="preserve">Aplinkos kokybės gerinimas ir apsauga, visuomenės aplinkosauginis švietimas </t>
  </si>
  <si>
    <t xml:space="preserve">Aplinkos monitoringas, oro, dirvožemio, požeminio ir paviršinio vandens nuotekų tyrimai </t>
  </si>
  <si>
    <t>Susidariusių atliekų surinkimas, transportavimas, tvarkymas, konteinerių, kompostavimo dėžių įsigijimas</t>
  </si>
  <si>
    <t>Želdynų ir želdinių apsauga, tvarkymas, būklės stebėsena, gėlynų kūrimas</t>
  </si>
  <si>
    <t>Dokumentų, padedančių užtikrinti darnią rajono savivaldybės teritorijų plėtrą, rengimas</t>
  </si>
  <si>
    <t xml:space="preserve">Investicinių projektų, planų, paraiškų, kitos techninės dokumentacijos rengimas  paramai gauti </t>
  </si>
  <si>
    <t>Projekto "Geriamojo vandens tiekimo ir nuotekų tvarkymo paslaugų prieinamumo didinimas Kėdainių rajone" įgyvendinimas</t>
  </si>
  <si>
    <t>Objektų remontai pagal administracijos direktoriaus įsakymus</t>
  </si>
  <si>
    <t xml:space="preserve">Avarinių židinių likvidavimas </t>
  </si>
  <si>
    <t>Vandentiekio, nuotekų tinklų rekonstrukcija ir plėtra mieste</t>
  </si>
  <si>
    <t>Gatvių apšvietimo rekonstrukcija, įrengimas, modernizavimas</t>
  </si>
  <si>
    <t xml:space="preserve">Projekto "Darnaus judumo mieste skatinimas, plėtojant dviračių bei pėsčiųjų takų infrastruktūrą" įgyvendinimas </t>
  </si>
  <si>
    <t>Biudžetinių įstaigų stogų remontas</t>
  </si>
  <si>
    <t xml:space="preserve">Kompleksiškas daugiabučių gyvenamųjų namų kvartalų atnaujinimas </t>
  </si>
  <si>
    <t>Dalyvavimas projekto „MSNA „Vilainių drenažas“ nariams priklausančių ir valstybinių melioracijos statinių rekonstravimas“ įgyvendinime</t>
  </si>
  <si>
    <t xml:space="preserve">Projekto "Kultūros paveldo ir gamtos objektų pritaikymas lankyti Kėdainių rajono savivaldybėje" įgyvendinimas (ES projekto "Kauno regiono funkcinės zonos strategija" dalis) </t>
  </si>
  <si>
    <t xml:space="preserve">Infrastruktūros miesto parke įrengimas </t>
  </si>
  <si>
    <t xml:space="preserve">Babėnų šilo miškotvarka ir pritaikymas patogiam poilsiui, laisvalaikiui </t>
  </si>
  <si>
    <t>Lankytinų objektų ir jų teritorijų,  kultūros paveldo objektų ar objektų, esančių kultūros paveldo teritorijų prieigose tvarkybos reikalingos dokumentacijos rengimas, objektų atnaujinimas</t>
  </si>
  <si>
    <t>Minareto ir jo prieigų tvarkyba</t>
  </si>
  <si>
    <t xml:space="preserve">Evangelikų ir reformatų bažnyčios infrastruktūros, jos varpinės  atnaujinimas </t>
  </si>
  <si>
    <t>Savivaldybės bažnyčių rėmimo programos įgyvendinimas</t>
  </si>
  <si>
    <t>Projekto "Viešųjų paslaugų teikimas bei gyventojų aptarnavimas, pasitelkiant dirbtinio intelekto sprendimus, Kėdainių rajono savivaldybėje" įgyvendinimas</t>
  </si>
  <si>
    <t>Savivaldybės valdymo tobulinimo programa</t>
  </si>
  <si>
    <t>Jaunuolių skatinimas pasirinkti policijos pareigūno profesiją</t>
  </si>
  <si>
    <t>001-01-08-07 (TP)</t>
  </si>
  <si>
    <t xml:space="preserve">Dalyvavimas vaikų mokymo plaukti projekte „Mokėk plaukti ir saugiau elgtis vandenyje“ </t>
  </si>
  <si>
    <t>Kapinių teritorijų plėtra, atnaujinimas, kolumbariumų įrengimas, kapinių skaitmeninimas</t>
  </si>
  <si>
    <t>001-01-10-10 (TP)</t>
  </si>
  <si>
    <t>001-01-10-11 (TP)</t>
  </si>
  <si>
    <t>Projekto "Žaliosios infrastruktūros Kėdainių miesto urbanizuotoje aplinkoje plėtojimas" įgyvendinimas</t>
  </si>
  <si>
    <t xml:space="preserve">Projekto "Ugdymo prieinamumo didinimas atskirtį patiriantiems vaikams Kėdainių „Ryto“ ir Kėdainių senamiesčio progimnazijose" įgyvendinimas </t>
  </si>
  <si>
    <t>Projekto "Įvairialypio švietimo plėtojimas Kėdainių „Aušros“ progimnazijoje ir Vilainių mokykloje-darželyje „Obelėlė“, vykdant visos dienos mokyklos veiklą"  įgyvendinimas</t>
  </si>
  <si>
    <t xml:space="preserve">Dalyvaujamojo biudžeto iniciatyvų ugdymo įstaigose įgyvendinimas </t>
  </si>
  <si>
    <t>Efektyvių ir kokybiškų pirminės sveikatos centro priežiūros paslaugų užtikrinimo gyventojams, atnaujinant Kėdainių PSPC infrastruktūra 2025 m. programa</t>
  </si>
  <si>
    <t>Saugios aplinkos kūrimas ir bendruomenės viešosios tvarkos užtikrinimas</t>
  </si>
  <si>
    <t>Geriamojo vandens tiekimo ir buitinių nuotekų tvarkymo infrastruktūros plėtros ir/ar rekonstrukcijos kaimiškosiose gyvenvietėse techninės dokumentacijos rengimas</t>
  </si>
  <si>
    <t>Projekto "Kėdainių miesto viešosios infrastruktūros, svarbios verslui, atnaujinimas ir plėtra "įgyvendinimas</t>
  </si>
  <si>
    <t>004-01-02-10 (TP)</t>
  </si>
  <si>
    <t>Kėdainių rajono Dotnuvos seniūnijos Kruostos upės Vaidatonių tvenkinio hidrotechnikos statinių rekonstrukcija ir techninės priežiūros vykdymas</t>
  </si>
  <si>
    <t>Sporto centro bazių atnaujinimas ir plėtra</t>
  </si>
  <si>
    <t>Suorganizuotas jaunimo dienos renginys</t>
  </si>
  <si>
    <t>Finansuotų  projektų, programų skaičius</t>
  </si>
  <si>
    <t>Invazinių augalų ugaviečių skaičiaus sumažėjimas Kėdainių r. sav., proc.</t>
  </si>
  <si>
    <t xml:space="preserve">Pagal patvirtintą aplinkos monitoringo programą per pusmetį nustatytų teršalų koncentracijų verčių viršijimų dalis nuo visų atliktų tyrimų, proc. </t>
  </si>
  <si>
    <t>Per metus patenkintų prašymų dalis, proc., nuo gautų prašymų skaičiaus</t>
  </si>
  <si>
    <t>15</t>
  </si>
  <si>
    <t>ne daugiau 5</t>
  </si>
  <si>
    <t>10</t>
  </si>
  <si>
    <t>20</t>
  </si>
  <si>
    <t>5</t>
  </si>
  <si>
    <t>Gautų  skundų dėl nesklandaus komunalinių atliekų tvarkymo sistemos veikimo, skaičiaus mažėjimas (kasmet), proc.</t>
  </si>
  <si>
    <t>Komunalinių atliekų tvarkymo sistemos įgyvendinimas pagal Kėdainių r. sav. atliekų prevencijos ir tvarkymo 2021-2027 m. planą, proc.</t>
  </si>
  <si>
    <t>90</t>
  </si>
  <si>
    <t>100</t>
  </si>
  <si>
    <t>Suteikta laikina globa bešeimininkiams gyvūnams, proc.</t>
  </si>
  <si>
    <t>Seniūnijų skaičius, kuriose įgyvendinamos želdynų ir želdinių apsaugos, tvarkymo, būklės stebėsenos, želdynų kūrimo, želdinių veisimo ir inventorizavimo priemonės</t>
  </si>
  <si>
    <t>Likviduotų objektų skaičius</t>
  </si>
  <si>
    <t>Parengtų teritorijų planavimo dokumentų (specialiųjų, detaliųjų, bendrųjų, geodezinių, žemės sklypų formavimo ir pertvarkymo, kadastrinių matavimų  ir kt.) skaičius</t>
  </si>
  <si>
    <t>~40</t>
  </si>
  <si>
    <t xml:space="preserve">Parengtos dokumentacijos skaičius </t>
  </si>
  <si>
    <t>pagal poreikį</t>
  </si>
  <si>
    <t>Paklota vandentiekio ir nuotekų tinklų, m</t>
  </si>
  <si>
    <t>Įsigytų įrenginių skaičius</t>
  </si>
  <si>
    <t>~300</t>
  </si>
  <si>
    <t>Remontuotų objektų skaičius</t>
  </si>
  <si>
    <t>Objektų skaičius, kuriuose likviduoti avariniai židiniai</t>
  </si>
  <si>
    <t>Parengtos techninės dokumentacijos skaičius</t>
  </si>
  <si>
    <t>Remontuotų biudžetinių įstaigų kiemų skaičius</t>
  </si>
  <si>
    <t>Įsigytos galios nutolusi saulės elektrinė</t>
  </si>
  <si>
    <t>Įgyvendinta projekto veiklų, proc. (iš viso)</t>
  </si>
  <si>
    <t>Nutiestų tinklų, pakeistų atramų, šviestuvų kaičius</t>
  </si>
  <si>
    <t>300/25/25</t>
  </si>
  <si>
    <t>KPP lėšomis suremontuotų, rekonstruotų, naujai nutiestų kelių ir pėsčiųjų bei dviračių takų ilgis, km</t>
  </si>
  <si>
    <t>Autobusų maršrutų skaičius</t>
  </si>
  <si>
    <t>Pastatų, kurių stogai remontuoti, skaičius</t>
  </si>
  <si>
    <t xml:space="preserve">Parengtų techninių dokumentacijų skaičius </t>
  </si>
  <si>
    <t>2</t>
  </si>
  <si>
    <t>Projektų, kuriems reikalingas savivaldybės indėlio prisidėjimas, skaičius</t>
  </si>
  <si>
    <t>12</t>
  </si>
  <si>
    <t>Atnaujinamų teritorijų skaičius, m2</t>
  </si>
  <si>
    <t>~9000</t>
  </si>
  <si>
    <t>1/4</t>
  </si>
  <si>
    <t xml:space="preserve">Naujų kolumbariumų skaičius / suskaitmenintų kapinių skaičius </t>
  </si>
  <si>
    <t>Subjektų, kuriems suteikta finansinė parama, skaičius</t>
  </si>
  <si>
    <t>Finansuotų bendruomeninių organizacijų skaičius/ įgyvendintų projekto veiklų proc.</t>
  </si>
  <si>
    <t>24/100</t>
  </si>
  <si>
    <t>13</t>
  </si>
  <si>
    <t xml:space="preserve">Savivaldybės savo indėliu prisidėjusi prie  plėtros strategijos projektų, skaičius </t>
  </si>
  <si>
    <t>Išmokytų 1-4 klasių mokinių plaukti skaičius nuo dalyvavusių programoje vaikų skaičiaus, proc.</t>
  </si>
  <si>
    <t>Atnaujintų/įrengtų vaikų sporto ir žaidimų aikštelių skaičius</t>
  </si>
  <si>
    <t xml:space="preserve">Sporto projektuose vykdytų veiklų ir unikalių dalyvių skaičiaus didėjimas, proc. </t>
  </si>
  <si>
    <t>0,7</t>
  </si>
  <si>
    <t>1</t>
  </si>
  <si>
    <t>Per metus atnaujintų arba naujai įrengtų   infrastruktūros objektų skaičius (valdomų sporto centro bazių)</t>
  </si>
  <si>
    <t xml:space="preserve">Iškovotų medalių šalies ir tarptautinėse aukšto meistriškumo varžybose skaičius </t>
  </si>
  <si>
    <t>&gt; 70</t>
  </si>
  <si>
    <t>Programoje, dalyvaujančių įstaigų skaičius (tinklaveika)</t>
  </si>
  <si>
    <t>Pirmoko krepšelį gaunančiųjų skaičius</t>
  </si>
  <si>
    <t>~400</t>
  </si>
  <si>
    <t>Bendrojo ugdymo mokyklų (vykdančių vidurinio ar pagrindinio ugdymo programas), turinčių gamtos mokslų laboratorijas, dalis (proc.)</t>
  </si>
  <si>
    <t>85</t>
  </si>
  <si>
    <t xml:space="preserve">Įstaigų, plečiančių skaitmeninimą,  skaičius </t>
  </si>
  <si>
    <t>Mokinių, dalyvavusių vasaros stovyklose, dalis (proc.)</t>
  </si>
  <si>
    <t>14,6</t>
  </si>
  <si>
    <t>40</t>
  </si>
  <si>
    <t>Į ikimokyklinį ir priešmokyklinį ugdymą įtrauktų vaikų iš socialinę riziką patiriančių šeimų teikiant jiems pagalbą ugdymo procese dalis (skaičiuojama įgyvendinus projektą -2027 m.)</t>
  </si>
  <si>
    <t>Dalykinių olimpiadų ir konkursų prizininkų skaičius, tenkantis 10 tūkst. mokinių</t>
  </si>
  <si>
    <t>Ekologiškai besimaitinančių vaikų skaičius</t>
  </si>
  <si>
    <t>Įstaigų skaičius, kuriose atlikti remonto darbai / įrengti kondicionieriai</t>
  </si>
  <si>
    <t>Projekto „Ankstyvojo ugdymo užtikrinimas vaikams iš socialinę riziką patiriančių šeimų“ įgyvendinimas</t>
  </si>
  <si>
    <t>~355</t>
  </si>
  <si>
    <t xml:space="preserve">Įgyvendinamų prevencinių priemonių skaičius </t>
  </si>
  <si>
    <t>Finansuotų  projektų skaičius / projektų dalyvių ir lankytojų skaičius</t>
  </si>
  <si>
    <t>&gt;18 / &gt;4500</t>
  </si>
  <si>
    <t xml:space="preserve">Atlikta numatytų įveiklinimo darbų, proc.   / moderniomis  mokymosi ir darbo sąlygomis besinaudojančių asmenų skaičius  </t>
  </si>
  <si>
    <t xml:space="preserve">Atlikta numatytų rekonstrukcijos darbų, proc.   / pagerintomis  mokymosi ir darbo sąlygomis besinaudojančių asmenų skaičius  </t>
  </si>
  <si>
    <t xml:space="preserve">Atlikta numatytų atnaujinimo darbų, proc. / atnaujinta sporto infrastruktūra besinaudojančių asmenų skaičiaus </t>
  </si>
  <si>
    <t>Atlikta numatytų atnaujinimo ir įveiklinimo  darbų, proc.  / atnaujinta  infrastruktūra galėsiančių naudotis asmenų skaičiaus (tūkst.)</t>
  </si>
  <si>
    <t>Įstaigų, kurioms gerinama materialinė, infrastruktūrinė aplinka, skaičius</t>
  </si>
  <si>
    <t>4</t>
  </si>
  <si>
    <t>Asmenų, gaunančių socialinę pašalpą ir kompensacijas, skaičius</t>
  </si>
  <si>
    <t>Mokinių, gaunančių nemokamą maitinimą, skaičius</t>
  </si>
  <si>
    <t>Mokinių, gaunančių būtiniausius mokinio reikmenis, skaičius</t>
  </si>
  <si>
    <t>Vaikų, gaunančių nemokamą maitinimą, skaičius</t>
  </si>
  <si>
    <t>Parduotų su nuolaida bilietų skaičius (tūkst.)</t>
  </si>
  <si>
    <t>Asmenų, gavusių kompensacijas, skaičius</t>
  </si>
  <si>
    <t>Asmenų, gavusių būsto nuomos ar išperkamosios būsto nuomos mokesčių dalies kompensaciją, skaičius iš bendro asmenų, turinčių teisę į paramą būstui išsinuomoti ir įrašytų  į sąrašus, skaičiaus, proc.</t>
  </si>
  <si>
    <t>Asmenų, gaunančių išmokas vaikams, skaičius</t>
  </si>
  <si>
    <t>Asmenų, kurių neveiksnumas peržiūrėtas, skaičius</t>
  </si>
  <si>
    <t>Socialiai pažeidžiamų, socialinę riziką (atskirtį) patiriančių asmenų, kurie po dalyvavimo veiklose pradėjo savanoriauti, mokytis, ieškoti darbo arba dirbti, įskaitant savarankišką darbą, dalis (proc.)</t>
  </si>
  <si>
    <t>Pasibaigus užimtumo didinimo programoms po 6 mėnesių dirbs arba vykdys savarankišką veiklą asmenų dalis iš užimtumo didinimo programų dalyvių skaičiaus (procentai)</t>
  </si>
  <si>
    <t>Asmenų, gaunančių kompensaciją, skaičius</t>
  </si>
  <si>
    <t>Paramos gavėjų skaičius</t>
  </si>
  <si>
    <t>Neįgaliųjų, gavusių paslaugas, skaičius</t>
  </si>
  <si>
    <t>Paslaugų gavėjų skaičius</t>
  </si>
  <si>
    <t>Globojamų asmenų skaičius/globojamų asmenų, kuriems teikiamos paslaugos, procentas, palyginus su visais asmenimis, kuriems nustatytas paslaugos poreikis</t>
  </si>
  <si>
    <t>Asmenų su negalia klausimų koordinavimo funkcijos vykdymas, proc.</t>
  </si>
  <si>
    <t>Asmenų, kuriems vienu metu teikiamos atvejo vadybos paslaugos, skaičius</t>
  </si>
  <si>
    <t>26</t>
  </si>
  <si>
    <t>Asmenų, kuriems suteiktos paslaugos, skaičius</t>
  </si>
  <si>
    <t>Finansuotų vaikų dienos centrų  skaičius/veiklose dalyvavusių vaikų, jaunuolių  skaičius</t>
  </si>
  <si>
    <t>~150</t>
  </si>
  <si>
    <t>Įgyvendintų prevencinių priemonių skaičius</t>
  </si>
  <si>
    <t>3</t>
  </si>
  <si>
    <t>~13130</t>
  </si>
  <si>
    <t>2079</t>
  </si>
  <si>
    <t>1254</t>
  </si>
  <si>
    <t>~480</t>
  </si>
  <si>
    <t>~900</t>
  </si>
  <si>
    <t xml:space="preserve">Paramos teikimo nepasiturintiems asmenims užtikrinimas, proc. </t>
  </si>
  <si>
    <t>Asmenų, gaunančių individualios pagalbos teikimo išlaidų kompensacijas, skaičius</t>
  </si>
  <si>
    <t>~1980</t>
  </si>
  <si>
    <t>~2000</t>
  </si>
  <si>
    <t>~8400</t>
  </si>
  <si>
    <t xml:space="preserve">Numatytos paramos teikimas pagal teisės aktus, proc. </t>
  </si>
  <si>
    <t xml:space="preserve">Koordinatoriaus funkcijų vykdymas, proc. </t>
  </si>
  <si>
    <t>14</t>
  </si>
  <si>
    <t xml:space="preserve">Kompensacijų teikimo, jų gavėjams, užtikrinimas, proc. </t>
  </si>
  <si>
    <t>~200</t>
  </si>
  <si>
    <t>Globojamų vaikų skaičius</t>
  </si>
  <si>
    <t>139</t>
  </si>
  <si>
    <t>Asmenų, kuriems finansuotos socialinės paslaugos, skaičius</t>
  </si>
  <si>
    <t>179</t>
  </si>
  <si>
    <t>~254/98</t>
  </si>
  <si>
    <t>Asmenų, gaunančių išmokas, skaičius</t>
  </si>
  <si>
    <t>~19</t>
  </si>
  <si>
    <t>Laikino atokvėpio paslaugos teikimas ir administravimas</t>
  </si>
  <si>
    <t xml:space="preserve">Paslaugos teikimo užtikrinimas, asmenims, kuriems nustatytas poreikis, proc. </t>
  </si>
  <si>
    <t>10/195</t>
  </si>
  <si>
    <t>Asmenų, kuriems suteikta krizių įveikimo, konsultacinė pagalba</t>
  </si>
  <si>
    <t>~120</t>
  </si>
  <si>
    <t>Paskatintų jaunuolių skaičius</t>
  </si>
  <si>
    <t>Įsigytų socialinės paskirties butų skaičius</t>
  </si>
  <si>
    <t>Įsigytas ir pritaikytas būstas</t>
  </si>
  <si>
    <t>Einamaisiais metais pagal poreikį atliktų  remontų socialiniuose būstuose skaičius, proc.</t>
  </si>
  <si>
    <t xml:space="preserve">Finansavimas pagal teikiamą poreikį </t>
  </si>
  <si>
    <t>Pritaikytų būstų neįgaliesiems skaičius</t>
  </si>
  <si>
    <t xml:space="preserve">Įvykdytų savivaldybės mobilizacijos plano priemonių dalis, proc. </t>
  </si>
  <si>
    <t>100/   &gt;40</t>
  </si>
  <si>
    <t>130,5</t>
  </si>
  <si>
    <t>Projekte dalyvaujančių verslo subjektų skaičius</t>
  </si>
  <si>
    <t xml:space="preserve">Suteiktų  informacinių, konsultacinių paslaugų ūkio subjektams ir asmenims pagal paklausimus skaičius, val. </t>
  </si>
  <si>
    <t>~520</t>
  </si>
  <si>
    <t>Einamaisiais metais numatytų darbų, proc. pagal parengtą techninį projektą</t>
  </si>
  <si>
    <t>Įrengiamų/atnaujinamų/pritaikomų  parko elementų (erdvių)</t>
  </si>
  <si>
    <t>004-01-04-02(TP)</t>
  </si>
  <si>
    <t>004-01-03-03 (TP)</t>
  </si>
  <si>
    <t>004-01-03-04 (PP)</t>
  </si>
  <si>
    <t>004-01-03-06 (TP)</t>
  </si>
  <si>
    <t>Turizmo ir verslo informacinio centro lankytojų skaičiaus didėjimas, proc., lyginant su praėjusiais metais</t>
  </si>
  <si>
    <t xml:space="preserve">5 </t>
  </si>
  <si>
    <t>Kulto pastatų, kuriems skirtas finansavimas tvarkybos darbams atlikti, skaičius</t>
  </si>
  <si>
    <t xml:space="preserve">Einamaisiais metais numatytų darbų, proc. </t>
  </si>
  <si>
    <t>Turistams pritaikytų ir patogiai pasiekiamų turizmo objektų skaičius</t>
  </si>
  <si>
    <t>Tvarkomų kultūros paveldo objektų ar kultūros paveldo statinių skaičius</t>
  </si>
  <si>
    <t xml:space="preserve">Atlikti moksliniai taikomieji tyrimai / parengta projektinė dokumentacija </t>
  </si>
  <si>
    <t>Tvarkomų objektų skaičius</t>
  </si>
  <si>
    <t>004-01-03-07 (TP)</t>
  </si>
  <si>
    <t>Remontuojamų, prižiūrimų melioracijos griovių ilgis, km</t>
  </si>
  <si>
    <t>Gyvenviečių, kuriose atlikti drenažo remonto darbai, skaičius</t>
  </si>
  <si>
    <t>Parengtų projektų skaičius</t>
  </si>
  <si>
    <t>8</t>
  </si>
  <si>
    <t>Rekonstruotų hidrotechninių įrenginių skaičius</t>
  </si>
  <si>
    <t>Rekonstruojamų melioracijos griovių ilgis, km</t>
  </si>
  <si>
    <t xml:space="preserve">Rekonstruotų rinktuvų, sausintuvų, griovių ilgis, km </t>
  </si>
  <si>
    <t xml:space="preserve">Rekonstruotų rinktuvų, sausintuvų ilgis, km </t>
  </si>
  <si>
    <t>6/10</t>
  </si>
  <si>
    <t>5/6/1,5</t>
  </si>
  <si>
    <t>~16500</t>
  </si>
  <si>
    <t>Tikslingai panaudoto rezervo
dalis, proc.</t>
  </si>
  <si>
    <t>Tikslingai panaudoto fondo
dalis, proc.</t>
  </si>
  <si>
    <t>Finansinių įsipareigojimų vykdymo savalaikiškumas, proc.</t>
  </si>
  <si>
    <t>Įgyvendinamų gyventojų iniciatyvų skaičius</t>
  </si>
  <si>
    <t xml:space="preserve">Sukurtų skaitmeninių sprendimų skaičius </t>
  </si>
  <si>
    <t>Seniūnijose išrinktų seniūnaičių skaičius</t>
  </si>
  <si>
    <t>70</t>
  </si>
  <si>
    <t>Korupcijos prevencijos veiksmų plano metinis įvykdymas, proc.</t>
  </si>
  <si>
    <t xml:space="preserve">Administracinės naštos mažinimo plano metinis įvykdymo proc. </t>
  </si>
  <si>
    <t>Savivaldybės administracijos darbuotojų, per metus tobulinusių kvalifikaciją, dalis, proc.</t>
  </si>
  <si>
    <t>Kokybės vadybos sistemos administracinių paslaugų rodiklių pasiekimas</t>
  </si>
  <si>
    <t>Diasporos atstovų, prisidedančių prie Kėdainių vardo garsinimo ir ryšių su užsienio lietuviais stiprinimo, skaičius</t>
  </si>
  <si>
    <t>2/3</t>
  </si>
  <si>
    <t>Vykdomų valstybės deleguotų funkcijų skaičius (bendras)</t>
  </si>
  <si>
    <t xml:space="preserve">Finansinės paramos teikimas per Savivaldybės smulkiojo verslo rėmimo fondą </t>
  </si>
  <si>
    <t>Administracijos pareigybių skaičius vykdantis savivaldybei priskirtas funkcijas / savivaldybės administracijos pareigybių skaičius, tenkantis 1000 rajono gyventojų</t>
  </si>
  <si>
    <t>Stiprinti rajono įvaizdį plėtojant dalykinius ryšius, skatinti vietos bendruomenę įsitraukti į vietos valdymą</t>
  </si>
  <si>
    <t>005-01-03-02 (TP)</t>
  </si>
  <si>
    <t>005-01-04-02 (PP)</t>
  </si>
  <si>
    <t>10-tuke</t>
  </si>
  <si>
    <t xml:space="preserve"> Savivaldybės narysčių organizacijose skaičius </t>
  </si>
  <si>
    <t xml:space="preserve"> Visuomenės sveikatos rėmimo specialiosios programos įgyvendinimas, proc.</t>
  </si>
  <si>
    <t>Asmenų, dalyvavusių sveikatos raštingumo didinimo veiklose, skaičius</t>
  </si>
  <si>
    <t>Atnaujintos ir E. sveikatos IS funkcionalumui pritaikytos įrangos kompl. skaičius</t>
  </si>
  <si>
    <t>Atliktų tyrimų   /suteiktų  paslaugų  skaičius per metus</t>
  </si>
  <si>
    <t>Apsilankymai (kartais) žemo slenksčio paslaugų kabinetuose per metus</t>
  </si>
  <si>
    <t xml:space="preserve">Pacientų, patenkintų pirminės asmens sveikatos priežiūros paslaugų kokybe, skaičiaus didėjimas (proc.). </t>
  </si>
  <si>
    <t>Atliktų endoskopijų ir kolonoskopijų skaičius per metus</t>
  </si>
  <si>
    <t>Atliktų mamografijų ir vertinimo paslaugų skaičius per metus</t>
  </si>
  <si>
    <t xml:space="preserve">Atliktų bendrųjų anestezijų skaičius per metus </t>
  </si>
  <si>
    <t>Atliktų rentgenologinių tyrimų skaičius/trumpesnės registracijos rentgeno tyrimui eilės, dienomis</t>
  </si>
  <si>
    <t>Atliktų tyrimų skaičius per metus</t>
  </si>
  <si>
    <t xml:space="preserve">Sutrumpėjusi sterilizavimo proceso trukmė </t>
  </si>
  <si>
    <t xml:space="preserve">Suteiktų odontologinių paslaugų skaičius per metus </t>
  </si>
  <si>
    <t>Finansuotų projektų skaičius</t>
  </si>
  <si>
    <t>Mobilių komandų, aprūpintų įranga teikti paslaugas namuose, skaičius</t>
  </si>
  <si>
    <t>1300 /~300</t>
  </si>
  <si>
    <t>~1800</t>
  </si>
  <si>
    <t>~1482</t>
  </si>
  <si>
    <t>~10000/ 4 d.</t>
  </si>
  <si>
    <t>~3000</t>
  </si>
  <si>
    <t xml:space="preserve">    ~45 min</t>
  </si>
  <si>
    <t xml:space="preserve">Taikomų paskatų priemonių skaičius </t>
  </si>
  <si>
    <t>Patalpų, kuriose įrengta vėdinimo (kondicionavimo) sistema, skaičius</t>
  </si>
  <si>
    <t>Atliktas stogo dangos paprastasis remontas, proc.</t>
  </si>
  <si>
    <t>Paramą gavusių nacionalinio, regionų ar vietos lygmens viešojo administravimo ar viešąsias paslaugas teikiančių įstaigų skaičius</t>
  </si>
  <si>
    <t>Asmenys, dalyvavę kvalifikacijos įgijimo veiklose</t>
  </si>
  <si>
    <t>pagal subjektų prašymus</t>
  </si>
  <si>
    <t>Prižiūrimų žvyrkelių ilgis, km / diegiamų dulkėtumo mažinimo priemonių skaičius</t>
  </si>
  <si>
    <t>~35/1</t>
  </si>
  <si>
    <t>Rajone organizuojamų sporto renginių skaičiaus augimas</t>
  </si>
  <si>
    <t xml:space="preserve">Atlikti keltuvo įrengimo ir patalpų pritaikymo darbai, proc./ pagerintomis infrastruktūros sąlygomis besinaudojančių pacientų skaičius  </t>
  </si>
  <si>
    <t>100/~125</t>
  </si>
  <si>
    <t xml:space="preserve">Ambulatorijų skaičius, kuriose pagerinta infrastruktūra /pagerintomis infrastruktūros sąlygomis besinaudojančių pacientų skaičius  </t>
  </si>
  <si>
    <t>1/ ~900</t>
  </si>
  <si>
    <t>100/100</t>
  </si>
  <si>
    <t>Žemės ūkio subjektų pateiktų ir nagrinėjamų prašymų, paraiškų, aptarnaujamos žemės ūkio technikos, įregistruotos rajone ir atliktų techninių apžiūrų skaičius</t>
  </si>
  <si>
    <t xml:space="preserve">Valstybės perduotų savivaldybėm funkcijų vykdymas melioracijos srityje, remontuojant valstybei nuosavybės teise priklausančią melioracijos, hidrotechnikos infrastruktūrą </t>
  </si>
  <si>
    <t>Infrastruktūros vienetų, pritaikytų neįgaliųjų poreikiams, skaičius</t>
  </si>
  <si>
    <t>64/10</t>
  </si>
  <si>
    <t xml:space="preserve">KRSA valdomų ir tvarkomų informacinių sistemų skaičius / visuomenei atvertų duomenų rinkinių skaičius (kaupiamieji vienetai) </t>
  </si>
  <si>
    <t>78</t>
  </si>
  <si>
    <t>5200</t>
  </si>
  <si>
    <t>7</t>
  </si>
  <si>
    <t xml:space="preserve">Prioritetinėms sporto šakoms skirtų savivaldybės biudžeto asignavimų nuo bendro sporto veikloms skirto finansavimo,  dalis (proc.) </t>
  </si>
  <si>
    <t>Į dalyvaujamojo biudžeto iniciatyvas įsitraukusiųjų  mokyklų skaičius</t>
  </si>
  <si>
    <t>Neįgaliųjų ir senjorų fizinio aktyvumo veiklose, renginiuose, stovyklose dalyvaujančių unikalių dalyvių skaičiaus didėjimas (proc.)</t>
  </si>
  <si>
    <t>Atlikta numatytų pritaikymo darbų, proc. (bendras)</t>
  </si>
  <si>
    <t xml:space="preserve">Atlikta einamaisiais metais numatytų darbų, proc. / modernizuotų šilumos punktų proc. </t>
  </si>
  <si>
    <t xml:space="preserve">Atlikta einamaisiais metais numatytų ortopedijos-traumatologijos operacinių atnaujinimo darbų, proc. </t>
  </si>
  <si>
    <t>Asmenų, gaunančių socialines paslaugas, skaičius</t>
  </si>
  <si>
    <t>Tikslingas finansavimas pagal poreikį reikalingiems atlikti darbams, ta pagal poreikį darbų, proc.</t>
  </si>
  <si>
    <t>Tarybos posėdžių, komitetų transliavimo dažnumas, viešumas ir prieinamumas visuomenei, proc.</t>
  </si>
  <si>
    <t>003-01-04 (T)</t>
  </si>
  <si>
    <t>Veiklos kodas</t>
  </si>
  <si>
    <t>Veiklos pavadinimas</t>
  </si>
  <si>
    <t>Atsakingas vykdytojas</t>
  </si>
  <si>
    <t>Vertinimo kriterijai</t>
  </si>
  <si>
    <t>Pavadinimas</t>
  </si>
  <si>
    <t xml:space="preserve">PATVIRTINTA </t>
  </si>
  <si>
    <t xml:space="preserve">Kėdainių rajono savivaldybės administracijos direktoriaus  </t>
  </si>
  <si>
    <t>01 AKTYVIOS VISUOMENĖS UGDYMAS</t>
  </si>
  <si>
    <t>Švietimo, kultūros ir sporto skyrius</t>
  </si>
  <si>
    <t>Švietimo, kultūros ir sporto skyrius, Biudžeto ir finansų skyrius</t>
  </si>
  <si>
    <t>Strateginio planavimo ir investicijų skyrius, Apskaitos skyrius</t>
  </si>
  <si>
    <t>Priemonės koordinavimas</t>
  </si>
  <si>
    <t>Priemonės įgyvendinimo  koordinavimas</t>
  </si>
  <si>
    <t>Projekto „Ugdymo priemonės mokykloms“  koordinavimas</t>
  </si>
  <si>
    <t>Programų konkurso organizavimas, konsultacijos, paraiškų ir sutarčių derinimas, veiklų stebėjimas, vertinimas, ataskaitų teikimas</t>
  </si>
  <si>
    <t>Strateginio planavimo ir investicijų skyrius</t>
  </si>
  <si>
    <t>ES projekto koordinavimas, rangos darbų, įrangos, priemonių įsigijimo sutarčių  koordinavimas, rangovo / tiekėjų prisiimtų sutartinių įsipareigojimų vykdymo kontrolė</t>
  </si>
  <si>
    <t>ES projekto koordinavimas, rangos darbų, įrangos, priemonių įsigijimo viešųjų pirkimų organizavimas, sutarčių  koordinavimas, rangovo / tiekėjų prisiimtų sutartinių įsipareigojimų vykdymo kontrolė</t>
  </si>
  <si>
    <t>ES projekto koordinavimas</t>
  </si>
  <si>
    <t>Švietimo, kultūros ir sporto skyrius, Apskaitos skyrius</t>
  </si>
  <si>
    <t>Strateginio planavimo ir investicijų skyrius, Statybos skyrius, Apskaitos skyrius</t>
  </si>
  <si>
    <t>Mokyklose besimokančių gabių mokinių, per vienerius mokslo metus pasiekusių puikių mokymosi rezultatų, įvertinimo ir paskatinimo organizavimas</t>
  </si>
  <si>
    <t>Programos 2025 m. numatytų  priemonių įgyvendinimas, organizavimas, koordinavimas</t>
  </si>
  <si>
    <t>Vyr. specialistas (tarpinstitucinio bendradarbiavimo koordinatorius), patarėja (sveikatos reikalų koordinatorė), patarėja (jaunimo reikalų koordinatorė)</t>
  </si>
  <si>
    <t>Priemonės įgyvendinimo koordinavimas</t>
  </si>
  <si>
    <t xml:space="preserve">Švietimo, kultūros ir sporto skyrius, Biudžeto ir finansų skyrius </t>
  </si>
  <si>
    <t>Patarėja (jaunimo reikalų koordinatorė)</t>
  </si>
  <si>
    <t>Tarptautinės jaunimo dienos renginio organizavimas</t>
  </si>
  <si>
    <t xml:space="preserve">Jaunimo veiklos projektų konkurso organizavimas, sutarčių rengimas, ataskaitų rinkimas </t>
  </si>
  <si>
    <t xml:space="preserve">Programų, užtikrinančių jaunimo neformalaus ugdymo plėtrą. sutarčių dėl finansavimo sudarymas, programų įgyvendinimo priežiūros organizavimas, ataskaitų rinkimas </t>
  </si>
  <si>
    <t>Vyr. specialistė (nevyriausybinių organizacijų koordinatorė), Apskaitos skyrius</t>
  </si>
  <si>
    <t xml:space="preserve">Nevyriausybinių organizacijų veiklos projektų konkurso organizavimas </t>
  </si>
  <si>
    <t>Nevyriausybinių organizacijų forumo ir tarptautinės savanorių dienos paminėjimo organizavimas</t>
  </si>
  <si>
    <t>Vyr. specialistė (nevyriausybinių organizacijų koordinatorė)</t>
  </si>
  <si>
    <t xml:space="preserve">Rajono bendruomeninių organizacijų veiklos projektų konkurso organizavimas </t>
  </si>
  <si>
    <t>Sutarčių su strategijos vykdytojais ir projektų vykdytojais sudarymas, kofinansavimo dalies užtikrinimas</t>
  </si>
  <si>
    <t>Kultūros projektų konkurso organizavimas</t>
  </si>
  <si>
    <t>Rajoninių renginių, konkursų, dalyvavimo regioniniuose ir respublikiniuose renginiuose bei konkursuose koordinavimas ir finansavimas</t>
  </si>
  <si>
    <t>Kėdainių krašto kultūros premijos konkurso organizavimas</t>
  </si>
  <si>
    <t>Dalyvavimas tautinių kostiumų  ir instrumentų įsigijimo finansavimo konkurse</t>
  </si>
  <si>
    <t>Kultūros premijos laureatų skaičius</t>
  </si>
  <si>
    <t xml:space="preserve">Koncertinius kostiumų komplektus/instrumentus atsinaujinusių kolektyvų skaičius </t>
  </si>
  <si>
    <t xml:space="preserve">&gt;40 </t>
  </si>
  <si>
    <t>Organizuotų tarptautinių mainų skaičius</t>
  </si>
  <si>
    <t>Paskatintų iniciatyvų bei suorganizuotų veiklų skaičius</t>
  </si>
  <si>
    <t>9</t>
  </si>
  <si>
    <t>Įgyvendintų projekto veiklų proc.</t>
  </si>
  <si>
    <t>Suorganizuotų mokymų, susitikimų, renginių, forumų skaičius</t>
  </si>
  <si>
    <t>Sportinės veiklos organizavimas, koordinavimas</t>
  </si>
  <si>
    <t>Sporto projektų konkurso organizavimas, sutarčių su vykdytojais suderinimas, sutarčių vykdymo  kontrolė</t>
  </si>
  <si>
    <t>Sutarčių su vykdytojais suderinimas, priemonių koordinavimas ir vykdymo  kontrolė</t>
  </si>
  <si>
    <t>Priemonės koordinavimas, įrengiant padelio aikštelę</t>
  </si>
  <si>
    <t>Poreikio išsiaiškinimas, bendradarbiavimas su Kėdainių miesto seniūnija, atnaujinimo darbų vykdymo kontrolė</t>
  </si>
  <si>
    <t>Sporto veiklos programų konkurso organizavimas, sutarčių su vykdytojais suderinimas, sutarčių vykdymo  kontrolė, ataskaitų rinkimas</t>
  </si>
  <si>
    <t>Konkurso, apdovanojant aukšto meistriškumo sportininkus ir jų trenerius už sporto pasiekimus, organizavimas</t>
  </si>
  <si>
    <t>Administracijos direktorius, Švietimo, kultūros ir sporto skyrius, Biudžeto ir finansų skyrius</t>
  </si>
  <si>
    <t>Rangos darbų viešojo pirkimo vykdymas, rangos darbų  koordinavimas, rangovo prisiimtų sutartinių įsipareigojimų vykdymo kontrolė</t>
  </si>
  <si>
    <t>Statybos skyrius</t>
  </si>
  <si>
    <t>Rangos  darbų  koordinavimas, rangovo prisiimtų sutartinių įsipareigojimų vykdymo kontrolė</t>
  </si>
  <si>
    <t>Bendradarbiavimas, informacijos, duomenų, ataskaitų teikimas finansavimą skyrusiai institucijai</t>
  </si>
  <si>
    <t>Josvainių gimnazijos sporto aikštyno atnaujinimo techninės dokumentacijos viešojo pirkimo organizavimas, paslaugų teikėjo prisiimtų sutartinių įsipareigojimų vykdymo kontrolė</t>
  </si>
  <si>
    <t>Akademijos gimnazijos „Kaštono“ skyriaus pastato kapitalinio remonto techninės dokumentacijos rengimo sutarties vykdymo kontrolė, ekspertizės paslaugų viešojo pirkimo organizavimas,  teikėjų prisiimtų sutartinių įsipareigojimų vykdymo kontrolė</t>
  </si>
  <si>
    <t>Lopšelio-darželio "Aviliukas" pastato kapitalinio remonto techninės dokumentacijos rengimo sutarties vykdymo kontrolė, ekspertizės paslaugų viešojo pirkimo organizavimas,  teikėjų prisiimtų sutartinių įsipareigojimų vykdymo kontrolė</t>
  </si>
  <si>
    <t xml:space="preserve"> Statybos skyrius</t>
  </si>
  <si>
    <t>Biudžeto ir finansų skyrius</t>
  </si>
  <si>
    <t>Remonto darbų viešojo pirkimo vykdymas,  darbų  koordinavimas, rangovo prisiimtų sutartinių įsipareigojimų vykdymo kontrolė</t>
  </si>
  <si>
    <t>Projekto finansavimo sutarties derinimas, partnerystės sutarties su Kalbų mokykla rengimas, ES projekto koordinavimas</t>
  </si>
  <si>
    <t>Remonto darbų viešojo pirkimo vykdymas, darbų  koordinavimas, rangovo prisiimtų sutartinių įsipareigojimų vykdymo kontrolė</t>
  </si>
  <si>
    <t>Reikalingos įrangos įsigijimo koordinavimas</t>
  </si>
  <si>
    <t>Užbaigimo rangos darbų koordinavimas, rangovo prisiimtų sutartinių įsipareigojimų vykdymo kontrolė</t>
  </si>
  <si>
    <t>Priemonės koordinavimas, įsakymų dėl lėšų skyrimo  Josvainių, Akademijos, Šėtos kultūros centrams įrangos įsigijimui, Kėdainių kultūros centro Labūnavos skyriaus remontui</t>
  </si>
  <si>
    <t>Biudžeto ir finansų skyrius, Švietimo, kultūros ir sporto skyrius</t>
  </si>
  <si>
    <t>Mokinio padėjėjo skyrimo tvarkos aprašo parengimas, komisijos darbo organizavimas</t>
  </si>
  <si>
    <t>Tarptautinių kultūros mainų koordinavimas</t>
  </si>
  <si>
    <t xml:space="preserve">Priemonės įgyvendinimo organizavimas </t>
  </si>
  <si>
    <t>Strateginio planavimo ir investicijų skyrius,  Apskaitos skyrius</t>
  </si>
  <si>
    <t>Strateginio planavimo ir investicijų skyrius, Švietimo, kultūros ir sporto skyrius, Apskaitos skyrius</t>
  </si>
  <si>
    <t>Finansavimo         šaltinis</t>
  </si>
  <si>
    <t xml:space="preserve">Projekto veiklų įgyvendinimo proc. </t>
  </si>
  <si>
    <t xml:space="preserve">Parengtas Mokinio padėjėjo skyrimo tvarkos  aprašas </t>
  </si>
  <si>
    <t xml:space="preserve">Statybos skyrius </t>
  </si>
  <si>
    <t>Finansuotų veiklų skaičius</t>
  </si>
  <si>
    <t xml:space="preserve">Programos priemonių sveikatos projektų konkurso organizavimas, sutarčių su vykdytojais parengimas, priemonių įgyvendinimo koordinavimas ir kontrolė; užkrečiamųjų ligų plano priemonių vykdymo kontrolė     </t>
  </si>
  <si>
    <t>Patarėja (sveikatos reikalų koordinatorė)</t>
  </si>
  <si>
    <t>Sutarčių su vykdytojais suderinimas, programos koordinavimas ir jos vykdymo kontrolė, ataskaitos rinkimas</t>
  </si>
  <si>
    <t xml:space="preserve">Veiklos projektų konkurso organizavimas </t>
  </si>
  <si>
    <t xml:space="preserve">Projekto užbaigimo dokumentacijos teikimas </t>
  </si>
  <si>
    <t xml:space="preserve">2 </t>
  </si>
  <si>
    <t>Odontologijos skyriaus remonto darbų viešojo pirkimo vykdymas,  darbų  koordinavimas, rangovo prisiimtų sutartinių įsipareigojimų vykdymo kontrolė</t>
  </si>
  <si>
    <t>ES projekto, kuris įgyvendinamas su partneriais,  koordinavimas,  informacijos apie įgyvendinamas veiklas, mokėjimo prašymų  įgyvendinančioms institucijoms teikimas</t>
  </si>
  <si>
    <t>Projekte dalyvaujančių mokyklų vykdomų veiklų koordinavimas, informacijos apie įgyvendinamas veiklas, mokėjimo prašymų  įgyvendinančioms institucijoms teikimas</t>
  </si>
  <si>
    <t>ES projekto  koordinavimas,  informacijos apie įgyvendinamas veiklas, mokėjimo prašymų  įgyvendinančioms institucijoms teikimas</t>
  </si>
  <si>
    <t>Įrangos, baldų viešųjų pirkimų organizavimas</t>
  </si>
  <si>
    <t>Būstų įsigijimo procedūrų organizavimas ir įgyvendinimas</t>
  </si>
  <si>
    <t xml:space="preserve">Administracijos patarėjas (atliekantis savivaldybės parengties pareigūno funkcijas) </t>
  </si>
  <si>
    <t>Projekto paraiškos teikimas, finansavimo sutarties derinimas, projekto koordinavimas</t>
  </si>
  <si>
    <t xml:space="preserve">Socialinės paskirties butų pirkimo organizavimas, sutarčių sudarymas, sutarčių vykdymo kontrolė </t>
  </si>
  <si>
    <t>Turto valdymo skyrius, Socialinės paramos skyrius, Statybos skyrius</t>
  </si>
  <si>
    <t>Poreikio surinkimas, informacijos susisteminimas, komisijos darbo organizavimas, viešųjų pirkimų organizavimas, rangovo prisiimtų sutartinių įsipareigojimų vykdymo kontrolė</t>
  </si>
  <si>
    <t>Socialinės paramos skyrius, Statybos skyrius</t>
  </si>
  <si>
    <t>Apmokėjimo užtikrinimas pagal pateiktas paraiškas</t>
  </si>
  <si>
    <t>Apskaitos skyrius</t>
  </si>
  <si>
    <t>Poreikio surinkimas, viešųjų pirkimų organizavimas, rangovo prisiimtų sutartinių įsipareigojimų vykdymo kontrolė</t>
  </si>
  <si>
    <t>Socialinės paramos skyrius, Statybos  skyrius</t>
  </si>
  <si>
    <t>Poreikio identifikavimas, viešųjų pirkimų organizavimas, sutarties vykdymo koordinavimas</t>
  </si>
  <si>
    <t>Socialinės paramos skyrius</t>
  </si>
  <si>
    <t>Turto valdymo skyrius</t>
  </si>
  <si>
    <t>Projekto veiklų įgyvendinimo proc.</t>
  </si>
  <si>
    <t>Pareigūnas, atliekantis savivaldybės parengties pareigūno funkcijas</t>
  </si>
  <si>
    <t>Rajono civilinės saugos perspėjimo sistemos būklės kontroliavimas,  civilinės saugos mokymų organizavimas</t>
  </si>
  <si>
    <t>Pasirengimo mobilizacijai, demobilizacijai ir priimančios šalies paramos teikimo administravimas</t>
  </si>
  <si>
    <t>Vyr. specialistas (mobilizacijai)</t>
  </si>
  <si>
    <t xml:space="preserve">Duomenų rinkimas, sisteminimas, savivaldybės mobilizacijos plano rengimas </t>
  </si>
  <si>
    <t>Mobilizacinio ar priimančios šalies paramos teikimo mokymo organizavimas, koordinavimas</t>
  </si>
  <si>
    <t>Civilinės saugos ekstremaliųjų situacijų valdymo plano prevencinių priemonių rengimas (atnaujinimas), operacijų centro veiklos organizavimas</t>
  </si>
  <si>
    <t>Kolektyvinės apsaugos statinių ir priedangų parinkimas, pažymėjimas ir parengimas</t>
  </si>
  <si>
    <t>Funkcijos vykdymo procentas</t>
  </si>
  <si>
    <t>Techninio projekto parengimo viešųjų pirkimų organizavimas, tiekėjo prisiimtų sutartinių įsipareigojimų vykdymo kontrolė</t>
  </si>
  <si>
    <t>1/1</t>
  </si>
  <si>
    <t>Parengtų paraiškų / techninės dokumentacijos skaičius</t>
  </si>
  <si>
    <t>Pacientų patenkintų E. sveikata rezultatais: pacientų, pasinaudojančių E. sveikatos paslaugų prieinamumu, IPR (išankstinės pacientų registracijos) skaičiaus didėjimas (proc.)</t>
  </si>
  <si>
    <t>Koordinavimas, duomenų suvedimas į programą "Parama"</t>
  </si>
  <si>
    <t>Koordinavimas, duomenų suvedimas į programą "Parama", informacijos teikimas švietimo įstaigų vadovams</t>
  </si>
  <si>
    <t>Socialinės paramos skyrius, Švietimo, kultūros ir sporto skyrius</t>
  </si>
  <si>
    <t>Informacijos rinkimas, ikimokyklinių įstaigų užmokesčio už vaikų išlaikymą analizė</t>
  </si>
  <si>
    <t>Koordinavimas, duomenų rinkimas, apmokėjimas maitinimo paslaugų teikėjams bei įstaigoms</t>
  </si>
  <si>
    <t>Socialinės paramos skyrius, Apskaitos skyrius</t>
  </si>
  <si>
    <t>Duomenų ir pateisinamųjų dokumentų iš vežėjų ir įstaigų rinkimas, sisteminimas, analizė ir teikimas Apskaitos bei Biudžeto ir finansų skyriams</t>
  </si>
  <si>
    <t>Statybos skyrius,  Apskaitos skyrius</t>
  </si>
  <si>
    <t>Socialinės paramos skyrius,  Apskaitos skyrius</t>
  </si>
  <si>
    <t>Asmenų konsultavimas, prašymų priėmimas, sąrašų sudarymas, duomenų vedimas į SPIS programą</t>
  </si>
  <si>
    <t>Neveiksniais pripažintų asmenų būklės peržiūrėjimo organizavimas</t>
  </si>
  <si>
    <t>Užsienio kilmės Lietuvos gyventojų integracijos procesų koordinavimas</t>
  </si>
  <si>
    <t>Užimtumo didinimo programą, skirtą užimtumo skatinimo ir motyvavimo paslaugų nedirbantiems ir socialinę paramą gaunantiems asmenims modeliui įgyvendint</t>
  </si>
  <si>
    <t>Asmenų konsultavimas, prašymų priėmimas, sprendimų dėl paslaugų skyrimo rengimas, lėšų poreikio apskaičiavimas ir lėšų pervedimas paslaugos teikėjui, finansinių ir dalykinių ataskaitų teikimas</t>
  </si>
  <si>
    <t>Asmenų su negalia klausimų koordinavimas teisės aktų nustatyta tvarka</t>
  </si>
  <si>
    <t xml:space="preserve">Apmokėjimų užtikrinimas paslaugų teikėjams </t>
  </si>
  <si>
    <t>Koordinavimas, duomenų teikimas paslaugų teikėjams</t>
  </si>
  <si>
    <t>Išmokų pervedimas</t>
  </si>
  <si>
    <t>Programos administravimas</t>
  </si>
  <si>
    <t>Apmokėjimas už suteiktas paslaugas ne savivaldybės pavaldumo globos įstaigoms</t>
  </si>
  <si>
    <t>Apskaitos skyrius, Socialinės paramos skyrius</t>
  </si>
  <si>
    <t>Projektų konkurso organizavimas, projektų koordinavimas, sutarčių vykdymo kontrolė</t>
  </si>
  <si>
    <t>Laikino atokvėpio paslaugos organizavimas, suteikiant galimybę paslaugos gavėjui laikinai pailsėti nuo prižiūrimo asmens slaugos</t>
  </si>
  <si>
    <t>Paslaugų, reikalingų asmens poreikių tenkinimui, vertinimas, planavimas, organizavimas ir įgyvendinimo koordinavimas</t>
  </si>
  <si>
    <t>Koordinavimas, apmokėjimas už suteiktas paslaugas ne savivaldybės pavaldumo globos įstaigoms</t>
  </si>
  <si>
    <t>Sutarčių  sudarymas, programų įgyvendinimo priežiūros organizavimas</t>
  </si>
  <si>
    <t>Konkurso organizavimas, priemonių  koordinavimas, sutarčių vykdymo kontrolė</t>
  </si>
  <si>
    <t>Įgyvendinamų programos priemonių koordinavimas</t>
  </si>
  <si>
    <t xml:space="preserve">Viešosios tvarkos skyrius </t>
  </si>
  <si>
    <t xml:space="preserve">Įgyvendintų projekto veiklų proc. </t>
  </si>
  <si>
    <t>Globėjų pritraukimo ir palaikymo priemonių, siekiant užtikrinti vaikų, likusių be tėvų globos, globą šeimoje, įgyvendinimas</t>
  </si>
  <si>
    <t>Investicinio projekto parengimo viešųjų pirkimų organizavimas, tiekėjo prisiimtų sutartinių įsipareigojimų vykdymo kontrolė, projekto paraiškos parengimas ir  įgyvendinančiai institucijai teikimas finansavimui gauti</t>
  </si>
  <si>
    <t>Koordinavimas, Duomenų suvedimas į programą "Parama", išmokų mokėjimas</t>
  </si>
  <si>
    <t>Veiklų, skatinančių nuteistųjų socialinio savarankiškumo ir darbingumo, profesinės kompetencijos ir pajėgumo dalyvauti darbo rinkoje atkūrimo ir didinimo organizavimas, socialinių įgūdžių ugdymo ir palaikymo, palydimosios paslaugos organizavimas</t>
  </si>
  <si>
    <t>Projekto paraiškos parengimas ir  įgyvendinančiai institucijai teikimas finansavimui gauti</t>
  </si>
  <si>
    <t>Biudžeto lėšų skyrimo įsakymo parengimas, priemonės koordinavimas</t>
  </si>
  <si>
    <t>Priemonės vykdymo koordinavimas</t>
  </si>
  <si>
    <t>Programos įgyvendinimo organizavimas, programos įgyvendinimo koordinavimas</t>
  </si>
  <si>
    <t>Nevyriausybinių organizacijų ir bendruomeninės veiklos koordinavimas pagal  projektą "Stiprinti bendruomeninę veiklą savivaldybėse"</t>
  </si>
  <si>
    <t>"Aušros" progimnazijos aikštyno atnaujinimo techninės dokumentacijos viešojo pirkimo organizavimas, paslaugų teikėjo prisiimtų sutartinių įsipareigojimų vykdymo kontrolė</t>
  </si>
  <si>
    <t>Aplinkosaugos skyrius</t>
  </si>
  <si>
    <t>Aplinkos oro (KD) tyrimų organizavimas ir koordinavimas</t>
  </si>
  <si>
    <t>Aplinkos oro, dirvožemio, požeminio ir paviršinio vandens nuotekų tyrimų vykdymas</t>
  </si>
  <si>
    <t>Sosnovskio barščio naikinimo rajono seniūnijose koordinavimas</t>
  </si>
  <si>
    <t>Nevėžio, Dotnuvėlės upių, kitų telkinių pakrančių valymo darbų koordinavimas</t>
  </si>
  <si>
    <t>Jūrinių erelių perimviečių stebėjimo užtikrinimas</t>
  </si>
  <si>
    <t>6</t>
  </si>
  <si>
    <t>Sosnovskio barščio gausos reguliavimo veiksmų plano parengimo viešųjų pirkimų organizavimas,  plano rengimo  koordinavimas</t>
  </si>
  <si>
    <t xml:space="preserve">Saugomų teritorijų apsaugos ir tvarkymo darbų koordinavimas </t>
  </si>
  <si>
    <t>Gelbėjimo ir cheminių avarijų padarinių likvidavimo ir priemonių finansavimo užtikrinimas</t>
  </si>
  <si>
    <t>Krakių II tvenkinio įžuvinimo pagal žuvų išteklių atkūrimo planą organizavimas</t>
  </si>
  <si>
    <t>Visuomenės aplinkosauginio švietimo organizavimas</t>
  </si>
  <si>
    <t xml:space="preserve">Medžioklės klausimų koordinavimas, dalyvavimas finansinės paramos medžiojamųjų gyvūnų daromos žalos prevencijos priemonėms įgyvendinti komisijoje </t>
  </si>
  <si>
    <t>Priemonės koordinavimas ir viešinimas</t>
  </si>
  <si>
    <t>Želdinių priežiūros, naujų želdinių įveisimo organizavimas ir koordinavimas, bendradarbiavimas su seniūnijomis</t>
  </si>
  <si>
    <t>Viešųjų pirkimų organizavimas, rangovo prisiimtų sutartinių įsipareigojimų vykdymo kontrolė</t>
  </si>
  <si>
    <t>Sudarytų sutarčių su paslaugų vykdytojais koordinavimas</t>
  </si>
  <si>
    <t>Daškonių kapinių plėtros ir gyvūnų kapinių įrengimo techninio projekto parengimo koordinavimas</t>
  </si>
  <si>
    <t>Atliekų, kurių turėtojo nustatyti neįmanoma arba kuris nebeegzistuoja, tvarkymo priemonių organizavimas ir  vykdymas</t>
  </si>
  <si>
    <t>Komunalinių atliekų registro programinės priemonės tvarkymui</t>
  </si>
  <si>
    <t>ES projekto paraiškos įgyvendinančiai institucijai teikimas</t>
  </si>
  <si>
    <t>Aplinkosaugos skyrius, Apskaitos skyrius</t>
  </si>
  <si>
    <t>ES projekto paraiškos rengimui reikalingos informacijos teikimas Kauno RAC,  projekto techninės dokumentacijos rengimo viešojo pirkimo organizavimas, tiekėjo prisiimtų sutartinių įsipareigojimų vykdymo kontrolė</t>
  </si>
  <si>
    <t>Techninės dokumentacijos parengimas</t>
  </si>
  <si>
    <t xml:space="preserve">Suteiktų lengvatų  už vietinę rinkliavą už  komunalinių atliekų surinkimą kompensavimas </t>
  </si>
  <si>
    <t>Susidariusių atliekų tvarkymas, vartų mokesčio mokėjimas</t>
  </si>
  <si>
    <t xml:space="preserve">Parengta paraiška </t>
  </si>
  <si>
    <t>Specialiųjų, detaliųjų, geodezinių planų rengimo viešųjų pirkimų organizavimas, teikiamų paslaugų koordinavimas, paslaugų teikėjo prisiimtų sutartinių įsipareigojimų vykdymo kontrolė</t>
  </si>
  <si>
    <t>Architektūros ir urbanistikos skyrius</t>
  </si>
  <si>
    <t>Projektinių pasiūlymų, paraiškų ir kitos dokumentacijos parengimo organizavimas ir kontrolė</t>
  </si>
  <si>
    <t>Projekto, kurį įgyvendina UAB "Kėdainių vandenys", kofinansavimo dalies užtikrinimas</t>
  </si>
  <si>
    <t>Apskaitos skyrius, Strateginio planavimo ir investicijų skyrius</t>
  </si>
  <si>
    <t xml:space="preserve">Rangos darbų (pagal poreikį) viešojo pirkimo organizavimas, rangos darbų koordinavimas, rangovo prisiimtų sutartinių įsipareigojimų vykdymo kontrolė </t>
  </si>
  <si>
    <t>Rangos darbų viešojo pirkimo organizavimas, rangos darbų koordinavimas, rangovo prisiimtų sutartinių įsipareigojimų vykdymo kontrolė (Labūnavos k)</t>
  </si>
  <si>
    <t xml:space="preserve">Techninės dokumentacijos parengimo viešojo pirkimo organizavimas, tiekėjo prisiimtų sutartinių įsipareigojimų vykdymo kontrolė </t>
  </si>
  <si>
    <t>Administracijos direktorius, Biudžeto ir finansų skyrius</t>
  </si>
  <si>
    <t xml:space="preserve">Viešųjų pirkimų organizavimas, rangos darbų vykdymo koordinavimas, rangovo prisiimtų sutartinių įsipareigojimų vykdymo kontrolė </t>
  </si>
  <si>
    <t xml:space="preserve">Viešojo pirkimo organizavimas, rangovo prisiimtų sutartinių įsipareigojimų vykdymo kontrolė </t>
  </si>
  <si>
    <t>Rangos darbų viešųjų pirkimų organizavimas, rangos darbų koordinavimas, rangovo prisiimtų sutartinių įsipareigojimų vykdymo kontrolė, seniūnijų konsultavimas ir bendradarbiavimas</t>
  </si>
  <si>
    <t>Priemonės įgyvendinimo  koordinavimas, bendradarbiavimas su seniūnijomis</t>
  </si>
  <si>
    <t>Statybos skyrius, Biudžeto skyrius</t>
  </si>
  <si>
    <t>Rangos darbų viešųjų pirkimų organizavimas (pagal poreikį), rangos darbų koordinavimas, rangovo prisiimtų sutartinių įsipareigojimų vykdymo kontrolė</t>
  </si>
  <si>
    <t>Statybos skyrius, Strateginio planavimo ir investicijų skyrius</t>
  </si>
  <si>
    <t>Rangos darbų (Atžalyno gimnazija, Senamiesčio progimnazija, Muzikos mokykla) viešųjų pirkimų organizavimas, rangos darbų koordinavimas, rangovo prisiimtų sutartinių įsipareigojimų vykdymo kontrolė</t>
  </si>
  <si>
    <t>Keleivių vežimo kompensacijos mokėjimo užtikrinimas</t>
  </si>
  <si>
    <t>Turto valdymo skyrius, Apskaitos skyrius</t>
  </si>
  <si>
    <t>Inžinerinių tinklų perkėlimo darbų organizavimas, tvarkant miesto bei rajono gatves</t>
  </si>
  <si>
    <t>S. Jaugelio Telegos daugiabučių gyvenamųjų namų kvartalų atnaujinimo techninio projekto parengimo koordinavimas</t>
  </si>
  <si>
    <t>S. Jaugelio Telegos daugiabučių gyvenamųjų namų kvartalų atnaujinimo darbų  viešųjų pirkimų organizavimas, rangos darbų koordinavimas, rangovo  prisiimtų sutartinių įsipareigojimų vykdymo kontrolė</t>
  </si>
  <si>
    <t>Techninės dokumentacijos rengimo viešojo pirkimo organizavimas, tiekėjo prisiimtų sutartinių įsipareigojimų vykdymo kontrolė</t>
  </si>
  <si>
    <t xml:space="preserve">Priemonės įgyvendinimo  koordinavimas </t>
  </si>
  <si>
    <t>Administracijos direktorius</t>
  </si>
  <si>
    <t>Projekto veiklų koordinavimas, partnerio kofinansavimo dalies užtikrinimas</t>
  </si>
  <si>
    <t>Žemės ūkio valdų,  ūkininkų ūkių  įregistravimas, išregistravimas, kasmetinis duomenų atnaujinimas)</t>
  </si>
  <si>
    <t>Paramos už žemės ūkio naudmenas ir kitus plotus bei gyvulius paraiškos pildymas, deklaruojamų laukų įbraižymas, duomenų keitimas, pasikeitusių KŽS ribų aprašymas</t>
  </si>
  <si>
    <t>Pagal gautus prašymus pasėliams, miškui padarytos žalos įvertinimas vietoje ir apžiūros aktų surašymas, sprendimų priėmimas, atstovavimas teismuose</t>
  </si>
  <si>
    <t>Paraiškų priėmimas, įvertinimas, kompensuojamų sumų apskaičiavimas, duomenų suvedimas į ŽŪMIS ir KOTIS</t>
  </si>
  <si>
    <t>Paramos teikimo bičių laikytojams už papildomą bičių maitinimą administravimas</t>
  </si>
  <si>
    <t>Pieno pardavimo tiesiogiai vartoti deklaracijų ir kitų dokumentų administravimas</t>
  </si>
  <si>
    <t>Žemės ūkio technikos įregistravimas, perregistravimas, išregistravimas, registracijos dokumentų išdavimas, duomenų suvedimas į registrą</t>
  </si>
  <si>
    <t>Žemės ūkio technikos techninių apžiūrų atlikimas, duomenų suvedimas, talonų išdavimas</t>
  </si>
  <si>
    <t>Žemės ūkio skyrius</t>
  </si>
  <si>
    <t>Melioracijos statinių priežiūros ir remonto darbų viešųjų pirkimų organizavimas, darbų koordinavimas, rangovo prisiimtų sutartinių įsipareigojimų vykdymo kontrolė</t>
  </si>
  <si>
    <t>Priešprojektiniai tyrinėjimų techninės sąmatinės dokumentacijos sudarymo, ekspertizės viešųjų pirkimų organizavimas, paslaugų teikėjo  prisiimtų sutartinių įsipareigojimų vykdymo kontrolė</t>
  </si>
  <si>
    <t>Darbų techninė priežiūros koordinavimas, vykdymo kontrolė</t>
  </si>
  <si>
    <t>Remonto darbų viešųjų pirkimų organizavimas, rangos darbų koordinavimas, rangovo prisiimtų sutartinių įsipareigojimų vykdymo kontrolė</t>
  </si>
  <si>
    <t>Techninės dokumentacijos rengimo viešųjų pirkimų organizavimas, tiekėjo prisiimtų sutartinių įsipareigojimų vykdymo kontrolė</t>
  </si>
  <si>
    <t>Priemonės koordinavimas, užtikrinant projekto kofinansavimą</t>
  </si>
  <si>
    <t>Žemės ūkio skyrius, Apskaitos skyrius</t>
  </si>
  <si>
    <t>Projekto baigiamosios dokumentacijos teikimas įgyvendinančiai institucijai</t>
  </si>
  <si>
    <t>Parko tvarkybos darbų koordinavimas, rangovo sutartinių įsipareigojimų vykdymo kontrolė</t>
  </si>
  <si>
    <t>Statybos skyrius, Architektūros ir urbanistikos skyrius</t>
  </si>
  <si>
    <t>Inžinerinių tinklų ir WC, automobilių stovėjimo aikštelės įrengimo  viešojo pirkimo vykdymas, darbų  koordinavimas, rangovo prisiimtų sutartinių įsipareigojimų vykdymo kontrolė</t>
  </si>
  <si>
    <t>Paraiškos teikimas Kultūros paveldo departamentui, kofinansavimo užtikrinimas</t>
  </si>
  <si>
    <t>Programos konkurso organizavimas, sutarčių su vykdytojais suderinimas, sutarčių vykdymo  kontrolė, ataskaitų rinkimas</t>
  </si>
  <si>
    <t>Architektūros ir urbanistikos skyrius, Biudžeto ir finansų skyrius</t>
  </si>
  <si>
    <t>Tvarkybos darbų viešojo pirkimo organizavimas,  rangovo prisiimtų sutartinių įsipareigojimų vykdymo kontrolė</t>
  </si>
  <si>
    <t>Programos įgyvendinimo  koordinavimas</t>
  </si>
  <si>
    <t>Atminties skvero memorialo teritorijos sutvarkymo darbų koordinavimas, rangovo prisiimtų sutartinių įsipareigojimų vykdymo kontrolė</t>
  </si>
  <si>
    <t>Lietuvos partizanų kapų teritorijų tvarkymo darbų  viešojo pirkimo organizavimas,  rangovo prisiimtų sutartinių įsipareigojimų vykdymo kontrolė</t>
  </si>
  <si>
    <t>Kėdainių senamiesčio pastatų ir rajono architektūrinių paminklų apšvietimo paslaugų viešojo pirkimo organizavimas,  paslaugų teikėjo prisiimtų sutartinių įsipareigojimų vykdymo kontrolė</t>
  </si>
  <si>
    <t>Pėsčiųjų ir dviračių takų atkarpų (Tilto, Kalno, Pirmūnų, Juodkiškio, M. Daukšos, Liaudies gatvių) techninės dokumentacijos parengimo  viešųjų pirkimų organizavimas, projekto rengimo koordinavimas, tiekėjo prisiimtų sutartinių įsipareigojimų vykdymo kontrolė</t>
  </si>
  <si>
    <t>Projekto veiklų koordinavimas, informacijos apie įgyvendinamas veiklas, mokėjimo prašymų  įgyvendinančiai institucijai teikimas</t>
  </si>
  <si>
    <t>Rangos darbų (S. Dariaus ir S. Girėno g. - Daukšos g.) koordinavimas, rangovo prisiimtų sutartinių įsipareigojimų vykdymo kontrolė</t>
  </si>
  <si>
    <t>8 /~3</t>
  </si>
  <si>
    <t xml:space="preserve">Projekto techninės dokumentacijos rengimo viešojo pirkimo organizavimas, tiekėjų prisiimtų įsipareigojimų vykdymas </t>
  </si>
  <si>
    <t>Informacinių nuorodų į kultūros paveldo objektus (su įrengimu) pirkimo organizavimas</t>
  </si>
  <si>
    <t>Nekilnojamųjų kultūros vertybių vertinimo medžiagos parengimo organizavimas ir koordinavimas, individualių apsaugos reglamentų nekilnojamiesiems kultūros objektams, vietovėms rengimas</t>
  </si>
  <si>
    <t>Archeologiniai  ir kiti tyrinėjimai kultūros paveldo teritorijose, paveldo objektams parengtų tvarkybos projektų ekspertizės vykdymas, sąmatų rengimas</t>
  </si>
  <si>
    <t>Apytalaukio Šv. apaštalų Petro ir Povilo bažnyčios tvoros remonto projekto parengimas ir remonto darbai</t>
  </si>
  <si>
    <t>Projekto įgyvendinimo plano parengimas ir pateikimas įgyvendinančiai institucijai, finansavimo s\sutarties pasirašymo koordinavimas</t>
  </si>
  <si>
    <t>Pasirašyta projekto finansavimo sutartis</t>
  </si>
  <si>
    <t>Šilo tvarkybos ir pritaikymo visuomenės poreikiams techninio projekto parengimo koordinavimas, paslaugų teikėjo prisiimtų sutartinių įsipareigojimų vykdymo kontrolė</t>
  </si>
  <si>
    <t>M.Katkaus sodybos-memorialinio muziejaus namo paveldo tvarkybos darbų techninio projekto parengimo viešojo pirkimo organizavimas, paslaugų teikėjo prisiimtų sutartinių įsipareigojimų vykdymo kontrolė</t>
  </si>
  <si>
    <t>Konteinerių, kompostavimo dėžių įsigijimo viešųjų pirkimų organizavimas, tiekėjų prisiimtų sutartinių įsipareigojimų vykdymo kontrolė</t>
  </si>
  <si>
    <t>Miesto gėlynų, gėlinių ir dekoratyvinių krūmų priežiūros  ir apželdinimo organizavimas ir koordinavimas</t>
  </si>
  <si>
    <t>Strateginio planavimo ir investicijų skyrius, Aplinkosaugos skyrius</t>
  </si>
  <si>
    <t>Pėsčiųjų ir dviračių takų atkarpų (Vaivorykštės tiltas - J. Basanavičiaus g., M. Daukšos g. gatvių, Gegučių parko takų) techninės dokumentacijos rengimo koordinavimas, tiekėjo prisiimtų sutartinių įsipareigojimų vykdymo kontrolė</t>
  </si>
  <si>
    <t>Miesto seniūnijos pastato atnaujinimo techninės dokumentacijos rengimo viešųjų pirkimų organizavimas, tiekėjo prisiimtų sutartinių įsipareigojimų vykdymo kontrolė</t>
  </si>
  <si>
    <t>Viešųjų paslaugų teikimo bei gyventojų aptarnavimo, pasitelkiant dirbtinio intelekto sprendimus viešojo pirkimo organizavimas, sutarties vykdymo kontrolė</t>
  </si>
  <si>
    <t>Projekto veiklų koordinavimas, informacijos apie įgyvendinamas veiklas, mokėjimo prašymų  įgyvendinančiai  institucijai  teikimas</t>
  </si>
  <si>
    <t>Bendrasis skyrius</t>
  </si>
  <si>
    <t xml:space="preserve">Tarybos, mero ir jo tarnybos veiklos užtikrinimas pagal nustatytą LR vietos savivaldos įstatymą ir tarybos veiklos reglamentą </t>
  </si>
  <si>
    <t>Administracijos direktorius, Bendrasis skyrius, Apskaitos skyrius</t>
  </si>
  <si>
    <t>Administracijos skyriams priskirtų funkcijų kokybiško vykdymo, administracinės naštos mažinimo priemonių vykdymo užtikrinimas</t>
  </si>
  <si>
    <t>Administracijos direktorius, Administracijos struktūriniai padaliniai (skyriai) ir darbuotojai, neįeinantys į struktūrinius padalinius</t>
  </si>
  <si>
    <t>Administracijos administracinės naštos mažinimo plano priemonių vykdymo vertinimas, ataskaitų teikimas ir viešinimas</t>
  </si>
  <si>
    <t>Administracijos direktorius, vyr. specialistė (už korupcijai atsparios aplinkos kūrimą atsakingas asmuo)</t>
  </si>
  <si>
    <t>Administracijoje ruošiamų teisės aktų projektų antikorupcinis vertinimas</t>
  </si>
  <si>
    <t>2025-2027 m. Korupcijos prevencijos veiksmų plano parengimas,  įgyvendinimo koordinavimas ir ataskaitos rengimas</t>
  </si>
  <si>
    <t>Kokybės vadybos sistemos administracinių paslaugų rodiklių priežiūra</t>
  </si>
  <si>
    <t>Kompetencijų stiprinimo organizavimas</t>
  </si>
  <si>
    <t>Teisės ir personalo skyrius</t>
  </si>
  <si>
    <t>Seniūnaičių veiklos užtikrinimas (darbo užmokesčio mokėjimas)</t>
  </si>
  <si>
    <t>Gyventojų registro tvarkymas ir duomenų valstybės registrui teikimas</t>
  </si>
  <si>
    <t>Savivaldybei priskirtų archyvinių dokumentų tvarkymas</t>
  </si>
  <si>
    <t>Civilinės būklės aktų registravimas</t>
  </si>
  <si>
    <t>Valstybinės kalbos vartojimo ir taisyklingumo kontrolė</t>
  </si>
  <si>
    <t>Koordinuotai teikiamų paslaugų vaikams nuo gimimo iki 18 metų (turintiems didelių ir labai didelių specialiųjų ugdymosi poreikių – iki 21 metų) ir vaiko atstovams pagal įstatymą koordinavimas</t>
  </si>
  <si>
    <t>Jaunimo politikos įgyvendinimas</t>
  </si>
  <si>
    <t>Valstybės garantuojamos pirminės teisinės pagalbos teikimas</t>
  </si>
  <si>
    <t>Duomenų teikimas valstybės suteiktos pagalbos registrui</t>
  </si>
  <si>
    <t>Savivaldybių teritorijoje esančių miestų ir miestelių teritorijų ribose valstybinės žemės, perduotos Lietuvos Respublikos Vyriausybės nutarimu, patikėtinio funkcijos vykdymas</t>
  </si>
  <si>
    <t>Erdvinių duomenų rinkinio tvarkymas</t>
  </si>
  <si>
    <t xml:space="preserve">Civilinės metrikacijos ir archyvo skyrius </t>
  </si>
  <si>
    <t>Vyr. specialistė (kalbos tvarkytoja)</t>
  </si>
  <si>
    <t>Vyr. specialistė (tarpinstitucinio bendradarbiavimo koordinatorė)</t>
  </si>
  <si>
    <t>Tikslingas lėšų skyrimas ekstremalioms situacijoms ir arba ekstremaliems įvykiams likviduoti, jų padariniams šalinti, gaisrų ir stichinių nelaimių padariniams likviduoti</t>
  </si>
  <si>
    <t>Tikslingas lėšų, skirtų Kėdainių rajono savivaldybės mero fondui, panaudojimas</t>
  </si>
  <si>
    <t>Prisiimtų finansinių įsipareigojimų vykdymas pagal nustatytus paskolų grąžinimo grafikus</t>
  </si>
  <si>
    <t xml:space="preserve">Dalyvavimo veikloje užtikrinimas 
(mokestis)
</t>
  </si>
  <si>
    <t>2025 m.  gyventojų iniciatyvų, skirtų gyvenamajai aplinkai gerinti, projektų idėjų atrankos konkurso organizavimas ir koordinavimas</t>
  </si>
  <si>
    <t>"Pelėdnagių paplūdimys"  iniciatyvos įgyvendinimas: rangos darbų viešojo pirkimo organizavimas, rangos darbų koordinavimas, rangovo prisiimtų sutartinių įsipareigojimų vykdymo kontrolė</t>
  </si>
  <si>
    <t>"Šviečiančios supynės Kėdainių miesto parke" iniciatyvos įgyvendinimas: rangos darbų viešojo pirkimo organizavimas, rangos darbų koordinavimas, rangovo prisiimtų sutartinių įsipareigojimų vykdymo kontrolė</t>
  </si>
  <si>
    <t>"Kėdainių rajono gyventojo mobili aplikacija"  iniciatyvos įgyvendinimas (I d.): paslaugų viešojo pirkimo organizavimas, koordinavimas, tiekėjo prisiimtų sutartinių įsipareigojimų vykdymo kontrolė</t>
  </si>
  <si>
    <t>IT įrangos, programų, IS atnaujinimo viešųjų pirkimų organizavimas, įdiegtų programų, IS priežiūra ir plėtros organizavimas</t>
  </si>
  <si>
    <t>02 SOCIALINĖS GEROVĖS UŽTIKRINIMAS</t>
  </si>
  <si>
    <t xml:space="preserve">03 DARNI APLINKA IR INFRASTRUKTŪROS PLĖTRA </t>
  </si>
  <si>
    <t>05 SAVIVALDYBĖS VALDYMO TOBULINIMAS</t>
  </si>
  <si>
    <t xml:space="preserve">04 EKONOMINĖ PLĖTRA </t>
  </si>
  <si>
    <t>"Pirmoko krepšelio" įsigijimo  viešojo pirkimo organizavimas</t>
  </si>
  <si>
    <t>Jaunimo užimtumo vasarą ir integracijos į darbo rinką programos  koordinavimas ir viešinimas</t>
  </si>
  <si>
    <t xml:space="preserve">Jaunimo savanoriškos veiklos plėtros konkurso organizavimas </t>
  </si>
  <si>
    <t>Veiklose dalyvaujančių savanorių skaičius</t>
  </si>
  <si>
    <t xml:space="preserve">Projekto "Asmenų su intelekto ir psichikos negalia institucinės globos pertvarkos įgyvendinimas  Kėdainių rajono savivaldybėje, įsteigiant socialines dirbtuves" įgyvendinimas </t>
  </si>
  <si>
    <t>Pagal programą įdarbintų 14-21 m. jaunuolių skaičius</t>
  </si>
  <si>
    <t>Aplinkos monitoringo programos paslaugų įgyvendinimo koordinavimas</t>
  </si>
  <si>
    <t>Mokytojų ir švietimo pagalbos specialistų pritraukimas, perkvalifikavimas ir skatinimas</t>
  </si>
  <si>
    <t>9/ 13</t>
  </si>
  <si>
    <t>21</t>
  </si>
  <si>
    <t>0</t>
  </si>
  <si>
    <t>Parengta rekonstrukcijos techninė dokumentacija</t>
  </si>
  <si>
    <t>VšĮ Kėdainių ligoninės Klinikinės diagnostikos ir patologijos laboratorijos iškėlimo ir naujų patalpų pritaikymo programa</t>
  </si>
  <si>
    <t>002-01-04-15 (TP)</t>
  </si>
  <si>
    <t>11</t>
  </si>
  <si>
    <t>002-01-09-09 (TP)</t>
  </si>
  <si>
    <t>Savivaldybės pavaldymo socialinės globos ir priežiūros įstaigų aprūpinimas elektros generatoriais</t>
  </si>
  <si>
    <t>002-01-09-10 (TP)</t>
  </si>
  <si>
    <t>Daugiabučių namų patalpų pritaikymas minimaliems priedangų reikalavimams</t>
  </si>
  <si>
    <t>Įstaigų, aprūpintų elektros generatoriais, skaičius</t>
  </si>
  <si>
    <t>Pritaikytų daugiabučių namų minimaliems priedangų reikalavimams skaičius</t>
  </si>
  <si>
    <t>Konkurso organizavimas, priemonių  koordinavimas</t>
  </si>
  <si>
    <t>002-01-10-09 (TP)</t>
  </si>
  <si>
    <r>
      <t xml:space="preserve">Pirminės asmens sveikatos priežiūros paslaugų prieinamumo ir kokybės užtikrinimo Kėdainių rajono </t>
    </r>
    <r>
      <rPr>
        <u/>
        <sz val="10"/>
        <rFont val="Times New Roman"/>
        <family val="1"/>
      </rPr>
      <t>kaimiškųjų</t>
    </r>
    <r>
      <rPr>
        <sz val="10"/>
        <rFont val="Times New Roman"/>
        <family val="1"/>
      </rPr>
      <t xml:space="preserve"> vietovių gyventojams programą </t>
    </r>
  </si>
  <si>
    <t xml:space="preserve">Techninio projekto rengimo koordinavimas </t>
  </si>
  <si>
    <t>Vandentvarkos tinklų  bei elektros tinklų rekonstrukcijos Kėdainių LEZ teritorijoje paraiškos teikimas finansavimui gauti, vandentvarkos darbų viešojo pirkimo vykdymas, sutarties koordinavimas</t>
  </si>
  <si>
    <t>Pritaikytų patalpų laboratorijos nepertraukiamai veiklai, skaičius</t>
  </si>
  <si>
    <t xml:space="preserve">Planuota reikšmė </t>
  </si>
  <si>
    <t>Pasiekta reikšmė</t>
  </si>
  <si>
    <t xml:space="preserve"> Komentarai, pastabos, nukrypimų nuo plano priežastys</t>
  </si>
  <si>
    <t>Kėdainių rajono savivaldybės administracijos 2025 metų veiklos plano ataskaita</t>
  </si>
  <si>
    <t>2025 m. rugsėjo 26 d. Kėdainių rajono savivaldybės tarybos sprendimu  Nr. TS-238 patvirtintas Mokinio padėjėjų ir švietimo pagalbos specialistų pareigybių finansavimo tvarkos aprašas, reglamentuojantis švietimo įstaigose dirbančių mokinio padėjėjų pareigybių ir švietimo pagalbos specialistų (specialiųjų pedagogų, tiflopedagogų, surdopedagogų, logopedų, socialinių pedagogų, psichologų) paslaugų finansavimo tvarką iš Savivaldybės biudžeto lėšų</t>
  </si>
  <si>
    <t xml:space="preserve">Tęstas TŪM projekto įgyvendinimas: keturiose ugdymo šįstaogose įrengtos laboratorijos ir įvairios edukacinės erdvės, įsigyta įranga, vykdyta tinklaveika ir dalijimasis gerąja patirtimi. Veiklas 2025 m. užbaigė "Ryto" ir Senamiesčio progimnazijos bei "Atžalyno" gimnazija, o Šviesioji gimnazija tinklaveiką tęs iki 2026 m.I ketv. </t>
  </si>
  <si>
    <t>Visi pirmokai rugsėjo 1 d. buvo apdovanoti „Pirmoko krepšeliu“, kuriame rado svarbiausius mokyklinius reikmenis</t>
  </si>
  <si>
    <t>Priemonė įgyvendinta tinkamai ir nuosekliai. Posėdžiai buvo reguliariai transliuojami, informacija apie juos skelbiama iš anksto, o įrašai sudaryti galimybę visuomenei susipažinti su svarstytais klausimais ir priimtais sprendimais patogiu laiku. Tokia praktika užtikrino skaidrumą, atvirumą ir realų gyventojų informavimo bei įsitraukimo principų įgyvendinimą</t>
  </si>
  <si>
    <t>Savivaldybės administracijos kokybės vadybos sistema sertifikuota pagal ISO 9001:2015 standarto reikalavimus ir nuolat gerina viešųjų ir administracinių paslaugų teikimą gyventojams, skatina darnų vystymąsi, partnerystę ir bendradarbiavimą, įgyvendina kokybės vadybos metodus, tobulina procesų kokybę, įstaigos veiklos srityse užtikrina kokybę ir nuolatinį veiklos gerinimą. Kokybės vadybos sistema apima nuolatinį valdymo, struktūros, darbo metodų ir veiklos procesų tobulinimą bei optimizavimą.</t>
  </si>
  <si>
    <t>Savivaldybė, prisijungusi prie „Globalūs regionai“ iniciatyvos, kurią inicijavo LSA, nuosekliai stiprino ryšius su diaspora – gruodžio mėnesį suorganizavo susitikimą su užsienyje gyvenančiais kraštiečiais, kuriame aptartos sugrįžimo, bendradarbiavimo ir įsitraukimo į rajono socialinį, kultūrinį bei ekonominį gyvenimą galimybės, o rajonui jau atstovauja trys ambasadoriai užsienyje</t>
  </si>
  <si>
    <t xml:space="preserve">Vieta pagal lyčių lygybės stebėsenos savivaldybėse rodiklius </t>
  </si>
  <si>
    <t>Savivaldybės administracijoje paskirtas kontaktinis asmuo atsakingas už lygių galimybių įgyvendinimą. Savivaldybės administracijos  lygių galimybių politika ir jos įgyvendinimo tvarkos aprašas  nustato lygių galimybių Savivaldybės administracijoje principus ir jų įgyvendinimo darbe sąlygas bei tvarką. Pagal Lygių galimybių kontrolieriaus tarnybos atliktą vertinimą Kėdainių rajono savivaldybė priskiriama kaip pasiekusi gerų lyčių lygybės rezultatų.</t>
  </si>
  <si>
    <t xml:space="preserve">Administracinės naštos 2023-2025 m. plano laikotarpiu suplanuota 11 priemonių.  Centralizuoto vidaus audito tarnyba 2025 m. atliko vidaus auditą dėl administracinės naštos mažinimo priemonių plano vykdymo  kontrolę. Pagal atliktą vidaus audito išvadą 2025 m.  savivaldybės administracijos vidaus kontrolė administracinės naštos mažinimo srityje vertinama gerai. </t>
  </si>
  <si>
    <t>96</t>
  </si>
  <si>
    <t>Rajone išrinkta 70 seniūnaičiai, kurie veikia kaip tarpininkai tarp gyventojų, seniūnijos ir savivaldybės institucijų</t>
  </si>
  <si>
    <t>Savivaldybės administracija įvykdė visas jai priskirtas valstybės deleguotas funkcijas, užtikrindama sklandų paslaugų teikimą gyventojams ir rajono valdymo procesų vykdymą pagal teisės aktų reikalavimus</t>
  </si>
  <si>
    <t>Vadovaujantis patvirtintu Kėdainių rajono savivaldybės mero rezervo lėšų naudojimo tvarkos aprašu, kuriuo numatoma, kad Mero rezervas gali būti skiriamas ekstremaliosioms situacijoms ir (arba) ekstremaliesiems įvykiams likviduoti, jų padariniams šalinti ir padarytiems nuostoliams iš dalies apmokėti;
gaisrų ir stichinių nelaimių ir kitų įvykių padariniams likviduoti ir jų padarytiems nuostoliams iš dalies apmokėti bei dėl nepaprastosios padėties atsiradusioms išlaidoms iš dalies apmokėti ir (arba) jos padariniams šalinti finansavimo  2024 m. neprireikė</t>
  </si>
  <si>
    <t>Fondo lėšos panaudotos pagal tarybos nustatytą tvarką, neviršijant bendrų savivaldybės reprezentacijai skirtų lėšų</t>
  </si>
  <si>
    <t>Pagal grafiką grąžintos paskolos, mokėtos palūkanos</t>
  </si>
  <si>
    <t>2024 m. buvo įgyvendintos gyventojų iniciatyvos „Šviečiančios supynės Kėdainių miesto parke“, „Pelėdnagių paplūdimio“ ir „Babėnų miško – sveikatingumo trasos“, taip pat sukurta ir įdiegta mobili programėlė „Kėdainių rajono gyventojo mobili aplikacija“, kurios įtvirtinimo procesų II etapas numatytas 2026 m. 2025 m. organizuotas penktasis dalyvaujamojo biudžeto konkursas, kuriam pateikta 10 projektų idėjų pasiūlymų; gyventojų balsų dauguma mažos apimties projektų kategorijoje atrinktos iniciatyvos „KULTŪRŲ KIEMAS – pažink Kėdainių istoriją kitaip“ ir „Viešosios infrastruktūros (takų, laiptų) sutvarkymas / įrengimas Surviliškio miestelio centre“, o didelės apimties projektų kategorijoje minimalus reikalaujamas gyventojų balsų skaičius nebuvo surinktas</t>
  </si>
  <si>
    <t>Savivaldybė dalyvavo  Lietuvos savivaldybių asociacijos,  VšĮ Kauno regiono plėtros agentūros,  Kauno regiono plėtros tarybos veiklose</t>
  </si>
  <si>
    <t>62/10</t>
  </si>
  <si>
    <t>Administracija sustiprino IT ir kibernetinio saugumo infrastruktūrą – įgyvendino TIS2 reikalavimus, atnaujino serverius ir tinklą, užtikrino duomenų saugojimą Valstybiniame duomenų centre, administravo 62 informacines sistemas bei išplėtė skaitmeninių darbo priemonių naudojimą. Taip pat pradėti "duomenų ežero" sprendimo formavimo darbai, siekiant centralizuotai kaupti, struktūruoti ir analizuoti skirtingų IS duomenis, užtikrinti jų vientisumą, saugumą. Įgyvendintos priemonės atspindi atsakingą požiūrį į viešųjų paslaugų kokybę, gyventojų duomenų apsaugą ir tvarią, į inovacijas orientuotą savivaldybės plėtrą.</t>
  </si>
  <si>
    <t>Projekto metu sukurtas ir įdiegtas dirbtinio intelekto sprendimas – gyventojų aptarnavimo pokalbių robotas su vidine žinių baze, integruotas į savivaldybės informacinę infrastruktūrą, leidžiantis automatizuoti pasikartojančias konsultavimo užklausas, pagerinti informacijos prieinamumą ir didinti viešųjų paslaugų teikimo efektyvumą</t>
  </si>
  <si>
    <t>Centralizuoto vidaus audito skyrius</t>
  </si>
  <si>
    <t>2025 m. patvirtintas Savivaldybės 2025−2027 m. korupcijos prevencijos veiksmų planas, kuriame numatytos 25 prevencijos priemonės skaidrumui Savivaldybės administracijoje didinti. Administracijoje atliktas 101 teisės aktų projekto antikorupcinis vertinimas, parengtos ir viešai paskelbtos pažymos, nuolat atnaujinta skiltis „Korupcijos prevencija“, vykdytas darbuotojų antikorupcinis švietimas bei korupcijos tolerancijos tyrimas, parodęs aukštą netoleravimo lygį ir minimalią galimų pažeidimų tikimybę</t>
  </si>
  <si>
    <t>Priežiūros ir (ar) kontrolės veiklų planavimas, koordinavimas, kontrolė, korupcijos prevencijos viešinimo vykdymas</t>
  </si>
  <si>
    <t>2025 m. Administracijos darbuotojai dalyvavo tiek bendruose, tiek pavieniuose kvalifikaciniuose mokymuose ir kursuose, įskaitant pirmos pagalbos teikimo, asmenų aptarnavimo, konfliktų valdymo, asmens duomenų apsaugos, kibernetinės higienos bei pilietinio pasirengimo temas. Mokymuose dalyvavo  per 90 proc. personalo</t>
  </si>
  <si>
    <t>"Babėnų miškas – sveikatingumo trasa"  iniciatyvos įgyvendinimas: darbų bei įrenginių rengimo viešojo pirkimo organizavimas, darbų koordinavimas, rangovo prisiimtų sutartinių įsipareigojimų vykdymo kontrolė</t>
  </si>
  <si>
    <t>520</t>
  </si>
  <si>
    <t>2025 m. pateikta paraiška pagal LR Ekonomikos ir inovacijų ministerijos priemonę, finansavimas skirtas vandentiekio tinklų įrengimui LEZ teritorijoje – Klonio, Juodkiškio, Medelyno, Gamyklų technikos, Biochemikų, Metalistų, Pramonės, Cukraus ir Vakarų gatvėse, nutiesta Ø 300 mm vandentiekio tinklų 6,24 km ir Ø 200 mm tinklų 2,8 km. Taip pat pasirašyta sutartis su AB „Energijos skirstymo operatorius“ dėl elektros tinklų rekonstrukcijos, rengiamas darbų darbo projektas, siekiant užtikrinti modernią ir efektyvią infrastruktūrą LEZ zonoje.</t>
  </si>
  <si>
    <t xml:space="preserve">Investicijoms parengtų/pagerintų  viešųjų teritorijų plotas, ha (LEZ teritorijos bendras plotas) </t>
  </si>
  <si>
    <t>Koofinansuotas projektas, darbai atlikti</t>
  </si>
  <si>
    <t>Rekonstrukcija atlikta 2023-2024 m. laikotarpiu atlikta. Administracijai kofinansuotos ES ir SBVB lėšos</t>
  </si>
  <si>
    <t>Lietaus kanalizacijos ir drenažo remonto darbai įgyvendinti Šėtos sen. A. Kaplių gyvenvietėje, Pernaravos k. Langakių gyvenvietėje, Dotnuvos sen. Vainotiškių k. ir Gudžiūnų sen. Vikaičių k., Vilainių sen. Lančiūnavos gyvenvietėje bei Josvainių sen. Žiedupės upelyje</t>
  </si>
  <si>
    <t>Savivaldybės administracija užtikrino sklandžią paramos ir draudimo administraciją žemės ūkyje, koordinavo paraiškų priėmimą, paramos paskirstymą bei medžiojamųjų gyvūnų padarytos žalos vertinimą, prisidedant prie ūkininkų pajamų stabilumo ir rizikos valdymo. Kai kurių iššūkių, pavyzdžiui, klimato kaitos poveikio ar bičių šeimų mažėjimo, sprendimų tikimasi valstybės lygmens priemonėmis, o administracija užtikrino, kad rajone paramos procesai vyktų sklandžiai ir operatyviai.</t>
  </si>
  <si>
    <t>Parengti investiciniai ir techniniai projektai bei atlikta techninių projektų ekspertizė Kėdainių rajono Kunionių, Skaistgirių, Pajieslio, Miegėnų, Vikaičių, Surviliškio ir Tiskūnų kadastrinėse vietovėse vykdomų sausinimo sistemų melioracijos griovių ir statinių rekonstrukcijai, užtikrinant infrastruktūros modernizavimą ir efektyvų drenažo sistemos veikimą.</t>
  </si>
  <si>
    <t>Atlikta Akademijos parko tvarkyba: restauruoti keturi istoriniai paminklai (Grafui H. Kreicui, St. Nacevičiui, tremtiniams agronomams bei Klaipėdos sukilimo dalyviams), atliktas profesionalus parko medžių lajų genėjimas bei suremontuoti pėsčiųjų takai. Ypatingas dėmesys skirtas gamtos paveldui – sutvarkyta aplinka prie „Vilniaus ąžuolo“ ir „Instituto alėjos“, taip išsaugojant unikalią parko atmosferą lankytojams</t>
  </si>
  <si>
    <t>Baigtas rengti Babėnų šilo miškotvarkos ir pritaikymo poilsiui bei laisvalaikiui techninis projektas, pagal kurį 2026 m. prasidės darbai, kuriais siekiama natūralią gamtinę erdvę geriau pritaikyti lankytojų poreikiams, kartu išsaugojant jos ekologinę vertę</t>
  </si>
  <si>
    <t>Parengtas Bakainių piliakalnio priešpilio avarijos grėsmės pašalinimo darbų projektas ir gautas leidimas paveldo tvarkybos darbams vykdyti. Pasiruošta paraiškos teikimui finansavimui gauti</t>
  </si>
  <si>
    <t>Baigti Atminties skvero memorialo, skirto kovoms už Lietuvos nepriklausomybę, teritorijos sutvarkymo darbai, taip pat atlikti Šventybrasčio 1863 m. sukilėlių kapo bei Nepriklausomybės dešimtmečio paminklo priežiūros darbai. Vykdant paveldo programas, įrengta 18 informacinių kelio ženklų į lankytinas vietas (Surviliškio ir Josvainių tiltus, Zavišinės dvarą, Skinderiškio parką, Plinkaigalio piliakalnį, Gumbių koplytėlę), parengtas Gelnų koplytėlės tvarkybos projektas bei atliktos 4 projektų ekspertizės. Pradėti Apytalaukio bažnyčios tvoros remonto, dvaro rūmų avarijos būklės šalinimo bei partizanų kapų Gudžiūnuose ir Surviliškyje tvarkymo viešieji pirkimai, apšviesta Evangelikų liuteronų bažnyčia, suorganizuotas Europos paveldo dienų renginys bei parengtos 41 kapinių neprižiūrimų kapaviečių teritorijų schemos</t>
  </si>
  <si>
    <t>Baigtas Kėdainių dvaro sodybos minareto fasadų tvarkybos etapas: restauruotos sienos, laiptai, nuogrinda ir balkonas,  pagal paruoštą grafinę medžiagą atkurta dingusi marmurinė lenta su originaliu tekstu ir brėžiniu. Šiuo metu darbai tęsiami vidaus erdvėse: įstatomos durys ir langai, įrengiamas apšvietimas, turėklai bei apsaugos sistemos, kad objektas būtų pilnai pritaikytas lankymui</t>
  </si>
  <si>
    <t>Įgyvendinant programą, pasirašytos 4 biudžeto finansavimo sutartys, pagal kurias Dotnuvos bažnyčioje atnaujintos grindys, Šėtos bažnyčioje suremontuotas ir nudažytas pietinis fasadas, o Paberžės varpinėje atlikti stogo bei fasadų einamosios priežiūros darbai. Taip pat parengtas Šlapaberžės bažnyčios tvarkomųjų statybos darbų projektas, sudarantis pagrindą tolimesniems pastato atnaujinimo etapams.</t>
  </si>
  <si>
    <t>Įgyvendinant programą, pasirašytos 2 biudžeto finansavimo sutartys. Sėkmingai įgyvendintas Lipliūnų dvaro sodybos fragmentų rūmų tvarkybos etapas: sutvarkytas balkonas ir jo tvorelė, mansardos dalyje pakeisti langai bei durys ir sutvarkyti angokraščiai. Tuo tarpu sutartis dėl pastato Didžioji g. 12 fasado tvarkymo buvo nutraukta laiku neatlikus numatytų darbų</t>
  </si>
  <si>
    <t>Įgyvendintas tikslinėmis lėšomis finansuotas  investicinis projektas, rekonstruojant Šušvės, Nykio, Palčio ir Kruosto sausinimo sistemų melioracijos griovius bei juose esančius statinius Kunionių, Skaistgirių, Pajieslio, Miegėnų, Vikaičių, Surviliškio ir Akademijos kadastrinėse vietovėse, pagerinant drenažo efektyvumą ir žemės ūkio sklypų naudojimo sąlygas rajone</t>
  </si>
  <si>
    <t>Kompleksiškai sutvarkytos Rezistentų paminklinio akmens prieigos ir gretima teritorija, rekonstruota dviračių tako atkarpa, pagerintas estetinis vaizdas ir prieinamumas</t>
  </si>
  <si>
    <t>Sutvarkyta Mickevičiaus g. 26A teritorija, įrengiant automobilių stovėjimo aikštelę, apšvietimą, pastatant modulinį konteinerinį viešąjį tualetą, įrengiant mažąją architektūrą . Taip pat įrengtas takas, jungiantis Mickevičiaus 26A sklypą su miesto parko artimiausiu pėsčiųjų taku</t>
  </si>
  <si>
    <t>46 fiziniams asmenims iš dalies kompensuotos  individualių nuotekų valymo įrenginių įsigijimo išlaidos</t>
  </si>
  <si>
    <t>Koordinuotas Sosnovskio barščio naikinimas Dotnuvos, krakių, Pelėdnagių, Šėtos, Vilainių, Surviliškio, Pernaravos  bei Miesto seniūnijose bei organizuotas šio invazinio augalo gausos reguliavimo plano parengimas. Užtikrinta saugomų teritorijų apsauga, Nevėžio ir Dotnuvėlės upių pakrančių valymas, jūrinų erelių perimviečių stebėjimas bei Krakių II tvenkinio įžuvinimas pagal žuvų išteklių atkūrimo planą, finansuotos gelbėjimo ir cheminių avarijų padarinių likvidavimo priemonės. Vykdant aplinkosauginį švietimą, organizuota „Darnaus judumo savaitė“, surengtos virtualios realybės edukacijos „Žalioji viktorina“ bei finansuotas „Atžalyno“ gimnazijos dalyvavimas Gamtosauginių mokyklų programoje</t>
  </si>
  <si>
    <t>Valstybės biudžeto lėšomis atlikta melioracijos statinių remonto ir priežiūros darbų:  suremontuota drenažo sistemų 110,42 ha plote, suremontuota  21,604 km magistralinių griovių, 17 vandens pralaidų, kitų statinių (žiotys, kontroliniai šuliniai) 263 vnt., nušienauta 19,12 ha griovių šlaitų, 6,0 km apsauginių pylimų, 1 vandens siurblinė</t>
  </si>
  <si>
    <t>2025 m. medžiojamųjų gyvūnų padarytos žalos įvertinimo prašymus  pateikė dvigubai daugiau subjektų nei 2024 m. (16 --&gt; 31):  iš viso pastatyta 11,85 km tvorų, apsaugant 96,54 ha žemės ir miško plotų, o 8,3 ha plote repelentais nutepta 13 740 eglės sodinukų.Vietoj planuoto žalos incidentų skaičiaus  mažėjimo stebimas visų rodiklių (subjektų, prašymų, aktų ir piniginės žalos) augimas. Stumbrų padaryta žala sudaro didelę dalį  bendros sumos, taip pat matomas augimas dėl kitų žvėrių padarytos žalos augimo, o vilkų daroma žala fiksuota minimali</t>
  </si>
  <si>
    <t xml:space="preserve">Per metus registruotų gyvūnų daromos žalos incidentų skaičius </t>
  </si>
  <si>
    <t>mažesnis ne pernai</t>
  </si>
  <si>
    <t>didesnis nei pernai</t>
  </si>
  <si>
    <t>Projektas subūrė 12 įvairių sričių verslo atstovų, kuriems buvo suteiktos individualios ekspertų konsultacijos, mentorystė bei verslo inkubavimo paslaugos veiklos stiprinimui. Grupiniai susitikimai padėjo stiprinti vietos verslo bendruomeniškumą, skatinti partnerystes ir užtikrinti tvarią pradedančiųjų verslų plėtrą Kėdainių rajone.</t>
  </si>
  <si>
    <t>2025 m. Šėtos miestelio kapinėse įrengtas 36 vietų kolumbariumas, taip pat sėkmingai suskaitmenintos Šėtos mstl., Pagirių k., Gėlainių k.,  Josvainių mstl., Krakių miestelio naujosios (Peštiniukų k.) ir senosios kapinės. koordinuotas Daškonių kapinių plėtros ir gyvūnų kapinių įrengimo techninio projekto parengimas</t>
  </si>
  <si>
    <t>Vykdytas aplinkos oro, paviršinio ir požeminio vandens, dirvožemio bei aplinkos triukšmo monitoringas pagal Kėdainių rajono savivaldybės 2019–2024 metų ir 2025–2030 metų aplinkos monitoringo programas, Vykdyti suspenduotų kietųjų dalelių (SKD) matavimai aplinkos ore Kėdainių mieste, įverinant transporto, šildymo sistemų ir pramonės daromą įtaką vietos ekosistemai bei gyventojų sveikatai. Rezultatai:  matavimai 4 miesto vietose atitiko Lietuvos ir ES teisės aktų reikalavimus, o gauti rezultatai neviršijo nustatytų saugių ribinių verčių</t>
  </si>
  <si>
    <t>Seniūnijoms skirtos lėšos želdiniams įsigyti, želdynams prižiūrėti, atliktas viešųjų erdvių apželdinimas Kėdainių mieste daugiamečiais augalais, įsigytos biologinės apsaugos priemonės kaštonams apsaugoti, atnaujinta  želdynų ir želdinių apsaugos, tvarkymo ir priežiūros dokumentacija</t>
  </si>
  <si>
    <t>Įgyvendinant gyvūnų gerovės priemones, sugaudyta ir sterilizuota bei nuo pasiutligės paskiepyta 118 bešeimininkių kačių. Taip pat sugauti ar iš namų paimti 29 bešeimininkiai bei bepriežiūriai gyvūnai, 25 iš jų paženklinti mikroschemomis, bei užtikrintas gaišenų surinkimas iš viešųjų erdvių</t>
  </si>
  <si>
    <t>Parengtas techninis projektas ir surengtos konsultacijos su visuomene dėl miesto viešųjų erdvių atnaujinimo. Numatyta sutvarkyti teritorijas Chemikų ir Respublikos gatvių daugiabučių kvartale, Didžiosios gatvės skvere (prie Kėdainių butų) bei Smilgos upės slėnyje – čia bus formuojami želdynai, modernizuojama žalioji infrastruktūra ir įrengiami laidžios dangos takai, gerinant aplinkos estetiką ir patrauklumą gyventojams</t>
  </si>
  <si>
    <t>Rengti žemės sklypų formavimo ir pertvarkymo projektai, atlikti žemės sklypų paženklinimo darbai, parengtos ir tikslintos kadastro bylos bei žemės sklypų kadastro duomenys. Taip pat parengtos architektūros kokybės kriterijų vertinimo metodikos gairės. Per ataskaitinį laikotarpį užbaigtas Pelėdnagių kaimo detalusis planas, specialusis planas Upytės keliui bei Birutės gatvės projektiniai sprendiniai Kėdainių miesto seniūnijos Daukšių ir Paeismilgio kaimuose</t>
  </si>
  <si>
    <t xml:space="preserve">Parengti 8 investiciniai projektai, auditai ir įgyvendinimo planai, sudarantys pagrindą teikti paraiškas ES ir kitų finansavimo šaltinių paramai gauti savivaldybės infrastruktūros gerinimo ir plėtros projektams įgyvendinti </t>
  </si>
  <si>
    <t>Sudarytų sutarčių išmokai gauti skaičius einamaisiais metais / iš viso bendras</t>
  </si>
  <si>
    <t>1/6</t>
  </si>
  <si>
    <t>2025 m. 58 subjektai kreipėsi dėl savivaldybės infrastruktūros plėtros įmokos apskaičiavimo. Per metus gauta 5,34 tūkst. Eur prioritetinių ir 42,75 tūkst. Eur neprioritetinių įmokų. Taip pat panaudota 87,91 tūkst. Eur neprioritetinių įmokų lėšų išmokai AB „Kauno grūdai“ pagal infrastruktūros plėtros sutartį už Stoties gatvės (Kėdainių m.) privažiavimo kelio projektavimo ir kapitalinio remonto darbus</t>
  </si>
  <si>
    <t>10270</t>
  </si>
  <si>
    <t xml:space="preserve">2025 m. pradėti S. Jaugelio Telegos g. daugiabučių gyvenamųjų namų   kvartalo teritorijos atnaujinimo darbai Taip pat atnaujintos daugiabučių namų kiemų dangos prie Gegučių g. 8 ir 11, Mindaugo g. 10 ir 12, P. Lukšio g. 3, Chemikų g. 4, 6 ir 8, Respublikos g. 38, Šėtos g. 79, Sodų g., Vainotiškių k. Ežero g. 13, 15, 17 ir 19 bei Josvainių mstl. Skroblų g. 4, gerinant gyvenamosios aplinkos kokybę mieste ir rajone. Iš viso atnaujinta per 10 tūskt. kv. m. teritorijos. </t>
  </si>
  <si>
    <t>Gegučių, Mindaugo, Lukšio, Chemikų, Respublikos, Šėtos, Sodų, Vainotiškių k. Ežero, Josvainių mstl. Skroblų gatvių daugiabučių gyvenamųjų namų teritroijų atnaujinimo darbų  viešųjų pirkimų organizavimas, rangos darbų koordinavimas, rangovo  prisiimtų sutartinių įsipareigojimų vykdymo kontrolė</t>
  </si>
  <si>
    <t xml:space="preserve">Rengiamas Miesto seniūnijos pastatos modernizavimo techninins projektas </t>
  </si>
  <si>
    <t>Atnaujinamų seniūnijų pastatų techninės dokumentacijos parengimas</t>
  </si>
  <si>
    <t>Stogų remonto, lietvamzdžių keitimo ir stogo atramų stiprinimo darbai vykdyti Kėdainių sporto centre, Josvainių gimnazijoje, Mikalojaus Daukšos viešojoje bibliotekoje, Velyčkų koplyčios mozaulio restauravimo objekte, Beinaičių pagrindinėje mokykloje bei Kėdainių kultūros centro Pelėdnagių skyriuje</t>
  </si>
  <si>
    <t>Išlaidos skirtos ES finansuojamų projektų išlaidų apmokėjimui kompensavimo būdu (t.y. apmokamos projektų išlaidos, kai ES finansavimas pervedamas - finansinis srautas subalansuojamas ("atstatomas")</t>
  </si>
  <si>
    <t>Susisiekimo infrastruktūros projektavimo darbai neprioritetinėje infrastruktūros teritorijoje buvo atidėti dėl nacionalinės centrinės perkančiosios organizacijos (CPO LT) elektroninio katalogo diegimo ir paleidimo proceso užtrukimo. Planuota galimybė įsigyti projektavimo paslaugas atsirado tik metų pabaigoje, todėl darbai nebuvo pradėti.</t>
  </si>
  <si>
    <t xml:space="preserve">Pagal poreikį lėšos skirtos darbams, kurie netinkami finansuoti KPPP lėšomis, rekonstruojant gatves, šaligatvius </t>
  </si>
  <si>
    <t xml:space="preserve"> Lėšos skirtos vežėjo patirtų nuostolių už keleivių vežimą vietinio (miesto ir priemiestinio) reguliaraus susisiekimo autobusų maršrutais kompensavimui</t>
  </si>
  <si>
    <t xml:space="preserve">Atnaujinta Muzikos mokyklos, "Atžalyno" gimnazijos, Spindulio mokyklos bei Kalbų mokyklos kiemų danga  </t>
  </si>
  <si>
    <t>Projektuojamų pėsčiųjų ir dviračių takų atkarpų, vnt. / rekonstruotų takų ilgis, km</t>
  </si>
  <si>
    <t>6 /~3,3</t>
  </si>
  <si>
    <t xml:space="preserve">Įgyvendinant projektą 2025 m. pabaigta S. Dariaus ir Girėno g. atkarpos rekonstrukcija (nuo S. Dariaus ir Girėno g. iki  Draugystės g.), tuo pat metu parengta projektinė dokumentacija atkarpai nuo Draugystės g. iki Pušyno g. bei pradėti projektavimo darbai ruože nuo Pušyno g. iki Žibuoklių g.  Taip pat pradėtas Tilto g., Liaudies g. ir Juodkiškio g. projektavimas, suprojektuotas Gegučių parko takas bei įsigyta ranga. Taip pat  suprojektuotas ir šiuo metu ekspertizuojamas Vaivorykštės tako projektas.
</t>
  </si>
  <si>
    <t>~36,7/1</t>
  </si>
  <si>
    <t xml:space="preserve">11 seniūnijų teritorijų  vykdyti žvyravimo darbai, nužvyruota apie 36,7 km kelių, o dulkėtumo mažinimo priemonės seniūnijose taikytos padengiant žvyrkelius specialiomis priemonėmis, siekiant sumažinti dulkių sklaidą ir pagerinti gyvenimo sąlygas vietos gyventojams. Ši praktika atitinka žvyrkelių dulkėtumo mažinimo standartus, kurių tikslas – užtikrinti saugesnes eismo sąlygas, geresnę gyvenimo kokybę ir aplinkos būklę žvyrkeliais besinaudojančiose teritorijose
</t>
  </si>
  <si>
    <t>Vykdomi darbai apėmė gatvių ir žvyruotų kelių stiprinimą, duobių taisymą, asfaltbetonio dangos atnaujinimą bei šaligatvių iš betono trinkelių tvarkymą. Eismo saugumui gerinti seniūnijose įrengta kelio ženklų, sferinių veidrodžių, plieninių apsauginių aitvarų, atlikti horizontalaus ženklinimo darbai ir perėjų kryptinis apšvietimas. Baigti kapitalinio remonto ir rekonstrukcijos darbai Janušavos g., V. Svirskio, Aušros g., Kosmonautų g. 5 akligatviuose, Gėlainių g., Skroblų g., kelio ruože Meironiškiai–Meironiškėliai, Stebulių g., taip pat Dvaro g. šaligatvis; pradėti arba tęsiami darbai Elevatoriaus g. Kėdainiuose ir Parko g. Kalnaberžėje, parengti rekonstravimo ir kapitalinio remonto projektai su ekspertizėmis</t>
  </si>
  <si>
    <t>~13</t>
  </si>
  <si>
    <t>1,2 Mw</t>
  </si>
  <si>
    <t>~1 Mw</t>
  </si>
  <si>
    <t>2025 m. pasirašyta sutartis dėl nutolusios saulės elektrinės įsigijimo iš saulės parko Anykščių rajone, įsigijimui imta paskola; faktinis apmokėjimas numatytas 2026 m.</t>
  </si>
  <si>
    <t>1930/34/60</t>
  </si>
  <si>
    <t>Lėšos skirtos 12 objektų remontui</t>
  </si>
  <si>
    <t>2025 m. rajono teritorijoje įgyvendinti gatvių apšvietimo modernizavimo darbai: paklota 760 m oro kabelinės linijos ir 1170 m požeminės kabelinės linijos, sumontuota 29 naujos apšvietimo atramos, pakeistos 5 esamos, įrengta 60 LED šviestuvų bei 9 LED prožektoriai, taip užtikrinant efektyvesnį ir taupesnį viešosios erdvės apšvietimą. Modernizuotas apšvietimas take į ligoninę bei Gegučio g. skersgatvyje, atnaujinti miesto seniūnijos gatvių apšvietimo valdymo pultai, nauji apšvietimo tinklai įrengti J. Basanavičiaus gatvės dalyje, Paberžės k. parko kelyje, Šlapaberžės k. Dvaro g., Langakių k. Rasų g. bei Gudžiūnų mstl. Tujų g. Sumontuoti stulpai su žibintais Senosios Rinkos aikštėje, įrengtas apšvietimas Budrio g. 5 pėsčiųjų take</t>
  </si>
  <si>
    <t>Lėšos skirtos 1 objekto remontui</t>
  </si>
  <si>
    <t>Parengta  techninė dokumentacija vandentiekio tinklams Gineitų kaime ir Ansainių kaime, taip pat paruošta techninė dokumentacija nuotekų tinklų įrengimui ir nuotekų valyklos statybai Langakiuose</t>
  </si>
  <si>
    <t xml:space="preserve">Vietinė buitinių nuotekų valykla įrengta  Labūnavos k. Nevėžio g. </t>
  </si>
  <si>
    <t>Įgyvendinant projektą 2025 m. parengti Miegėnų, Kalnaberžės, Krakių ir Meironiškių kaimų vandentvarkos techniniai projektai bei atliktos jų ekspertizės, rengiamas Beinaičiuose TP. Pasirašytos sutartys dėl rangos darbų Šlapaberžėje ir Akademijoje (apimant Tilto, Vingio, Lauko, Dobilo, Pievų ir Kranto gatves). Akademijoje pradėti  numatyti inžinerinių  tinklų tiesimo darbai</t>
  </si>
  <si>
    <t>Miesto seniūnija vykdė smulkius darbus miesto teritorijoje, užtikrinant esamų tinklų funkcionavimą ir infrastruktūros priežiūrą.</t>
  </si>
  <si>
    <t>Smulkiojo verslo rėmimo fondo parama pasinaudojo 9 verslo subjektai. Iš viso verslininkams skirta 17 287,91 Eur parama. Parama teikta darbo priemonių ir įrangos įsigijimo, rinkodaros priemonių, interneto svetainių kūrimo, mokymų ir negyvenamųjų patalpų nuomos išlaidų daliniam kompensavimui. Populiariausia paramos priemonė – darbo priemonių / įrangos įsigijimo išlaidų dalinis kompensavimas, kuriai teko didžiausia skirta lėšų dalis ((pasinaudojo 7 pradedančiųjų veiklą įmonių). Vidutinis finansinės paramos dydis vienam verslo subjektui buvo 1 920,87 Eur.</t>
  </si>
  <si>
    <t>2025 m. Kėdainių TVIC įgyvendino viešųjų paslaugų verslui programą – teikė informaciją ir individualias konsultacijas pradedantiesiems bei veikiantiems verslams, administravo Smulkiojo verslo rėmimo fondą, atnaujino savivaldybės įmonių duomenų bazę, analizavo ir viešino verslo situacijos rodiklius, aktyviai skleidė informaciją apie paramos galimybes ir teisės aktų pokyčius bendradarbiaujant su partnerių institucijomis. Siekiant stiprinti rajono verslo žinomumą, organizuotas tradicinis Verslo dienos renginys, kartu su Švietimo pagalbos tarnyba surengta Verslo savaitė moksleiviams, inicijuotas nacionalinės žiniasklaidos atstovų vizitas į rajono įmones, o didžiuosiuose šalies portaluose viešintos Kėdainių verslų sėkmės istorijos, taip prisidedant prie palankios verslo aplinkos formavimo ir investicinio patrauklumo didinimo</t>
  </si>
  <si>
    <t>18</t>
  </si>
  <si>
    <t>2025 m. Kėdainių TVIC apsilankė 15 222 lankytojai – 18 proc. daugiau nei 2024 m.; augo vietinių turistų skaičius, o užsieniečių šiek tiek sumažėjo, daugiausia dėl neveikusio Radvilų mauzoliejaus. Didėjo susidomėjimas šeimų, kolektyvų ir piligrimų kelionėmis, edukacijomis bei renginiais. TVIC darbuotojai organizavo 73 ekskursijas. Kėdainių TVIC  sustiprino turizmo informacijos sklaidą ir rajono žinomumą: aptarnauta 15 222 užklausų (+18 proc.), dalyvauta 5 tarptautinėse ir nacionalinėse parodose, atnaujinta interneto svetainė (627 tūkst. naudotojų), iš naujo sukurti socialiniai tinklai ir per pusmetį pritraukta daugiau kaip 2 000 sekėjų, išleista 8 000 vnt. leidinių, sukurta dvigubai daugiau vizualinio turinio nei planuota, administruota mobilioji programėlė „Visit Kėdainiai“, pastatyti informaciniai stendai. Organizuoti didelio susidomėjimo sulaukę renginiai ir žygiai, vyko mokymai apgyvendinimo sektoriui dėl NTIS sistemos, aktyviai bendradarbiauta su nacionaline turizmo agentūra ir žiniasklaida – publikuoti straipsniai bei TV reportažai, stiprinę Kėdainių krašto matomumą Lietuvoje ir užsienyje</t>
  </si>
  <si>
    <t>Per 2025 m. į ikimokyklinį ir priešmokyklinį ugdymą sėkmingai įtraukti 155 vaikai iš 18 švietimo įstaigų, teikiant jiems pagalbą ugdymo procese.</t>
  </si>
  <si>
    <t>9 ugdymo įstaigos dalyvauja ES projekte, siekiant gerinti švietimo paslaugų kokybę, aprūpinant efektyviai veikiančias bendrojo ugdymo mokyklas laboratorine įranga, priemonėmis ir kompiuterine įranga. 2025 m.  projekto dalyvėms paskirti 286 kompiuteriai ir 2 kalbų laboratorijos</t>
  </si>
  <si>
    <t>15 švietimo įstaigų įsigijo skaitmeniniui ugdymui reikalingą įrangą, skaitmenines mokymosi platformas, licencijas</t>
  </si>
  <si>
    <t xml:space="preserve">Finansuota 26 vaikų vasaros poilsio ir užimtumo stovyklų programų, kuriose dalyvavo 705 vaikų, iš jų 69 turintys didelių ir labai didelių specialiųjų ugdymosi poreikių.  27 NVŠ teikėjai vykdė 60 programų, kuriose vidutiniškai dalyvavo 1 873 mokinių. Apie 240 mokinių, turinčių vidutinių, didelių ir labai didelių specialiųjų ugdymosi poreikių, buvo skirti 2 NVŠ krepšeliai. NVŠ krepšeliu pasinaudojo apie 37 proc. mokinių, iš jų apie 46 proc. – iš miesto mokyklų, apie 54 proc. – kaimiškųjų vietovių. NVŠ veiklose, organizuojamose mokyklų ir kitų švietimo teikėjų, dalyvavo 79,1 proc. Savivaldybės bendrojo ugdymo mokyklų mokinių </t>
  </si>
  <si>
    <t>Pradėtos įgyvendinti projekto veiklos, kuriomis siekiama didinti ugdymo įstaigų įtrauktį: sėkmingai atliktos viešųjų pirkimų procedūros ir Kėdainių Senamiesčio bei „Ryto“ progimnazijose pradėti universalaus dizaino sprendimų įgyvendinimo rangos darbai</t>
  </si>
  <si>
    <t>Atlikus patalpų remonto darbus, ruoštasi visos dienos mokyklos veiklos pradžiai: įsigyjama šiuolaikiška įranga, funkciniai baldai bei ugdymo priemonės, kurios užtikrins kokybišką mokinių užimtumą ir individualią pagalbą ateityje</t>
  </si>
  <si>
    <t>2025 m. priemone pasinaudojo 2 pradedantieji pedagogai (finansinis skatinimas), 1 pedagogas gavo būsto išlaidų kompensaciją, 4 pedagogams apmokėtos studijos, daugiau nei 100 pedagogų iš visų ugdymo įstaigų paskatinti už pedagoginę lyderystę ir profesinius pasiekimus, visų ugdymo įstaigų pedagogai dalyvavo psichologinio atsparumo ir profesinių kompetencijų stiprinimo veiklose, taip pat pedagogams organizuoti forumai, konferencijos ir kiti profesiniai renginiai.</t>
  </si>
  <si>
    <t>Paskatintų gabių mokinių skaičius</t>
  </si>
  <si>
    <t>Savivaldybės švietimo įstaigose įgyvendintas Dalyvaujamasis biudžetas, lėšos paskirstytos 11 švietimo įstaigų.  Iniciatyva sustiprino demokratinius procesus mokyklose, skatino mokinių pilietiškumą, atsakomybę ir finansinį raštingumą, didino jų įsitraukimą į sprendimų priėmimą bei prisidėjo prie mokyklų aplinkos gerinimo.</t>
  </si>
  <si>
    <t>Savivaldybės ugdymo įstaigose stiprintas saugumas ir prevencinė veikla: 3 įstaigose įrengtos lauko durų užrakinimo sistemos, 9 įstaigose – vaizdo stebėjimo kameros, 1 progimnazijoje – elektroninių cigarečių detektoriai. Suorganizuota sporto mugė, įgyvendintos socialinės-prevencinės kampanijos, kurtos ir tobulintos mokytojų bei pagalbos specialistų emocinės gerovės priemonės, dalyvauta kompetencijų didinimo mokymuose priklausomybių prevencijos tema. Taip pat organizuotos prevencinės paskaitos mokiniams, tėvams ir mokytojams bei seminaras apie psichoaktyvių medžiagų vartojimo prevenciją, plėtotos mobilaus ir atvirojo darbo su jaunimu paslaugos</t>
  </si>
  <si>
    <t>Lopšeliui-darželiui  „Žilvitis“ ir lopšeliui-darželiui  „Pasaka" dalyvaujant Žemės ūkio ministerijos  iniciatyvoje, siekiama vaikus maitinti trumposiomis maisto tiekimo grandinėmis tiekiamu vietiniu kokybišku maistu. Parama dengiamas kainų skirtumas, susidarantis renkantis ekologiškus ir pagal nacionalinę maisto kokybės sistemą pagamintus produktus vietoj įprastinių maisto produktų ir žaliavų</t>
  </si>
  <si>
    <t xml:space="preserve">Darbai buvo vykdyti Josvainių, Šviesiosios, Šėtos, Krakių  M Katkaus, Akademijos gimnazijose,  Senamiesčio, „Ryto“, „Aušros", progimnazijose, lopšeliuose-darželiuose „Vaikystė“, „Puriena“, „Pasaka“, „Varpelis“, „Žilvitis“, Dotnuvos, Labūnavos pagrindinėse mokyklose, Kalbų, Muzikos ir Spindulio mokyklose </t>
  </si>
  <si>
    <t>2025 m. rajone veikė 6 atvirosios jaunimo erdvės ir 1 atvirasis jaunimo centras, kuriuose per metus apsilankė daugiau nei 1 tūkst. jaunuolių. Konkurso būdu finansuoti 6 projektai, kurių veiklose dalyvavo 1526 jaunuoliai. Taip pat finansuoti 6 jaunimo ir (ar) su jaunimu dirbančių organizacijų projektai, į kurių veiklas įsitraukė 1492 jaunuoliai (14–29 m.). Įgyvendinta Kėdainių rajono mokinių savivaldos plėtros 2025 m. programa, kurioje dalyvavo 1629 jaunuoliai, surengtas 41 mokymas, susitikimai ir posėdžiai.</t>
  </si>
  <si>
    <t>Organizuotas Nevyriausybinių organizacijų institucinio stiprinimo ir veiklos plėtojimo projektų finansavimo Savivaldybės biudžeto lėšomis konkursas. Konkurso būdu finansuota 10 projektų</t>
  </si>
  <si>
    <t>Koordinuotas Nevyriausybinių organizacijų veiklos stiprinimo 2023–2025 metų veiksmų plano 2.1.1.1 priemonės „Stiprinti bendruomeninę veiklą savivaldybėse“ bandomojo modelio Kėdainių rajono savivaldybėje įgyvendinimas. Valstybės biudžeto lėšomis finansuoti ir įgyvendinti 8 bendruomeninės veiklos stiprinimo projektai, kurių metu suplanuotos veiklos įvykdytos 100 proc., veiklose dalyvavo 1238 vietos bendruomenės nariai (gyventojai)</t>
  </si>
  <si>
    <t>27/100</t>
  </si>
  <si>
    <t>Organizuotas Bendruomeninių organizacijų veiklos projektų finansavimo Savivaldybės biudžeto lėšomis konkursas, kurio metu finansuoti 27 projektai</t>
  </si>
  <si>
    <t>Savivaldybė, prisidėdama prie vietos veiklos grupių strategijų įgyvendinimo, pasirašė 7 sutartis su rajono vietos projektų vykdytojais ir 11 sutarčių su miesto vietos veiklos grupės projektų vykdytojais. Savivaldybės biudžeto lėšomis prisidėta prie nevyriausybinių organizacijų ir vietos projektų įgyvendinimo, stiprinant bendruomenines iniciatyvas ir vietos plėtrą rajone bei mieste</t>
  </si>
  <si>
    <t>Organizuotos priemonės, skirtos nevyriausybinių organizacijų veiklos stiprinimui ir bendradarbiavimo plėtrai: paminėta Pasaulinė NVO diena, surengtas rajono NVO forumas „Kėdainių rajono NVO vizija 2035“ (52 dalyviai), įvyko išplėstinis Kėdainių ir Raseinių savivaldybių NVO ir bendruomeninių organizacijų tarybų posėdis aktualiems klausimams aptarti, Tarptautinės savanorių dienos proga pagerbti 132 savanoriai. Taip pat koordinuota Savivaldybės NVO tarybos veikla – per metus suorganizuota 11 posėdžių</t>
  </si>
  <si>
    <t>18 / 4549</t>
  </si>
  <si>
    <t>2025 m. Savivaldybės administracija dalinai finansavo rajono mėgėjų meno kolektyvų, įskaitant liaudiškų šokių grupes ir chorius, dalyvavimą 4 tarptautiniuose konkursuose ir festivaliuose Ispanijoje bei Lenkijoje, Lietuvos vaikų ir jaunimo festivalyje-konkurse Klaipėdoje bei respublikinių konkursų regioniniuose ir nacionaliniuose etapuose</t>
  </si>
  <si>
    <t>Skirta lėšų 8 mėgėjų meno kolektyvų tautinių, archeologinių, istorinių kostiumų ir jų dalių bei muzikos instrumentų įsigijimui</t>
  </si>
  <si>
    <t>Krašto kultūros premijos laurete tapo Loreta Steponavičienė – Kėdainių krašto muziejaus Tradicinių amatų centro Arnetų name tautinio paveldo produktų amatininkė, tradicinių amatų meistrė ir tautodailininkė</t>
  </si>
  <si>
    <t>Savivaldybės administracija su partneriais (rajono biudžetinėmis įstaigomis, nevyriausybinėmis organizacijomis) organizavo ir finansavo 42 kultūrines iniciatyvas, valstybinių švenčių ir atmintinų dienų renginius. Taip pat organizuotas konkursas ir iš dalies finasuota 13 Lietuvos kultūros tarybos bei Kultūros paveldo departamento projektų. Minint Pasaulinę kultūros dieną,  jau tryliktus metus surengtas konkursas  „Kultūros versmė“</t>
  </si>
  <si>
    <t>Konkurso būdu iš pateiktų 28 paraiškų  finansuota 18 projektų,Įgyvendinant projektus buvo organizuota 100 edukacinių užsiėmimų ir seminarų, 7 parodos ir 59 kiti įvairaus pobūdžio renginiai. Projektų veiklose dalyvavo virš 4,5 tūkstančio rajono gyventojų</t>
  </si>
  <si>
    <t>17</t>
  </si>
  <si>
    <t>2,5</t>
  </si>
  <si>
    <t>≥29</t>
  </si>
  <si>
    <t>Kėdainių r. žmonių su fizine negalia komandos dalyvavo Lietuvos žmonių su fizine negalia bočios, stalo teniso, biliardo-pulo, rankų lenkimo čempionatuose. Pasirengti šioms varžybos finansuotos 6 sportinės treniruočių stovyklos, kuriose dalyvavo 16 asmenų. Kėdainių rajono veteranų krepšinio komandos dalyvavo Lietuvos veteranų krepšinio lygos 70+ ir 45+ amž. gr. čempionatuose, kuriuose iškovojo bronzos medalius (18 dalyvių)  (iš viso 34 unikalų dalyviai, 2024 m. -29)</t>
  </si>
  <si>
    <t>2025 m. rajone suorganizuoti 9 respublikiniai, 13 rajoninių renginių bei 8 aukšto meistriškumo stovyklos. Kėdainių rajono sportininkai ir komandos ruošėsi ir dalyvavo Lietuvos lengvosios atletikos, karate, štangos spaudimo čempionatuose, Lietuvos ir Europos kultūrizmo ir fitneso čempionatuose</t>
  </si>
  <si>
    <t xml:space="preserve">2025 m. konkursui pateiktos 28 paraiškos, finansuota 20 fizinio aktyvumo (10) ir sporto veiklos (10) projektų. Iš viso suorganizuota 827 veiklos, t.y.  133 veiklomis daugiau nei 2024 m. Sporto projektų finansavimas duoda tiesioginę grąžą per gyventojų užimtumą: veiklose dalyvavo 7 421 dalyvis </t>
  </si>
  <si>
    <t>Organizuotos  mokymo plaukti pamokos 2–4 klasių mokiniams. Mokymo plaukti programa finansuojama Lietuvos plaukimo federacijos informacijos ir paslaugų biuro (18 pamokų rudens ciklas) ir savivaldybės  (14 pamokų pavasario ciklas) lėšomis. Programoje dalyvavo 5 ugdymo įstaigos</t>
  </si>
  <si>
    <t>Įrengta lauko padelio kortų aikštelė</t>
  </si>
  <si>
    <t>Už pasiektus sporto laimėjimus premijomis apdovanota 80 sportininkų ir 12 jų trenerių. 
Kėdainių rajono sportininkai Lietuvos čempionatuose iškovojo 116 medalių: dziudo – 32 medalius, bokso – 25, lengvosios atletikos – 12, krepšinio – 3, mini ralio – 3, kultūrizmo – 2, teniso – 2, karatė – 12, plaukimo – 2, sportinių šokių – 1, moto sporto – 2; tarptautinėse aukšto meistriškumo varžybose pelnyta 20 apdovanojimų</t>
  </si>
  <si>
    <t>Savivaldybės biudžeto  lėšomis finansuotos sporto šakų (1 krepšinio, 3 futbolo, 1 bokso, 1 salės futbolo, 1 dziudo) 7 veiklos programos</t>
  </si>
  <si>
    <t xml:space="preserve">Parengtas patalpų pritaikymo techninis projektas, vykdoma projekto ekspertizė. Apmokėjims už 2026 m. </t>
  </si>
  <si>
    <t>Mieste ir rajone vykdyta vaikų žaidimo aikštelių priežiūra ir atnaujinimas: atnaujinta danga prie Josvainių g. 38A ir Liepos al., įrengta nauja aikštelė su nauja įranga Alksnėnų ir Devynduonių kaimuose, taip pat vykdyti esamų aikštelių smulkūs priežiūros ir remonto darbai</t>
  </si>
  <si>
    <t>100/   530</t>
  </si>
  <si>
    <t>2025 m. Kėdainių šviesiojoje gimnazijoje atidarytos naujos ugdymosi erdvės moderniame trijų aukštų priestate, kuriame įrengtos chemijos, fizikos, biologijos ir biotechnologijų laboratorijos, taip pat kabinetai kūrybiškumo, medijų, dailės, muzikos, lietuvių kalbos mokymui bei kitos šiuolaikiškos mokymosi patalpos</t>
  </si>
  <si>
    <t>100/  &gt;305</t>
  </si>
  <si>
    <t>100   /&gt;467</t>
  </si>
  <si>
    <t>100   /~500</t>
  </si>
  <si>
    <t>100/  ~300</t>
  </si>
  <si>
    <t>100/   ~500</t>
  </si>
  <si>
    <t>Pagal parengtą techninį projektą atlikta mokyklos stogo rekonstrukcija, atnaujinta vėdinimo sistema</t>
  </si>
  <si>
    <t>Rekonstruotas aikštynas: atnaujinta futbolo aikštė, įrengta krepšinio aikštė, bėgimo takai ir šuoliaduobė, sumontuoti treniruokliai, įrengta sporto aikštelė, pakloti trinkelių priėjimo takai, pastatyta tvora su varteliais.</t>
  </si>
  <si>
    <t xml:space="preserve">Atlikta numatytų atnaujinimo darbų, proc. </t>
  </si>
  <si>
    <t xml:space="preserve">Įvykdytos viešojo pirkimo procedūros, pradėti sporto aikštyno atnaujinimo darbai </t>
  </si>
  <si>
    <t>Parengtų įstaigų pastatų modernizavimo techninės dokumentacijos</t>
  </si>
  <si>
    <t>Už pasiekimus dalykinėse olimpiadose, konkursuose, meno festivaliuose ir sporto varžybose buvo atrinkti ir apdovanoti 174 mokiniai. Už gautus aukštus įvertinimus brandos egzaminuose apdovanoti 49 abiturientai. Už puikius pedagoginio darbo rezultatus Kėdainių r. Krakių Mikalojaus Katkaus gimnazijos biologijos mokytoja metodininkė Jolanta Varnienė tapo Savivaldybės Metų mokytoja</t>
  </si>
  <si>
    <t>Įgyvendintų projekto veiklų dalis, proc. (bendras)</t>
  </si>
  <si>
    <t>86</t>
  </si>
  <si>
    <t>2025 m. parengtas  Akademijos darželio-mokyklos „Kaštonas“ modernizavimo projektas  ir atlikta ekspertizė. Taip pat parengtas lopšelio-darželio „Aviliukas“ modernizavimo projektas, šiuo metu vykdoma jo ekspertizė, o atsiskaitymas už projekto parengimą numatytas 2026 m.</t>
  </si>
  <si>
    <t>2025 m. parengtas "Aušros" progimnazijos sporto aikštyno atnaujinimo techninis projektas. Taip pat baigiamas rengti Josvainių gimnazijos sporto aikštyno atnaujinimo techninis projektas, o atsiskaitymas už jo parengimą numatytas 2026 m.</t>
  </si>
  <si>
    <t>Atlikti baigiamieji pastato atnaujinimo ir įrengimo darbai. Po rekonstrukcijos centre suformuotos šiuolaikiškos, daugiafunkcės kultūros erdvės, pritaikytos koncertams, teatro spektakliams, parodoms, repeticijoms ir kitoms kultūrinėms veikloms, taip pat įrengtos patogios repeticijų patalpos meno kolektyvams bei sumontuota nauja garso, šviesos ir vaizdo įranga</t>
  </si>
  <si>
    <t xml:space="preserve">Pradėti Krakių kultūros centro II a. patalpų pritaikymo kultūros reikmėms rangos darbai </t>
  </si>
  <si>
    <t>Atnaujinta Josvainių mažoji salė – įsigyta ir sumontuota apšvietimo bei garso įranga, atliktas Labūnavos skyriaus remontas, modernizuotas Akademijos kultūros centro salės apšvietimas, o Šėtos kultūros centre įrengta nauja garso ir apšvietimo sistema bei projekcinė įranga.</t>
  </si>
  <si>
    <t>~50</t>
  </si>
  <si>
    <t>~53</t>
  </si>
  <si>
    <t xml:space="preserve">Savivaldybės biudžeto lėšomis laboratorijų įrangą, priemones įsigijo Šėtos, Josvainių, Krakių Mikalojaus Katkaus ir Akademijos gimnazijos </t>
  </si>
  <si>
    <t xml:space="preserve">Pasirašyta projekto finansavimo sutartis. Projektas įgyvendinamas kartu su Kėdainių kalbų mokykla. 2025 m. pradėti Kalbų mokyklos patalpų (pasaulio virtuvės) remonto darbai,  sudaryta sutartis dėl 5-tų klasių programos turinio kūrimo. </t>
  </si>
  <si>
    <t>~11492</t>
  </si>
  <si>
    <t>2059</t>
  </si>
  <si>
    <t>1386</t>
  </si>
  <si>
    <t>Išmokos, kompensacijos teiktos ir administruotos  vadovaujantis galiojančiais teisės aktais, užtikrinant, kad visi teisę turintys asmenys laiku gautų priklausančią paramą. Rodiklio reikšmė mažesnė nei planuota dėl sumažėjusio piniginės socialinės paramos gavėjų skaičiaus – augant darbo užmokesčiui bei didėjant gyventojų pajamoms, dalis asmenų pagal LR piniginės socialinės paramos nepasiturintiems gyventojams įstatymą nebeatitiko nustatytų kriterijų paramai gauti</t>
  </si>
  <si>
    <t>5779</t>
  </si>
  <si>
    <t>Programa įgyvendinta lėtinių ir užkrečiamųjų ligų prevencijos, psichinės sveikatos stiprinimo, aplinkos sveikatinimo bei fizinio aktyvumo skatinimo srityse. Iš viso finansuota 20 atrinktų sveikatos projektų, o bendrai pagal poveikio sritis paremta 36 bendruomenių vykdytos priemonės</t>
  </si>
  <si>
    <t>Pradėtos įgyvendinti Visuomenės sveikatos biuro administruojamo projekto veiklos, skirtos sveikos gyvensenos skatinimui, ligų prevencijos ir sveikatos priežiūros svarbos didinimui, sveikos mitybos bei fizinio aktyvumo skatinimui, taip pat psichikos sveikatos paslaugų prieinamumo, kokybės ir švietimo gerinimui.</t>
  </si>
  <si>
    <t>Įgyvendinant programą užtikrintas E. sveikatos informacinės sistemos funkcionalumų palaikymas: siuntimų išrašymas, instrumentinių tyrimų registravimas, neįgalumo ir darbingumo lygio nustatymo duomenų tvarkymas, įstaigos resursų administravimas, e. receptai, ataskaitų ir analizių formavimas, tyrimų rezultatų valdymas, pacientų perregistravimas, prevencinių programų administravimas, nedarbingumo pažymėjimų tvarkymas, IS ir SVDPT vartų bei prieigų priežiūra, laboratorinės informacinės sistemos priežiūra. Taip pat įsigytas 1 komplektas aptarnavimo paslaugų.</t>
  </si>
  <si>
    <t>914 /408</t>
  </si>
  <si>
    <t>Programos lėšomis teiktos stacionarios Žemo slenksčio kabinete ir mobilios paslaugos 2 639 lankytojams, įsigytos priemonės (atrankiniai greitieji ŽIV, hepatitų C, B, sifilio testai,  vienkartinės dezinfekcinės, žaizdų gydymo  priemonės, utilizavimo konteineriai ir transportavimo įranga (krepšiai) mobilioms paslaugoms teikti.  Pasiektas didesnis rodiklis dėl papildomo finansavimo iš Respublikinio priklausomybės ligų centro</t>
  </si>
  <si>
    <t xml:space="preserve"> Įgyvendinant programą pirkti tuberkulino mėginiai ir priemonės, vykdyta rizikos grupių asmenų ankstyvoji diagnostika</t>
  </si>
  <si>
    <t>Įgyvendinant programą įdiegtas spendimas SIGN ON TAB pacientų dokumentų pasirašymas planšetiniuose kompiuteriuose. Įgyvendinta SPĮ IS integracija su ELAB posisteme. Įdiegti papildomi spendimai į SPĮ IS: E090/a Pranešimas apie nustatytą onkologinį susirgimą. E058 Pranešimas apie nustatytą (įtariamą) infekcinį susirgimą ar būklę). 2025 m. įstaigos IPR rodiklis– 100 proc.</t>
  </si>
  <si>
    <t>Programos lėšomis buvo mokamos lizingo įmokos už endoskopinę įrangą su vežimėliu bei endoskopų plovimo ir dezinfekavimo mašiną. 2025 m. atliktos 1 896 endoskopijos ir 837 kolonoskopijos.</t>
  </si>
  <si>
    <t>Programos lėšomis mokamos lizingo įmokos už skaitmenizuoto mamografo įsigijimą, atlikta  mamografijų ir vertinimo paslaugų. Labai aktyviai dirbta viešinimo srityje</t>
  </si>
  <si>
    <t>Finansuotos lizingo įmokos už įsigytus 2 vnt. anestezijos aparatų su paciento gyvybinių funkcijų montavimo sistema bei elektros energijos generatorius. Os įrangos dėka yra galimybė atlikti daugiau dienos chirurgijos paslaugų ir kitų operacijų savalaikio  užtikrinimo</t>
  </si>
  <si>
    <t>35</t>
  </si>
  <si>
    <t>Programos lėšomis mokėtos lizingo įmokos  už  įsigytą tomografą. Kabineto darbo našumas padidėjo, nes naujuoju tomografu (skanuojant 128 sluoksnių) daug greitesnis skanavimo laikas. Paprastesnis paciento paruošimas, ypač tiems, kuriems reikalingas deguonis. Mažesnė pacientų apšvita, kontrastiniai tyrimai tikslesni  tyrimo metu. Atlikta integracija su medicininėmis IS ir MedVAIS</t>
  </si>
  <si>
    <t>~33399/ 0 d.</t>
  </si>
  <si>
    <t>Programos lėšomis mokėtos lizingo įmokos  už  įsigytą dezinfekcijos ir sterilizavimo įrangą. Įsigijus naujus sterilizatorius vienu metu per 1,5 val. galima sterilizuoti 600 l kiekį, tuo tarpu senaisiais aparatais vienu metu sterilizuodavo apie 400 l. Kadangi sterilizuojama vienu metu didesnis kiekis, pati sterilizavimo trukmė bendrai sumažėjo apie 35 min.</t>
  </si>
  <si>
    <t>Programos lėšomis įmokėta pradinė įmoka už įsigytą ordontologinę  įrangą. Mažiau paslaugų suteikta dėl odontologijos kabinetų perkėlimo iš administracinio korpuso, ruošiantis planuojamiems remonto darbams. Buvo suremontuotos ir pritaikytos naujos patalpos, o veikla atnaujinta 2025-09-15.</t>
  </si>
  <si>
    <t>Projektas įgyvendintas, apmokėta kompensavimo būdu, 2025 m.  kompensuotos ES ir SVBV lėšos. Įsigyta reikalinga medicininė ir kita reikalinga įranga ambulatorines slaugos paslaugas namuose teikiančiai mobiliai komandai</t>
  </si>
  <si>
    <t xml:space="preserve">Finansuoti Asociacijos "Kėdainių lietaus vaikai", Šeimų asociacijos "Irvidora" ir VšĮ "Gerų patirčių namai" projektai </t>
  </si>
  <si>
    <t>Programoje numatytomis skatinamosiomis priemonėmis pasinaudojo 11 naujai atvykusių specialistų (6 šeimos gydytojai, 4 gydytojai odontologai ir 1 medicinos psichologas). Sveikatos priežiūros specialistams (40 asmenų), gyvenantiems kituose miestuose ar nuo darbo vietos nutolusiose teritorijose, buvo kompensuojamos kelionės išlaidos</t>
  </si>
  <si>
    <t>Programoje numatytomis priemonėmis pasinaudojo 138 sveikatos priežiūros specialistai. Pritraukta trūkstamos profesinės kvalifikacijos gydytojų 20: vidaus ligų gydytojas - 1, anesteziologai – reanimatologai – 3, oftalmologai – 2, gydytojai rezidentai– 3, kineziterapeutai – 2, endoskopuotojai – 1, šeimos gydytojai – 1, medicinos gydytojai - 6, medicinos psichologas - 1; taip pat bendrosios praktikos slaugytojai – 3, paramedikai - 2.</t>
  </si>
  <si>
    <t>Pagal parengtą techninį projektą vykdyti rangos viešojo pirkimo procedūros. Konkursas įvyko, tačiau mažiausia pasiūlytą tiekėjų kaina žymiai viršijo darbams numatytą sumą, todėl sutartis nebuvo sudaryta. 2026 m. bus vykdomas naujas pirkimas.</t>
  </si>
  <si>
    <t>1/ 789</t>
  </si>
  <si>
    <t>Programos lėšomis įsigyti kondicionieriai įrengti Neurologijos (8), Odontologijos (3),  Vidaus ligų (10), Konsultacijų poliklinikos (4), Radiologijos (2) skyriuose, Sterilizacinėje (2)</t>
  </si>
  <si>
    <t>100/50</t>
  </si>
  <si>
    <t>Prieš modernizuojant 5 šilumos punktus, pirmiausia reikėjo atlikti Šilumos ūkio galimybių studiją, atlikti 5 šilumos punktų projektavimo darbus ir parengti 5 punktų techninį pajungimo projektą. Šie darbai užtruko, nes reikėjo keisti šilumos punktų technines sąlygas, todėl per 2025 m. buvo spėta atlikti tik šiuos darbus, atsižvelgiant į  laiko sąnaudas</t>
  </si>
  <si>
    <t>Programos lėšomis pertvarkytos ir atnaujintos 4 operacinės</t>
  </si>
  <si>
    <t>Programos lėšomis vykdyti PSPC pastato stogo remonto darbai</t>
  </si>
  <si>
    <t>Programos lėšomis maujos patalpos pritaikytos Klinikinės diagnostikos ir patologijos laboratorijos veiklai</t>
  </si>
  <si>
    <t>Parama skirta visiems teisę turintiems mokiniams. Mokinių, gaunančių nemokamą maitinimą, skaičiaus mažėjimą lėmė bendras mokinių skaičiaus mažėjimas. O  mokinių, gaunančių būtiniausius mokinio reikmenis, skaičius didėjo dėl padidėjusio valstybės remiamų pajamų dydžio, kuris lėmė  didesnį besikreipiančių paramos asmenų skaičių</t>
  </si>
  <si>
    <t>463</t>
  </si>
  <si>
    <t>463 vaikams iš dalies arba visiškai atleisti nuo mokesčio už maitinimą. Skaičiaus mažėjimą lėmė bendras ikimokyklinio ugdymo įstaigas lankančių vaikų skaičiaus mažėjimas</t>
  </si>
  <si>
    <t>2029 mokiniams kompensuota maitinimo kaina. Mokinių, gaunančių nemokamą maitinimą, skaičiaus mažėjimą lėmė bendras mokinių skaičiaus mažėjimas.</t>
  </si>
  <si>
    <t>1222</t>
  </si>
  <si>
    <t>UAB "Kėdbusas" finansuota 862,5 tūkst. Eur už keleivių, turinčių teisę į lengvatas pagal LR Transporto lengvatų įstatymą (moksleiviai, senjorai, asmenys su negalia, užsieniečiai, pasitraukę iš Ukrainos dėl Rusijos Federacijos karinių veiksmų) vežimą</t>
  </si>
  <si>
    <t>Užtikrintas paramos teikimas asmenims turintiems teisę gauti piniginę socialinę paramą.</t>
  </si>
  <si>
    <t>13 asmenų gavo kompensacijas teisės aktų nustatyta tvarka</t>
  </si>
  <si>
    <t>2092</t>
  </si>
  <si>
    <t>8220</t>
  </si>
  <si>
    <t>Asmenų, gaunančių individualios pagalbos teikimo išlaidų kompensacijas skaičius didėjo dėl asmenų, kuriems nustatomi individualios pagalbos teikimo išlaidų kompensacijos poreikiai, didėjimo</t>
  </si>
  <si>
    <t>76</t>
  </si>
  <si>
    <t>Vykdytas viešinimas ir konsultacijos dėl galimybės pasinaudoti šia paslauga, 8 asmenims (šeimoms) skirta kompensacija</t>
  </si>
  <si>
    <t>Neveiksniais pripažintų asmenų būklės peržiūra atlikta 76 asmenims</t>
  </si>
  <si>
    <t xml:space="preserve">Vykdytas užsienio kilmės Lietuvos gyventojų integracijos koordinavimas </t>
  </si>
  <si>
    <t xml:space="preserve">Projektas neįvyko dėl Europos socialinio fondo agentūros priimto sprendimo nepradėti jo įgyvendinimo </t>
  </si>
  <si>
    <t>Programoje dalyvavo 133 asmenys. Vykdant programą, seniūnijose pagal terminuotas darbo sutartis buvo įdarbinti 52 asmenys. Pasibaigus 2025 m. užimtumo didinimo programai po 6 mėnesių dirbo 22 asmenys</t>
  </si>
  <si>
    <t>Gyventojams kompensuotas kainų skirtumas už šildymą. Lėšos kompensacijoms skiriamos atsižvelgiant į gyventojų gaunamas pajamas, šildymo sezono trukmę</t>
  </si>
  <si>
    <t>Asmenims kompensuota karšto ir šalto vandens pardavimo kaina.</t>
  </si>
  <si>
    <t>159</t>
  </si>
  <si>
    <t>159 vaikams, gimusiems Lietuvoje ir gyvenantiems Kėdainių r. savivaldybėje išmokėtos 200 Eur dydžio vienkartinės išmokos.</t>
  </si>
  <si>
    <t>147</t>
  </si>
  <si>
    <t>Įgyvendinant Materialinio nepritekliaus mažinimo (MNM) programą gyventojams  išduotos socialinė kortelė, kuria bus galima įsigyti visus maisto produktus ir kitas būtinojo vartojimo prekes (pvz., asmens higienos, buities apyvokos daiktus, namų švaros prekes, kūdikių prekes, drabužius, avalynę ir kt.).</t>
  </si>
  <si>
    <t>Įgyvendinta globėjų pritraukimo ir palaikymo priemonė, siekiant užtikrinti vaikų, likusių be tėvų globos, globą šeimoje. Lėšų didėjimą lėmė globojamų vaikų skaičiaus ir bazinės socialinės išmokos, kuri tiesiogiai susijusi su pagalbos pinigų dydžiu, didėjimas</t>
  </si>
  <si>
    <t>204</t>
  </si>
  <si>
    <t xml:space="preserve">Asmenims, kuriems nustatytas socialinių paslaugų poreikis, socialinę globą teikė 33 teikėjai, socialinės priežiūros paslaugas - 2. Socialinės paslaugos finansuotos pagal socialinių paslaugų teikimo ir finansavimo sutartis. Per 2025 m. 204 asmenims finansuotos socialinės globos ir akredituotos socialinės priežiūros paslaugos  ne savivaldybės  pavaldumo įstaigose </t>
  </si>
  <si>
    <t>Finansuota VšĮ "Gyvenimo namai sutrikusio intelekto asmenims" programa, įstaiga paslaugas teikė 27 asmenims</t>
  </si>
  <si>
    <t>175</t>
  </si>
  <si>
    <t>Tiek namuose, tiek socialinės globos įstaigose socialinės globos paslaugas gaunančių asmenų su sunkia negalia skaičius kasmet auga. Globos teikimas užtikrintas laikantis terminų, nustatytų teisės aktuose</t>
  </si>
  <si>
    <t>16</t>
  </si>
  <si>
    <t xml:space="preserve">16 asmenų teikta asmeninė pagalba asmens higienos, mitybos, judėjimo/mobilumo, socialinių santykių kūrimo/palaikymo srityse. </t>
  </si>
  <si>
    <t>Atlikta savivaldybės įstaigų, teikiančių viešąsias paslaugas Kėdainių rajone, interneto svetainių pritaikymo asmenims su negalia, stebėsena. Parengta Kėdainių rajono kultūros įstaigų prieinamumo asmenims su negalia apžvalga. Inicijuota ir vykdyta apklausa dėl viešųjų erdvių ir lankomų įstaigų pritaikymo asmenims su negalia Kėdainių mieste / rajone. Savivaldybės administracijai teikti pasiūlymai / rekomendacijos dėl miesto bei rajono infrastruktūros pritaikymo asmenims su negalia.</t>
  </si>
  <si>
    <t>20 asmenų vienu metu teiktos atvejo vadybos paslaugos: įvertinus individualius poreikius, atlikta reikalingų paslaugų teikėjų paieška, suteiktos palydėjimo, tarpininkavimo ir atstovavimo paslaugos</t>
  </si>
  <si>
    <t>Paslaugos teikimas užtikrintas, asmenims, kuriems nustatytas paslaugos poreikis. Apie šios paslaugos teikimą buvo skelbiama vietinėje spaudoje ir savivaldybės interneto svetainėje</t>
  </si>
  <si>
    <t>Finansuota 10 vaikų dienos centrų veiklos, kuriose dalyvavo 195 vaikai</t>
  </si>
  <si>
    <t>120</t>
  </si>
  <si>
    <t>Projekto veiklos įgyvendinamos Senamiesčio progimnazijoje,   Akademijos gimnazijoje, Suaugusiųjų ir jaunimo mokymo centre bei „Aušros“ progimnazijoje. Projekto metu įrengta rezervinio elektros tiekimo sistema su 3 generatoriais 80 kW ir įsigytos sulankstomos lovos. 2026 m. šių projekto veiklos bus tęsiamos</t>
  </si>
  <si>
    <t>Projekto veiklos įgyvendinamos „Ryto“ progimnazijoje, „Aušros“ progimnazijoje, lopšelyje-darželyje „Žilvytis“, Šėtos gimnazijoje ir „Atžalyno“ gimnazijoje. Projekto metu priedangose įrengta vėdinimo sistema, pritaikyti įėjimai ir išėjimai riboto judumo asmenims, taip pat įrengta rezervinio elektros tiekimo sistema su 5 generatoriais. 2026 m. šių projekto veiklos bus tęsiamos</t>
  </si>
  <si>
    <t>atnaujintas mobilizacijos planas, surinkta ir pateikta informacija apie savivaldybės teikiamą paramą sąjungininkams, sudarytas Civilinio mobilizacinio personalo rezervo sąrašas, pasirašytos sutartys dėl maisto tiekimo. Bendradarbiauta su Kauno regiono karo komendantūra, organizuoti 3 pilietinio pasipriešinimo mokymai (134 dalyviai) ir dalyvauta mobilizaciniuose bei ekstremalių situacijų mokymuose. Mobilizacijos ir pilietinio pasipriešinimo departamentui pateiktos 4 veiklos ataskaitos</t>
  </si>
  <si>
    <t>Nupirkti 3 butai socialinio būsto plėtrai, tam panaudota 137,3 tūkst. Eur  lėšų, gautų pardavus savivaldybės būstą ir savivaldybės biudžeto lėšų</t>
  </si>
  <si>
    <t>Pagal poreikį kompensuotos savivaldybei priklausančio būsto renovacijos išlaidos</t>
  </si>
  <si>
    <t>13 asmenų su negalia buvo pritaikytas būstas, atsižvelgiant į individualius jų poreikius, siekiant užtikrinti didesnį savarankiškumą ir gyvenimo kokybę</t>
  </si>
  <si>
    <r>
      <t xml:space="preserve">Projekto "Socialinių paslaugų </t>
    </r>
    <r>
      <rPr>
        <u/>
        <sz val="10"/>
        <rFont val="Times New Roman"/>
        <family val="1"/>
        <charset val="186"/>
      </rPr>
      <t>senyvo</t>
    </r>
    <r>
      <rPr>
        <sz val="10"/>
        <rFont val="Times New Roman"/>
        <family val="1"/>
        <charset val="186"/>
      </rPr>
      <t xml:space="preserve"> amžiaus asmenims infrastruktūros modernizavimas" įgyvendinimas</t>
    </r>
  </si>
  <si>
    <t>Įrengta automobilių stovėjimo aikštelė J. Basanavičiaus g. 99 (Spindulio mokykla), apmokėtas 2024 m. Spindulio mokykloje įrengtas keltuvas, skirta lėšų Spindulio saugos magnetams ir avarinio pokalbio įrengimui. Vykdytas pėsčiųjų perėjų sužeminimas Knypavos g., Gedimino–Didžiosios sankryžoje ir Milošo g., taip pat remontuotas Akademijos KC keltuvas</t>
  </si>
  <si>
    <r>
      <t xml:space="preserve">Projekto "Asmenų su intelekto ir psichikos negalia institucinės globos pertvarkos įgyvendinimas Kėdainių rajono savivaldybėje, įsteigiant </t>
    </r>
    <r>
      <rPr>
        <u/>
        <sz val="10"/>
        <rFont val="Times New Roman"/>
        <family val="1"/>
        <charset val="186"/>
      </rPr>
      <t>grupinius</t>
    </r>
    <r>
      <rPr>
        <sz val="10"/>
        <rFont val="Times New Roman"/>
        <family val="1"/>
        <charset val="186"/>
      </rPr>
      <t xml:space="preserve"> gyvenimo namus" įgyvendinimas</t>
    </r>
  </si>
  <si>
    <r>
      <t xml:space="preserve">Projekto "Asmenų su intelekto ir psichikos negalia institucinės globos pertvarkos įgyvendinimas Kėdainių rajono savivaldybėje, įsigyjant </t>
    </r>
    <r>
      <rPr>
        <u/>
        <sz val="10"/>
        <rFont val="Times New Roman"/>
        <family val="1"/>
        <charset val="186"/>
      </rPr>
      <t>apsaugotus</t>
    </r>
    <r>
      <rPr>
        <sz val="10"/>
        <rFont val="Times New Roman"/>
        <family val="1"/>
        <charset val="186"/>
      </rPr>
      <t xml:space="preserve"> būstus" įgyvendinimas</t>
    </r>
  </si>
  <si>
    <t>ES projekto, kurį įgyvendina Visuomenės sveikatos biuras, koordinavimas, užtikrinant projekto kofinansavimą</t>
  </si>
  <si>
    <t xml:space="preserve">Įgyvendinant programą dalinai finansuotos ambulatorijų ir medicinos punktų komunalinės  išlaidos, teiktos  mobilaus medicinos punkto paslaugos. Kiekvieno apsilankymo metu suteikta nuo 2 iki 5 medicininių (taip pat ir profilaktinio darbo) slaugos paslaugų: vertinama paciento būklė, pagal poreikį matuojamas kraujospūdis, atliekama kardiograma, kraujo tyrimai, prižiūrimos pragulos, tvarstomos žaizdos, leidžiami vaistai ir kt.  Suteiktų paslaugų skaičius - 18616 kartų. Mobilaus med. punkto apsilankymų skaičius - 4654. Mažiau  panaudota lėšų, nes nuomos mokestis už Lančiūnavos  ambulatorijos patalpas bus sumokėtas 2026 m. </t>
  </si>
  <si>
    <t>Programos lėšomis mokėtos lizingo įmokos  už  skaitmeninis rentgeno diagnostikos medicinos prietaisą. Per metus   rentgeno  paslaugų suteikta per 33 tūkst... Įsigytu nauju, moderniu rentgeno aparatu užtikrinamas nepertraukiamas rentgeno diagnostinių paslaugų prieinamumas gyventojams. Eilių į rentgeno procedūra nėra</t>
  </si>
  <si>
    <t>2025 m. vykdyti Šėtos ambulatorijos šildymo sistemos pertvarkymo ir atnaujinimo darbai</t>
  </si>
  <si>
    <t>Pagal LR teisės aktų nustatytą tvarką mokėtos išmokos vaikams  Asmenų, gaunančių išmokas vaikams, skaičius mažėjo dėl bendro vaikų gimstamumo mažėjimo</t>
  </si>
  <si>
    <t xml:space="preserve">Teikta parama pagal poreikį užsieniečiams, pasitraukusiems iš Ukrainos dėl Rusijos Federacijos karinių veiksmų Ukrainoje, pagal teisės aktų nuostatas </t>
  </si>
  <si>
    <t>Socialinės reabilitacijos asmenims su negalia bendruomenėje paslaugas teikė 5 organizacijos, kuriose paslaugas gavo 175 asmenys su negalia. Paslaugos teiktos skatinant asmenų su negalia socialinę integraciją, siekiant užtikrinti socialinių įgūdžių stiprinimą, savarankiškumo didinimą ir aktyvų dalyvavimą bendruomenėje</t>
  </si>
  <si>
    <t>12 asmenų gavo socialinių dirbtuvių paslaugą. Siekiant užtikrinti socialinę integraciją, ugdyti asmenų su negalia darbiniai įgūdžiai, pagaminti rankdarbiai realizuoti mugėse ir socialiniuose tinkluose.</t>
  </si>
  <si>
    <t>ES projekto kofinansavimo užtikrinimas Kėdainių pagalbos šeimos centro įgyvendinamam ES projektui</t>
  </si>
  <si>
    <t>Socialinė pagalba suteikta 120 asmenų patiriantiems krizines situacijas, smurtą artimoje aplinkoje, socialinę riziką (ar) socialinę atskirtį. Asmenims teikta psichosocialinė pagalba, bendrosios socialinės paslaugos, pagalba sprendžiant sveikatos, įdarbinimo, gyvenamosios vietos radimo, įsiskolinimų ir kitas socialines problemas. Užtikrintas vaikų su negalia sensorinių poreikių patenkinimas, ugdyti bei stiprinti socialiniai ir emocijai įgūdžiai</t>
  </si>
  <si>
    <t xml:space="preserve">Pagal trūkstamų pirminės ir vidurinės grandies policijos pareigūnų pritraukimo į Kauno apskrities vyriausiojo policijos komisariato Kėdainių rajono policijos komisariatą programą, su kursantais pasirašytos trys dvišalės sutartys. Jaunuoliai pradėjo veiklą nuo 2025 m. spalio mėn., todėl lėšų panaudota mažiau nei planuota </t>
  </si>
  <si>
    <t>Kėdainių rajone civilinės saugos veikla vykdyta pagal 2024–2026 m. ekstremaliųjų situacijų prevencijos priemonių planą. Rajone yra 50 kolektyvinės apsaugos statinių ir 129 priedangos, užtikrinančios gyventojų apsaugą, o gyventojų perspėjimo sirenomis sistemos modernizavimas leido pakeisti 65 proc. senųjų sirenų naujos kartos elektroninėmis. Savivaldybės lygio kompleksinės ir funkcinės pratybos įvertino Ekstremaliųjų situacijų operacijų centro pasirengimą gyventojų apsaugai ir evakuacijai. Gyventojų švietimas civilinės saugos klausimais vyko skleidžiant lankstinukus, plakatus, organizuojant mokymus bendruomenėse, mokyklose bei skelbiant informaciją internete ir vietinėje žiniasklaidoje. SB ir SBVB lėšos panaudotos sirenų modernizavimui, GSM modulių įsigijimui bei rezervinio generatoriaus įsigijimui</t>
  </si>
  <si>
    <t>Generatorius įsirengė Dotnuvos slaugos namai, Pagalbos šeimai centras, Josvainių ir Šėtos socialinio ir ugdymo centrai, Kėdainių bendruomenės socialinis centras</t>
  </si>
  <si>
    <t xml:space="preserve">2025 m. rugsėjo mėn. rajono taryboje patvirtinti savivaldybės daugiabučių namų patalpų pritaikymo minimaliems priedangų reikalavimams konkurso nuostatai. Paskelbtas konkursas teikti paraiškas, tačiau paraiškų nebuvo gauta. Priemonė bus tęsiama 2026 m. </t>
  </si>
  <si>
    <t>Pateikta paraiška, pasirašyta finansavimo sutartis dėl  3 socialinės globos paslaugas teikiančių įstaigų (Šėtos, Dotnuvos ir Josvainių) infrastruktūros modernizavimo. Parengtas Šėtos SUC techninis projektas, kuris 2026 m. bus ekspertuojamas</t>
  </si>
  <si>
    <r>
      <t>Projekto "</t>
    </r>
    <r>
      <rPr>
        <u/>
        <sz val="10"/>
        <rFont val="Times New Roman"/>
        <family val="1"/>
        <charset val="186"/>
      </rPr>
      <t>Nestacionarių</t>
    </r>
    <r>
      <rPr>
        <sz val="10"/>
        <rFont val="Times New Roman"/>
        <family val="1"/>
        <charset val="186"/>
      </rPr>
      <t xml:space="preserve"> socialinių paslaugų infrastruktūros kūrimas Kėdainių rajone" įgyvendinimas</t>
    </r>
  </si>
  <si>
    <t>Pateikta paraiška,. pasirašyta projekto finansavimo sutartis dėl Kėdainių nakvynės namų infrastruktūros modernizavimo, kuriame planuojama įrengti 36 laikinojo apgyvendinimo vietas, įskaitant 10 laikino apnakvindinimo vietų socialiai pažeidžiamiems asmenims.  Parengtas techninis projektas</t>
  </si>
  <si>
    <t>Pasirašyta projekto finansavimo sutartis dėl 2 apsaugotų būstų įsigijimo ir pritaikymo, siekiant didinti asmenų su proto ir (ar) psichikos negalia savarankiškumą bei teikti jiems apsaugoto būsto paslaugas. Pradėtos būsto įsigijimo procedūros, du kartus skelbti konkursai dėl būstų įsigijimo, tačiau pasiūlymų negauta. Pasiūlymai gauti tik paskelbus konkursą trečią kartą, šiuo metu vyksta jų vertinimas</t>
  </si>
  <si>
    <t>Pateikta paraiška ir pasirašyta projekto finansavimo sutartis dėl gyvenamojo namo įsigijimo. Įvykdžius pirkimo procedūras, gautas pasiūlymas viršijo projekte numatytas lėšas. Siekiant racionaliai ir efektyviai panaudoti projektui skirtas lėšas, šiuo metu planuojama keisti projekto įgyvendinimo būdą, t.y. planuojama statyti naują gyvenamąjį namą, skirtą grupinio gyvenimo namams. Naujame name numatoma apgyvendinti iki 10 asmenų su intelekto ir (ar) psichikos negalia</t>
  </si>
  <si>
    <t>Socialinio būsto įsigijimo procedūros buvo vykdytos 4 kartus, skelbiant konkursus skirtingų tipų būstams (gausioms šeimoms ir asmenims su negalia), tačiau pirmųjų trijų konkursų metu pasiūlymų negauta. Vienas pasiūlymas gautas tik dėl būsto gausiai šeimai paskelbus konkursą ketvirtą kartą, šiuo metu jis vertinamas. Taip pat paskelbtas naujas konkursas likusiam būstų poreikiui užtikrinti</t>
  </si>
  <si>
    <t>Pradėtos įgyvendinti projekto veiklos. Projekte dalyvauja Kėdainių ligoninė, Kėdainių PSPC ir  klinika Armedika. Projekto tikslinė grupė – gydytojai rezidentai, gydytojai odontologai rezidentai, mokiniai ir studentai. Kvalifikacijos įgijimo veiklose dalyvavo 15 specialistų (apmokėjimas rezidentams ir slaugytojams už studijas)</t>
  </si>
  <si>
    <t>Strateginio planavimo ir investicijų skyrius, Patarėja (sveikatos reikalų koordinatorė), Apskaitos skyrius</t>
  </si>
  <si>
    <t>Strateginio planavimo ir investicijų skyrius,, Patarėja (sveikatos reikalų koordinatorė), Apskaitos skyrius</t>
  </si>
  <si>
    <t>Pradėtos įgyvendinti projekto veiklos, kuriose dalyvauja Kėdainių ligoninė, Kėdainių PSPC, Kėdainių šeimos klinika ir klinika „Armedika“. Apmokyti 22 daugiadalykės komandos specialistai, vykdyta 51 asmens, sergančio lėtinėmis ligomis, stebėsena savarankiškam ligos valdymui. Projekto metu įsigyti pacientų stebėjimui skirti prietaisai ir įranga: EKG aparatas, planšetiniai kompiuteriai, medicininės svarstyklės, nuotolinės sveikatos stebėsenos licencija ir įranga, diabeto valdymo rinkiniai ir kt.</t>
  </si>
  <si>
    <t>Pateikta paraiška, pasirašyta finansavimo sutartis ir rengiamas techninis projektas ilgalaikės priežiūros paslaugų plėtrai VšĮ Kėdainių ligoninėje. Numatyta atnaujinti esamas patalpas, statyti priestatą, įrengti paliatyviosios pagalbos dienos centrą ir stacionarą (lovų skaičius didės 10), gerinant paslaugų infrastruktūrą ir sąlygas pacientams.</t>
  </si>
  <si>
    <t>Savivaldybės ir socialiniuose būstuose buvo atliekami įvairūs remonto bei priežiūros darbai: vykdomas bendras patalpų remontas, keičiami langai tiek pačiuose būstuose, tiek bendro naudojimo patalpose bei remontuojamos durų spynos. Inžinerinių tinklų srityje keisti karšto ir šalto vandens vamzdynai, montuota armatūra, atstatyta ir pajungta elektros instaliacija, atlikti dujų pajungimo darbai bei kirstos nišos tinklų remontui. Taip pat buvo patalpų dezinfekcijos paslaugos</t>
  </si>
  <si>
    <t>Pradėtos projekto įgyvendinimo veiklos. Projekte dalyvauja Kėdainių PSPC, Kėdainių ligoninė, klinika Armedika,  Kėdainių šeimos klinika.  Pasirašyta rangos sutartis dėl Odontologijos skyriaus remonto darbų, kurie metų eigoje buvo sustabdyti dėl Klinikinės diagnostikos ir patologijos laboratorijos iškėlimo procedūrų. Kėdainių ligoninė įsigijo endoskopinės ir laparoskopinės įrangos komplektus, endoskopų plovimo ir dezinfekcijos mašiną, operacinį šviestuvą, akumuliatorinius jėgos instrumentus bei retinoskopą. Kėdainių šeimos klinika įsigijo kompiuterinį kardiografą, kompiuterinį kraujospūdžio matuoklį ir holterio sistemą</t>
  </si>
  <si>
    <t>ES projekto kofinansavimas buvo įskaitytas prie Kėdainių pagalbos šeimai centro asignavimų</t>
  </si>
  <si>
    <t>146</t>
  </si>
  <si>
    <t>Organizuoti teisinių žinių, teisinio švietimo (viktorinos, konkursai, protmūšiai) renginiai ir akcijos, vykdytos prevencinės priemonės vyresnio amžiaus žmonėms, skatinti jaunieji policijos rėmėjai, įsigyta reprezentacinė atributika, vykdytos saugios kaiminystės grupių veiklos.</t>
  </si>
  <si>
    <t xml:space="preserve">171,05 / 3,8 </t>
  </si>
  <si>
    <t>172,05 /3,79</t>
  </si>
  <si>
    <r>
      <t xml:space="preserve">12               </t>
    </r>
    <r>
      <rPr>
        <i/>
        <sz val="9"/>
        <rFont val="Times New Roman"/>
        <family val="1"/>
        <charset val="186"/>
      </rPr>
      <t>(2023 m. duomenys)</t>
    </r>
  </si>
  <si>
    <t>Gyventojų paklausimai dėl atliekų tvarkymo per metus buvo nagrinėjami nuolat – telefonu, el. paštu ir raštu. Kiekvienas atvejis įvertintas individualiai. Dalis situacijų kilo ne dėl paslaugų teikimo trūkumų, o dėl objektyvių aplinkybių: gyventojai nesilaikė išvežimo grafiko, konteineriai buvo neprieinami dėl uždarytų vartų ar neprivažiuojamų kiemų, sudėtingų oro sąlygų. Esant perpildytiems konteineriams, paslaugų teikėjas Econovus visada informuotas ir įpareigotas laikytis sutarties sąlygų. Dėl šių priežasčių paklausimų skaičius sumažėjo, o dauguma jų buvo išspręsti operatyviai.</t>
  </si>
  <si>
    <t>98</t>
  </si>
  <si>
    <t>Buvo likviduoti keli aplinką ir gyventojų saugumą žalojantys objektai: nugriautas apleistas gyvenamasis namas su priklausiniais Vytauto g. 64 Dotnuvoje, pašalintas bešeimininkis garažas Ruokio g. 5 Akademijoje, likviduotas apleistas artezinis šulinys su trasomis Sangailų kaime bei demontuota nenaudojama buitinių nuotekų valykla Aristavos kaime</t>
  </si>
  <si>
    <t xml:space="preserve">Atlikti evangelikų reformatų bažnyčios balkono konstrukcijos stiprinimo darbai bei užbaigti vargonų montavimo ir jų derinimo darbai; taip pat vykdyti  bažnyčios bokšto fasado ir stogelio smulkūs remonto darbai </t>
  </si>
  <si>
    <t>Vykdytos aplinkosauginės iniciatyvos, apimančios aktyvų visuomenės informavimą (62 pranešimai apie rūšiavimą, 6 – apie maisto švaistymą bei 5 – apie „Daiktų atiduotuvę“) ir praktinį infrastruktūros plėtojimą (pvz., įrengtos dvi geriamojo vandens kolonėlės bei surinkta ir sutvarkyta 77,32 t maisto atliekų). Pradėtos dalinti komposto dėžės, pasirašytas regioninis susitarimas dėl „švediško stalo“ principo diegimo ugdymo įstaigose maisto švaistymui mažinti bei įvertintos galimybės prekybos vietose grąžinti nepanaudotus medžiagų likučius. Be to, visus metus buvo skatinamos pilietinės šiukšlių rinkimo iniciatyvos platformoje „Darom“, 2 kartus per metus organizuotas pavojingų atliekų surinkimas apvažiavimo būdu, o atliekų tvarkymo kontrolė užtikrinta atlikus 40 planinių ir neplaninių patikrinimų</t>
  </si>
  <si>
    <t>Programoje numatytomis priemonėmis 9 specialistams kompensuotos vykimo į darbą ir iš darbo išlaidos</t>
  </si>
  <si>
    <t>2025 m. programų finansavimas (tūkst. Eur)</t>
  </si>
  <si>
    <t>Numatomi 2025 m. asignavimai ir kitos lėšos, tūkst. Eur</t>
  </si>
  <si>
    <t>Jaunimo užimtumo vasarą programa, kurios tikslas sudaryti palankias sąlygas kokybiškam jaunimo užimtumui,  susidomėjo 11 darbdavių. Programoje dalyvavo 25 jaunuoliai (14−21 m.) Savanoriškos tarnybos įgyvendinimą rajone koordinuoja LPF „Tavo svajonė“. Programos veikloje dalyvavo 13 jaunuolių</t>
  </si>
  <si>
    <t xml:space="preserve">Su Savivaldybės jaunimo reikalų taryba, įvairiomis rajono jaunimo ir su jaunimu dirbančiomis organizacijomis  suorganizuotas Jaunimo dienos renginys, turėjęs didelį jaunimo susidomėjimą ir populiarumą </t>
  </si>
  <si>
    <t xml:space="preserve">2026  m.  kovo 3 d.  įsakymu Nr.AD-1-187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</si>
</sst>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94" x14ac:knownFonts="1">
    <font>
      <sz val="10"/>
      <name val="Arial"/>
      <charset val="186"/>
    </font>
    <font>
      <sz val="10"/>
      <name val="Times New Roman"/>
      <family val="1"/>
      <charset val="186"/>
    </font>
    <font>
      <sz val="9"/>
      <name val="Times New Roman"/>
      <family val="1"/>
      <charset val="186"/>
    </font>
    <font>
      <b/>
      <sz val="12"/>
      <name val="Times New Roman"/>
      <family val="1"/>
      <charset val="186"/>
    </font>
    <font>
      <b/>
      <sz val="10"/>
      <name val="Times New Roman"/>
      <family val="1"/>
      <charset val="186"/>
    </font>
    <font>
      <i/>
      <sz val="10"/>
      <name val="Times New Roman"/>
      <family val="1"/>
      <charset val="186"/>
    </font>
    <font>
      <sz val="10"/>
      <name val="Arial"/>
      <family val="2"/>
      <charset val="186"/>
    </font>
    <font>
      <b/>
      <sz val="11"/>
      <name val="Times New Roman"/>
      <family val="1"/>
      <charset val="186"/>
    </font>
    <font>
      <b/>
      <sz val="10"/>
      <name val="Times New Roman"/>
      <family val="1"/>
    </font>
    <font>
      <sz val="9"/>
      <name val="Times New Roman"/>
      <family val="1"/>
    </font>
    <font>
      <sz val="8"/>
      <name val="Arial"/>
      <family val="2"/>
      <charset val="186"/>
    </font>
    <font>
      <sz val="11"/>
      <name val="Times New Roman"/>
      <family val="1"/>
      <charset val="186"/>
    </font>
    <font>
      <sz val="10"/>
      <name val="Times New Roman"/>
      <family val="1"/>
    </font>
    <font>
      <b/>
      <sz val="12"/>
      <name val="Times New Roman"/>
      <family val="1"/>
    </font>
    <font>
      <b/>
      <sz val="11"/>
      <name val="Times New Roman"/>
      <family val="1"/>
    </font>
    <font>
      <i/>
      <sz val="10"/>
      <name val="Times New Roman"/>
      <family val="1"/>
    </font>
    <font>
      <sz val="12"/>
      <name val="Times New Roman"/>
      <family val="1"/>
    </font>
    <font>
      <sz val="10"/>
      <color theme="1"/>
      <name val="Times New Roman"/>
      <family val="1"/>
    </font>
    <font>
      <sz val="10"/>
      <color theme="1"/>
      <name val="Times New Roman"/>
      <family val="1"/>
      <charset val="186"/>
    </font>
    <font>
      <b/>
      <sz val="10"/>
      <color theme="1"/>
      <name val="Times New Roman"/>
      <family val="1"/>
    </font>
    <font>
      <b/>
      <sz val="12"/>
      <color theme="1"/>
      <name val="Times New Roman"/>
      <family val="1"/>
    </font>
    <font>
      <i/>
      <sz val="11"/>
      <name val="Times New Roman"/>
      <family val="1"/>
    </font>
    <font>
      <sz val="11"/>
      <name val="Times New Roman"/>
      <family val="1"/>
    </font>
    <font>
      <sz val="10"/>
      <name val="Arial"/>
      <family val="2"/>
    </font>
    <font>
      <b/>
      <sz val="10.5"/>
      <name val="Times New Roman"/>
      <family val="1"/>
    </font>
    <font>
      <b/>
      <sz val="14"/>
      <name val="Times New Roman"/>
      <family val="1"/>
    </font>
    <font>
      <sz val="14"/>
      <name val="Times New Roman"/>
      <family val="1"/>
    </font>
    <font>
      <b/>
      <i/>
      <sz val="14"/>
      <name val="Times New Roman"/>
      <family val="1"/>
    </font>
    <font>
      <sz val="11"/>
      <color theme="1"/>
      <name val="Times New Roman"/>
      <family val="1"/>
    </font>
    <font>
      <b/>
      <sz val="11"/>
      <color theme="1"/>
      <name val="Times New Roman"/>
      <family val="1"/>
    </font>
    <font>
      <b/>
      <sz val="10"/>
      <color theme="1"/>
      <name val="Times New Roman"/>
      <family val="1"/>
      <charset val="186"/>
    </font>
    <font>
      <sz val="12"/>
      <color rgb="FF0070C0"/>
      <name val="Times New Roman"/>
      <family val="1"/>
    </font>
    <font>
      <sz val="10"/>
      <color rgb="FF009900"/>
      <name val="Times New Roman"/>
      <family val="1"/>
    </font>
    <font>
      <i/>
      <sz val="10"/>
      <color theme="1"/>
      <name val="Times New Roman"/>
      <family val="1"/>
    </font>
    <font>
      <sz val="11"/>
      <name val="Arial"/>
      <family val="2"/>
      <charset val="186"/>
    </font>
    <font>
      <i/>
      <sz val="11"/>
      <name val="Times New Roman"/>
      <family val="1"/>
      <charset val="186"/>
    </font>
    <font>
      <sz val="10"/>
      <color rgb="FF002060"/>
      <name val="Times New Roman"/>
      <family val="1"/>
    </font>
    <font>
      <b/>
      <sz val="11"/>
      <color rgb="FF002060"/>
      <name val="Times New Roman"/>
      <family val="1"/>
    </font>
    <font>
      <b/>
      <sz val="11"/>
      <color theme="3" tint="-0.249977111117893"/>
      <name val="Times New Roman"/>
      <family val="1"/>
    </font>
    <font>
      <sz val="10"/>
      <color theme="3" tint="-0.249977111117893"/>
      <name val="Times New Roman"/>
      <family val="1"/>
    </font>
    <font>
      <b/>
      <sz val="10"/>
      <color rgb="FF002060"/>
      <name val="Times New Roman"/>
      <family val="1"/>
    </font>
    <font>
      <b/>
      <sz val="10"/>
      <color rgb="FF002060"/>
      <name val="Times New Roman"/>
      <family val="1"/>
      <charset val="186"/>
    </font>
    <font>
      <b/>
      <sz val="11"/>
      <color rgb="FF002060"/>
      <name val="Times New Roman"/>
      <family val="1"/>
      <charset val="186"/>
    </font>
    <font>
      <sz val="10"/>
      <color rgb="FF002060"/>
      <name val="Arial"/>
      <family val="2"/>
      <charset val="186"/>
    </font>
    <font>
      <i/>
      <sz val="10"/>
      <name val="Arial"/>
      <family val="2"/>
      <charset val="186"/>
    </font>
    <font>
      <sz val="11.5"/>
      <color theme="1"/>
      <name val="Times New Roman"/>
      <family val="1"/>
    </font>
    <font>
      <i/>
      <sz val="9"/>
      <name val="Times New Roman"/>
      <family val="1"/>
    </font>
    <font>
      <i/>
      <sz val="9"/>
      <name val="Times New Roman"/>
      <family val="1"/>
      <charset val="186"/>
    </font>
    <font>
      <b/>
      <i/>
      <sz val="10"/>
      <name val="Times New Roman"/>
      <family val="1"/>
      <charset val="186"/>
    </font>
    <font>
      <b/>
      <i/>
      <sz val="9"/>
      <name val="Times New Roman"/>
      <family val="1"/>
      <charset val="186"/>
    </font>
    <font>
      <b/>
      <i/>
      <sz val="9"/>
      <name val="Times New Roman"/>
      <family val="1"/>
    </font>
    <font>
      <b/>
      <sz val="9"/>
      <name val="Times New Roman"/>
      <family val="1"/>
    </font>
    <font>
      <i/>
      <sz val="9"/>
      <color theme="1"/>
      <name val="Times New Roman"/>
      <family val="1"/>
    </font>
    <font>
      <b/>
      <i/>
      <sz val="9"/>
      <color theme="1"/>
      <name val="Times New Roman"/>
      <family val="1"/>
    </font>
    <font>
      <b/>
      <sz val="14"/>
      <color theme="1"/>
      <name val="Times New Roman"/>
      <family val="1"/>
    </font>
    <font>
      <i/>
      <sz val="9.5"/>
      <name val="Times New Roman"/>
      <family val="1"/>
    </font>
    <font>
      <sz val="11.5"/>
      <name val="Times New Roman"/>
      <family val="1"/>
      <charset val="186"/>
    </font>
    <font>
      <sz val="12"/>
      <name val="Times New Roman"/>
      <family val="1"/>
      <charset val="186"/>
    </font>
    <font>
      <i/>
      <sz val="12"/>
      <name val="Times New Roman"/>
      <family val="1"/>
      <charset val="186"/>
    </font>
    <font>
      <sz val="13"/>
      <name val="Times New Roman"/>
      <family val="1"/>
      <charset val="186"/>
    </font>
    <font>
      <b/>
      <sz val="14"/>
      <name val="Times New Roman"/>
      <family val="1"/>
      <charset val="186"/>
    </font>
    <font>
      <sz val="14"/>
      <name val="Times New Roman"/>
      <family val="1"/>
      <charset val="186"/>
    </font>
    <font>
      <b/>
      <sz val="10"/>
      <name val="Arial"/>
      <family val="2"/>
      <charset val="186"/>
    </font>
    <font>
      <u/>
      <sz val="9"/>
      <name val="Times New Roman"/>
      <family val="1"/>
      <charset val="186"/>
    </font>
    <font>
      <b/>
      <i/>
      <sz val="11"/>
      <name val="Times New Roman"/>
      <family val="1"/>
      <charset val="186"/>
    </font>
    <font>
      <b/>
      <i/>
      <sz val="12"/>
      <name val="Times New Roman"/>
      <family val="1"/>
      <charset val="186"/>
    </font>
    <font>
      <u/>
      <sz val="10"/>
      <name val="Times New Roman"/>
      <family val="1"/>
    </font>
    <font>
      <b/>
      <sz val="9"/>
      <name val="Times New Roman"/>
      <family val="1"/>
      <charset val="186"/>
    </font>
    <font>
      <sz val="10"/>
      <color rgb="FFFF0000"/>
      <name val="Arial"/>
      <family val="2"/>
      <charset val="186"/>
    </font>
    <font>
      <sz val="10"/>
      <color theme="5"/>
      <name val="Times New Roman"/>
      <family val="1"/>
      <charset val="186"/>
    </font>
    <font>
      <b/>
      <sz val="16"/>
      <name val="Times New Roman"/>
      <family val="1"/>
      <charset val="186"/>
    </font>
    <font>
      <sz val="13"/>
      <color theme="1"/>
      <name val="Times New Roman"/>
      <family val="1"/>
      <charset val="186"/>
    </font>
    <font>
      <sz val="11.5"/>
      <color rgb="FFFF0000"/>
      <name val="Times New Roman"/>
      <family val="1"/>
      <charset val="186"/>
    </font>
    <font>
      <sz val="10"/>
      <color rgb="FFFF0000"/>
      <name val="Times New Roman"/>
      <family val="1"/>
      <charset val="186"/>
    </font>
    <font>
      <sz val="12"/>
      <color rgb="FFFF0000"/>
      <name val="Times New Roman"/>
      <family val="1"/>
      <charset val="186"/>
    </font>
    <font>
      <sz val="13"/>
      <color rgb="FFFF0000"/>
      <name val="Times New Roman"/>
      <family val="1"/>
      <charset val="186"/>
    </font>
    <font>
      <b/>
      <sz val="10"/>
      <color rgb="FFFF0000"/>
      <name val="Times New Roman"/>
      <family val="1"/>
      <charset val="186"/>
    </font>
    <font>
      <sz val="14"/>
      <color rgb="FFFF0000"/>
      <name val="Times New Roman"/>
      <family val="1"/>
      <charset val="186"/>
    </font>
    <font>
      <b/>
      <sz val="11"/>
      <color rgb="FFFF0000"/>
      <name val="Times New Roman"/>
      <family val="1"/>
      <charset val="186"/>
    </font>
    <font>
      <sz val="10"/>
      <color rgb="FFFF0000"/>
      <name val="Times New Roman"/>
      <family val="1"/>
    </font>
    <font>
      <sz val="9"/>
      <color rgb="FFFF0000"/>
      <name val="Times New Roman"/>
      <family val="1"/>
    </font>
    <font>
      <b/>
      <sz val="10"/>
      <color rgb="FFFF0000"/>
      <name val="Times New Roman"/>
      <family val="1"/>
    </font>
    <font>
      <sz val="14"/>
      <color rgb="FFFF0000"/>
      <name val="Times New Roman"/>
      <family val="1"/>
    </font>
    <font>
      <b/>
      <sz val="11"/>
      <color rgb="FFFF0000"/>
      <name val="Times New Roman"/>
      <family val="1"/>
    </font>
    <font>
      <i/>
      <sz val="11"/>
      <color rgb="FFFF0000"/>
      <name val="Times New Roman"/>
      <family val="1"/>
    </font>
    <font>
      <i/>
      <sz val="10"/>
      <color rgb="FFFF0000"/>
      <name val="Times New Roman"/>
      <family val="1"/>
    </font>
    <font>
      <b/>
      <sz val="10.5"/>
      <color rgb="FFFF0000"/>
      <name val="Times New Roman"/>
      <family val="1"/>
    </font>
    <font>
      <sz val="11"/>
      <color rgb="FFFF0000"/>
      <name val="Times New Roman"/>
      <family val="1"/>
    </font>
    <font>
      <b/>
      <sz val="12"/>
      <color rgb="FFFF0000"/>
      <name val="Times New Roman"/>
      <family val="1"/>
      <charset val="186"/>
    </font>
    <font>
      <sz val="11"/>
      <color rgb="FFFF0000"/>
      <name val="Times New Roman"/>
      <family val="1"/>
      <charset val="186"/>
    </font>
    <font>
      <i/>
      <sz val="10"/>
      <color rgb="FFFF0000"/>
      <name val="Times New Roman"/>
      <family val="1"/>
      <charset val="186"/>
    </font>
    <font>
      <sz val="9.5"/>
      <name val="Times New Roman"/>
      <family val="1"/>
    </font>
    <font>
      <u/>
      <sz val="10"/>
      <name val="Times New Roman"/>
      <family val="1"/>
      <charset val="186"/>
    </font>
    <font>
      <i/>
      <sz val="14"/>
      <name val="Times New Roman"/>
      <family val="1"/>
      <charset val="186"/>
    </font>
  </fonts>
  <fills count="23">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theme="0"/>
        <bgColor indexed="64"/>
      </patternFill>
    </fill>
    <fill>
      <patternFill patternType="solid">
        <fgColor theme="0"/>
        <bgColor indexed="26"/>
      </patternFill>
    </fill>
    <fill>
      <patternFill patternType="solid">
        <fgColor rgb="FFFFFF00"/>
        <bgColor indexed="64"/>
      </patternFill>
    </fill>
    <fill>
      <patternFill patternType="solid">
        <fgColor theme="0"/>
      </patternFill>
    </fill>
    <fill>
      <patternFill patternType="solid">
        <fgColor theme="8" tint="0.59999389629810485"/>
        <bgColor indexed="64"/>
      </patternFill>
    </fill>
    <fill>
      <patternFill patternType="solid">
        <fgColor rgb="FFFFFFCC"/>
        <bgColor indexed="64"/>
      </patternFill>
    </fill>
    <fill>
      <patternFill patternType="solid">
        <fgColor theme="3" tint="0.79998168889431442"/>
        <bgColor indexed="64"/>
      </patternFill>
    </fill>
    <fill>
      <patternFill patternType="solid">
        <fgColor rgb="FFFFFFCC"/>
        <bgColor indexed="9"/>
      </patternFill>
    </fill>
    <fill>
      <patternFill patternType="solid">
        <fgColor theme="8" tint="0.59999389629810485"/>
        <bgColor indexed="34"/>
      </patternFill>
    </fill>
    <fill>
      <patternFill patternType="solid">
        <fgColor theme="8" tint="0.59999389629810485"/>
        <bgColor indexed="26"/>
      </patternFill>
    </fill>
    <fill>
      <patternFill patternType="solid">
        <fgColor theme="0"/>
        <bgColor indexed="34"/>
      </patternFill>
    </fill>
    <fill>
      <patternFill patternType="solid">
        <fgColor theme="0"/>
        <bgColor indexed="9"/>
      </patternFill>
    </fill>
    <fill>
      <patternFill patternType="solid">
        <fgColor theme="0"/>
        <bgColor theme="0"/>
      </patternFill>
    </fill>
    <fill>
      <patternFill patternType="solid">
        <fgColor theme="8" tint="0.59999389629810485"/>
        <bgColor theme="0"/>
      </patternFill>
    </fill>
    <fill>
      <patternFill patternType="solid">
        <fgColor theme="0"/>
        <bgColor rgb="FFB6DDE8"/>
      </patternFill>
    </fill>
    <fill>
      <patternFill patternType="solid">
        <fgColor rgb="FFFFFFFF"/>
        <bgColor indexed="64"/>
      </patternFill>
    </fill>
    <fill>
      <patternFill patternType="solid">
        <fgColor theme="9" tint="0.59999389629810485"/>
        <bgColor indexed="64"/>
      </patternFill>
    </fill>
    <fill>
      <patternFill patternType="solid">
        <fgColor rgb="FF92D050"/>
        <bgColor indexed="64"/>
      </patternFill>
    </fill>
    <fill>
      <patternFill patternType="solid">
        <fgColor theme="9" tint="0.39997558519241921"/>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s>
  <cellStyleXfs count="13">
    <xf numFmtId="0" fontId="0" fillId="0" borderId="0"/>
    <xf numFmtId="0" fontId="6" fillId="0" borderId="0"/>
    <xf numFmtId="0" fontId="1" fillId="0" borderId="0"/>
    <xf numFmtId="164" fontId="6" fillId="0" borderId="0" applyFont="0" applyFill="0" applyBorder="0" applyAlignment="0" applyProtection="0"/>
    <xf numFmtId="0" fontId="6" fillId="0" borderId="0"/>
    <xf numFmtId="0" fontId="6" fillId="0" borderId="0"/>
    <xf numFmtId="0" fontId="1" fillId="0" borderId="0"/>
    <xf numFmtId="0" fontId="6" fillId="0" borderId="0"/>
    <xf numFmtId="0" fontId="1" fillId="0" borderId="0"/>
    <xf numFmtId="9" fontId="6" fillId="0" borderId="0" applyFont="0" applyFill="0" applyBorder="0" applyAlignment="0" applyProtection="0"/>
    <xf numFmtId="9" fontId="6" fillId="0" borderId="0" applyFont="0" applyFill="0" applyBorder="0" applyAlignment="0" applyProtection="0"/>
    <xf numFmtId="0" fontId="23" fillId="0" borderId="0"/>
    <xf numFmtId="0" fontId="1" fillId="0" borderId="0"/>
  </cellStyleXfs>
  <cellXfs count="1267">
    <xf numFmtId="0" fontId="0" fillId="0" borderId="0" xfId="0"/>
    <xf numFmtId="0" fontId="6"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9" fillId="0" borderId="0" xfId="0" applyFont="1" applyAlignment="1">
      <alignment wrapText="1"/>
    </xf>
    <xf numFmtId="0" fontId="6" fillId="2" borderId="0" xfId="0" applyFont="1" applyFill="1"/>
    <xf numFmtId="0" fontId="6" fillId="0" borderId="0" xfId="0" applyFont="1" applyAlignment="1">
      <alignment horizontal="left"/>
    </xf>
    <xf numFmtId="49" fontId="1" fillId="2" borderId="1" xfId="0" applyNumberFormat="1" applyFont="1" applyFill="1" applyBorder="1" applyAlignment="1">
      <alignment horizontal="left" vertical="top" wrapText="1"/>
    </xf>
    <xf numFmtId="0" fontId="1" fillId="0" borderId="0" xfId="0" applyFont="1" applyAlignment="1">
      <alignment vertical="top" wrapText="1"/>
    </xf>
    <xf numFmtId="166" fontId="12" fillId="4" borderId="1" xfId="0" applyNumberFormat="1" applyFont="1" applyFill="1" applyBorder="1" applyAlignment="1">
      <alignment vertical="top" wrapText="1"/>
    </xf>
    <xf numFmtId="0" fontId="12" fillId="0" borderId="0" xfId="0" applyFont="1" applyAlignment="1">
      <alignment vertical="top" wrapText="1"/>
    </xf>
    <xf numFmtId="166" fontId="12" fillId="4" borderId="1" xfId="0" applyNumberFormat="1" applyFont="1" applyFill="1" applyBorder="1" applyAlignment="1">
      <alignment horizontal="right" vertical="top" wrapText="1"/>
    </xf>
    <xf numFmtId="0" fontId="8" fillId="0" borderId="0" xfId="0" applyFont="1" applyAlignment="1">
      <alignment vertical="top" wrapText="1"/>
    </xf>
    <xf numFmtId="0" fontId="12" fillId="0" borderId="0" xfId="0" applyFont="1"/>
    <xf numFmtId="166" fontId="12" fillId="4" borderId="1" xfId="4" applyNumberFormat="1" applyFont="1" applyFill="1" applyBorder="1" applyAlignment="1">
      <alignment vertical="top" wrapText="1"/>
    </xf>
    <xf numFmtId="0" fontId="12" fillId="0" borderId="1" xfId="4" applyFont="1" applyBorder="1" applyAlignment="1">
      <alignment horizontal="center" vertical="top" wrapText="1"/>
    </xf>
    <xf numFmtId="0" fontId="1" fillId="4" borderId="1" xfId="0" applyFont="1" applyFill="1" applyBorder="1" applyAlignment="1">
      <alignment vertical="top" wrapText="1"/>
    </xf>
    <xf numFmtId="0" fontId="12" fillId="0" borderId="0" xfId="0" applyFont="1" applyAlignment="1">
      <alignment wrapText="1"/>
    </xf>
    <xf numFmtId="49" fontId="12" fillId="0" borderId="1" xfId="0" applyNumberFormat="1" applyFont="1" applyBorder="1" applyAlignment="1">
      <alignment horizontal="left" vertical="top" wrapText="1"/>
    </xf>
    <xf numFmtId="49" fontId="12" fillId="0" borderId="1" xfId="0" applyNumberFormat="1" applyFont="1" applyBorder="1" applyAlignment="1">
      <alignment vertical="top" wrapText="1"/>
    </xf>
    <xf numFmtId="0" fontId="12" fillId="4" borderId="1" xfId="4" applyFont="1" applyFill="1" applyBorder="1" applyAlignment="1">
      <alignment vertical="top" wrapText="1"/>
    </xf>
    <xf numFmtId="165" fontId="1" fillId="4" borderId="1" xfId="0" applyNumberFormat="1" applyFont="1" applyFill="1" applyBorder="1" applyAlignment="1">
      <alignment horizontal="left" vertical="top" wrapText="1"/>
    </xf>
    <xf numFmtId="49" fontId="1" fillId="0" borderId="1" xfId="0" applyNumberFormat="1" applyFont="1" applyBorder="1" applyAlignment="1">
      <alignment horizontal="left" vertical="top" wrapText="1"/>
    </xf>
    <xf numFmtId="0" fontId="1" fillId="0" borderId="1" xfId="0" applyFont="1" applyBorder="1" applyAlignment="1">
      <alignment vertical="top" wrapText="1"/>
    </xf>
    <xf numFmtId="0" fontId="12" fillId="4" borderId="1" xfId="0" applyFont="1" applyFill="1" applyBorder="1" applyAlignment="1">
      <alignment vertical="top" wrapText="1"/>
    </xf>
    <xf numFmtId="0" fontId="12" fillId="4" borderId="1" xfId="0" applyFont="1" applyFill="1" applyBorder="1" applyAlignment="1">
      <alignment horizontal="center" vertical="top" wrapText="1"/>
    </xf>
    <xf numFmtId="0" fontId="1" fillId="4" borderId="4" xfId="0" applyFont="1" applyFill="1" applyBorder="1" applyAlignment="1">
      <alignment horizontal="left" vertical="top" wrapText="1"/>
    </xf>
    <xf numFmtId="0" fontId="1" fillId="4" borderId="1" xfId="0" applyFont="1" applyFill="1" applyBorder="1" applyAlignment="1">
      <alignment horizontal="left" vertical="top" wrapText="1"/>
    </xf>
    <xf numFmtId="49" fontId="1" fillId="4" borderId="1" xfId="0" applyNumberFormat="1" applyFont="1" applyFill="1" applyBorder="1" applyAlignment="1">
      <alignment vertical="top" wrapText="1"/>
    </xf>
    <xf numFmtId="49" fontId="1" fillId="4" borderId="1" xfId="0" applyNumberFormat="1" applyFont="1" applyFill="1" applyBorder="1" applyAlignment="1">
      <alignment horizontal="left" vertical="top" wrapText="1"/>
    </xf>
    <xf numFmtId="0" fontId="12" fillId="4" borderId="1" xfId="0" applyFont="1" applyFill="1" applyBorder="1" applyAlignment="1">
      <alignment horizontal="left" vertical="top" wrapText="1"/>
    </xf>
    <xf numFmtId="0" fontId="12" fillId="4" borderId="2" xfId="0" applyFont="1" applyFill="1" applyBorder="1" applyAlignment="1">
      <alignment horizontal="left" vertical="top" wrapText="1"/>
    </xf>
    <xf numFmtId="49" fontId="12" fillId="4" borderId="1" xfId="0" applyNumberFormat="1" applyFont="1" applyFill="1" applyBorder="1" applyAlignment="1">
      <alignment horizontal="left" vertical="top" wrapText="1"/>
    </xf>
    <xf numFmtId="49" fontId="12" fillId="4" borderId="1" xfId="0" applyNumberFormat="1" applyFont="1" applyFill="1" applyBorder="1" applyAlignment="1">
      <alignment vertical="top" wrapText="1"/>
    </xf>
    <xf numFmtId="49" fontId="1" fillId="0" borderId="1" xfId="0" applyNumberFormat="1" applyFont="1" applyBorder="1" applyAlignment="1">
      <alignment vertical="top" wrapText="1"/>
    </xf>
    <xf numFmtId="0" fontId="12" fillId="0" borderId="1" xfId="0" applyFont="1" applyBorder="1" applyAlignment="1">
      <alignment horizontal="left" vertical="top" wrapText="1"/>
    </xf>
    <xf numFmtId="0" fontId="12" fillId="0" borderId="1" xfId="0" applyFont="1" applyBorder="1" applyAlignment="1">
      <alignment vertical="top" wrapText="1"/>
    </xf>
    <xf numFmtId="0" fontId="12" fillId="0" borderId="1" xfId="4" applyFont="1" applyBorder="1" applyAlignment="1">
      <alignment vertical="top" wrapText="1"/>
    </xf>
    <xf numFmtId="49" fontId="12" fillId="0" borderId="0" xfId="0" applyNumberFormat="1" applyFont="1" applyAlignment="1">
      <alignment vertical="top" wrapText="1"/>
    </xf>
    <xf numFmtId="49" fontId="12" fillId="0" borderId="0" xfId="0" applyNumberFormat="1" applyFont="1" applyAlignment="1">
      <alignment horizontal="left" vertical="top" wrapText="1"/>
    </xf>
    <xf numFmtId="49" fontId="8" fillId="0" borderId="0" xfId="0" applyNumberFormat="1" applyFont="1" applyAlignment="1">
      <alignment horizontal="center" vertical="top"/>
    </xf>
    <xf numFmtId="0" fontId="12" fillId="4" borderId="1" xfId="4" applyFont="1" applyFill="1" applyBorder="1" applyAlignment="1">
      <alignment horizontal="left" vertical="top" wrapText="1"/>
    </xf>
    <xf numFmtId="0" fontId="12" fillId="4" borderId="1" xfId="4" applyFont="1" applyFill="1" applyBorder="1" applyAlignment="1">
      <alignment horizontal="center" vertical="top" wrapText="1"/>
    </xf>
    <xf numFmtId="49" fontId="1" fillId="0" borderId="1" xfId="6" applyNumberFormat="1" applyBorder="1" applyAlignment="1">
      <alignment horizontal="left" vertical="top" wrapText="1"/>
    </xf>
    <xf numFmtId="49" fontId="1" fillId="4" borderId="1" xfId="6" applyNumberFormat="1" applyFill="1" applyBorder="1" applyAlignment="1">
      <alignment horizontal="left" vertical="top" wrapText="1"/>
    </xf>
    <xf numFmtId="49" fontId="12" fillId="0" borderId="2" xfId="0" applyNumberFormat="1" applyFont="1" applyBorder="1" applyAlignment="1">
      <alignment horizontal="left" vertical="top" wrapText="1"/>
    </xf>
    <xf numFmtId="0" fontId="12" fillId="4" borderId="2" xfId="4" applyFont="1" applyFill="1" applyBorder="1" applyAlignment="1">
      <alignment horizontal="center" vertical="top" wrapText="1"/>
    </xf>
    <xf numFmtId="49" fontId="17" fillId="0" borderId="1" xfId="0" applyNumberFormat="1" applyFont="1" applyBorder="1" applyAlignment="1">
      <alignment horizontal="left" vertical="top" wrapText="1"/>
    </xf>
    <xf numFmtId="166" fontId="17" fillId="4" borderId="1" xfId="0" applyNumberFormat="1" applyFont="1" applyFill="1" applyBorder="1" applyAlignment="1">
      <alignment horizontal="right" vertical="top" wrapText="1"/>
    </xf>
    <xf numFmtId="165" fontId="1" fillId="0" borderId="1" xfId="0" applyNumberFormat="1" applyFont="1" applyBorder="1" applyAlignment="1">
      <alignment horizontal="left" vertical="top" wrapText="1"/>
    </xf>
    <xf numFmtId="165" fontId="2" fillId="4" borderId="1" xfId="0" applyNumberFormat="1" applyFont="1" applyFill="1" applyBorder="1" applyAlignment="1">
      <alignment horizontal="left" vertical="top" wrapText="1"/>
    </xf>
    <xf numFmtId="0" fontId="17" fillId="0" borderId="2" xfId="0" applyFont="1" applyBorder="1" applyAlignment="1">
      <alignment horizontal="left" vertical="top" wrapText="1"/>
    </xf>
    <xf numFmtId="0" fontId="17" fillId="4" borderId="1" xfId="0" applyFont="1" applyFill="1" applyBorder="1" applyAlignment="1">
      <alignment vertical="top" wrapText="1"/>
    </xf>
    <xf numFmtId="0" fontId="17" fillId="4" borderId="1" xfId="0" applyFont="1" applyFill="1" applyBorder="1" applyAlignment="1">
      <alignment horizontal="left" vertical="top" wrapText="1"/>
    </xf>
    <xf numFmtId="0" fontId="17" fillId="0" borderId="1" xfId="0" applyFont="1" applyBorder="1" applyAlignment="1">
      <alignment vertical="top" wrapText="1"/>
    </xf>
    <xf numFmtId="166" fontId="17" fillId="4" borderId="1" xfId="0" applyNumberFormat="1" applyFont="1" applyFill="1" applyBorder="1" applyAlignment="1">
      <alignment vertical="top" wrapText="1"/>
    </xf>
    <xf numFmtId="0" fontId="17" fillId="0" borderId="1" xfId="0" applyFont="1" applyBorder="1" applyAlignment="1">
      <alignment horizontal="left" vertical="top" wrapText="1"/>
    </xf>
    <xf numFmtId="49" fontId="17" fillId="4" borderId="1" xfId="0" applyNumberFormat="1" applyFont="1" applyFill="1" applyBorder="1" applyAlignment="1">
      <alignment horizontal="left" vertical="top" wrapText="1"/>
    </xf>
    <xf numFmtId="0" fontId="17" fillId="0" borderId="0" xfId="0" applyFont="1"/>
    <xf numFmtId="0" fontId="12" fillId="2" borderId="0" xfId="0" applyFont="1" applyFill="1"/>
    <xf numFmtId="49" fontId="12" fillId="4" borderId="2" xfId="0" applyNumberFormat="1" applyFont="1" applyFill="1" applyBorder="1" applyAlignment="1">
      <alignment horizontal="left" vertical="top" wrapText="1"/>
    </xf>
    <xf numFmtId="49" fontId="4" fillId="4" borderId="0" xfId="6" applyNumberFormat="1" applyFont="1" applyFill="1" applyAlignment="1">
      <alignment horizontal="left"/>
    </xf>
    <xf numFmtId="49" fontId="17" fillId="0" borderId="5" xfId="0" applyNumberFormat="1" applyFont="1" applyBorder="1" applyAlignment="1">
      <alignment horizontal="left" vertical="top" wrapText="1"/>
    </xf>
    <xf numFmtId="0" fontId="1" fillId="0" borderId="1" xfId="4" applyFont="1" applyBorder="1" applyAlignment="1">
      <alignment vertical="top" wrapText="1"/>
    </xf>
    <xf numFmtId="0" fontId="1" fillId="4" borderId="1" xfId="4" applyFont="1" applyFill="1" applyBorder="1" applyAlignment="1">
      <alignment vertical="top" wrapText="1"/>
    </xf>
    <xf numFmtId="0" fontId="11" fillId="0" borderId="1" xfId="4" applyFont="1" applyBorder="1" applyAlignment="1">
      <alignment vertical="top" wrapText="1"/>
    </xf>
    <xf numFmtId="0" fontId="22" fillId="4" borderId="1" xfId="4" applyFont="1" applyFill="1" applyBorder="1" applyAlignment="1">
      <alignment vertical="top" wrapText="1"/>
    </xf>
    <xf numFmtId="0" fontId="8" fillId="9" borderId="1" xfId="4" applyFont="1" applyFill="1" applyBorder="1" applyAlignment="1">
      <alignment vertical="top" wrapText="1"/>
    </xf>
    <xf numFmtId="0" fontId="14" fillId="9" borderId="1" xfId="4" applyFont="1" applyFill="1" applyBorder="1" applyAlignment="1">
      <alignment vertical="top" wrapText="1"/>
    </xf>
    <xf numFmtId="0" fontId="8" fillId="10" borderId="1" xfId="4" applyFont="1" applyFill="1" applyBorder="1" applyAlignment="1">
      <alignment vertical="top" wrapText="1"/>
    </xf>
    <xf numFmtId="0" fontId="14" fillId="10" borderId="1" xfId="4" applyFont="1" applyFill="1" applyBorder="1" applyAlignment="1">
      <alignment vertical="top" wrapText="1"/>
    </xf>
    <xf numFmtId="0" fontId="21" fillId="0" borderId="1" xfId="4" applyFont="1" applyBorder="1" applyAlignment="1">
      <alignment vertical="top" wrapText="1"/>
    </xf>
    <xf numFmtId="0" fontId="7" fillId="11" borderId="1" xfId="4" applyFont="1" applyFill="1" applyBorder="1" applyAlignment="1">
      <alignment vertical="top" wrapText="1"/>
    </xf>
    <xf numFmtId="0" fontId="4" fillId="9" borderId="1" xfId="4" applyFont="1" applyFill="1" applyBorder="1" applyAlignment="1">
      <alignment vertical="top" wrapText="1"/>
    </xf>
    <xf numFmtId="0" fontId="15" fillId="0" borderId="1" xfId="4" applyFont="1" applyBorder="1" applyAlignment="1">
      <alignment vertical="top" wrapText="1"/>
    </xf>
    <xf numFmtId="0" fontId="15" fillId="4" borderId="1" xfId="4" applyFont="1" applyFill="1" applyBorder="1" applyAlignment="1">
      <alignment vertical="top" wrapText="1"/>
    </xf>
    <xf numFmtId="0" fontId="22" fillId="0" borderId="1" xfId="4" applyFont="1" applyBorder="1" applyAlignment="1">
      <alignment vertical="top" wrapText="1"/>
    </xf>
    <xf numFmtId="166" fontId="22" fillId="4" borderId="1" xfId="4" applyNumberFormat="1" applyFont="1" applyFill="1" applyBorder="1" applyAlignment="1">
      <alignment vertical="top" wrapText="1"/>
    </xf>
    <xf numFmtId="0" fontId="4" fillId="10" borderId="1" xfId="4" applyFont="1" applyFill="1" applyBorder="1" applyAlignment="1">
      <alignment vertical="top" wrapText="1"/>
    </xf>
    <xf numFmtId="0" fontId="12" fillId="0" borderId="0" xfId="0" applyFont="1" applyAlignment="1">
      <alignment horizontal="left" vertical="top" wrapText="1"/>
    </xf>
    <xf numFmtId="0" fontId="14" fillId="11" borderId="1" xfId="4" applyFont="1" applyFill="1" applyBorder="1" applyAlignment="1">
      <alignment vertical="top" wrapText="1"/>
    </xf>
    <xf numFmtId="166" fontId="14" fillId="10" borderId="1" xfId="4" applyNumberFormat="1" applyFont="1" applyFill="1" applyBorder="1" applyAlignment="1">
      <alignment vertical="top" wrapText="1"/>
    </xf>
    <xf numFmtId="0" fontId="22" fillId="2" borderId="0" xfId="0" applyFont="1" applyFill="1"/>
    <xf numFmtId="166" fontId="14" fillId="9" borderId="1" xfId="4" applyNumberFormat="1" applyFont="1" applyFill="1" applyBorder="1" applyAlignment="1">
      <alignment vertical="top" wrapText="1"/>
    </xf>
    <xf numFmtId="0" fontId="24" fillId="9" borderId="1" xfId="4" applyFont="1" applyFill="1" applyBorder="1" applyAlignment="1">
      <alignment vertical="top" wrapText="1"/>
    </xf>
    <xf numFmtId="49" fontId="12" fillId="0" borderId="1" xfId="6" applyNumberFormat="1" applyFont="1" applyBorder="1" applyAlignment="1">
      <alignment horizontal="left" vertical="top" wrapText="1"/>
    </xf>
    <xf numFmtId="0" fontId="16" fillId="0" borderId="0" xfId="0" applyFont="1" applyAlignment="1">
      <alignment vertical="top" wrapText="1"/>
    </xf>
    <xf numFmtId="166" fontId="13" fillId="8" borderId="1" xfId="4" applyNumberFormat="1" applyFont="1" applyFill="1" applyBorder="1" applyAlignment="1">
      <alignment vertical="top" wrapText="1"/>
    </xf>
    <xf numFmtId="166" fontId="17" fillId="4" borderId="1" xfId="0" applyNumberFormat="1" applyFont="1" applyFill="1" applyBorder="1" applyAlignment="1">
      <alignment vertical="top"/>
    </xf>
    <xf numFmtId="166" fontId="3" fillId="8" borderId="1" xfId="6" applyNumberFormat="1" applyFont="1" applyFill="1" applyBorder="1" applyAlignment="1">
      <alignment vertical="top" wrapText="1"/>
    </xf>
    <xf numFmtId="49" fontId="25" fillId="0" borderId="1" xfId="0" applyNumberFormat="1" applyFont="1" applyBorder="1" applyAlignment="1">
      <alignment horizontal="left" vertical="top" wrapText="1"/>
    </xf>
    <xf numFmtId="0" fontId="17" fillId="4" borderId="2" xfId="0" applyFont="1" applyFill="1" applyBorder="1" applyAlignment="1">
      <alignment horizontal="left" vertical="top" wrapText="1"/>
    </xf>
    <xf numFmtId="0" fontId="17" fillId="4" borderId="4" xfId="0" applyFont="1" applyFill="1" applyBorder="1" applyAlignment="1">
      <alignment horizontal="left" vertical="top" wrapText="1"/>
    </xf>
    <xf numFmtId="166" fontId="16" fillId="0" borderId="0" xfId="0" applyNumberFormat="1" applyFont="1" applyAlignment="1">
      <alignment vertical="top" wrapText="1"/>
    </xf>
    <xf numFmtId="0" fontId="12" fillId="0" borderId="1" xfId="4" applyFont="1" applyBorder="1" applyAlignment="1">
      <alignment horizontal="left" vertical="top" wrapText="1"/>
    </xf>
    <xf numFmtId="166" fontId="17" fillId="4" borderId="1" xfId="4" applyNumberFormat="1" applyFont="1" applyFill="1" applyBorder="1" applyAlignment="1">
      <alignment vertical="top" wrapText="1"/>
    </xf>
    <xf numFmtId="0" fontId="12" fillId="2" borderId="0" xfId="0" applyFont="1" applyFill="1" applyAlignment="1">
      <alignment horizontal="left"/>
    </xf>
    <xf numFmtId="0" fontId="31" fillId="0" borderId="0" xfId="0" applyFont="1" applyAlignment="1">
      <alignment vertical="top" wrapText="1"/>
    </xf>
    <xf numFmtId="166" fontId="31" fillId="0" borderId="0" xfId="0" applyNumberFormat="1" applyFont="1" applyAlignment="1">
      <alignment vertical="top" wrapText="1"/>
    </xf>
    <xf numFmtId="0" fontId="9" fillId="0" borderId="0" xfId="0" applyFont="1" applyAlignment="1">
      <alignment horizontal="left" vertical="top" wrapText="1"/>
    </xf>
    <xf numFmtId="0" fontId="2" fillId="4" borderId="0" xfId="0" applyFont="1" applyFill="1" applyAlignment="1">
      <alignment horizontal="left" vertical="top" wrapText="1"/>
    </xf>
    <xf numFmtId="0" fontId="32" fillId="2" borderId="0" xfId="0" applyFont="1" applyFill="1"/>
    <xf numFmtId="166" fontId="7" fillId="9" borderId="1" xfId="4" applyNumberFormat="1" applyFont="1" applyFill="1" applyBorder="1" applyAlignment="1">
      <alignment vertical="top" wrapText="1"/>
    </xf>
    <xf numFmtId="0" fontId="34" fillId="2" borderId="0" xfId="0" applyFont="1" applyFill="1"/>
    <xf numFmtId="0" fontId="35" fillId="0" borderId="1" xfId="4" applyFont="1" applyBorder="1" applyAlignment="1">
      <alignment vertical="top" wrapText="1"/>
    </xf>
    <xf numFmtId="166" fontId="11" fillId="4" borderId="1" xfId="4" applyNumberFormat="1" applyFont="1" applyFill="1" applyBorder="1" applyAlignment="1">
      <alignment vertical="top" wrapText="1"/>
    </xf>
    <xf numFmtId="0" fontId="7" fillId="9" borderId="1" xfId="4" applyFont="1" applyFill="1" applyBorder="1" applyAlignment="1">
      <alignment vertical="top" wrapText="1"/>
    </xf>
    <xf numFmtId="49" fontId="12" fillId="3" borderId="1" xfId="0" applyNumberFormat="1" applyFont="1" applyFill="1" applyBorder="1" applyAlignment="1">
      <alignment horizontal="left" vertical="top" wrapText="1"/>
    </xf>
    <xf numFmtId="166" fontId="13" fillId="0" borderId="0" xfId="0" applyNumberFormat="1" applyFont="1" applyAlignment="1">
      <alignment vertical="top" wrapText="1"/>
    </xf>
    <xf numFmtId="49" fontId="12" fillId="0" borderId="2" xfId="0" applyNumberFormat="1" applyFont="1" applyBorder="1" applyAlignment="1">
      <alignment horizontal="center" vertical="top" wrapText="1"/>
    </xf>
    <xf numFmtId="0" fontId="17" fillId="2" borderId="0" xfId="0" applyFont="1" applyFill="1"/>
    <xf numFmtId="166" fontId="12" fillId="4" borderId="0" xfId="4" applyNumberFormat="1" applyFont="1" applyFill="1" applyAlignment="1">
      <alignment horizontal="center" vertical="top" wrapText="1"/>
    </xf>
    <xf numFmtId="166" fontId="1" fillId="4" borderId="1" xfId="0" applyNumberFormat="1" applyFont="1" applyFill="1" applyBorder="1" applyAlignment="1">
      <alignment vertical="top" wrapText="1"/>
    </xf>
    <xf numFmtId="0" fontId="6" fillId="4" borderId="0" xfId="0" applyFont="1" applyFill="1"/>
    <xf numFmtId="0" fontId="16" fillId="0" borderId="0" xfId="0" applyFont="1" applyAlignment="1">
      <alignment horizontal="right" vertical="top" wrapText="1"/>
    </xf>
    <xf numFmtId="49" fontId="12" fillId="5" borderId="1" xfId="0" applyNumberFormat="1" applyFont="1" applyFill="1" applyBorder="1" applyAlignment="1">
      <alignment horizontal="left" vertical="top" wrapText="1"/>
    </xf>
    <xf numFmtId="49" fontId="8" fillId="0" borderId="0" xfId="0" applyNumberFormat="1" applyFont="1" applyAlignment="1">
      <alignment horizontal="left" vertical="top"/>
    </xf>
    <xf numFmtId="0" fontId="11" fillId="4" borderId="1" xfId="4" applyFont="1" applyFill="1" applyBorder="1" applyAlignment="1">
      <alignment vertical="top" wrapText="1"/>
    </xf>
    <xf numFmtId="0" fontId="7" fillId="10" borderId="1" xfId="4" applyFont="1" applyFill="1" applyBorder="1" applyAlignment="1">
      <alignment vertical="top" wrapText="1"/>
    </xf>
    <xf numFmtId="166" fontId="1" fillId="4" borderId="1" xfId="0" applyNumberFormat="1" applyFont="1" applyFill="1" applyBorder="1" applyAlignment="1">
      <alignment vertical="top"/>
    </xf>
    <xf numFmtId="49" fontId="1" fillId="4" borderId="2" xfId="0" applyNumberFormat="1" applyFont="1" applyFill="1" applyBorder="1" applyAlignment="1">
      <alignment vertical="top" wrapText="1"/>
    </xf>
    <xf numFmtId="0" fontId="4" fillId="11" borderId="1" xfId="4" applyFont="1" applyFill="1" applyBorder="1" applyAlignment="1">
      <alignment vertical="top" wrapText="1"/>
    </xf>
    <xf numFmtId="0" fontId="5" fillId="0" borderId="1" xfId="4" applyFont="1" applyBorder="1" applyAlignment="1">
      <alignment vertical="top" wrapText="1"/>
    </xf>
    <xf numFmtId="0" fontId="5" fillId="4" borderId="1" xfId="4" applyFont="1" applyFill="1" applyBorder="1" applyAlignment="1">
      <alignment vertical="top" wrapText="1"/>
    </xf>
    <xf numFmtId="4" fontId="17" fillId="4" borderId="1" xfId="4" applyNumberFormat="1" applyFont="1" applyFill="1" applyBorder="1" applyAlignment="1">
      <alignment vertical="top" wrapText="1"/>
    </xf>
    <xf numFmtId="0" fontId="17" fillId="3" borderId="1" xfId="0" applyFont="1" applyFill="1" applyBorder="1" applyAlignment="1">
      <alignment horizontal="left" vertical="top" wrapText="1"/>
    </xf>
    <xf numFmtId="165" fontId="17" fillId="2" borderId="1" xfId="0" applyNumberFormat="1" applyFont="1" applyFill="1" applyBorder="1" applyAlignment="1">
      <alignment horizontal="left" vertical="top" wrapText="1"/>
    </xf>
    <xf numFmtId="166" fontId="20" fillId="8" borderId="1" xfId="0" applyNumberFormat="1" applyFont="1" applyFill="1" applyBorder="1" applyAlignment="1">
      <alignment vertical="top" wrapText="1"/>
    </xf>
    <xf numFmtId="166" fontId="17" fillId="4" borderId="0" xfId="0" applyNumberFormat="1" applyFont="1" applyFill="1" applyAlignment="1">
      <alignment horizontal="center" vertical="top" wrapText="1"/>
    </xf>
    <xf numFmtId="0" fontId="29" fillId="11" borderId="1" xfId="4" applyFont="1" applyFill="1" applyBorder="1" applyAlignment="1">
      <alignment vertical="top" wrapText="1"/>
    </xf>
    <xf numFmtId="0" fontId="33" fillId="0" borderId="1" xfId="4" applyFont="1" applyBorder="1" applyAlignment="1">
      <alignment vertical="top" wrapText="1"/>
    </xf>
    <xf numFmtId="0" fontId="17" fillId="0" borderId="1" xfId="4" applyFont="1" applyBorder="1" applyAlignment="1">
      <alignment vertical="top" wrapText="1"/>
    </xf>
    <xf numFmtId="0" fontId="33" fillId="4" borderId="1" xfId="4" applyFont="1" applyFill="1" applyBorder="1" applyAlignment="1">
      <alignment vertical="top" wrapText="1"/>
    </xf>
    <xf numFmtId="0" fontId="19" fillId="9" borderId="1" xfId="4" applyFont="1" applyFill="1" applyBorder="1" applyAlignment="1">
      <alignment vertical="top" wrapText="1"/>
    </xf>
    <xf numFmtId="0" fontId="19" fillId="10" borderId="1" xfId="4" applyFont="1" applyFill="1" applyBorder="1" applyAlignment="1">
      <alignment vertical="top" wrapText="1"/>
    </xf>
    <xf numFmtId="0" fontId="8" fillId="0" borderId="0" xfId="0" applyFont="1" applyAlignment="1">
      <alignment horizontal="left" vertical="top"/>
    </xf>
    <xf numFmtId="0" fontId="8" fillId="0" borderId="0" xfId="0" applyFont="1" applyAlignment="1">
      <alignment horizontal="center" vertical="top"/>
    </xf>
    <xf numFmtId="166" fontId="12" fillId="4" borderId="8" xfId="0" applyNumberFormat="1" applyFont="1" applyFill="1" applyBorder="1" applyAlignment="1">
      <alignment vertical="top" wrapText="1"/>
    </xf>
    <xf numFmtId="166" fontId="21" fillId="4" borderId="1" xfId="4" applyNumberFormat="1" applyFont="1" applyFill="1" applyBorder="1" applyAlignment="1">
      <alignment vertical="top" wrapText="1"/>
    </xf>
    <xf numFmtId="49" fontId="4" fillId="4" borderId="0" xfId="6" applyNumberFormat="1" applyFont="1" applyFill="1" applyAlignment="1">
      <alignment horizontal="center"/>
    </xf>
    <xf numFmtId="49" fontId="5" fillId="0" borderId="1" xfId="6" applyNumberFormat="1" applyFont="1" applyBorder="1" applyAlignment="1">
      <alignment horizontal="left" vertical="top" wrapText="1"/>
    </xf>
    <xf numFmtId="166" fontId="7" fillId="10" borderId="1" xfId="4" applyNumberFormat="1" applyFont="1" applyFill="1" applyBorder="1" applyAlignment="1">
      <alignment vertical="top" wrapText="1"/>
    </xf>
    <xf numFmtId="166" fontId="35" fillId="4" borderId="1" xfId="4" applyNumberFormat="1" applyFont="1" applyFill="1" applyBorder="1" applyAlignment="1">
      <alignment vertical="top" wrapText="1"/>
    </xf>
    <xf numFmtId="0" fontId="1" fillId="0" borderId="0" xfId="0" applyFont="1"/>
    <xf numFmtId="0" fontId="12" fillId="4" borderId="0" xfId="4" applyFont="1" applyFill="1" applyAlignment="1">
      <alignment horizontal="center" vertical="top" wrapText="1"/>
    </xf>
    <xf numFmtId="49" fontId="12" fillId="4" borderId="2" xfId="0" applyNumberFormat="1" applyFont="1" applyFill="1" applyBorder="1" applyAlignment="1">
      <alignment horizontal="center" vertical="top" wrapText="1"/>
    </xf>
    <xf numFmtId="49" fontId="17" fillId="4" borderId="1" xfId="0" applyNumberFormat="1" applyFont="1" applyFill="1" applyBorder="1" applyAlignment="1">
      <alignment horizontal="center" vertical="top" wrapText="1"/>
    </xf>
    <xf numFmtId="0" fontId="17" fillId="4" borderId="2" xfId="0" applyFont="1" applyFill="1" applyBorder="1" applyAlignment="1">
      <alignment horizontal="center" vertical="top" wrapText="1"/>
    </xf>
    <xf numFmtId="0" fontId="36" fillId="2" borderId="0" xfId="0" applyFont="1" applyFill="1"/>
    <xf numFmtId="49" fontId="37" fillId="8" borderId="3" xfId="0" applyNumberFormat="1" applyFont="1" applyFill="1" applyBorder="1" applyAlignment="1">
      <alignment horizontal="left" vertical="top" wrapText="1"/>
    </xf>
    <xf numFmtId="49" fontId="37" fillId="8" borderId="1" xfId="0" applyNumberFormat="1" applyFont="1" applyFill="1" applyBorder="1" applyAlignment="1">
      <alignment vertical="top" wrapText="1"/>
    </xf>
    <xf numFmtId="4" fontId="37" fillId="8" borderId="1" xfId="0" applyNumberFormat="1" applyFont="1" applyFill="1" applyBorder="1" applyAlignment="1">
      <alignment vertical="top" wrapText="1"/>
    </xf>
    <xf numFmtId="166" fontId="37" fillId="8" borderId="1" xfId="0" applyNumberFormat="1" applyFont="1" applyFill="1" applyBorder="1" applyAlignment="1">
      <alignment vertical="top" wrapText="1"/>
    </xf>
    <xf numFmtId="49" fontId="17" fillId="4" borderId="2" xfId="0" applyNumberFormat="1" applyFont="1" applyFill="1" applyBorder="1" applyAlignment="1">
      <alignment horizontal="center" vertical="top" wrapText="1"/>
    </xf>
    <xf numFmtId="49" fontId="38" fillId="8" borderId="3" xfId="0" applyNumberFormat="1" applyFont="1" applyFill="1" applyBorder="1" applyAlignment="1">
      <alignment horizontal="left" vertical="top" wrapText="1"/>
    </xf>
    <xf numFmtId="49" fontId="38" fillId="8" borderId="1" xfId="0" applyNumberFormat="1" applyFont="1" applyFill="1" applyBorder="1" applyAlignment="1">
      <alignment vertical="top" wrapText="1"/>
    </xf>
    <xf numFmtId="4" fontId="38" fillId="8" borderId="1" xfId="0" applyNumberFormat="1" applyFont="1" applyFill="1" applyBorder="1" applyAlignment="1">
      <alignment vertical="top" wrapText="1"/>
    </xf>
    <xf numFmtId="0" fontId="39" fillId="2" borderId="0" xfId="0" applyFont="1" applyFill="1"/>
    <xf numFmtId="49" fontId="12" fillId="4" borderId="1" xfId="0" applyNumberFormat="1" applyFont="1" applyFill="1" applyBorder="1" applyAlignment="1">
      <alignment horizontal="center" vertical="top" wrapText="1"/>
    </xf>
    <xf numFmtId="0" fontId="12" fillId="4" borderId="4" xfId="4" applyFont="1" applyFill="1" applyBorder="1" applyAlignment="1">
      <alignment horizontal="left" vertical="top" wrapText="1"/>
    </xf>
    <xf numFmtId="49" fontId="1" fillId="0" borderId="1" xfId="6" applyNumberFormat="1" applyBorder="1" applyAlignment="1">
      <alignment horizontal="center" vertical="top" wrapText="1"/>
    </xf>
    <xf numFmtId="1" fontId="1" fillId="2" borderId="1" xfId="0" applyNumberFormat="1" applyFont="1" applyFill="1" applyBorder="1" applyAlignment="1">
      <alignment horizontal="left" vertical="top" wrapText="1"/>
    </xf>
    <xf numFmtId="0" fontId="5" fillId="4" borderId="0" xfId="4" applyFont="1" applyFill="1" applyAlignment="1">
      <alignment vertical="top" wrapText="1"/>
    </xf>
    <xf numFmtId="0" fontId="4" fillId="4" borderId="0" xfId="4" applyFont="1" applyFill="1" applyAlignment="1">
      <alignment vertical="top" wrapText="1"/>
    </xf>
    <xf numFmtId="0" fontId="1" fillId="4" borderId="0" xfId="4" applyFont="1" applyFill="1" applyAlignment="1">
      <alignment vertical="top" wrapText="1"/>
    </xf>
    <xf numFmtId="0" fontId="1" fillId="4" borderId="0" xfId="0" applyFont="1" applyFill="1" applyAlignment="1">
      <alignment vertical="top" wrapText="1"/>
    </xf>
    <xf numFmtId="49" fontId="1" fillId="4" borderId="1" xfId="6" applyNumberFormat="1" applyFill="1" applyBorder="1" applyAlignment="1">
      <alignment horizontal="center" vertical="top" wrapText="1"/>
    </xf>
    <xf numFmtId="49" fontId="41" fillId="8" borderId="1" xfId="0" applyNumberFormat="1" applyFont="1" applyFill="1" applyBorder="1" applyAlignment="1">
      <alignment horizontal="left" vertical="top" wrapText="1"/>
    </xf>
    <xf numFmtId="49" fontId="40" fillId="8" borderId="1" xfId="0" applyNumberFormat="1" applyFont="1" applyFill="1" applyBorder="1" applyAlignment="1">
      <alignment horizontal="left" vertical="top" wrapText="1"/>
    </xf>
    <xf numFmtId="4" fontId="40" fillId="8" borderId="1" xfId="0" applyNumberFormat="1" applyFont="1" applyFill="1" applyBorder="1" applyAlignment="1">
      <alignment vertical="top" wrapText="1"/>
    </xf>
    <xf numFmtId="166" fontId="40" fillId="8" borderId="1" xfId="0" applyNumberFormat="1" applyFont="1" applyFill="1" applyBorder="1" applyAlignment="1">
      <alignment vertical="top" wrapText="1"/>
    </xf>
    <xf numFmtId="49" fontId="12" fillId="0" borderId="1" xfId="0" applyNumberFormat="1" applyFont="1" applyBorder="1" applyAlignment="1">
      <alignment horizontal="center" vertical="top" wrapText="1"/>
    </xf>
    <xf numFmtId="49" fontId="12" fillId="0" borderId="0" xfId="0" applyNumberFormat="1" applyFont="1" applyAlignment="1">
      <alignment horizontal="center" vertical="top" wrapText="1"/>
    </xf>
    <xf numFmtId="0" fontId="15" fillId="4" borderId="0" xfId="4" applyFont="1" applyFill="1" applyAlignment="1">
      <alignment vertical="top" wrapText="1"/>
    </xf>
    <xf numFmtId="0" fontId="15" fillId="4" borderId="0" xfId="4" applyFont="1" applyFill="1" applyAlignment="1">
      <alignment horizontal="center" vertical="top" wrapText="1"/>
    </xf>
    <xf numFmtId="0" fontId="22" fillId="0" borderId="0" xfId="4" applyFont="1" applyAlignment="1">
      <alignment vertical="top" wrapText="1"/>
    </xf>
    <xf numFmtId="0" fontId="22" fillId="0" borderId="0" xfId="4" applyFont="1" applyAlignment="1">
      <alignment horizontal="center" vertical="top" wrapText="1"/>
    </xf>
    <xf numFmtId="0" fontId="14" fillId="15" borderId="0" xfId="4" applyFont="1" applyFill="1" applyAlignment="1">
      <alignment vertical="top" wrapText="1"/>
    </xf>
    <xf numFmtId="0" fontId="14" fillId="15" borderId="0" xfId="4" applyFont="1" applyFill="1" applyAlignment="1">
      <alignment horizontal="center" vertical="top" wrapText="1"/>
    </xf>
    <xf numFmtId="0" fontId="21" fillId="4" borderId="0" xfId="4" applyFont="1" applyFill="1" applyAlignment="1">
      <alignment vertical="top" wrapText="1"/>
    </xf>
    <xf numFmtId="0" fontId="21" fillId="4" borderId="0" xfId="4" applyFont="1" applyFill="1" applyAlignment="1">
      <alignment horizontal="center" vertical="top" wrapText="1"/>
    </xf>
    <xf numFmtId="0" fontId="24" fillId="4" borderId="0" xfId="4" applyFont="1" applyFill="1" applyAlignment="1">
      <alignment vertical="top" wrapText="1"/>
    </xf>
    <xf numFmtId="0" fontId="24" fillId="4" borderId="0" xfId="4" applyFont="1" applyFill="1" applyAlignment="1">
      <alignment horizontal="center" vertical="top" wrapText="1"/>
    </xf>
    <xf numFmtId="0" fontId="14" fillId="4" borderId="0" xfId="4" applyFont="1" applyFill="1" applyAlignment="1">
      <alignment vertical="top" wrapText="1"/>
    </xf>
    <xf numFmtId="0" fontId="14" fillId="4" borderId="0" xfId="4" applyFont="1" applyFill="1" applyAlignment="1">
      <alignment horizontal="center" vertical="top" wrapText="1"/>
    </xf>
    <xf numFmtId="49" fontId="12" fillId="4" borderId="1" xfId="4" applyNumberFormat="1" applyFont="1" applyFill="1" applyBorder="1" applyAlignment="1">
      <alignment horizontal="center" vertical="top" wrapText="1"/>
    </xf>
    <xf numFmtId="0" fontId="40" fillId="0" borderId="0" xfId="0" applyFont="1"/>
    <xf numFmtId="49" fontId="40" fillId="8" borderId="4" xfId="0" applyNumberFormat="1" applyFont="1" applyFill="1" applyBorder="1" applyAlignment="1">
      <alignment horizontal="left" vertical="top" wrapText="1"/>
    </xf>
    <xf numFmtId="0" fontId="40" fillId="8" borderId="3" xfId="0" applyFont="1" applyFill="1" applyBorder="1" applyAlignment="1">
      <alignment vertical="top" wrapText="1"/>
    </xf>
    <xf numFmtId="0" fontId="36" fillId="0" borderId="0" xfId="0" applyFont="1"/>
    <xf numFmtId="49" fontId="5" fillId="0" borderId="1" xfId="6" applyNumberFormat="1" applyFont="1" applyBorder="1" applyAlignment="1">
      <alignment horizontal="center" vertical="top" wrapText="1"/>
    </xf>
    <xf numFmtId="166" fontId="42" fillId="8" borderId="1" xfId="6" applyNumberFormat="1" applyFont="1" applyFill="1" applyBorder="1" applyAlignment="1">
      <alignment vertical="top" wrapText="1"/>
    </xf>
    <xf numFmtId="166" fontId="42" fillId="8" borderId="1" xfId="6" applyNumberFormat="1" applyFont="1" applyFill="1" applyBorder="1" applyAlignment="1">
      <alignment horizontal="center" vertical="top" wrapText="1"/>
    </xf>
    <xf numFmtId="0" fontId="43" fillId="0" borderId="0" xfId="0" applyFont="1"/>
    <xf numFmtId="0" fontId="41" fillId="8" borderId="1" xfId="6" applyFont="1" applyFill="1" applyBorder="1" applyAlignment="1">
      <alignment vertical="top" wrapText="1"/>
    </xf>
    <xf numFmtId="0" fontId="41" fillId="8" borderId="1" xfId="6" applyFont="1" applyFill="1" applyBorder="1" applyAlignment="1">
      <alignment horizontal="center" vertical="top" wrapText="1"/>
    </xf>
    <xf numFmtId="166" fontId="1" fillId="4" borderId="0" xfId="6" applyNumberFormat="1" applyFill="1" applyAlignment="1">
      <alignment horizontal="center" vertical="top" wrapText="1"/>
    </xf>
    <xf numFmtId="0" fontId="4" fillId="15" borderId="0" xfId="4" applyFont="1" applyFill="1" applyAlignment="1">
      <alignment horizontal="center" vertical="top" wrapText="1"/>
    </xf>
    <xf numFmtId="0" fontId="5" fillId="4" borderId="0" xfId="4" applyFont="1" applyFill="1" applyAlignment="1">
      <alignment horizontal="center" vertical="top" wrapText="1"/>
    </xf>
    <xf numFmtId="0" fontId="4" fillId="4" borderId="0" xfId="4" applyFont="1" applyFill="1" applyAlignment="1">
      <alignment horizontal="center" vertical="top" wrapText="1"/>
    </xf>
    <xf numFmtId="0" fontId="1" fillId="4" borderId="0" xfId="4" applyFont="1" applyFill="1" applyAlignment="1">
      <alignment horizontal="center" vertical="top" wrapText="1"/>
    </xf>
    <xf numFmtId="0" fontId="11" fillId="4" borderId="0" xfId="4" applyFont="1" applyFill="1" applyAlignment="1">
      <alignment horizontal="center" vertical="top" wrapText="1"/>
    </xf>
    <xf numFmtId="0" fontId="1" fillId="4" borderId="0" xfId="0" applyFont="1" applyFill="1" applyAlignment="1">
      <alignment horizontal="center"/>
    </xf>
    <xf numFmtId="0" fontId="1" fillId="0" borderId="0" xfId="0" applyFont="1" applyAlignment="1">
      <alignment horizontal="center"/>
    </xf>
    <xf numFmtId="166" fontId="3" fillId="8" borderId="1" xfId="6" applyNumberFormat="1" applyFont="1" applyFill="1" applyBorder="1" applyAlignment="1">
      <alignment horizontal="center" vertical="top" wrapText="1"/>
    </xf>
    <xf numFmtId="49" fontId="17" fillId="4" borderId="1" xfId="6" applyNumberFormat="1" applyFont="1" applyFill="1" applyBorder="1" applyAlignment="1">
      <alignment horizontal="left" vertical="top" wrapText="1"/>
    </xf>
    <xf numFmtId="166" fontId="1" fillId="0" borderId="0" xfId="0" applyNumberFormat="1" applyFont="1" applyAlignment="1">
      <alignment vertical="top" wrapText="1"/>
    </xf>
    <xf numFmtId="4" fontId="17" fillId="0" borderId="0" xfId="0" applyNumberFormat="1" applyFont="1"/>
    <xf numFmtId="166" fontId="12" fillId="0" borderId="0" xfId="0" applyNumberFormat="1" applyFont="1" applyAlignment="1">
      <alignment vertical="top" wrapText="1"/>
    </xf>
    <xf numFmtId="4" fontId="31" fillId="0" borderId="0" xfId="0" applyNumberFormat="1" applyFont="1" applyAlignment="1">
      <alignment vertical="top" wrapText="1"/>
    </xf>
    <xf numFmtId="0" fontId="33" fillId="4" borderId="0" xfId="4" applyFont="1" applyFill="1" applyAlignment="1">
      <alignment vertical="top" wrapText="1"/>
    </xf>
    <xf numFmtId="0" fontId="28" fillId="0" borderId="0" xfId="4" applyFont="1" applyAlignment="1">
      <alignment vertical="top" wrapText="1"/>
    </xf>
    <xf numFmtId="0" fontId="29" fillId="15" borderId="0" xfId="4" applyFont="1" applyFill="1" applyAlignment="1">
      <alignment vertical="top" wrapText="1"/>
    </xf>
    <xf numFmtId="0" fontId="19" fillId="4" borderId="0" xfId="4" applyFont="1" applyFill="1" applyAlignment="1">
      <alignment vertical="top" wrapText="1"/>
    </xf>
    <xf numFmtId="0" fontId="17" fillId="4" borderId="0" xfId="4" applyFont="1" applyFill="1" applyAlignment="1">
      <alignment vertical="top" wrapText="1"/>
    </xf>
    <xf numFmtId="166" fontId="5" fillId="4" borderId="0" xfId="4" applyNumberFormat="1" applyFont="1" applyFill="1" applyAlignment="1">
      <alignment vertical="top" wrapText="1"/>
    </xf>
    <xf numFmtId="49" fontId="25" fillId="0" borderId="18" xfId="0" applyNumberFormat="1" applyFont="1" applyBorder="1" applyAlignment="1">
      <alignment horizontal="center" vertical="top" wrapText="1"/>
    </xf>
    <xf numFmtId="166" fontId="25" fillId="4" borderId="22" xfId="0" applyNumberFormat="1" applyFont="1" applyFill="1" applyBorder="1" applyAlignment="1">
      <alignment vertical="top" wrapText="1"/>
    </xf>
    <xf numFmtId="49" fontId="5" fillId="0" borderId="3" xfId="6" applyNumberFormat="1" applyFont="1" applyBorder="1" applyAlignment="1">
      <alignment horizontal="left" vertical="top" wrapText="1"/>
    </xf>
    <xf numFmtId="0" fontId="44" fillId="0" borderId="0" xfId="0" applyFont="1"/>
    <xf numFmtId="0" fontId="25" fillId="8" borderId="16" xfId="0" applyFont="1" applyFill="1" applyBorder="1" applyAlignment="1">
      <alignment horizontal="center" vertical="top" wrapText="1"/>
    </xf>
    <xf numFmtId="0" fontId="25" fillId="8" borderId="17" xfId="0" applyFont="1" applyFill="1" applyBorder="1" applyAlignment="1">
      <alignment horizontal="center" vertical="top" wrapText="1"/>
    </xf>
    <xf numFmtId="0" fontId="26" fillId="8" borderId="18" xfId="0" applyFont="1" applyFill="1" applyBorder="1" applyAlignment="1">
      <alignment vertical="top" wrapText="1"/>
    </xf>
    <xf numFmtId="49" fontId="25" fillId="8" borderId="1" xfId="0" applyNumberFormat="1" applyFont="1" applyFill="1" applyBorder="1" applyAlignment="1">
      <alignment horizontal="center" vertical="top" wrapText="1"/>
    </xf>
    <xf numFmtId="0" fontId="1" fillId="4" borderId="2" xfId="0" applyFont="1" applyFill="1" applyBorder="1" applyAlignment="1">
      <alignment horizontal="left" vertical="top" wrapText="1"/>
    </xf>
    <xf numFmtId="0" fontId="12" fillId="4" borderId="2" xfId="0" applyFont="1" applyFill="1" applyBorder="1" applyAlignment="1">
      <alignment horizontal="center" vertical="top" wrapText="1"/>
    </xf>
    <xf numFmtId="0" fontId="40" fillId="8" borderId="1" xfId="0" applyFont="1" applyFill="1" applyBorder="1" applyAlignment="1">
      <alignment horizontal="center" vertical="top" wrapText="1"/>
    </xf>
    <xf numFmtId="0" fontId="5" fillId="4" borderId="1" xfId="0" applyFont="1" applyFill="1" applyBorder="1" applyAlignment="1">
      <alignment horizontal="center" vertical="top" wrapText="1"/>
    </xf>
    <xf numFmtId="0" fontId="5" fillId="4" borderId="1" xfId="0" applyFont="1" applyFill="1" applyBorder="1" applyAlignment="1">
      <alignment horizontal="left" vertical="top" wrapText="1"/>
    </xf>
    <xf numFmtId="0" fontId="5" fillId="4" borderId="1" xfId="0" applyFont="1" applyFill="1" applyBorder="1" applyAlignment="1">
      <alignment vertical="top" wrapText="1"/>
    </xf>
    <xf numFmtId="49" fontId="5" fillId="4" borderId="2" xfId="0" applyNumberFormat="1" applyFont="1" applyFill="1" applyBorder="1" applyAlignment="1">
      <alignment horizontal="left" vertical="top" wrapText="1"/>
    </xf>
    <xf numFmtId="49" fontId="5" fillId="4" borderId="1" xfId="0" applyNumberFormat="1" applyFont="1" applyFill="1" applyBorder="1" applyAlignment="1">
      <alignment vertical="top" wrapText="1"/>
    </xf>
    <xf numFmtId="49" fontId="5" fillId="4" borderId="1" xfId="0" applyNumberFormat="1" applyFont="1" applyFill="1" applyBorder="1" applyAlignment="1">
      <alignment horizontal="center" vertical="top" wrapText="1"/>
    </xf>
    <xf numFmtId="0" fontId="5" fillId="4" borderId="2" xfId="0" applyFont="1" applyFill="1" applyBorder="1" applyAlignment="1">
      <alignment horizontal="center" vertical="top" wrapText="1"/>
    </xf>
    <xf numFmtId="0" fontId="5" fillId="4" borderId="2" xfId="0" applyFont="1" applyFill="1" applyBorder="1" applyAlignment="1">
      <alignment vertical="top" wrapText="1"/>
    </xf>
    <xf numFmtId="49" fontId="5" fillId="0" borderId="1" xfId="0" applyNumberFormat="1" applyFont="1" applyBorder="1" applyAlignment="1">
      <alignment horizontal="center" vertical="top" wrapText="1"/>
    </xf>
    <xf numFmtId="49" fontId="5" fillId="0" borderId="1" xfId="0" applyNumberFormat="1" applyFont="1" applyBorder="1" applyAlignment="1">
      <alignment vertical="top" wrapText="1"/>
    </xf>
    <xf numFmtId="49" fontId="5" fillId="0" borderId="2" xfId="0" applyNumberFormat="1" applyFont="1" applyBorder="1" applyAlignment="1">
      <alignment horizontal="left" vertical="top" wrapText="1"/>
    </xf>
    <xf numFmtId="0" fontId="5" fillId="0" borderId="2" xfId="0" applyFont="1" applyBorder="1" applyAlignment="1">
      <alignment horizontal="center" vertical="top" wrapText="1"/>
    </xf>
    <xf numFmtId="0" fontId="5" fillId="0" borderId="2" xfId="0" applyFont="1" applyBorder="1" applyAlignment="1">
      <alignment horizontal="left" vertical="top" wrapText="1"/>
    </xf>
    <xf numFmtId="0" fontId="5" fillId="4" borderId="2" xfId="0" applyFont="1" applyFill="1" applyBorder="1" applyAlignment="1">
      <alignment horizontal="left" vertical="top" wrapText="1"/>
    </xf>
    <xf numFmtId="0" fontId="5" fillId="0" borderId="1" xfId="0" applyFont="1" applyBorder="1" applyAlignment="1">
      <alignment horizontal="center" vertical="top" wrapText="1"/>
    </xf>
    <xf numFmtId="0" fontId="5" fillId="0" borderId="1" xfId="0" applyFont="1" applyBorder="1" applyAlignment="1">
      <alignment horizontal="left" vertical="top" wrapText="1"/>
    </xf>
    <xf numFmtId="49" fontId="5" fillId="4" borderId="1" xfId="0" applyNumberFormat="1" applyFont="1" applyFill="1" applyBorder="1" applyAlignment="1">
      <alignment horizontal="left" vertical="top" wrapText="1"/>
    </xf>
    <xf numFmtId="166" fontId="17" fillId="4" borderId="2" xfId="0" applyNumberFormat="1" applyFont="1" applyFill="1" applyBorder="1" applyAlignment="1">
      <alignment vertical="top" wrapText="1"/>
    </xf>
    <xf numFmtId="166" fontId="17" fillId="4" borderId="4" xfId="0" applyNumberFormat="1" applyFont="1" applyFill="1" applyBorder="1" applyAlignment="1">
      <alignment vertical="top" wrapText="1"/>
    </xf>
    <xf numFmtId="0" fontId="1" fillId="0" borderId="1" xfId="4" applyFont="1" applyBorder="1" applyAlignment="1">
      <alignment horizontal="left" vertical="top" wrapText="1"/>
    </xf>
    <xf numFmtId="0" fontId="1" fillId="4" borderId="1" xfId="4" applyFont="1" applyFill="1" applyBorder="1" applyAlignment="1">
      <alignment horizontal="left" vertical="top" wrapText="1"/>
    </xf>
    <xf numFmtId="0" fontId="4" fillId="9" borderId="1" xfId="4" applyFont="1" applyFill="1" applyBorder="1" applyAlignment="1">
      <alignment horizontal="left" vertical="top" wrapText="1"/>
    </xf>
    <xf numFmtId="0" fontId="4" fillId="10" borderId="1" xfId="4" applyFont="1" applyFill="1" applyBorder="1" applyAlignment="1">
      <alignment horizontal="left" vertical="top" wrapText="1"/>
    </xf>
    <xf numFmtId="166" fontId="12" fillId="4" borderId="0" xfId="4" applyNumberFormat="1" applyFont="1" applyFill="1" applyAlignment="1">
      <alignment vertical="top" wrapText="1"/>
    </xf>
    <xf numFmtId="49" fontId="5" fillId="0" borderId="1" xfId="0" applyNumberFormat="1" applyFont="1" applyBorder="1" applyAlignment="1">
      <alignment horizontal="left" vertical="top" wrapText="1"/>
    </xf>
    <xf numFmtId="1" fontId="5" fillId="4" borderId="1" xfId="0" applyNumberFormat="1" applyFont="1" applyFill="1" applyBorder="1" applyAlignment="1">
      <alignment horizontal="center" vertical="top" wrapText="1"/>
    </xf>
    <xf numFmtId="165" fontId="5" fillId="4" borderId="1" xfId="0" applyNumberFormat="1" applyFont="1" applyFill="1" applyBorder="1" applyAlignment="1">
      <alignment vertical="top" wrapText="1"/>
    </xf>
    <xf numFmtId="49" fontId="46" fillId="0" borderId="2" xfId="0" applyNumberFormat="1" applyFont="1" applyBorder="1" applyAlignment="1">
      <alignment horizontal="left" vertical="top" wrapText="1"/>
    </xf>
    <xf numFmtId="49" fontId="46" fillId="0" borderId="1" xfId="0" applyNumberFormat="1" applyFont="1" applyBorder="1" applyAlignment="1">
      <alignment horizontal="center" vertical="top" wrapText="1"/>
    </xf>
    <xf numFmtId="49" fontId="46" fillId="0" borderId="1" xfId="0" applyNumberFormat="1" applyFont="1" applyBorder="1" applyAlignment="1">
      <alignment horizontal="left" vertical="top" wrapText="1"/>
    </xf>
    <xf numFmtId="49" fontId="47" fillId="0" borderId="1" xfId="0" applyNumberFormat="1" applyFont="1" applyBorder="1" applyAlignment="1">
      <alignment horizontal="left" vertical="top" wrapText="1"/>
    </xf>
    <xf numFmtId="49" fontId="5" fillId="4" borderId="1" xfId="6" applyNumberFormat="1" applyFont="1" applyFill="1" applyBorder="1" applyAlignment="1">
      <alignment horizontal="left" vertical="top" wrapText="1"/>
    </xf>
    <xf numFmtId="165" fontId="5" fillId="4" borderId="1" xfId="0" applyNumberFormat="1" applyFont="1" applyFill="1" applyBorder="1" applyAlignment="1">
      <alignment horizontal="left" vertical="top" wrapText="1"/>
    </xf>
    <xf numFmtId="0" fontId="48" fillId="11" borderId="1" xfId="4" applyFont="1" applyFill="1" applyBorder="1" applyAlignment="1">
      <alignment vertical="top" wrapText="1"/>
    </xf>
    <xf numFmtId="0" fontId="48" fillId="9" borderId="1" xfId="4" applyFont="1" applyFill="1" applyBorder="1" applyAlignment="1">
      <alignment vertical="top" wrapText="1"/>
    </xf>
    <xf numFmtId="0" fontId="5" fillId="0" borderId="0" xfId="0" applyFont="1" applyAlignment="1">
      <alignment vertical="top" wrapText="1"/>
    </xf>
    <xf numFmtId="49" fontId="47" fillId="0" borderId="1" xfId="0" applyNumberFormat="1" applyFont="1" applyBorder="1" applyAlignment="1">
      <alignment horizontal="center" vertical="top" wrapText="1"/>
    </xf>
    <xf numFmtId="49" fontId="47" fillId="4" borderId="1" xfId="0" applyNumberFormat="1" applyFont="1" applyFill="1" applyBorder="1" applyAlignment="1">
      <alignment vertical="top" wrapText="1"/>
    </xf>
    <xf numFmtId="49" fontId="2" fillId="4" borderId="1" xfId="0" applyNumberFormat="1" applyFont="1" applyFill="1" applyBorder="1" applyAlignment="1">
      <alignment horizontal="left" vertical="top" wrapText="1"/>
    </xf>
    <xf numFmtId="49" fontId="47" fillId="4" borderId="1" xfId="0" applyNumberFormat="1" applyFont="1" applyFill="1" applyBorder="1" applyAlignment="1">
      <alignment horizontal="left" vertical="top" wrapText="1"/>
    </xf>
    <xf numFmtId="49" fontId="47" fillId="0" borderId="1" xfId="0" applyNumberFormat="1" applyFont="1" applyBorder="1" applyAlignment="1">
      <alignment vertical="top" wrapText="1"/>
    </xf>
    <xf numFmtId="0" fontId="47" fillId="4" borderId="1" xfId="0" applyFont="1" applyFill="1" applyBorder="1" applyAlignment="1">
      <alignment horizontal="left" vertical="top" wrapText="1"/>
    </xf>
    <xf numFmtId="0" fontId="49" fillId="11" borderId="1" xfId="4" applyFont="1" applyFill="1" applyBorder="1" applyAlignment="1">
      <alignment vertical="top" wrapText="1"/>
    </xf>
    <xf numFmtId="0" fontId="47" fillId="0" borderId="1" xfId="4" applyFont="1" applyBorder="1" applyAlignment="1">
      <alignment vertical="top" wrapText="1"/>
    </xf>
    <xf numFmtId="0" fontId="47" fillId="4" borderId="1" xfId="4" applyFont="1" applyFill="1" applyBorder="1" applyAlignment="1">
      <alignment vertical="top" wrapText="1"/>
    </xf>
    <xf numFmtId="0" fontId="49" fillId="9" borderId="1" xfId="4" applyFont="1" applyFill="1" applyBorder="1" applyAlignment="1">
      <alignment vertical="top" wrapText="1"/>
    </xf>
    <xf numFmtId="0" fontId="47" fillId="0" borderId="0" xfId="0" applyFont="1" applyAlignment="1">
      <alignment vertical="top" wrapText="1"/>
    </xf>
    <xf numFmtId="0" fontId="47" fillId="0" borderId="0" xfId="0" applyFont="1" applyAlignment="1">
      <alignment horizontal="right" vertical="top" wrapText="1"/>
    </xf>
    <xf numFmtId="0" fontId="47" fillId="0" borderId="1" xfId="4" applyFont="1" applyBorder="1" applyAlignment="1">
      <alignment horizontal="center" vertical="top" wrapText="1"/>
    </xf>
    <xf numFmtId="0" fontId="47" fillId="4" borderId="1" xfId="4" applyFont="1" applyFill="1" applyBorder="1" applyAlignment="1">
      <alignment horizontal="center" vertical="top" wrapText="1"/>
    </xf>
    <xf numFmtId="0" fontId="47" fillId="0" borderId="1" xfId="0" applyFont="1" applyBorder="1" applyAlignment="1">
      <alignment horizontal="center" vertical="top" wrapText="1"/>
    </xf>
    <xf numFmtId="49" fontId="47" fillId="4" borderId="1" xfId="0" applyNumberFormat="1" applyFont="1" applyFill="1" applyBorder="1" applyAlignment="1">
      <alignment horizontal="center" vertical="top" wrapText="1"/>
    </xf>
    <xf numFmtId="0" fontId="47" fillId="4" borderId="1" xfId="0" applyFont="1" applyFill="1" applyBorder="1" applyAlignment="1">
      <alignment horizontal="center" vertical="top" wrapText="1"/>
    </xf>
    <xf numFmtId="49" fontId="47" fillId="0" borderId="1" xfId="6" applyNumberFormat="1" applyFont="1" applyBorder="1" applyAlignment="1">
      <alignment horizontal="center" vertical="top" wrapText="1"/>
    </xf>
    <xf numFmtId="0" fontId="49" fillId="11" borderId="1" xfId="4" applyFont="1" applyFill="1" applyBorder="1" applyAlignment="1">
      <alignment horizontal="center" vertical="top" wrapText="1"/>
    </xf>
    <xf numFmtId="0" fontId="49" fillId="9" borderId="1" xfId="4" applyFont="1" applyFill="1" applyBorder="1" applyAlignment="1">
      <alignment horizontal="center" vertical="top" wrapText="1"/>
    </xf>
    <xf numFmtId="0" fontId="47" fillId="0" borderId="0" xfId="0" applyFont="1" applyAlignment="1">
      <alignment horizontal="center" vertical="top" wrapText="1"/>
    </xf>
    <xf numFmtId="0" fontId="5" fillId="19" borderId="1" xfId="0" applyFont="1" applyFill="1" applyBorder="1" applyAlignment="1">
      <alignment vertical="center" wrapText="1"/>
    </xf>
    <xf numFmtId="0" fontId="7" fillId="11" borderId="1" xfId="4" applyFont="1" applyFill="1" applyBorder="1" applyAlignment="1">
      <alignment horizontal="left" vertical="top" wrapText="1"/>
    </xf>
    <xf numFmtId="0" fontId="11" fillId="0" borderId="1" xfId="4" applyFont="1" applyBorder="1" applyAlignment="1">
      <alignment horizontal="left" vertical="top" wrapText="1"/>
    </xf>
    <xf numFmtId="0" fontId="7" fillId="0" borderId="1" xfId="4" applyFont="1" applyBorder="1" applyAlignment="1">
      <alignment horizontal="left" vertical="top" wrapText="1"/>
    </xf>
    <xf numFmtId="0" fontId="7" fillId="4" borderId="1" xfId="4" applyFont="1" applyFill="1" applyBorder="1" applyAlignment="1">
      <alignment horizontal="left" vertical="top" wrapText="1"/>
    </xf>
    <xf numFmtId="0" fontId="7" fillId="9" borderId="1" xfId="4" applyFont="1" applyFill="1" applyBorder="1" applyAlignment="1">
      <alignment horizontal="left" vertical="top" wrapText="1"/>
    </xf>
    <xf numFmtId="0" fontId="1" fillId="0" borderId="0" xfId="0" applyFont="1" applyAlignment="1">
      <alignment horizontal="left" vertical="top" wrapText="1"/>
    </xf>
    <xf numFmtId="49" fontId="46" fillId="4" borderId="1" xfId="0" applyNumberFormat="1" applyFont="1" applyFill="1" applyBorder="1" applyAlignment="1">
      <alignment vertical="top" wrapText="1"/>
    </xf>
    <xf numFmtId="49" fontId="46" fillId="4" borderId="1" xfId="0" applyNumberFormat="1" applyFont="1" applyFill="1" applyBorder="1" applyAlignment="1">
      <alignment horizontal="left" vertical="top" wrapText="1"/>
    </xf>
    <xf numFmtId="49" fontId="49" fillId="4" borderId="0" xfId="0" applyNumberFormat="1" applyFont="1" applyFill="1" applyAlignment="1">
      <alignment horizontal="center" vertical="top" wrapText="1"/>
    </xf>
    <xf numFmtId="49" fontId="49" fillId="4" borderId="0" xfId="0" applyNumberFormat="1" applyFont="1" applyFill="1" applyAlignment="1">
      <alignment vertical="top" wrapText="1"/>
    </xf>
    <xf numFmtId="0" fontId="49" fillId="10" borderId="1" xfId="4" applyFont="1" applyFill="1" applyBorder="1" applyAlignment="1">
      <alignment horizontal="center" vertical="top" wrapText="1"/>
    </xf>
    <xf numFmtId="0" fontId="49" fillId="10" borderId="1" xfId="4" applyFont="1" applyFill="1" applyBorder="1" applyAlignment="1">
      <alignment vertical="top" wrapText="1"/>
    </xf>
    <xf numFmtId="49" fontId="48" fillId="4" borderId="0" xfId="0" applyNumberFormat="1" applyFont="1" applyFill="1" applyAlignment="1">
      <alignment vertical="top" wrapText="1"/>
    </xf>
    <xf numFmtId="0" fontId="48" fillId="10" borderId="1" xfId="4" applyFont="1" applyFill="1" applyBorder="1" applyAlignment="1">
      <alignment vertical="top" wrapText="1"/>
    </xf>
    <xf numFmtId="0" fontId="5" fillId="0" borderId="0" xfId="0" applyFont="1" applyAlignment="1">
      <alignment horizontal="right" vertical="top" wrapText="1"/>
    </xf>
    <xf numFmtId="1" fontId="47" fillId="4" borderId="1" xfId="0" applyNumberFormat="1" applyFont="1" applyFill="1" applyBorder="1" applyAlignment="1">
      <alignment horizontal="center" vertical="top" wrapText="1"/>
    </xf>
    <xf numFmtId="0" fontId="46" fillId="4" borderId="1" xfId="0" applyFont="1" applyFill="1" applyBorder="1" applyAlignment="1">
      <alignment horizontal="center" vertical="top" wrapText="1"/>
    </xf>
    <xf numFmtId="0" fontId="46" fillId="4" borderId="1" xfId="0" applyFont="1" applyFill="1" applyBorder="1" applyAlignment="1">
      <alignment horizontal="left" vertical="top" wrapText="1"/>
    </xf>
    <xf numFmtId="49" fontId="46" fillId="4" borderId="1" xfId="0" applyNumberFormat="1" applyFont="1" applyFill="1" applyBorder="1" applyAlignment="1">
      <alignment horizontal="center" vertical="top" wrapText="1"/>
    </xf>
    <xf numFmtId="0" fontId="46" fillId="0" borderId="1" xfId="0" applyFont="1" applyBorder="1" applyAlignment="1">
      <alignment vertical="top" wrapText="1"/>
    </xf>
    <xf numFmtId="0" fontId="46" fillId="0" borderId="1" xfId="0" applyFont="1" applyBorder="1" applyAlignment="1">
      <alignment horizontal="center" vertical="top" wrapText="1"/>
    </xf>
    <xf numFmtId="0" fontId="46" fillId="0" borderId="2" xfId="4" applyFont="1" applyBorder="1" applyAlignment="1">
      <alignment vertical="top" wrapText="1"/>
    </xf>
    <xf numFmtId="0" fontId="46" fillId="0" borderId="1" xfId="4" applyFont="1" applyBorder="1" applyAlignment="1">
      <alignment vertical="top" wrapText="1"/>
    </xf>
    <xf numFmtId="0" fontId="46" fillId="0" borderId="1" xfId="4" applyFont="1" applyBorder="1" applyAlignment="1">
      <alignment horizontal="center" vertical="top" wrapText="1"/>
    </xf>
    <xf numFmtId="0" fontId="46" fillId="4" borderId="1" xfId="4" applyFont="1" applyFill="1" applyBorder="1" applyAlignment="1">
      <alignment horizontal="center" vertical="top" wrapText="1"/>
    </xf>
    <xf numFmtId="0" fontId="46" fillId="4" borderId="1" xfId="4" applyFont="1" applyFill="1" applyBorder="1" applyAlignment="1">
      <alignment vertical="top" wrapText="1"/>
    </xf>
    <xf numFmtId="0" fontId="46" fillId="4" borderId="2" xfId="0" applyFont="1" applyFill="1" applyBorder="1" applyAlignment="1">
      <alignment horizontal="left" vertical="top" wrapText="1"/>
    </xf>
    <xf numFmtId="0" fontId="46" fillId="4" borderId="4" xfId="0" applyFont="1" applyFill="1" applyBorder="1" applyAlignment="1">
      <alignment horizontal="left" vertical="top" wrapText="1"/>
    </xf>
    <xf numFmtId="49" fontId="46" fillId="4" borderId="2" xfId="0" applyNumberFormat="1" applyFont="1" applyFill="1" applyBorder="1" applyAlignment="1">
      <alignment horizontal="left" vertical="top" wrapText="1"/>
    </xf>
    <xf numFmtId="0" fontId="50" fillId="11" borderId="1" xfId="4" applyFont="1" applyFill="1" applyBorder="1" applyAlignment="1">
      <alignment vertical="top" wrapText="1"/>
    </xf>
    <xf numFmtId="0" fontId="50" fillId="9" borderId="1" xfId="4" applyFont="1" applyFill="1" applyBorder="1" applyAlignment="1">
      <alignment vertical="top" wrapText="1"/>
    </xf>
    <xf numFmtId="0" fontId="50" fillId="10" borderId="1" xfId="4" applyFont="1" applyFill="1" applyBorder="1" applyAlignment="1">
      <alignment vertical="top" wrapText="1"/>
    </xf>
    <xf numFmtId="0" fontId="46" fillId="0" borderId="0" xfId="0" applyFont="1" applyAlignment="1">
      <alignment horizontal="right" vertical="top" wrapText="1"/>
    </xf>
    <xf numFmtId="49" fontId="46" fillId="0" borderId="0" xfId="0" applyNumberFormat="1" applyFont="1" applyAlignment="1">
      <alignment vertical="top" wrapText="1"/>
    </xf>
    <xf numFmtId="49" fontId="46" fillId="0" borderId="0" xfId="0" applyNumberFormat="1" applyFont="1" applyAlignment="1">
      <alignment horizontal="center" vertical="top"/>
    </xf>
    <xf numFmtId="0" fontId="46" fillId="11" borderId="1" xfId="4" applyFont="1" applyFill="1" applyBorder="1" applyAlignment="1">
      <alignment vertical="top" wrapText="1"/>
    </xf>
    <xf numFmtId="0" fontId="46" fillId="9" borderId="1" xfId="4" applyFont="1" applyFill="1" applyBorder="1" applyAlignment="1">
      <alignment vertical="top" wrapText="1"/>
    </xf>
    <xf numFmtId="0" fontId="46" fillId="10" borderId="1" xfId="4" applyFont="1" applyFill="1" applyBorder="1" applyAlignment="1">
      <alignment vertical="top" wrapText="1"/>
    </xf>
    <xf numFmtId="49" fontId="46" fillId="0" borderId="2" xfId="0" applyNumberFormat="1" applyFont="1" applyBorder="1" applyAlignment="1">
      <alignment horizontal="center" vertical="top" wrapText="1"/>
    </xf>
    <xf numFmtId="0" fontId="46" fillId="0" borderId="2" xfId="4" applyFont="1" applyBorder="1" applyAlignment="1">
      <alignment horizontal="center" vertical="top" wrapText="1"/>
    </xf>
    <xf numFmtId="0" fontId="46" fillId="4" borderId="2" xfId="4" applyFont="1" applyFill="1" applyBorder="1" applyAlignment="1">
      <alignment horizontal="center" vertical="top" wrapText="1"/>
    </xf>
    <xf numFmtId="0" fontId="46" fillId="4" borderId="4" xfId="4" applyFont="1" applyFill="1" applyBorder="1" applyAlignment="1">
      <alignment horizontal="center" vertical="top" wrapText="1"/>
    </xf>
    <xf numFmtId="49" fontId="46" fillId="4" borderId="2" xfId="0" applyNumberFormat="1" applyFont="1" applyFill="1" applyBorder="1" applyAlignment="1">
      <alignment horizontal="center" vertical="top" wrapText="1"/>
    </xf>
    <xf numFmtId="0" fontId="46" fillId="4" borderId="2" xfId="0" applyFont="1" applyFill="1" applyBorder="1" applyAlignment="1">
      <alignment horizontal="center" vertical="top" wrapText="1"/>
    </xf>
    <xf numFmtId="0" fontId="46" fillId="4" borderId="4" xfId="0" applyFont="1" applyFill="1" applyBorder="1" applyAlignment="1">
      <alignment horizontal="center" vertical="top" wrapText="1"/>
    </xf>
    <xf numFmtId="0" fontId="46" fillId="11" borderId="1" xfId="4" applyFont="1" applyFill="1" applyBorder="1" applyAlignment="1">
      <alignment horizontal="center" vertical="top" wrapText="1"/>
    </xf>
    <xf numFmtId="0" fontId="46" fillId="9" borderId="1" xfId="4" applyFont="1" applyFill="1" applyBorder="1" applyAlignment="1">
      <alignment horizontal="center" vertical="top" wrapText="1"/>
    </xf>
    <xf numFmtId="0" fontId="46" fillId="10" borderId="1" xfId="4" applyFont="1" applyFill="1" applyBorder="1" applyAlignment="1">
      <alignment horizontal="center" vertical="top" wrapText="1"/>
    </xf>
    <xf numFmtId="0" fontId="46" fillId="0" borderId="0" xfId="0" applyFont="1" applyAlignment="1">
      <alignment horizontal="center" vertical="top" wrapText="1"/>
    </xf>
    <xf numFmtId="49" fontId="46" fillId="0" borderId="0" xfId="0" applyNumberFormat="1" applyFont="1" applyAlignment="1">
      <alignment horizontal="center" vertical="top" wrapText="1"/>
    </xf>
    <xf numFmtId="49" fontId="52" fillId="0" borderId="4" xfId="0" applyNumberFormat="1" applyFont="1" applyBorder="1" applyAlignment="1">
      <alignment horizontal="center" vertical="top" wrapText="1"/>
    </xf>
    <xf numFmtId="49" fontId="52" fillId="0" borderId="4" xfId="0" applyNumberFormat="1" applyFont="1" applyBorder="1" applyAlignment="1">
      <alignment horizontal="left" vertical="top" wrapText="1"/>
    </xf>
    <xf numFmtId="49" fontId="46" fillId="0" borderId="1" xfId="0" applyNumberFormat="1" applyFont="1" applyBorder="1" applyAlignment="1">
      <alignment vertical="top" wrapText="1"/>
    </xf>
    <xf numFmtId="0" fontId="46" fillId="0" borderId="1" xfId="0" applyFont="1" applyBorder="1" applyAlignment="1">
      <alignment horizontal="left" vertical="top" wrapText="1"/>
    </xf>
    <xf numFmtId="49" fontId="52" fillId="0" borderId="6" xfId="0" applyNumberFormat="1" applyFont="1" applyBorder="1" applyAlignment="1">
      <alignment horizontal="center" vertical="top" wrapText="1"/>
    </xf>
    <xf numFmtId="49" fontId="52" fillId="4" borderId="6" xfId="0" applyNumberFormat="1" applyFont="1" applyFill="1" applyBorder="1" applyAlignment="1">
      <alignment horizontal="left" vertical="top" wrapText="1"/>
    </xf>
    <xf numFmtId="49" fontId="52" fillId="0" borderId="1" xfId="0" applyNumberFormat="1" applyFont="1" applyBorder="1" applyAlignment="1">
      <alignment horizontal="center" vertical="top" wrapText="1"/>
    </xf>
    <xf numFmtId="49" fontId="52" fillId="0" borderId="1" xfId="0" applyNumberFormat="1" applyFont="1" applyBorder="1" applyAlignment="1">
      <alignment horizontal="left" vertical="top" wrapText="1"/>
    </xf>
    <xf numFmtId="0" fontId="52" fillId="0" borderId="1" xfId="0" applyFont="1" applyBorder="1" applyAlignment="1">
      <alignment horizontal="center" vertical="top" wrapText="1"/>
    </xf>
    <xf numFmtId="0" fontId="52" fillId="0" borderId="1" xfId="0" applyFont="1" applyBorder="1" applyAlignment="1">
      <alignment horizontal="left" vertical="top" wrapText="1"/>
    </xf>
    <xf numFmtId="49" fontId="46" fillId="0" borderId="2" xfId="0" applyNumberFormat="1" applyFont="1" applyBorder="1" applyAlignment="1">
      <alignment vertical="top" wrapText="1"/>
    </xf>
    <xf numFmtId="0" fontId="46" fillId="3" borderId="1" xfId="0" applyFont="1" applyFill="1" applyBorder="1" applyAlignment="1">
      <alignment horizontal="center" vertical="top" wrapText="1"/>
    </xf>
    <xf numFmtId="0" fontId="46" fillId="3" borderId="1" xfId="0" applyFont="1" applyFill="1" applyBorder="1" applyAlignment="1">
      <alignment horizontal="left" vertical="top" wrapText="1"/>
    </xf>
    <xf numFmtId="1" fontId="46" fillId="2" borderId="1" xfId="0" applyNumberFormat="1" applyFont="1" applyFill="1" applyBorder="1" applyAlignment="1">
      <alignment horizontal="center" vertical="top" wrapText="1"/>
    </xf>
    <xf numFmtId="165" fontId="46" fillId="2" borderId="1" xfId="0" applyNumberFormat="1" applyFont="1" applyFill="1" applyBorder="1" applyAlignment="1">
      <alignment horizontal="left" vertical="top" wrapText="1"/>
    </xf>
    <xf numFmtId="0" fontId="46" fillId="4" borderId="1" xfId="0" applyFont="1" applyFill="1" applyBorder="1" applyAlignment="1">
      <alignment vertical="top" wrapText="1"/>
    </xf>
    <xf numFmtId="0" fontId="52" fillId="4" borderId="1" xfId="0" applyFont="1" applyFill="1" applyBorder="1" applyAlignment="1">
      <alignment horizontal="center" vertical="top" wrapText="1"/>
    </xf>
    <xf numFmtId="0" fontId="46" fillId="0" borderId="2" xfId="0" applyFont="1" applyBorder="1" applyAlignment="1">
      <alignment horizontal="center" vertical="top" wrapText="1"/>
    </xf>
    <xf numFmtId="0" fontId="46" fillId="0" borderId="2" xfId="0" applyFont="1" applyBorder="1" applyAlignment="1">
      <alignment horizontal="left" vertical="top" wrapText="1"/>
    </xf>
    <xf numFmtId="0" fontId="46" fillId="0" borderId="2" xfId="0" applyFont="1" applyBorder="1" applyAlignment="1">
      <alignment vertical="top" wrapText="1"/>
    </xf>
    <xf numFmtId="0" fontId="52" fillId="4" borderId="4" xfId="0" applyFont="1" applyFill="1" applyBorder="1" applyAlignment="1">
      <alignment horizontal="center" vertical="top" wrapText="1"/>
    </xf>
    <xf numFmtId="0" fontId="52" fillId="4" borderId="4" xfId="0" applyFont="1" applyFill="1" applyBorder="1" applyAlignment="1">
      <alignment horizontal="left" vertical="top" wrapText="1"/>
    </xf>
    <xf numFmtId="0" fontId="52" fillId="0" borderId="1" xfId="0" applyFont="1" applyBorder="1" applyAlignment="1">
      <alignment vertical="top" wrapText="1"/>
    </xf>
    <xf numFmtId="0" fontId="52" fillId="4" borderId="1" xfId="0" applyFont="1" applyFill="1" applyBorder="1" applyAlignment="1">
      <alignment horizontal="left" vertical="top" wrapText="1"/>
    </xf>
    <xf numFmtId="49" fontId="46" fillId="4" borderId="2" xfId="6" applyNumberFormat="1" applyFont="1" applyFill="1" applyBorder="1" applyAlignment="1">
      <alignment horizontal="center" vertical="top" wrapText="1"/>
    </xf>
    <xf numFmtId="49" fontId="46" fillId="4" borderId="2" xfId="6" applyNumberFormat="1" applyFont="1" applyFill="1" applyBorder="1" applyAlignment="1">
      <alignment horizontal="left" vertical="top" wrapText="1"/>
    </xf>
    <xf numFmtId="3" fontId="46" fillId="4" borderId="1" xfId="0" applyNumberFormat="1" applyFont="1" applyFill="1" applyBorder="1" applyAlignment="1">
      <alignment vertical="top" wrapText="1"/>
    </xf>
    <xf numFmtId="0" fontId="52" fillId="4" borderId="2" xfId="0" applyFont="1" applyFill="1" applyBorder="1" applyAlignment="1">
      <alignment horizontal="center" vertical="top" wrapText="1"/>
    </xf>
    <xf numFmtId="0" fontId="52" fillId="4" borderId="2" xfId="0" applyFont="1" applyFill="1" applyBorder="1" applyAlignment="1">
      <alignment horizontal="left" vertical="top" wrapText="1"/>
    </xf>
    <xf numFmtId="165" fontId="46" fillId="4" borderId="1" xfId="0" applyNumberFormat="1" applyFont="1" applyFill="1" applyBorder="1" applyAlignment="1">
      <alignment horizontal="left" vertical="top" wrapText="1"/>
    </xf>
    <xf numFmtId="0" fontId="53" fillId="11" borderId="1" xfId="4" applyFont="1" applyFill="1" applyBorder="1" applyAlignment="1">
      <alignment horizontal="center" vertical="top" wrapText="1"/>
    </xf>
    <xf numFmtId="0" fontId="53" fillId="11" borderId="1" xfId="4" applyFont="1" applyFill="1" applyBorder="1" applyAlignment="1">
      <alignment vertical="top" wrapText="1"/>
    </xf>
    <xf numFmtId="0" fontId="52" fillId="0" borderId="1" xfId="4" applyFont="1" applyBorder="1" applyAlignment="1">
      <alignment horizontal="center" vertical="top" wrapText="1"/>
    </xf>
    <xf numFmtId="0" fontId="52" fillId="0" borderId="1" xfId="4" applyFont="1" applyBorder="1" applyAlignment="1">
      <alignment vertical="top" wrapText="1"/>
    </xf>
    <xf numFmtId="0" fontId="52" fillId="4" borderId="1" xfId="4" applyFont="1" applyFill="1" applyBorder="1" applyAlignment="1">
      <alignment horizontal="center" vertical="top" wrapText="1"/>
    </xf>
    <xf numFmtId="0" fontId="52" fillId="4" borderId="1" xfId="4" applyFont="1" applyFill="1" applyBorder="1" applyAlignment="1">
      <alignment vertical="top" wrapText="1"/>
    </xf>
    <xf numFmtId="0" fontId="53" fillId="9" borderId="1" xfId="4" applyFont="1" applyFill="1" applyBorder="1" applyAlignment="1">
      <alignment horizontal="center" vertical="top" wrapText="1"/>
    </xf>
    <xf numFmtId="0" fontId="53" fillId="9" borderId="1" xfId="4" applyFont="1" applyFill="1" applyBorder="1" applyAlignment="1">
      <alignment vertical="top" wrapText="1"/>
    </xf>
    <xf numFmtId="0" fontId="53" fillId="10" borderId="1" xfId="4" applyFont="1" applyFill="1" applyBorder="1" applyAlignment="1">
      <alignment horizontal="center" vertical="top" wrapText="1"/>
    </xf>
    <xf numFmtId="0" fontId="53" fillId="10" borderId="1" xfId="4" applyFont="1" applyFill="1" applyBorder="1" applyAlignment="1">
      <alignment vertical="top" wrapText="1"/>
    </xf>
    <xf numFmtId="0" fontId="52" fillId="2" borderId="0" xfId="0" applyFont="1" applyFill="1" applyAlignment="1">
      <alignment horizontal="center"/>
    </xf>
    <xf numFmtId="0" fontId="52" fillId="2" borderId="0" xfId="0" applyFont="1" applyFill="1"/>
    <xf numFmtId="0" fontId="52" fillId="0" borderId="0" xfId="0" applyFont="1" applyAlignment="1">
      <alignment horizontal="center"/>
    </xf>
    <xf numFmtId="0" fontId="52" fillId="0" borderId="0" xfId="0" applyFont="1"/>
    <xf numFmtId="49" fontId="8" fillId="4" borderId="0" xfId="6" applyNumberFormat="1" applyFont="1" applyFill="1" applyAlignment="1">
      <alignment horizontal="center"/>
    </xf>
    <xf numFmtId="0" fontId="40" fillId="8" borderId="1" xfId="6" applyFont="1" applyFill="1" applyBorder="1" applyAlignment="1">
      <alignment vertical="top" wrapText="1"/>
    </xf>
    <xf numFmtId="49" fontId="50" fillId="4" borderId="0" xfId="6" applyNumberFormat="1" applyFont="1" applyFill="1" applyAlignment="1">
      <alignment horizontal="center"/>
    </xf>
    <xf numFmtId="49" fontId="46" fillId="0" borderId="1" xfId="6" applyNumberFormat="1" applyFont="1" applyBorder="1" applyAlignment="1">
      <alignment horizontal="center" vertical="top" wrapText="1"/>
    </xf>
    <xf numFmtId="49" fontId="46" fillId="0" borderId="1" xfId="6" applyNumberFormat="1" applyFont="1" applyBorder="1" applyAlignment="1">
      <alignment horizontal="left" vertical="top" wrapText="1"/>
    </xf>
    <xf numFmtId="49" fontId="46" fillId="0" borderId="2" xfId="6" applyNumberFormat="1" applyFont="1" applyBorder="1" applyAlignment="1">
      <alignment horizontal="left" vertical="top" wrapText="1"/>
    </xf>
    <xf numFmtId="49" fontId="46" fillId="4" borderId="1" xfId="6" applyNumberFormat="1" applyFont="1" applyFill="1" applyBorder="1" applyAlignment="1">
      <alignment horizontal="center" vertical="top" wrapText="1"/>
    </xf>
    <xf numFmtId="0" fontId="50" fillId="11" borderId="1" xfId="4" applyFont="1" applyFill="1" applyBorder="1" applyAlignment="1">
      <alignment horizontal="center" vertical="top" wrapText="1"/>
    </xf>
    <xf numFmtId="0" fontId="50" fillId="9" borderId="1" xfId="4" applyFont="1" applyFill="1" applyBorder="1" applyAlignment="1">
      <alignment horizontal="center" vertical="top" wrapText="1"/>
    </xf>
    <xf numFmtId="0" fontId="50" fillId="10" borderId="1" xfId="4" applyFont="1" applyFill="1" applyBorder="1" applyAlignment="1">
      <alignment horizontal="center" vertical="top" wrapText="1"/>
    </xf>
    <xf numFmtId="0" fontId="46" fillId="0" borderId="0" xfId="0" applyFont="1" applyAlignment="1">
      <alignment horizontal="center"/>
    </xf>
    <xf numFmtId="49" fontId="46" fillId="4" borderId="1" xfId="6" applyNumberFormat="1" applyFont="1" applyFill="1" applyBorder="1" applyAlignment="1">
      <alignment horizontal="left" vertical="top" wrapText="1"/>
    </xf>
    <xf numFmtId="0" fontId="46" fillId="0" borderId="0" xfId="0" applyFont="1"/>
    <xf numFmtId="0" fontId="4" fillId="4" borderId="0" xfId="6" applyFont="1" applyFill="1"/>
    <xf numFmtId="166" fontId="1" fillId="4" borderId="2" xfId="0" applyNumberFormat="1" applyFont="1" applyFill="1" applyBorder="1" applyAlignment="1">
      <alignment vertical="top"/>
    </xf>
    <xf numFmtId="166" fontId="1" fillId="4" borderId="1" xfId="6" applyNumberFormat="1" applyFill="1" applyBorder="1" applyAlignment="1">
      <alignment vertical="top" wrapText="1"/>
    </xf>
    <xf numFmtId="0" fontId="1" fillId="0" borderId="5" xfId="6" applyBorder="1" applyAlignment="1">
      <alignment vertical="top" wrapText="1"/>
    </xf>
    <xf numFmtId="49" fontId="1" fillId="4" borderId="1" xfId="6" applyNumberFormat="1" applyFill="1" applyBorder="1" applyAlignment="1">
      <alignment vertical="top" wrapText="1"/>
    </xf>
    <xf numFmtId="49" fontId="1" fillId="0" borderId="1" xfId="6" applyNumberFormat="1" applyBorder="1" applyAlignment="1">
      <alignment vertical="top" wrapText="1"/>
    </xf>
    <xf numFmtId="0" fontId="41" fillId="8" borderId="5" xfId="6" applyFont="1" applyFill="1" applyBorder="1" applyAlignment="1">
      <alignment vertical="top" wrapText="1"/>
    </xf>
    <xf numFmtId="0" fontId="26" fillId="2" borderId="0" xfId="0" applyFont="1" applyFill="1"/>
    <xf numFmtId="49" fontId="52" fillId="0" borderId="1" xfId="0" applyNumberFormat="1" applyFont="1" applyBorder="1" applyAlignment="1">
      <alignment vertical="top" wrapText="1"/>
    </xf>
    <xf numFmtId="49" fontId="46" fillId="4" borderId="1" xfId="6" applyNumberFormat="1" applyFont="1" applyFill="1" applyBorder="1" applyAlignment="1">
      <alignment vertical="top" wrapText="1"/>
    </xf>
    <xf numFmtId="49" fontId="46" fillId="0" borderId="1" xfId="6" applyNumberFormat="1" applyFont="1" applyBorder="1" applyAlignment="1">
      <alignment vertical="top" wrapText="1"/>
    </xf>
    <xf numFmtId="3" fontId="12" fillId="0" borderId="4" xfId="6" applyNumberFormat="1" applyFont="1" applyBorder="1" applyAlignment="1">
      <alignment horizontal="left" vertical="top" wrapText="1"/>
    </xf>
    <xf numFmtId="0" fontId="12" fillId="4" borderId="1" xfId="6" applyFont="1" applyFill="1" applyBorder="1" applyAlignment="1">
      <alignment horizontal="left" vertical="top" wrapText="1"/>
    </xf>
    <xf numFmtId="166" fontId="37" fillId="8" borderId="1" xfId="6" applyNumberFormat="1" applyFont="1" applyFill="1" applyBorder="1" applyAlignment="1">
      <alignment horizontal="left" vertical="top" wrapText="1"/>
    </xf>
    <xf numFmtId="166" fontId="13" fillId="8" borderId="1" xfId="6" applyNumberFormat="1" applyFont="1" applyFill="1" applyBorder="1" applyAlignment="1">
      <alignment vertical="top" wrapText="1"/>
    </xf>
    <xf numFmtId="166" fontId="12" fillId="4" borderId="0" xfId="6" applyNumberFormat="1" applyFont="1" applyFill="1" applyAlignment="1">
      <alignment horizontal="left" vertical="top" wrapText="1"/>
    </xf>
    <xf numFmtId="0" fontId="8" fillId="15" borderId="0" xfId="4" applyFont="1" applyFill="1" applyAlignment="1">
      <alignment vertical="top" wrapText="1"/>
    </xf>
    <xf numFmtId="0" fontId="12" fillId="4" borderId="0" xfId="4" applyFont="1" applyFill="1" applyAlignment="1">
      <alignment vertical="top" wrapText="1"/>
    </xf>
    <xf numFmtId="0" fontId="8" fillId="4" borderId="0" xfId="4" applyFont="1" applyFill="1" applyAlignment="1">
      <alignment vertical="top" wrapText="1"/>
    </xf>
    <xf numFmtId="0" fontId="22" fillId="4" borderId="0" xfId="4" applyFont="1" applyFill="1" applyAlignment="1">
      <alignment vertical="top" wrapText="1"/>
    </xf>
    <xf numFmtId="0" fontId="12" fillId="4" borderId="0" xfId="0" applyFont="1" applyFill="1"/>
    <xf numFmtId="3" fontId="46" fillId="4" borderId="4" xfId="6" applyNumberFormat="1" applyFont="1" applyFill="1" applyBorder="1" applyAlignment="1">
      <alignment horizontal="left" vertical="top" wrapText="1"/>
    </xf>
    <xf numFmtId="0" fontId="5" fillId="4" borderId="4" xfId="6" applyFont="1" applyFill="1" applyBorder="1" applyAlignment="1">
      <alignment horizontal="center" vertical="top" wrapText="1"/>
    </xf>
    <xf numFmtId="0" fontId="17" fillId="4" borderId="1" xfId="0" applyFont="1" applyFill="1" applyBorder="1" applyAlignment="1">
      <alignment horizontal="center" vertical="top" wrapText="1"/>
    </xf>
    <xf numFmtId="49" fontId="17" fillId="4" borderId="4" xfId="0" applyNumberFormat="1" applyFont="1" applyFill="1" applyBorder="1" applyAlignment="1">
      <alignment horizontal="center" vertical="top" wrapText="1"/>
    </xf>
    <xf numFmtId="0" fontId="17" fillId="0" borderId="1" xfId="0" applyFont="1" applyBorder="1" applyAlignment="1">
      <alignment horizontal="center" vertical="top" wrapText="1"/>
    </xf>
    <xf numFmtId="49" fontId="1" fillId="4" borderId="2" xfId="0" applyNumberFormat="1" applyFont="1" applyFill="1" applyBorder="1" applyAlignment="1">
      <alignment horizontal="left" vertical="top" wrapText="1"/>
    </xf>
    <xf numFmtId="49" fontId="1" fillId="4" borderId="6" xfId="0" applyNumberFormat="1" applyFont="1" applyFill="1" applyBorder="1" applyAlignment="1">
      <alignment horizontal="left" vertical="top" wrapText="1"/>
    </xf>
    <xf numFmtId="49" fontId="1" fillId="4" borderId="4" xfId="0" applyNumberFormat="1" applyFont="1" applyFill="1" applyBorder="1" applyAlignment="1">
      <alignment horizontal="left" vertical="top" wrapText="1"/>
    </xf>
    <xf numFmtId="0" fontId="1" fillId="0" borderId="2" xfId="0" applyFont="1" applyBorder="1" applyAlignment="1">
      <alignment horizontal="left" vertical="top" wrapText="1"/>
    </xf>
    <xf numFmtId="49" fontId="1" fillId="0" borderId="2" xfId="0" applyNumberFormat="1" applyFont="1" applyBorder="1" applyAlignment="1">
      <alignment horizontal="left" vertical="top" wrapText="1"/>
    </xf>
    <xf numFmtId="166" fontId="1" fillId="4" borderId="2" xfId="0" applyNumberFormat="1" applyFont="1" applyFill="1" applyBorder="1" applyAlignment="1">
      <alignment vertical="top" wrapText="1"/>
    </xf>
    <xf numFmtId="0" fontId="1" fillId="0" borderId="1" xfId="0" applyFont="1" applyBorder="1" applyAlignment="1">
      <alignment horizontal="center" vertical="top" wrapText="1"/>
    </xf>
    <xf numFmtId="0" fontId="1" fillId="0" borderId="1" xfId="0" applyFont="1" applyBorder="1" applyAlignment="1">
      <alignment horizontal="left" vertical="top" wrapText="1"/>
    </xf>
    <xf numFmtId="49" fontId="1" fillId="4" borderId="1" xfId="0" applyNumberFormat="1" applyFont="1" applyFill="1" applyBorder="1" applyAlignment="1">
      <alignment horizontal="center" vertical="top" wrapText="1"/>
    </xf>
    <xf numFmtId="49" fontId="1" fillId="4" borderId="2" xfId="0" applyNumberFormat="1" applyFont="1" applyFill="1" applyBorder="1" applyAlignment="1">
      <alignment horizontal="center" vertical="top" wrapText="1"/>
    </xf>
    <xf numFmtId="49" fontId="1" fillId="4" borderId="6" xfId="0" applyNumberFormat="1" applyFont="1" applyFill="1" applyBorder="1" applyAlignment="1">
      <alignment horizontal="center" vertical="top" wrapText="1"/>
    </xf>
    <xf numFmtId="166" fontId="33" fillId="4" borderId="0" xfId="4" applyNumberFormat="1" applyFont="1" applyFill="1" applyAlignment="1">
      <alignment vertical="top" wrapText="1"/>
    </xf>
    <xf numFmtId="0" fontId="17" fillId="4" borderId="4" xfId="0" applyFont="1" applyFill="1" applyBorder="1" applyAlignment="1">
      <alignment horizontal="center" vertical="top" wrapText="1"/>
    </xf>
    <xf numFmtId="49" fontId="17" fillId="0" borderId="1" xfId="0" applyNumberFormat="1" applyFont="1" applyBorder="1" applyAlignment="1">
      <alignment horizontal="center" vertical="top" wrapText="1"/>
    </xf>
    <xf numFmtId="49" fontId="40" fillId="8" borderId="4" xfId="0" applyNumberFormat="1" applyFont="1" applyFill="1" applyBorder="1" applyAlignment="1">
      <alignment horizontal="center" vertical="top" wrapText="1"/>
    </xf>
    <xf numFmtId="49" fontId="37" fillId="8" borderId="1" xfId="0" applyNumberFormat="1" applyFont="1" applyFill="1" applyBorder="1" applyAlignment="1">
      <alignment horizontal="center" vertical="top" wrapText="1"/>
    </xf>
    <xf numFmtId="0" fontId="17" fillId="3" borderId="1" xfId="0" applyFont="1" applyFill="1" applyBorder="1" applyAlignment="1">
      <alignment horizontal="center" vertical="top" wrapText="1"/>
    </xf>
    <xf numFmtId="165" fontId="17" fillId="2" borderId="1" xfId="0" applyNumberFormat="1" applyFont="1" applyFill="1" applyBorder="1" applyAlignment="1">
      <alignment horizontal="center" vertical="top" wrapText="1"/>
    </xf>
    <xf numFmtId="49" fontId="12" fillId="0" borderId="5" xfId="0" applyNumberFormat="1" applyFont="1" applyBorder="1" applyAlignment="1">
      <alignment horizontal="center" vertical="top" wrapText="1"/>
    </xf>
    <xf numFmtId="49" fontId="38" fillId="8" borderId="1" xfId="0" applyNumberFormat="1" applyFont="1" applyFill="1" applyBorder="1" applyAlignment="1">
      <alignment horizontal="center" vertical="top" wrapText="1"/>
    </xf>
    <xf numFmtId="49" fontId="17" fillId="2" borderId="1" xfId="0" applyNumberFormat="1" applyFont="1" applyFill="1" applyBorder="1" applyAlignment="1">
      <alignment horizontal="center" vertical="top" wrapText="1"/>
    </xf>
    <xf numFmtId="0" fontId="29" fillId="15" borderId="0" xfId="4" applyFont="1" applyFill="1" applyAlignment="1">
      <alignment horizontal="center" vertical="top" wrapText="1"/>
    </xf>
    <xf numFmtId="0" fontId="33" fillId="4" borderId="0" xfId="4" applyFont="1" applyFill="1" applyAlignment="1">
      <alignment horizontal="center" vertical="top" wrapText="1"/>
    </xf>
    <xf numFmtId="166" fontId="33" fillId="4" borderId="0" xfId="4" applyNumberFormat="1" applyFont="1" applyFill="1" applyAlignment="1">
      <alignment horizontal="center" vertical="top" wrapText="1"/>
    </xf>
    <xf numFmtId="0" fontId="19" fillId="4" borderId="0" xfId="4" applyFont="1" applyFill="1" applyAlignment="1">
      <alignment horizontal="center" vertical="top" wrapText="1"/>
    </xf>
    <xf numFmtId="0" fontId="17" fillId="4" borderId="0" xfId="4" applyFont="1" applyFill="1" applyAlignment="1">
      <alignment horizontal="center" vertical="top" wrapText="1"/>
    </xf>
    <xf numFmtId="0" fontId="28" fillId="0" borderId="0" xfId="4" applyFont="1" applyAlignment="1">
      <alignment horizontal="center" vertical="top" wrapText="1"/>
    </xf>
    <xf numFmtId="0" fontId="17" fillId="2" borderId="0" xfId="0" applyFont="1" applyFill="1" applyAlignment="1">
      <alignment horizontal="center"/>
    </xf>
    <xf numFmtId="0" fontId="17" fillId="0" borderId="0" xfId="0" applyFont="1" applyAlignment="1">
      <alignment horizontal="center"/>
    </xf>
    <xf numFmtId="166" fontId="12" fillId="0" borderId="1" xfId="4" applyNumberFormat="1" applyFont="1" applyBorder="1" applyAlignment="1">
      <alignment vertical="top" wrapText="1"/>
    </xf>
    <xf numFmtId="49" fontId="47" fillId="4" borderId="1" xfId="6" applyNumberFormat="1" applyFont="1" applyFill="1" applyBorder="1" applyAlignment="1">
      <alignment horizontal="left" vertical="top" wrapText="1"/>
    </xf>
    <xf numFmtId="166" fontId="4" fillId="15" borderId="0" xfId="4" applyNumberFormat="1" applyFont="1" applyFill="1" applyAlignment="1">
      <alignment vertical="top" wrapText="1"/>
    </xf>
    <xf numFmtId="49" fontId="55" fillId="0" borderId="0" xfId="0" applyNumberFormat="1" applyFont="1" applyAlignment="1">
      <alignment vertical="top" wrapText="1"/>
    </xf>
    <xf numFmtId="49" fontId="55" fillId="0" borderId="0" xfId="0" applyNumberFormat="1" applyFont="1" applyAlignment="1">
      <alignment horizontal="center" vertical="top"/>
    </xf>
    <xf numFmtId="0" fontId="55" fillId="0" borderId="1" xfId="0" applyFont="1" applyBorder="1" applyAlignment="1">
      <alignment vertical="top" wrapText="1"/>
    </xf>
    <xf numFmtId="49" fontId="55" fillId="4" borderId="1" xfId="0" applyNumberFormat="1" applyFont="1" applyFill="1" applyBorder="1" applyAlignment="1">
      <alignment horizontal="left" vertical="top" wrapText="1"/>
    </xf>
    <xf numFmtId="49" fontId="55" fillId="0" borderId="2" xfId="0" applyNumberFormat="1" applyFont="1" applyBorder="1" applyAlignment="1">
      <alignment horizontal="left" vertical="top" wrapText="1"/>
    </xf>
    <xf numFmtId="0" fontId="55" fillId="4" borderId="2" xfId="0" applyFont="1" applyFill="1" applyBorder="1" applyAlignment="1">
      <alignment vertical="top" wrapText="1"/>
    </xf>
    <xf numFmtId="0" fontId="55" fillId="4" borderId="2" xfId="0" applyFont="1" applyFill="1" applyBorder="1" applyAlignment="1">
      <alignment horizontal="left" vertical="top" wrapText="1"/>
    </xf>
    <xf numFmtId="49" fontId="55" fillId="4" borderId="2" xfId="0" applyNumberFormat="1" applyFont="1" applyFill="1" applyBorder="1" applyAlignment="1">
      <alignment horizontal="left" vertical="top" wrapText="1"/>
    </xf>
    <xf numFmtId="0" fontId="55" fillId="4" borderId="1" xfId="0" applyFont="1" applyFill="1" applyBorder="1" applyAlignment="1">
      <alignment horizontal="left" vertical="top" wrapText="1"/>
    </xf>
    <xf numFmtId="0" fontId="55" fillId="11" borderId="1" xfId="4" applyFont="1" applyFill="1" applyBorder="1" applyAlignment="1">
      <alignment vertical="top" wrapText="1"/>
    </xf>
    <xf numFmtId="0" fontId="55" fillId="0" borderId="1" xfId="4" applyFont="1" applyBorder="1" applyAlignment="1">
      <alignment vertical="top" wrapText="1"/>
    </xf>
    <xf numFmtId="0" fontId="55" fillId="4" borderId="1" xfId="4" applyFont="1" applyFill="1" applyBorder="1" applyAlignment="1">
      <alignment vertical="top" wrapText="1"/>
    </xf>
    <xf numFmtId="0" fontId="55" fillId="9" borderId="1" xfId="4" applyFont="1" applyFill="1" applyBorder="1" applyAlignment="1">
      <alignment vertical="top" wrapText="1"/>
    </xf>
    <xf numFmtId="0" fontId="55" fillId="10" borderId="1" xfId="4" applyFont="1" applyFill="1" applyBorder="1" applyAlignment="1">
      <alignment vertical="top" wrapText="1"/>
    </xf>
    <xf numFmtId="0" fontId="55" fillId="0" borderId="0" xfId="0" applyFont="1" applyAlignment="1">
      <alignment horizontal="right" vertical="top" wrapText="1"/>
    </xf>
    <xf numFmtId="0" fontId="1" fillId="2" borderId="0" xfId="0" applyFont="1" applyFill="1"/>
    <xf numFmtId="0" fontId="1" fillId="4" borderId="0" xfId="0" applyFont="1" applyFill="1" applyAlignment="1">
      <alignment horizontal="left"/>
    </xf>
    <xf numFmtId="0" fontId="5" fillId="2" borderId="0" xfId="0" applyFont="1" applyFill="1" applyAlignment="1">
      <alignment horizontal="center"/>
    </xf>
    <xf numFmtId="0" fontId="5" fillId="2" borderId="0" xfId="0" applyFont="1" applyFill="1"/>
    <xf numFmtId="0" fontId="56" fillId="0" borderId="0" xfId="0" applyFont="1" applyAlignment="1">
      <alignment horizontal="center" wrapText="1"/>
    </xf>
    <xf numFmtId="49" fontId="56" fillId="0" borderId="0" xfId="0" applyNumberFormat="1" applyFont="1" applyAlignment="1">
      <alignment horizontal="center" wrapText="1"/>
    </xf>
    <xf numFmtId="0" fontId="1" fillId="4" borderId="0" xfId="0" applyFont="1" applyFill="1" applyAlignment="1">
      <alignment horizontal="center" vertical="top"/>
    </xf>
    <xf numFmtId="49" fontId="57" fillId="4" borderId="0" xfId="0" applyNumberFormat="1" applyFont="1" applyFill="1" applyAlignment="1">
      <alignment horizontal="left" wrapText="1"/>
    </xf>
    <xf numFmtId="49" fontId="57" fillId="0" borderId="0" xfId="0" applyNumberFormat="1" applyFont="1" applyAlignment="1">
      <alignment wrapText="1"/>
    </xf>
    <xf numFmtId="49" fontId="57" fillId="0" borderId="0" xfId="0" applyNumberFormat="1" applyFont="1" applyAlignment="1">
      <alignment horizontal="center" wrapText="1"/>
    </xf>
    <xf numFmtId="49" fontId="58" fillId="0" borderId="0" xfId="0" applyNumberFormat="1" applyFont="1" applyAlignment="1">
      <alignment horizontal="center" wrapText="1"/>
    </xf>
    <xf numFmtId="49" fontId="58" fillId="0" borderId="0" xfId="0" applyNumberFormat="1" applyFont="1" applyAlignment="1">
      <alignment wrapText="1"/>
    </xf>
    <xf numFmtId="49" fontId="57" fillId="0" borderId="0" xfId="0" applyNumberFormat="1" applyFont="1" applyAlignment="1">
      <alignment horizontal="left" wrapText="1"/>
    </xf>
    <xf numFmtId="0" fontId="57" fillId="0" borderId="0" xfId="0" applyFont="1"/>
    <xf numFmtId="0" fontId="57" fillId="0" borderId="0" xfId="0" applyFont="1" applyAlignment="1">
      <alignment horizontal="center" wrapText="1"/>
    </xf>
    <xf numFmtId="0" fontId="57" fillId="0" borderId="0" xfId="0" applyFont="1" applyAlignment="1">
      <alignment wrapText="1"/>
    </xf>
    <xf numFmtId="0" fontId="59" fillId="0" borderId="0" xfId="0" applyFont="1" applyAlignment="1">
      <alignment wrapText="1"/>
    </xf>
    <xf numFmtId="0" fontId="61" fillId="2" borderId="0" xfId="0" applyFont="1" applyFill="1"/>
    <xf numFmtId="0" fontId="11" fillId="2" borderId="0" xfId="0" applyFont="1" applyFill="1"/>
    <xf numFmtId="49" fontId="7" fillId="8" borderId="1" xfId="0" applyNumberFormat="1" applyFont="1" applyFill="1" applyBorder="1" applyAlignment="1">
      <alignment horizontal="left" vertical="top" wrapText="1"/>
    </xf>
    <xf numFmtId="0" fontId="7" fillId="8" borderId="5" xfId="0" applyFont="1" applyFill="1" applyBorder="1" applyAlignment="1">
      <alignment horizontal="left" vertical="top" wrapText="1"/>
    </xf>
    <xf numFmtId="0" fontId="7" fillId="8" borderId="1" xfId="0" applyFont="1" applyFill="1" applyBorder="1" applyAlignment="1">
      <alignment horizontal="left" vertical="top" wrapText="1"/>
    </xf>
    <xf numFmtId="166" fontId="7" fillId="8" borderId="1" xfId="0" applyNumberFormat="1" applyFont="1" applyFill="1" applyBorder="1" applyAlignment="1">
      <alignment vertical="top" wrapText="1"/>
    </xf>
    <xf numFmtId="0" fontId="4" fillId="8" borderId="1" xfId="0" applyFont="1" applyFill="1" applyBorder="1" applyAlignment="1">
      <alignment horizontal="center" vertical="top" wrapText="1"/>
    </xf>
    <xf numFmtId="49" fontId="5" fillId="4" borderId="2" xfId="0" applyNumberFormat="1" applyFont="1" applyFill="1" applyBorder="1" applyAlignment="1">
      <alignment horizontal="center" vertical="top" wrapText="1"/>
    </xf>
    <xf numFmtId="166" fontId="1" fillId="4" borderId="1" xfId="0" applyNumberFormat="1" applyFont="1" applyFill="1" applyBorder="1" applyAlignment="1">
      <alignment horizontal="right" vertical="top" wrapText="1"/>
    </xf>
    <xf numFmtId="0" fontId="1" fillId="4" borderId="1" xfId="0" applyFont="1" applyFill="1" applyBorder="1" applyAlignment="1">
      <alignment horizontal="center" vertical="top" wrapText="1"/>
    </xf>
    <xf numFmtId="49" fontId="4" fillId="8" borderId="1" xfId="0" applyNumberFormat="1" applyFont="1" applyFill="1" applyBorder="1" applyAlignment="1">
      <alignment horizontal="center" vertical="top" wrapText="1"/>
    </xf>
    <xf numFmtId="0" fontId="11" fillId="0" borderId="0" xfId="0" applyFont="1" applyAlignment="1">
      <alignment horizontal="left" vertical="top" wrapText="1"/>
    </xf>
    <xf numFmtId="0" fontId="1" fillId="4" borderId="1" xfId="11" applyFont="1" applyFill="1" applyBorder="1" applyAlignment="1">
      <alignment horizontal="left" vertical="top" wrapText="1"/>
    </xf>
    <xf numFmtId="0" fontId="1" fillId="4" borderId="1" xfId="11" applyFont="1" applyFill="1" applyBorder="1" applyAlignment="1">
      <alignment horizontal="center" vertical="top" wrapText="1"/>
    </xf>
    <xf numFmtId="166" fontId="1" fillId="4" borderId="2" xfId="0" applyNumberFormat="1" applyFont="1" applyFill="1" applyBorder="1" applyAlignment="1">
      <alignment horizontal="right" vertical="top" wrapText="1"/>
    </xf>
    <xf numFmtId="0" fontId="1" fillId="0" borderId="1" xfId="11" applyFont="1" applyBorder="1" applyAlignment="1">
      <alignment horizontal="left" vertical="top" wrapText="1"/>
    </xf>
    <xf numFmtId="0" fontId="1" fillId="0" borderId="2" xfId="11" applyFont="1" applyBorder="1" applyAlignment="1">
      <alignment horizontal="left" vertical="top" wrapText="1"/>
    </xf>
    <xf numFmtId="0" fontId="1" fillId="4" borderId="2" xfId="11" applyFont="1" applyFill="1" applyBorder="1" applyAlignment="1">
      <alignment horizontal="center" vertical="top" wrapText="1"/>
    </xf>
    <xf numFmtId="0" fontId="7" fillId="8" borderId="1" xfId="11" applyFont="1" applyFill="1" applyBorder="1" applyAlignment="1">
      <alignment horizontal="left" vertical="top" wrapText="1"/>
    </xf>
    <xf numFmtId="0" fontId="1" fillId="4" borderId="1" xfId="11" applyFont="1" applyFill="1" applyBorder="1" applyAlignment="1">
      <alignment vertical="top" wrapText="1"/>
    </xf>
    <xf numFmtId="49" fontId="1" fillId="4" borderId="1" xfId="11" applyNumberFormat="1" applyFont="1" applyFill="1" applyBorder="1" applyAlignment="1">
      <alignment horizontal="center" vertical="top" wrapText="1"/>
    </xf>
    <xf numFmtId="0" fontId="1" fillId="4" borderId="2" xfId="11" applyFont="1" applyFill="1" applyBorder="1" applyAlignment="1">
      <alignment horizontal="left" vertical="top" wrapText="1"/>
    </xf>
    <xf numFmtId="49" fontId="1" fillId="4" borderId="2" xfId="11" applyNumberFormat="1" applyFont="1" applyFill="1" applyBorder="1" applyAlignment="1">
      <alignment horizontal="center" vertical="top" wrapText="1"/>
    </xf>
    <xf numFmtId="49" fontId="1" fillId="8" borderId="1" xfId="0" applyNumberFormat="1" applyFont="1" applyFill="1" applyBorder="1" applyAlignment="1">
      <alignment horizontal="center" vertical="top" wrapText="1"/>
    </xf>
    <xf numFmtId="0" fontId="7" fillId="0" borderId="0" xfId="0" applyFont="1" applyAlignment="1">
      <alignment horizontal="left" vertical="top" wrapText="1"/>
    </xf>
    <xf numFmtId="49" fontId="5" fillId="2" borderId="1" xfId="0" applyNumberFormat="1" applyFont="1" applyFill="1" applyBorder="1" applyAlignment="1">
      <alignment horizontal="left" vertical="top" wrapText="1"/>
    </xf>
    <xf numFmtId="49" fontId="7" fillId="8" borderId="1" xfId="0" applyNumberFormat="1" applyFont="1" applyFill="1" applyBorder="1" applyAlignment="1">
      <alignment vertical="top" wrapText="1"/>
    </xf>
    <xf numFmtId="0" fontId="11" fillId="0" borderId="0" xfId="0" applyFont="1" applyAlignment="1">
      <alignment vertical="top" wrapText="1"/>
    </xf>
    <xf numFmtId="49" fontId="1" fillId="4" borderId="14" xfId="0" applyNumberFormat="1" applyFont="1" applyFill="1" applyBorder="1" applyAlignment="1">
      <alignment horizontal="left" vertical="top" wrapText="1"/>
    </xf>
    <xf numFmtId="49" fontId="1" fillId="16" borderId="14" xfId="0" applyNumberFormat="1" applyFont="1" applyFill="1" applyBorder="1" applyAlignment="1">
      <alignment horizontal="center" vertical="top" wrapText="1"/>
    </xf>
    <xf numFmtId="0" fontId="1" fillId="4" borderId="14" xfId="0" applyFont="1" applyFill="1" applyBorder="1" applyAlignment="1">
      <alignment horizontal="left" vertical="top" wrapText="1"/>
    </xf>
    <xf numFmtId="49" fontId="4" fillId="8" borderId="1" xfId="0" applyNumberFormat="1" applyFont="1" applyFill="1" applyBorder="1" applyAlignment="1">
      <alignment vertical="top" wrapText="1"/>
    </xf>
    <xf numFmtId="0" fontId="4" fillId="8" borderId="1" xfId="0" applyFont="1" applyFill="1" applyBorder="1" applyAlignment="1">
      <alignment horizontal="left" vertical="top" wrapText="1"/>
    </xf>
    <xf numFmtId="166" fontId="4" fillId="8" borderId="2" xfId="0" applyNumberFormat="1" applyFont="1" applyFill="1" applyBorder="1" applyAlignment="1">
      <alignment vertical="top" wrapText="1"/>
    </xf>
    <xf numFmtId="49" fontId="4" fillId="8" borderId="15" xfId="0" applyNumberFormat="1" applyFont="1" applyFill="1" applyBorder="1" applyAlignment="1">
      <alignment horizontal="left" vertical="top" wrapText="1"/>
    </xf>
    <xf numFmtId="3" fontId="4" fillId="17" borderId="15" xfId="0" applyNumberFormat="1" applyFont="1" applyFill="1" applyBorder="1" applyAlignment="1">
      <alignment horizontal="center" vertical="top" wrapText="1"/>
    </xf>
    <xf numFmtId="0" fontId="1" fillId="18" borderId="15" xfId="0" applyFont="1" applyFill="1" applyBorder="1" applyAlignment="1">
      <alignment horizontal="left" vertical="top" wrapText="1"/>
    </xf>
    <xf numFmtId="3" fontId="1" fillId="18" borderId="15" xfId="0" applyNumberFormat="1" applyFont="1" applyFill="1" applyBorder="1" applyAlignment="1">
      <alignment horizontal="center" vertical="top" wrapText="1"/>
    </xf>
    <xf numFmtId="3" fontId="1" fillId="16" borderId="14" xfId="0" applyNumberFormat="1" applyFont="1" applyFill="1" applyBorder="1" applyAlignment="1">
      <alignment horizontal="center" vertical="top" wrapText="1"/>
    </xf>
    <xf numFmtId="49" fontId="4" fillId="8" borderId="1" xfId="0" applyNumberFormat="1" applyFont="1" applyFill="1" applyBorder="1" applyAlignment="1">
      <alignment horizontal="left" vertical="top" wrapText="1"/>
    </xf>
    <xf numFmtId="0" fontId="62" fillId="8" borderId="1" xfId="0" applyFont="1" applyFill="1" applyBorder="1" applyAlignment="1">
      <alignment horizontal="left" vertical="top" wrapText="1"/>
    </xf>
    <xf numFmtId="166" fontId="4" fillId="8" borderId="1" xfId="0" applyNumberFormat="1" applyFont="1" applyFill="1" applyBorder="1" applyAlignment="1">
      <alignment vertical="top" wrapText="1"/>
    </xf>
    <xf numFmtId="0" fontId="63" fillId="0" borderId="0" xfId="0" applyFont="1" applyAlignment="1">
      <alignment vertical="top" wrapText="1"/>
    </xf>
    <xf numFmtId="165" fontId="1" fillId="4" borderId="2" xfId="0" applyNumberFormat="1" applyFont="1" applyFill="1" applyBorder="1" applyAlignment="1">
      <alignment horizontal="left" vertical="top" wrapText="1"/>
    </xf>
    <xf numFmtId="165" fontId="5" fillId="4" borderId="2" xfId="0" applyNumberFormat="1" applyFont="1" applyFill="1" applyBorder="1" applyAlignment="1">
      <alignment horizontal="center" vertical="top" wrapText="1"/>
    </xf>
    <xf numFmtId="165" fontId="5" fillId="4" borderId="2" xfId="0" applyNumberFormat="1" applyFont="1" applyFill="1" applyBorder="1" applyAlignment="1">
      <alignment horizontal="left" vertical="top" wrapText="1"/>
    </xf>
    <xf numFmtId="166" fontId="3" fillId="12" borderId="1" xfId="0" applyNumberFormat="1" applyFont="1" applyFill="1" applyBorder="1" applyAlignment="1">
      <alignment horizontal="right" vertical="top" wrapText="1"/>
    </xf>
    <xf numFmtId="166" fontId="1" fillId="14" borderId="0" xfId="0" applyNumberFormat="1" applyFont="1" applyFill="1" applyAlignment="1">
      <alignment horizontal="left" vertical="top" wrapText="1"/>
    </xf>
    <xf numFmtId="166" fontId="1" fillId="14" borderId="0" xfId="0" applyNumberFormat="1" applyFont="1" applyFill="1" applyAlignment="1">
      <alignment horizontal="center" vertical="top" wrapText="1"/>
    </xf>
    <xf numFmtId="166" fontId="1" fillId="0" borderId="1" xfId="0" applyNumberFormat="1" applyFont="1" applyBorder="1" applyAlignment="1">
      <alignment horizontal="right" vertical="top" wrapText="1"/>
    </xf>
    <xf numFmtId="0" fontId="64" fillId="11" borderId="1" xfId="4" applyFont="1" applyFill="1" applyBorder="1" applyAlignment="1">
      <alignment horizontal="center" vertical="top" wrapText="1"/>
    </xf>
    <xf numFmtId="0" fontId="64" fillId="11" borderId="1" xfId="4" applyFont="1" applyFill="1" applyBorder="1" applyAlignment="1">
      <alignment vertical="top" wrapText="1"/>
    </xf>
    <xf numFmtId="0" fontId="5" fillId="0" borderId="1" xfId="4" applyFont="1" applyBorder="1" applyAlignment="1">
      <alignment horizontal="center" vertical="top" wrapText="1"/>
    </xf>
    <xf numFmtId="166" fontId="1" fillId="4" borderId="1" xfId="4" applyNumberFormat="1" applyFont="1" applyFill="1" applyBorder="1" applyAlignment="1">
      <alignment vertical="top" wrapText="1"/>
    </xf>
    <xf numFmtId="0" fontId="11" fillId="4" borderId="1" xfId="4" applyFont="1" applyFill="1" applyBorder="1" applyAlignment="1">
      <alignment horizontal="left" vertical="top" wrapText="1"/>
    </xf>
    <xf numFmtId="0" fontId="5" fillId="4" borderId="1" xfId="4" applyFont="1" applyFill="1" applyBorder="1" applyAlignment="1">
      <alignment horizontal="center" vertical="top" wrapText="1"/>
    </xf>
    <xf numFmtId="0" fontId="64" fillId="9" borderId="1" xfId="4" applyFont="1" applyFill="1" applyBorder="1" applyAlignment="1">
      <alignment horizontal="center" vertical="top" wrapText="1"/>
    </xf>
    <xf numFmtId="0" fontId="64" fillId="9" borderId="1" xfId="4" applyFont="1" applyFill="1" applyBorder="1" applyAlignment="1">
      <alignment vertical="top" wrapText="1"/>
    </xf>
    <xf numFmtId="166" fontId="4" fillId="9" borderId="1" xfId="4" applyNumberFormat="1" applyFont="1" applyFill="1" applyBorder="1" applyAlignment="1">
      <alignment vertical="top" wrapText="1"/>
    </xf>
    <xf numFmtId="0" fontId="3" fillId="10" borderId="1" xfId="4" applyFont="1" applyFill="1" applyBorder="1" applyAlignment="1">
      <alignment vertical="top" wrapText="1"/>
    </xf>
    <xf numFmtId="0" fontId="65" fillId="10" borderId="1" xfId="4" applyFont="1" applyFill="1" applyBorder="1" applyAlignment="1">
      <alignment horizontal="center" vertical="top" wrapText="1"/>
    </xf>
    <xf numFmtId="0" fontId="65" fillId="10" borderId="1" xfId="4" applyFont="1" applyFill="1" applyBorder="1" applyAlignment="1">
      <alignment vertical="top" wrapText="1"/>
    </xf>
    <xf numFmtId="166" fontId="3" fillId="10" borderId="1" xfId="4" applyNumberFormat="1" applyFont="1" applyFill="1" applyBorder="1" applyAlignment="1">
      <alignment vertical="top" wrapText="1"/>
    </xf>
    <xf numFmtId="166" fontId="1" fillId="4" borderId="0" xfId="4" applyNumberFormat="1" applyFont="1" applyFill="1" applyAlignment="1">
      <alignment horizontal="left" vertical="top" wrapText="1"/>
    </xf>
    <xf numFmtId="166" fontId="1" fillId="4" borderId="0" xfId="4" applyNumberFormat="1" applyFont="1" applyFill="1" applyAlignment="1">
      <alignment horizontal="center" vertical="top" wrapText="1"/>
    </xf>
    <xf numFmtId="0" fontId="35" fillId="0" borderId="1" xfId="4" applyFont="1" applyBorder="1" applyAlignment="1">
      <alignment horizontal="center" vertical="top" wrapText="1"/>
    </xf>
    <xf numFmtId="4" fontId="1" fillId="4" borderId="1" xfId="4" applyNumberFormat="1" applyFont="1" applyFill="1" applyBorder="1" applyAlignment="1">
      <alignment horizontal="left" vertical="top" wrapText="1"/>
    </xf>
    <xf numFmtId="4" fontId="1" fillId="4" borderId="1" xfId="4" applyNumberFormat="1" applyFont="1" applyFill="1" applyBorder="1" applyAlignment="1">
      <alignment vertical="top" wrapText="1"/>
    </xf>
    <xf numFmtId="4" fontId="1" fillId="4" borderId="0" xfId="4" applyNumberFormat="1" applyFont="1" applyFill="1" applyAlignment="1">
      <alignment horizontal="left" vertical="top" wrapText="1"/>
    </xf>
    <xf numFmtId="4" fontId="1" fillId="4" borderId="0" xfId="4" applyNumberFormat="1" applyFont="1" applyFill="1" applyAlignment="1">
      <alignment horizontal="center" vertical="top" wrapText="1"/>
    </xf>
    <xf numFmtId="0" fontId="1" fillId="4" borderId="0" xfId="0" applyFont="1" applyFill="1" applyAlignment="1">
      <alignment horizontal="right"/>
    </xf>
    <xf numFmtId="0" fontId="1" fillId="4" borderId="0" xfId="0" applyFont="1" applyFill="1" applyAlignment="1">
      <alignment horizontal="left" vertical="top"/>
    </xf>
    <xf numFmtId="166" fontId="1" fillId="4" borderId="0" xfId="0" applyNumberFormat="1" applyFont="1" applyFill="1" applyAlignment="1">
      <alignment horizontal="right"/>
    </xf>
    <xf numFmtId="166" fontId="1" fillId="4" borderId="0" xfId="0" applyNumberFormat="1" applyFont="1" applyFill="1" applyAlignment="1">
      <alignment horizontal="left" vertical="top"/>
    </xf>
    <xf numFmtId="166" fontId="1" fillId="4" borderId="0" xfId="0" applyNumberFormat="1" applyFont="1" applyFill="1" applyAlignment="1">
      <alignment horizontal="center" vertical="top"/>
    </xf>
    <xf numFmtId="49" fontId="8" fillId="8" borderId="1" xfId="0" applyNumberFormat="1" applyFont="1" applyFill="1" applyBorder="1" applyAlignment="1">
      <alignment vertical="top" wrapText="1"/>
    </xf>
    <xf numFmtId="49" fontId="8" fillId="8" borderId="1" xfId="0" applyNumberFormat="1" applyFont="1" applyFill="1" applyBorder="1" applyAlignment="1">
      <alignment horizontal="center" vertical="top" wrapText="1"/>
    </xf>
    <xf numFmtId="49" fontId="8" fillId="8" borderId="1" xfId="0" applyNumberFormat="1" applyFont="1" applyFill="1" applyBorder="1" applyAlignment="1">
      <alignment horizontal="left" vertical="top" wrapText="1"/>
    </xf>
    <xf numFmtId="49" fontId="5" fillId="4" borderId="1" xfId="6" applyNumberFormat="1" applyFont="1" applyFill="1" applyBorder="1" applyAlignment="1">
      <alignment vertical="top" wrapText="1"/>
    </xf>
    <xf numFmtId="49" fontId="4" fillId="4" borderId="0" xfId="0" applyNumberFormat="1" applyFont="1" applyFill="1" applyAlignment="1">
      <alignment vertical="top" wrapText="1"/>
    </xf>
    <xf numFmtId="49" fontId="4" fillId="4" borderId="0" xfId="0" applyNumberFormat="1" applyFont="1" applyFill="1" applyAlignment="1">
      <alignment horizontal="left" vertical="top" wrapText="1"/>
    </xf>
    <xf numFmtId="49" fontId="4" fillId="4" borderId="0" xfId="0" applyNumberFormat="1" applyFont="1" applyFill="1" applyAlignment="1">
      <alignment horizontal="right" vertical="top" wrapText="1"/>
    </xf>
    <xf numFmtId="0" fontId="4" fillId="0" borderId="0" xfId="0" applyFont="1" applyAlignment="1">
      <alignment vertical="top" wrapText="1"/>
    </xf>
    <xf numFmtId="166" fontId="4" fillId="8" borderId="1" xfId="0" applyNumberFormat="1" applyFont="1" applyFill="1" applyBorder="1" applyAlignment="1">
      <alignment horizontal="right" vertical="top" wrapText="1"/>
    </xf>
    <xf numFmtId="4" fontId="4" fillId="8" borderId="1" xfId="0" applyNumberFormat="1" applyFont="1" applyFill="1" applyBorder="1" applyAlignment="1">
      <alignment horizontal="left" vertical="top" wrapText="1"/>
    </xf>
    <xf numFmtId="165" fontId="1" fillId="0" borderId="1" xfId="0" applyNumberFormat="1" applyFont="1" applyBorder="1" applyAlignment="1">
      <alignment horizontal="right" vertical="top" wrapText="1"/>
    </xf>
    <xf numFmtId="165" fontId="1" fillId="4" borderId="1" xfId="0" applyNumberFormat="1" applyFont="1" applyFill="1" applyBorder="1" applyAlignment="1">
      <alignment horizontal="right" vertical="top" wrapText="1"/>
    </xf>
    <xf numFmtId="0" fontId="1" fillId="0" borderId="1" xfId="11" applyFont="1" applyBorder="1" applyAlignment="1">
      <alignment vertical="top" wrapText="1"/>
    </xf>
    <xf numFmtId="165" fontId="4" fillId="8" borderId="1" xfId="0" applyNumberFormat="1" applyFont="1" applyFill="1" applyBorder="1" applyAlignment="1">
      <alignment horizontal="right" vertical="top" wrapText="1"/>
    </xf>
    <xf numFmtId="165" fontId="4" fillId="8" borderId="1" xfId="0" applyNumberFormat="1" applyFont="1" applyFill="1" applyBorder="1" applyAlignment="1">
      <alignment horizontal="left" vertical="top" wrapText="1"/>
    </xf>
    <xf numFmtId="4" fontId="4" fillId="8" borderId="1" xfId="0" applyNumberFormat="1" applyFont="1" applyFill="1" applyBorder="1" applyAlignment="1">
      <alignment horizontal="right" vertical="top" wrapText="1"/>
    </xf>
    <xf numFmtId="49" fontId="1" fillId="4" borderId="1" xfId="11" applyNumberFormat="1" applyFont="1" applyFill="1" applyBorder="1" applyAlignment="1">
      <alignment horizontal="left" vertical="top" wrapText="1"/>
    </xf>
    <xf numFmtId="0" fontId="67" fillId="0" borderId="0" xfId="0" applyFont="1" applyAlignment="1">
      <alignment wrapText="1"/>
    </xf>
    <xf numFmtId="0" fontId="2" fillId="0" borderId="0" xfId="0" applyFont="1" applyAlignment="1">
      <alignment wrapText="1"/>
    </xf>
    <xf numFmtId="166" fontId="1" fillId="4" borderId="1" xfId="1" applyNumberFormat="1" applyFont="1" applyFill="1" applyBorder="1" applyAlignment="1">
      <alignment horizontal="right" vertical="top"/>
    </xf>
    <xf numFmtId="165" fontId="1" fillId="4" borderId="1" xfId="0" applyNumberFormat="1" applyFont="1" applyFill="1" applyBorder="1" applyAlignment="1">
      <alignment vertical="top" wrapText="1"/>
    </xf>
    <xf numFmtId="165" fontId="1" fillId="4" borderId="1" xfId="7" applyNumberFormat="1" applyFont="1" applyFill="1" applyBorder="1" applyAlignment="1">
      <alignment horizontal="right" vertical="top" wrapText="1"/>
    </xf>
    <xf numFmtId="0" fontId="2" fillId="4" borderId="0" xfId="0" applyFont="1" applyFill="1" applyAlignment="1">
      <alignment wrapText="1"/>
    </xf>
    <xf numFmtId="0" fontId="1" fillId="4" borderId="1" xfId="6" applyFill="1" applyBorder="1" applyAlignment="1">
      <alignment horizontal="left" vertical="top" wrapText="1"/>
    </xf>
    <xf numFmtId="166" fontId="1" fillId="4" borderId="1" xfId="7" applyNumberFormat="1" applyFont="1" applyFill="1" applyBorder="1" applyAlignment="1">
      <alignment horizontal="right" vertical="top" wrapText="1"/>
    </xf>
    <xf numFmtId="0" fontId="4" fillId="4" borderId="0" xfId="0" applyFont="1" applyFill="1" applyAlignment="1">
      <alignment wrapText="1"/>
    </xf>
    <xf numFmtId="166" fontId="1" fillId="4" borderId="1" xfId="6" applyNumberFormat="1" applyFill="1" applyBorder="1" applyAlignment="1">
      <alignment horizontal="right" vertical="top" wrapText="1"/>
    </xf>
    <xf numFmtId="49" fontId="1" fillId="7" borderId="1" xfId="0" applyNumberFormat="1" applyFont="1" applyFill="1" applyBorder="1" applyAlignment="1">
      <alignment horizontal="left" vertical="top" wrapText="1"/>
    </xf>
    <xf numFmtId="166" fontId="3" fillId="13" borderId="4" xfId="0" applyNumberFormat="1" applyFont="1" applyFill="1" applyBorder="1" applyAlignment="1">
      <alignment horizontal="right" vertical="top" wrapText="1"/>
    </xf>
    <xf numFmtId="166" fontId="1" fillId="5" borderId="0" xfId="0" applyNumberFormat="1" applyFont="1" applyFill="1" applyAlignment="1">
      <alignment horizontal="center" vertical="top" wrapText="1"/>
    </xf>
    <xf numFmtId="166" fontId="1" fillId="5" borderId="1" xfId="0" applyNumberFormat="1" applyFont="1" applyFill="1" applyBorder="1" applyAlignment="1">
      <alignment horizontal="right" vertical="top" wrapText="1"/>
    </xf>
    <xf numFmtId="166" fontId="7" fillId="9" borderId="1" xfId="4" applyNumberFormat="1" applyFont="1" applyFill="1" applyBorder="1" applyAlignment="1">
      <alignment horizontal="right" vertical="top" wrapText="1"/>
    </xf>
    <xf numFmtId="166" fontId="11" fillId="4" borderId="1" xfId="4" applyNumberFormat="1" applyFont="1" applyFill="1" applyBorder="1" applyAlignment="1">
      <alignment horizontal="right" vertical="top" wrapText="1"/>
    </xf>
    <xf numFmtId="0" fontId="7" fillId="10" borderId="1" xfId="4" applyFont="1" applyFill="1" applyBorder="1" applyAlignment="1">
      <alignment horizontal="left" vertical="top" wrapText="1"/>
    </xf>
    <xf numFmtId="166" fontId="7" fillId="10" borderId="1" xfId="4" applyNumberFormat="1" applyFont="1" applyFill="1" applyBorder="1" applyAlignment="1">
      <alignment horizontal="right" vertical="top" wrapText="1"/>
    </xf>
    <xf numFmtId="166" fontId="1" fillId="4" borderId="1" xfId="4" applyNumberFormat="1" applyFont="1" applyFill="1" applyBorder="1" applyAlignment="1">
      <alignment horizontal="right" vertical="top" wrapText="1"/>
    </xf>
    <xf numFmtId="4" fontId="1" fillId="4" borderId="1" xfId="4" applyNumberFormat="1" applyFont="1" applyFill="1" applyBorder="1" applyAlignment="1">
      <alignment horizontal="right" vertical="top" wrapText="1"/>
    </xf>
    <xf numFmtId="166" fontId="1" fillId="0" borderId="0" xfId="0" applyNumberFormat="1" applyFont="1" applyAlignment="1">
      <alignment horizontal="right" vertical="top" wrapText="1"/>
    </xf>
    <xf numFmtId="165" fontId="1" fillId="0" borderId="0" xfId="0" applyNumberFormat="1" applyFont="1" applyAlignment="1">
      <alignment horizontal="right" vertical="top" wrapText="1"/>
    </xf>
    <xf numFmtId="0" fontId="57" fillId="0" borderId="0" xfId="0" applyFont="1" applyAlignment="1">
      <alignment horizontal="right" vertical="top" wrapText="1"/>
    </xf>
    <xf numFmtId="4" fontId="1" fillId="0" borderId="0" xfId="0" applyNumberFormat="1" applyFont="1" applyAlignment="1">
      <alignment horizontal="right" vertical="top" wrapText="1"/>
    </xf>
    <xf numFmtId="1" fontId="1" fillId="0" borderId="0" xfId="0" applyNumberFormat="1" applyFont="1" applyAlignment="1">
      <alignment horizontal="right" vertical="top" wrapText="1"/>
    </xf>
    <xf numFmtId="0" fontId="1" fillId="0" borderId="0" xfId="0" applyFont="1" applyAlignment="1">
      <alignment horizontal="right" vertical="top" wrapText="1"/>
    </xf>
    <xf numFmtId="166" fontId="8" fillId="8" borderId="1" xfId="0" applyNumberFormat="1" applyFont="1" applyFill="1" applyBorder="1" applyAlignment="1">
      <alignment vertical="top" wrapText="1"/>
    </xf>
    <xf numFmtId="166" fontId="8" fillId="8" borderId="1" xfId="0" applyNumberFormat="1" applyFont="1" applyFill="1" applyBorder="1" applyAlignment="1">
      <alignment horizontal="left" vertical="top" wrapText="1"/>
    </xf>
    <xf numFmtId="0" fontId="8" fillId="0" borderId="3" xfId="4" applyFont="1" applyBorder="1" applyAlignment="1">
      <alignment vertical="top" wrapText="1"/>
    </xf>
    <xf numFmtId="166" fontId="8" fillId="8" borderId="1" xfId="4" applyNumberFormat="1" applyFont="1" applyFill="1" applyBorder="1" applyAlignment="1">
      <alignment vertical="top" wrapText="1"/>
    </xf>
    <xf numFmtId="166" fontId="8" fillId="8" borderId="1" xfId="4" applyNumberFormat="1" applyFont="1" applyFill="1" applyBorder="1" applyAlignment="1">
      <alignment horizontal="left" vertical="top" wrapText="1"/>
    </xf>
    <xf numFmtId="4" fontId="8" fillId="8" borderId="1" xfId="4" applyNumberFormat="1" applyFont="1" applyFill="1" applyBorder="1" applyAlignment="1">
      <alignment horizontal="center" vertical="top" wrapText="1"/>
    </xf>
    <xf numFmtId="0" fontId="51" fillId="0" borderId="0" xfId="0" applyFont="1" applyAlignment="1">
      <alignment wrapText="1"/>
    </xf>
    <xf numFmtId="0" fontId="8" fillId="8" borderId="1" xfId="0" applyFont="1" applyFill="1" applyBorder="1" applyAlignment="1">
      <alignment vertical="top" wrapText="1"/>
    </xf>
    <xf numFmtId="0" fontId="21" fillId="2" borderId="0" xfId="0" applyFont="1" applyFill="1"/>
    <xf numFmtId="0" fontId="15" fillId="4" borderId="10" xfId="0" applyFont="1" applyFill="1" applyBorder="1" applyAlignment="1">
      <alignment vertical="top" wrapText="1"/>
    </xf>
    <xf numFmtId="49" fontId="46" fillId="4" borderId="4" xfId="0" applyNumberFormat="1" applyFont="1" applyFill="1" applyBorder="1" applyAlignment="1">
      <alignment horizontal="left" vertical="top" wrapText="1"/>
    </xf>
    <xf numFmtId="49" fontId="46" fillId="0" borderId="4" xfId="0" applyNumberFormat="1" applyFont="1" applyBorder="1" applyAlignment="1">
      <alignment horizontal="center" vertical="top" wrapText="1"/>
    </xf>
    <xf numFmtId="166" fontId="18" fillId="4" borderId="1" xfId="0" applyNumberFormat="1" applyFont="1" applyFill="1" applyBorder="1" applyAlignment="1">
      <alignment vertical="top" wrapText="1"/>
    </xf>
    <xf numFmtId="166" fontId="18" fillId="4" borderId="1" xfId="0" applyNumberFormat="1" applyFont="1" applyFill="1" applyBorder="1" applyAlignment="1">
      <alignment vertical="top"/>
    </xf>
    <xf numFmtId="166" fontId="18" fillId="4" borderId="1" xfId="0" applyNumberFormat="1" applyFont="1" applyFill="1" applyBorder="1" applyAlignment="1">
      <alignment horizontal="right" vertical="top" wrapText="1"/>
    </xf>
    <xf numFmtId="0" fontId="68" fillId="0" borderId="0" xfId="0" applyFont="1"/>
    <xf numFmtId="0" fontId="8" fillId="8" borderId="5" xfId="0" applyFont="1" applyFill="1" applyBorder="1" applyAlignment="1">
      <alignment vertical="top" wrapText="1"/>
    </xf>
    <xf numFmtId="0" fontId="8" fillId="8" borderId="1" xfId="4" applyFont="1" applyFill="1" applyBorder="1" applyAlignment="1">
      <alignment vertical="top" wrapText="1"/>
    </xf>
    <xf numFmtId="166" fontId="12" fillId="4" borderId="1" xfId="0" applyNumberFormat="1" applyFont="1" applyFill="1" applyBorder="1" applyAlignment="1">
      <alignment vertical="top"/>
    </xf>
    <xf numFmtId="165" fontId="12" fillId="0" borderId="1" xfId="0" applyNumberFormat="1" applyFont="1" applyBorder="1" applyAlignment="1">
      <alignment vertical="top" wrapText="1"/>
    </xf>
    <xf numFmtId="165" fontId="18" fillId="4" borderId="1" xfId="0" applyNumberFormat="1" applyFont="1" applyFill="1" applyBorder="1" applyAlignment="1">
      <alignment horizontal="right" vertical="top" wrapText="1"/>
    </xf>
    <xf numFmtId="166" fontId="18" fillId="4" borderId="1" xfId="1" applyNumberFormat="1" applyFont="1" applyFill="1" applyBorder="1" applyAlignment="1">
      <alignment horizontal="right" vertical="top"/>
    </xf>
    <xf numFmtId="166" fontId="18" fillId="4" borderId="1" xfId="0" applyNumberFormat="1" applyFont="1" applyFill="1" applyBorder="1" applyAlignment="1">
      <alignment horizontal="right" vertical="top"/>
    </xf>
    <xf numFmtId="166" fontId="18" fillId="4" borderId="1" xfId="1" applyNumberFormat="1" applyFont="1" applyFill="1" applyBorder="1" applyAlignment="1">
      <alignment horizontal="right" vertical="top" wrapText="1"/>
    </xf>
    <xf numFmtId="165" fontId="18" fillId="4" borderId="1" xfId="7" applyNumberFormat="1" applyFont="1" applyFill="1" applyBorder="1" applyAlignment="1">
      <alignment horizontal="right" vertical="top" wrapText="1"/>
    </xf>
    <xf numFmtId="0" fontId="71" fillId="0" borderId="0" xfId="0" applyFont="1" applyAlignment="1">
      <alignment wrapText="1"/>
    </xf>
    <xf numFmtId="0" fontId="72" fillId="0" borderId="0" xfId="0" applyFont="1" applyAlignment="1">
      <alignment horizontal="center" wrapText="1"/>
    </xf>
    <xf numFmtId="0" fontId="73" fillId="2" borderId="0" xfId="0" applyFont="1" applyFill="1"/>
    <xf numFmtId="49" fontId="72" fillId="0" borderId="0" xfId="0" applyNumberFormat="1" applyFont="1" applyAlignment="1">
      <alignment horizontal="center" wrapText="1"/>
    </xf>
    <xf numFmtId="0" fontId="73" fillId="4" borderId="0" xfId="0" applyFont="1" applyFill="1" applyAlignment="1">
      <alignment horizontal="center" vertical="top"/>
    </xf>
    <xf numFmtId="0" fontId="74" fillId="0" borderId="0" xfId="0" applyFont="1" applyAlignment="1">
      <alignment horizontal="center" wrapText="1"/>
    </xf>
    <xf numFmtId="0" fontId="76" fillId="9" borderId="1" xfId="0" applyFont="1" applyFill="1" applyBorder="1"/>
    <xf numFmtId="0" fontId="76" fillId="8" borderId="1" xfId="0" applyFont="1" applyFill="1" applyBorder="1" applyAlignment="1">
      <alignment horizontal="center" vertical="top" wrapText="1"/>
    </xf>
    <xf numFmtId="49" fontId="76" fillId="8" borderId="1" xfId="0" applyNumberFormat="1" applyFont="1" applyFill="1" applyBorder="1" applyAlignment="1">
      <alignment horizontal="center" vertical="top" wrapText="1"/>
    </xf>
    <xf numFmtId="49" fontId="73" fillId="8" borderId="1" xfId="0" applyNumberFormat="1" applyFont="1" applyFill="1" applyBorder="1" applyAlignment="1">
      <alignment horizontal="center" vertical="top" wrapText="1"/>
    </xf>
    <xf numFmtId="3" fontId="76" fillId="17" borderId="15" xfId="0" applyNumberFormat="1" applyFont="1" applyFill="1" applyBorder="1" applyAlignment="1">
      <alignment horizontal="center" vertical="top" wrapText="1"/>
    </xf>
    <xf numFmtId="49" fontId="73" fillId="4" borderId="6" xfId="0" applyNumberFormat="1" applyFont="1" applyFill="1" applyBorder="1" applyAlignment="1">
      <alignment horizontal="center" vertical="top" wrapText="1"/>
    </xf>
    <xf numFmtId="166" fontId="73" fillId="14" borderId="0" xfId="0" applyNumberFormat="1" applyFont="1" applyFill="1" applyAlignment="1">
      <alignment horizontal="center" vertical="top" wrapText="1"/>
    </xf>
    <xf numFmtId="166" fontId="73" fillId="4" borderId="0" xfId="4" applyNumberFormat="1" applyFont="1" applyFill="1" applyAlignment="1">
      <alignment horizontal="center" vertical="top" wrapText="1"/>
    </xf>
    <xf numFmtId="4" fontId="73" fillId="4" borderId="0" xfId="4" applyNumberFormat="1" applyFont="1" applyFill="1" applyAlignment="1">
      <alignment horizontal="center" vertical="top" wrapText="1"/>
    </xf>
    <xf numFmtId="166" fontId="73" fillId="4" borderId="0" xfId="0" applyNumberFormat="1" applyFont="1" applyFill="1" applyAlignment="1">
      <alignment horizontal="center" vertical="top"/>
    </xf>
    <xf numFmtId="0" fontId="80" fillId="0" borderId="0" xfId="0" applyFont="1" applyAlignment="1">
      <alignment horizontal="left" vertical="top" wrapText="1"/>
    </xf>
    <xf numFmtId="49" fontId="81" fillId="0" borderId="0" xfId="0" applyNumberFormat="1" applyFont="1" applyAlignment="1">
      <alignment horizontal="center" vertical="top"/>
    </xf>
    <xf numFmtId="0" fontId="81" fillId="9" borderId="1" xfId="0" applyFont="1" applyFill="1" applyBorder="1"/>
    <xf numFmtId="0" fontId="82" fillId="20" borderId="0" xfId="0" applyFont="1" applyFill="1"/>
    <xf numFmtId="49" fontId="81" fillId="8" borderId="1" xfId="0" applyNumberFormat="1" applyFont="1" applyFill="1" applyBorder="1" applyAlignment="1">
      <alignment horizontal="center" vertical="top" wrapText="1"/>
    </xf>
    <xf numFmtId="166" fontId="81" fillId="8" borderId="1" xfId="0" applyNumberFormat="1" applyFont="1" applyFill="1" applyBorder="1" applyAlignment="1">
      <alignment horizontal="left" vertical="top" wrapText="1"/>
    </xf>
    <xf numFmtId="0" fontId="79" fillId="4" borderId="1" xfId="0" applyFont="1" applyFill="1" applyBorder="1" applyAlignment="1">
      <alignment horizontal="center" vertical="top" wrapText="1"/>
    </xf>
    <xf numFmtId="0" fontId="79" fillId="4" borderId="1" xfId="0" applyFont="1" applyFill="1" applyBorder="1" applyAlignment="1">
      <alignment horizontal="left" vertical="top" wrapText="1"/>
    </xf>
    <xf numFmtId="4" fontId="81" fillId="8" borderId="1" xfId="4" applyNumberFormat="1" applyFont="1" applyFill="1" applyBorder="1" applyAlignment="1">
      <alignment horizontal="center" vertical="top" wrapText="1"/>
    </xf>
    <xf numFmtId="166" fontId="81" fillId="8" borderId="1" xfId="4" applyNumberFormat="1" applyFont="1" applyFill="1" applyBorder="1" applyAlignment="1">
      <alignment horizontal="left" vertical="top" wrapText="1"/>
    </xf>
    <xf numFmtId="49" fontId="81" fillId="8" borderId="1" xfId="0" applyNumberFormat="1" applyFont="1" applyFill="1" applyBorder="1" applyAlignment="1">
      <alignment vertical="top" wrapText="1"/>
    </xf>
    <xf numFmtId="166" fontId="79" fillId="4" borderId="0" xfId="4" applyNumberFormat="1" applyFont="1" applyFill="1" applyAlignment="1">
      <alignment horizontal="center" vertical="top" wrapText="1"/>
    </xf>
    <xf numFmtId="0" fontId="83" fillId="15" borderId="0" xfId="4" applyFont="1" applyFill="1" applyAlignment="1">
      <alignment horizontal="center" vertical="top" wrapText="1"/>
    </xf>
    <xf numFmtId="0" fontId="83" fillId="15" borderId="0" xfId="4" applyFont="1" applyFill="1" applyAlignment="1">
      <alignment vertical="top" wrapText="1"/>
    </xf>
    <xf numFmtId="0" fontId="84" fillId="4" borderId="0" xfId="4" applyFont="1" applyFill="1" applyAlignment="1">
      <alignment horizontal="center" vertical="top" wrapText="1"/>
    </xf>
    <xf numFmtId="0" fontId="84" fillId="4" borderId="0" xfId="4" applyFont="1" applyFill="1" applyAlignment="1">
      <alignment vertical="top" wrapText="1"/>
    </xf>
    <xf numFmtId="0" fontId="85" fillId="4" borderId="0" xfId="4" applyFont="1" applyFill="1" applyAlignment="1">
      <alignment horizontal="center" vertical="top" wrapText="1"/>
    </xf>
    <xf numFmtId="0" fontId="85" fillId="4" borderId="0" xfId="4" applyFont="1" applyFill="1" applyAlignment="1">
      <alignment vertical="top" wrapText="1"/>
    </xf>
    <xf numFmtId="0" fontId="86" fillId="4" borderId="0" xfId="4" applyFont="1" applyFill="1" applyAlignment="1">
      <alignment horizontal="center" vertical="top" wrapText="1"/>
    </xf>
    <xf numFmtId="0" fontId="86" fillId="4" borderId="0" xfId="4" applyFont="1" applyFill="1" applyAlignment="1">
      <alignment vertical="top" wrapText="1"/>
    </xf>
    <xf numFmtId="0" fontId="83" fillId="4" borderId="0" xfId="4" applyFont="1" applyFill="1" applyAlignment="1">
      <alignment horizontal="center" vertical="top" wrapText="1"/>
    </xf>
    <xf numFmtId="0" fontId="83" fillId="4" borderId="0" xfId="4" applyFont="1" applyFill="1" applyAlignment="1">
      <alignment vertical="top" wrapText="1"/>
    </xf>
    <xf numFmtId="0" fontId="87" fillId="0" borderId="0" xfId="4" applyFont="1" applyAlignment="1">
      <alignment horizontal="center" vertical="top" wrapText="1"/>
    </xf>
    <xf numFmtId="0" fontId="87" fillId="0" borderId="0" xfId="4" applyFont="1" applyAlignment="1">
      <alignment vertical="top" wrapText="1"/>
    </xf>
    <xf numFmtId="49" fontId="79" fillId="0" borderId="0" xfId="0" applyNumberFormat="1" applyFont="1" applyAlignment="1">
      <alignment horizontal="center" vertical="top" wrapText="1"/>
    </xf>
    <xf numFmtId="49" fontId="79" fillId="0" borderId="0" xfId="0" applyNumberFormat="1" applyFont="1" applyAlignment="1">
      <alignment vertical="top" wrapText="1"/>
    </xf>
    <xf numFmtId="49" fontId="76" fillId="4" borderId="0" xfId="0" applyNumberFormat="1" applyFont="1" applyFill="1" applyAlignment="1">
      <alignment horizontal="right" vertical="top" wrapText="1"/>
    </xf>
    <xf numFmtId="166" fontId="73" fillId="0" borderId="0" xfId="0" applyNumberFormat="1" applyFont="1" applyAlignment="1">
      <alignment horizontal="right" vertical="top" wrapText="1"/>
    </xf>
    <xf numFmtId="165" fontId="73" fillId="0" borderId="0" xfId="0" applyNumberFormat="1" applyFont="1" applyAlignment="1">
      <alignment horizontal="right" vertical="top" wrapText="1"/>
    </xf>
    <xf numFmtId="4" fontId="73" fillId="0" borderId="0" xfId="0" applyNumberFormat="1" applyFont="1" applyAlignment="1">
      <alignment horizontal="right" vertical="top" wrapText="1"/>
    </xf>
    <xf numFmtId="1" fontId="73" fillId="0" borderId="0" xfId="0" applyNumberFormat="1" applyFont="1" applyAlignment="1">
      <alignment horizontal="right" vertical="top" wrapText="1"/>
    </xf>
    <xf numFmtId="0" fontId="73" fillId="0" borderId="0" xfId="0" applyFont="1" applyAlignment="1">
      <alignment horizontal="right" vertical="top" wrapText="1"/>
    </xf>
    <xf numFmtId="49" fontId="76" fillId="4" borderId="0" xfId="0" applyNumberFormat="1" applyFont="1" applyFill="1" applyAlignment="1">
      <alignment vertical="top" wrapText="1"/>
    </xf>
    <xf numFmtId="4" fontId="76" fillId="8" borderId="1" xfId="0" applyNumberFormat="1" applyFont="1" applyFill="1" applyBorder="1" applyAlignment="1">
      <alignment horizontal="left" vertical="top" wrapText="1"/>
    </xf>
    <xf numFmtId="165" fontId="76" fillId="8" borderId="1" xfId="0" applyNumberFormat="1" applyFont="1" applyFill="1" applyBorder="1" applyAlignment="1">
      <alignment horizontal="left" vertical="top" wrapText="1"/>
    </xf>
    <xf numFmtId="166" fontId="73" fillId="5" borderId="0" xfId="0" applyNumberFormat="1" applyFont="1" applyFill="1" applyAlignment="1">
      <alignment horizontal="center" vertical="top" wrapText="1"/>
    </xf>
    <xf numFmtId="166" fontId="76" fillId="15" borderId="0" xfId="4" applyNumberFormat="1" applyFont="1" applyFill="1" applyAlignment="1">
      <alignment vertical="top" wrapText="1"/>
    </xf>
    <xf numFmtId="166" fontId="90" fillId="4" borderId="0" xfId="4" applyNumberFormat="1" applyFont="1" applyFill="1" applyAlignment="1">
      <alignment vertical="top" wrapText="1"/>
    </xf>
    <xf numFmtId="0" fontId="90" fillId="4" borderId="0" xfId="4" applyFont="1" applyFill="1" applyAlignment="1">
      <alignment vertical="top" wrapText="1"/>
    </xf>
    <xf numFmtId="0" fontId="76" fillId="4" borderId="0" xfId="4" applyFont="1" applyFill="1" applyAlignment="1">
      <alignment vertical="top" wrapText="1"/>
    </xf>
    <xf numFmtId="0" fontId="73" fillId="4" borderId="0" xfId="4" applyFont="1" applyFill="1" applyAlignment="1">
      <alignment vertical="top" wrapText="1"/>
    </xf>
    <xf numFmtId="0" fontId="73" fillId="4" borderId="0" xfId="0" applyFont="1" applyFill="1" applyAlignment="1">
      <alignment vertical="top" wrapText="1"/>
    </xf>
    <xf numFmtId="0" fontId="73" fillId="0" borderId="0" xfId="0" applyFont="1" applyAlignment="1">
      <alignment vertical="top" wrapText="1"/>
    </xf>
    <xf numFmtId="0" fontId="79" fillId="0" borderId="0" xfId="0" applyFont="1"/>
    <xf numFmtId="0" fontId="79" fillId="2" borderId="0" xfId="0" applyFont="1" applyFill="1"/>
    <xf numFmtId="0" fontId="81" fillId="8" borderId="3" xfId="0" applyFont="1" applyFill="1" applyBorder="1" applyAlignment="1">
      <alignment vertical="top" wrapText="1"/>
    </xf>
    <xf numFmtId="49" fontId="81" fillId="8" borderId="4" xfId="0" applyNumberFormat="1" applyFont="1" applyFill="1" applyBorder="1" applyAlignment="1">
      <alignment horizontal="left" vertical="top" wrapText="1"/>
    </xf>
    <xf numFmtId="49" fontId="83" fillId="8" borderId="1" xfId="0" applyNumberFormat="1" applyFont="1" applyFill="1" applyBorder="1" applyAlignment="1">
      <alignment vertical="top" wrapText="1"/>
    </xf>
    <xf numFmtId="166" fontId="79" fillId="4" borderId="0" xfId="0" applyNumberFormat="1" applyFont="1" applyFill="1" applyAlignment="1">
      <alignment horizontal="center" vertical="top" wrapText="1"/>
    </xf>
    <xf numFmtId="166" fontId="85" fillId="4" borderId="0" xfId="4" applyNumberFormat="1" applyFont="1" applyFill="1" applyAlignment="1">
      <alignment vertical="top" wrapText="1"/>
    </xf>
    <xf numFmtId="0" fontId="81" fillId="4" borderId="0" xfId="4" applyFont="1" applyFill="1" applyAlignment="1">
      <alignment vertical="top" wrapText="1"/>
    </xf>
    <xf numFmtId="0" fontId="79" fillId="4" borderId="0" xfId="4" applyFont="1" applyFill="1" applyAlignment="1">
      <alignment vertical="top" wrapText="1"/>
    </xf>
    <xf numFmtId="0" fontId="79" fillId="20" borderId="0" xfId="0" applyFont="1" applyFill="1"/>
    <xf numFmtId="0" fontId="81" fillId="8" borderId="1" xfId="0" applyFont="1" applyFill="1" applyBorder="1" applyAlignment="1">
      <alignment horizontal="center" vertical="top" wrapText="1"/>
    </xf>
    <xf numFmtId="49" fontId="81" fillId="8" borderId="4" xfId="0" applyNumberFormat="1" applyFont="1" applyFill="1" applyBorder="1" applyAlignment="1">
      <alignment horizontal="center" vertical="top" wrapText="1"/>
    </xf>
    <xf numFmtId="49" fontId="83" fillId="8" borderId="1" xfId="0" applyNumberFormat="1" applyFont="1" applyFill="1" applyBorder="1" applyAlignment="1">
      <alignment horizontal="center" vertical="top" wrapText="1"/>
    </xf>
    <xf numFmtId="166" fontId="85" fillId="4" borderId="0" xfId="4" applyNumberFormat="1" applyFont="1" applyFill="1" applyAlignment="1">
      <alignment horizontal="center" vertical="top" wrapText="1"/>
    </xf>
    <xf numFmtId="0" fontId="81" fillId="4" borderId="0" xfId="4" applyFont="1" applyFill="1" applyAlignment="1">
      <alignment horizontal="center" vertical="top" wrapText="1"/>
    </xf>
    <xf numFmtId="0" fontId="79" fillId="4" borderId="0" xfId="4" applyFont="1" applyFill="1" applyAlignment="1">
      <alignment horizontal="center" vertical="top" wrapText="1"/>
    </xf>
    <xf numFmtId="0" fontId="79" fillId="2" borderId="0" xfId="0" applyFont="1" applyFill="1" applyAlignment="1">
      <alignment horizontal="center"/>
    </xf>
    <xf numFmtId="0" fontId="79" fillId="0" borderId="0" xfId="0" applyFont="1" applyAlignment="1">
      <alignment horizontal="center"/>
    </xf>
    <xf numFmtId="4" fontId="79" fillId="4" borderId="1" xfId="4" applyNumberFormat="1" applyFont="1" applyFill="1" applyBorder="1" applyAlignment="1">
      <alignment vertical="top" wrapText="1"/>
    </xf>
    <xf numFmtId="4" fontId="79" fillId="0" borderId="0" xfId="0" applyNumberFormat="1" applyFont="1"/>
    <xf numFmtId="166" fontId="41" fillId="8" borderId="1" xfId="6" applyNumberFormat="1" applyFont="1" applyFill="1" applyBorder="1" applyAlignment="1">
      <alignment vertical="top" wrapText="1"/>
    </xf>
    <xf numFmtId="166" fontId="40" fillId="8" borderId="1" xfId="6" applyNumberFormat="1" applyFont="1" applyFill="1" applyBorder="1" applyAlignment="1">
      <alignment horizontal="left" vertical="top" wrapText="1"/>
    </xf>
    <xf numFmtId="3" fontId="41" fillId="8" borderId="1" xfId="6" applyNumberFormat="1" applyFont="1" applyFill="1" applyBorder="1" applyAlignment="1">
      <alignment horizontal="center" vertical="top" wrapText="1"/>
    </xf>
    <xf numFmtId="0" fontId="1" fillId="0" borderId="1" xfId="6" applyBorder="1" applyAlignment="1">
      <alignment vertical="top" wrapText="1"/>
    </xf>
    <xf numFmtId="49" fontId="17" fillId="0" borderId="1" xfId="6" applyNumberFormat="1" applyFont="1" applyBorder="1" applyAlignment="1">
      <alignment vertical="top" wrapText="1"/>
    </xf>
    <xf numFmtId="0" fontId="76" fillId="4" borderId="0" xfId="6" applyFont="1" applyFill="1"/>
    <xf numFmtId="166" fontId="73" fillId="4" borderId="1" xfId="6" applyNumberFormat="1" applyFont="1" applyFill="1" applyBorder="1" applyAlignment="1">
      <alignment vertical="top" wrapText="1"/>
    </xf>
    <xf numFmtId="166" fontId="88" fillId="8" borderId="1" xfId="6" applyNumberFormat="1" applyFont="1" applyFill="1" applyBorder="1" applyAlignment="1">
      <alignment vertical="top" wrapText="1"/>
    </xf>
    <xf numFmtId="166" fontId="78" fillId="9" borderId="1" xfId="4" applyNumberFormat="1" applyFont="1" applyFill="1" applyBorder="1" applyAlignment="1">
      <alignment vertical="top" wrapText="1"/>
    </xf>
    <xf numFmtId="166" fontId="89" fillId="4" borderId="1" xfId="4" applyNumberFormat="1" applyFont="1" applyFill="1" applyBorder="1" applyAlignment="1">
      <alignment vertical="top" wrapText="1"/>
    </xf>
    <xf numFmtId="0" fontId="68" fillId="2" borderId="0" xfId="0" applyFont="1" applyFill="1"/>
    <xf numFmtId="0" fontId="1" fillId="4" borderId="2" xfId="6" applyFill="1" applyBorder="1" applyAlignment="1">
      <alignment horizontal="left" vertical="top" wrapText="1"/>
    </xf>
    <xf numFmtId="49" fontId="12" fillId="4" borderId="6" xfId="0" applyNumberFormat="1" applyFont="1" applyFill="1" applyBorder="1" applyAlignment="1">
      <alignment horizontal="left" vertical="top" wrapText="1"/>
    </xf>
    <xf numFmtId="0" fontId="17" fillId="4" borderId="6" xfId="0" applyFont="1" applyFill="1" applyBorder="1" applyAlignment="1">
      <alignment horizontal="left" vertical="top" wrapText="1"/>
    </xf>
    <xf numFmtId="49" fontId="17" fillId="4" borderId="6" xfId="0" applyNumberFormat="1" applyFont="1" applyFill="1" applyBorder="1" applyAlignment="1">
      <alignment horizontal="center" vertical="top" wrapText="1"/>
    </xf>
    <xf numFmtId="49" fontId="79" fillId="4" borderId="6" xfId="0" applyNumberFormat="1" applyFont="1" applyFill="1" applyBorder="1" applyAlignment="1">
      <alignment horizontal="center" vertical="top" wrapText="1"/>
    </xf>
    <xf numFmtId="0" fontId="40" fillId="8" borderId="5" xfId="0" applyFont="1" applyFill="1" applyBorder="1" applyAlignment="1">
      <alignment horizontal="left" vertical="top" wrapText="1"/>
    </xf>
    <xf numFmtId="0" fontId="40" fillId="8" borderId="1" xfId="0" applyFont="1" applyFill="1" applyBorder="1" applyAlignment="1">
      <alignment horizontal="left" vertical="top" wrapText="1"/>
    </xf>
    <xf numFmtId="49" fontId="37" fillId="8" borderId="1" xfId="0" applyNumberFormat="1" applyFont="1" applyFill="1" applyBorder="1" applyAlignment="1">
      <alignment horizontal="left" vertical="top" wrapText="1"/>
    </xf>
    <xf numFmtId="166" fontId="17" fillId="4" borderId="1" xfId="0" applyNumberFormat="1" applyFont="1" applyFill="1" applyBorder="1" applyAlignment="1">
      <alignment horizontal="left" vertical="top" wrapText="1"/>
    </xf>
    <xf numFmtId="49" fontId="38" fillId="8" borderId="1" xfId="0" applyNumberFormat="1" applyFont="1" applyFill="1" applyBorder="1" applyAlignment="1">
      <alignment horizontal="left" vertical="top" wrapText="1"/>
    </xf>
    <xf numFmtId="0" fontId="29" fillId="11" borderId="1" xfId="4" applyFont="1" applyFill="1" applyBorder="1" applyAlignment="1">
      <alignment horizontal="left" vertical="top" wrapText="1"/>
    </xf>
    <xf numFmtId="0" fontId="17" fillId="0" borderId="1" xfId="4" applyFont="1" applyBorder="1" applyAlignment="1">
      <alignment horizontal="left" vertical="top" wrapText="1"/>
    </xf>
    <xf numFmtId="0" fontId="19" fillId="0" borderId="1" xfId="4" applyFont="1" applyBorder="1" applyAlignment="1">
      <alignment horizontal="left" vertical="top" wrapText="1"/>
    </xf>
    <xf numFmtId="0" fontId="19" fillId="4" borderId="1" xfId="4" applyFont="1" applyFill="1" applyBorder="1" applyAlignment="1">
      <alignment horizontal="left" vertical="top" wrapText="1"/>
    </xf>
    <xf numFmtId="0" fontId="19" fillId="9" borderId="1" xfId="4" applyFont="1" applyFill="1" applyBorder="1" applyAlignment="1">
      <alignment horizontal="left" vertical="top" wrapText="1"/>
    </xf>
    <xf numFmtId="0" fontId="19" fillId="10" borderId="1" xfId="4" applyFont="1" applyFill="1" applyBorder="1" applyAlignment="1">
      <alignment horizontal="left" vertical="top" wrapText="1"/>
    </xf>
    <xf numFmtId="4" fontId="17" fillId="4" borderId="1" xfId="4" applyNumberFormat="1" applyFont="1" applyFill="1" applyBorder="1" applyAlignment="1">
      <alignment horizontal="left" vertical="top" wrapText="1"/>
    </xf>
    <xf numFmtId="0" fontId="17" fillId="2" borderId="0" xfId="0" applyFont="1" applyFill="1" applyAlignment="1">
      <alignment horizontal="left"/>
    </xf>
    <xf numFmtId="0" fontId="17" fillId="0" borderId="0" xfId="0" applyFont="1" applyAlignment="1">
      <alignment horizontal="left"/>
    </xf>
    <xf numFmtId="4" fontId="8" fillId="8" borderId="1" xfId="0" applyNumberFormat="1" applyFont="1" applyFill="1" applyBorder="1" applyAlignment="1">
      <alignment vertical="top" wrapText="1"/>
    </xf>
    <xf numFmtId="166" fontId="14" fillId="8" borderId="1" xfId="0" applyNumberFormat="1" applyFont="1" applyFill="1" applyBorder="1" applyAlignment="1">
      <alignment vertical="top" wrapText="1"/>
    </xf>
    <xf numFmtId="4" fontId="14" fillId="8" borderId="1" xfId="0" applyNumberFormat="1" applyFont="1" applyFill="1" applyBorder="1" applyAlignment="1">
      <alignment vertical="top" wrapText="1"/>
    </xf>
    <xf numFmtId="166" fontId="12" fillId="4" borderId="2" xfId="0" applyNumberFormat="1" applyFont="1" applyFill="1" applyBorder="1" applyAlignment="1">
      <alignment vertical="top" wrapText="1"/>
    </xf>
    <xf numFmtId="166" fontId="12" fillId="4" borderId="4" xfId="0" applyNumberFormat="1" applyFont="1" applyFill="1" applyBorder="1" applyAlignment="1">
      <alignment vertical="top" wrapText="1"/>
    </xf>
    <xf numFmtId="166" fontId="8" fillId="9" borderId="1" xfId="4" applyNumberFormat="1" applyFont="1" applyFill="1" applyBorder="1" applyAlignment="1">
      <alignment vertical="top" wrapText="1"/>
    </xf>
    <xf numFmtId="166" fontId="13" fillId="10" borderId="1" xfId="4" applyNumberFormat="1" applyFont="1" applyFill="1" applyBorder="1" applyAlignment="1">
      <alignment vertical="top" wrapText="1"/>
    </xf>
    <xf numFmtId="166" fontId="7" fillId="8" borderId="1" xfId="6" applyNumberFormat="1" applyFont="1" applyFill="1" applyBorder="1" applyAlignment="1">
      <alignment vertical="top" wrapText="1"/>
    </xf>
    <xf numFmtId="166" fontId="4" fillId="8" borderId="1" xfId="6" applyNumberFormat="1" applyFont="1" applyFill="1" applyBorder="1" applyAlignment="1">
      <alignment vertical="top" wrapText="1"/>
    </xf>
    <xf numFmtId="0" fontId="8" fillId="9" borderId="1" xfId="0" applyFont="1" applyFill="1" applyBorder="1"/>
    <xf numFmtId="49" fontId="76" fillId="4" borderId="0" xfId="6" applyNumberFormat="1" applyFont="1" applyFill="1" applyAlignment="1">
      <alignment horizontal="center"/>
    </xf>
    <xf numFmtId="0" fontId="77" fillId="20" borderId="1" xfId="0" applyFont="1" applyFill="1" applyBorder="1"/>
    <xf numFmtId="3" fontId="76" fillId="8" borderId="1" xfId="6" applyNumberFormat="1" applyFont="1" applyFill="1" applyBorder="1" applyAlignment="1">
      <alignment horizontal="center" vertical="top" wrapText="1"/>
    </xf>
    <xf numFmtId="166" fontId="76" fillId="8" borderId="1" xfId="6" applyNumberFormat="1" applyFont="1" applyFill="1" applyBorder="1" applyAlignment="1">
      <alignment horizontal="left" vertical="top" wrapText="1"/>
    </xf>
    <xf numFmtId="0" fontId="76" fillId="8" borderId="1" xfId="6" applyFont="1" applyFill="1" applyBorder="1" applyAlignment="1">
      <alignment horizontal="center" vertical="top" wrapText="1"/>
    </xf>
    <xf numFmtId="0" fontId="76" fillId="8" borderId="1" xfId="6" applyFont="1" applyFill="1" applyBorder="1" applyAlignment="1">
      <alignment vertical="top" wrapText="1"/>
    </xf>
    <xf numFmtId="166" fontId="78" fillId="8" borderId="1" xfId="6" applyNumberFormat="1" applyFont="1" applyFill="1" applyBorder="1" applyAlignment="1">
      <alignment horizontal="center" vertical="top" wrapText="1"/>
    </xf>
    <xf numFmtId="166" fontId="78" fillId="8" borderId="1" xfId="6" applyNumberFormat="1" applyFont="1" applyFill="1" applyBorder="1" applyAlignment="1">
      <alignment horizontal="left" vertical="top" wrapText="1"/>
    </xf>
    <xf numFmtId="166" fontId="88" fillId="8" borderId="1" xfId="6" applyNumberFormat="1" applyFont="1" applyFill="1" applyBorder="1" applyAlignment="1">
      <alignment horizontal="center" vertical="top" wrapText="1"/>
    </xf>
    <xf numFmtId="166" fontId="73" fillId="4" borderId="0" xfId="6" applyNumberFormat="1" applyFont="1" applyFill="1" applyAlignment="1">
      <alignment horizontal="center" vertical="top" wrapText="1"/>
    </xf>
    <xf numFmtId="166" fontId="73" fillId="4" borderId="0" xfId="6" applyNumberFormat="1" applyFont="1" applyFill="1" applyAlignment="1">
      <alignment horizontal="left" vertical="top" wrapText="1"/>
    </xf>
    <xf numFmtId="0" fontId="76" fillId="15" borderId="0" xfId="4" applyFont="1" applyFill="1" applyAlignment="1">
      <alignment horizontal="center" vertical="top" wrapText="1"/>
    </xf>
    <xf numFmtId="0" fontId="76" fillId="15" borderId="0" xfId="4" applyFont="1" applyFill="1" applyAlignment="1">
      <alignment vertical="top" wrapText="1"/>
    </xf>
    <xf numFmtId="0" fontId="90" fillId="4" borderId="0" xfId="4" applyFont="1" applyFill="1" applyAlignment="1">
      <alignment horizontal="center" vertical="top" wrapText="1"/>
    </xf>
    <xf numFmtId="166" fontId="73" fillId="4" borderId="0" xfId="4" applyNumberFormat="1" applyFont="1" applyFill="1" applyAlignment="1">
      <alignment vertical="top" wrapText="1"/>
    </xf>
    <xf numFmtId="0" fontId="76" fillId="4" borderId="0" xfId="4" applyFont="1" applyFill="1" applyAlignment="1">
      <alignment horizontal="center" vertical="top" wrapText="1"/>
    </xf>
    <xf numFmtId="0" fontId="73" fillId="4" borderId="0" xfId="4" applyFont="1" applyFill="1" applyAlignment="1">
      <alignment horizontal="center" vertical="top" wrapText="1"/>
    </xf>
    <xf numFmtId="0" fontId="89" fillId="4" borderId="0" xfId="4" applyFont="1" applyFill="1" applyAlignment="1">
      <alignment horizontal="center" vertical="top" wrapText="1"/>
    </xf>
    <xf numFmtId="0" fontId="89" fillId="4" borderId="0" xfId="4" applyFont="1" applyFill="1" applyAlignment="1">
      <alignment vertical="top" wrapText="1"/>
    </xf>
    <xf numFmtId="0" fontId="73" fillId="4" borderId="0" xfId="0" applyFont="1" applyFill="1" applyAlignment="1">
      <alignment horizontal="center"/>
    </xf>
    <xf numFmtId="0" fontId="73" fillId="4" borderId="0" xfId="0" applyFont="1" applyFill="1"/>
    <xf numFmtId="0" fontId="73" fillId="0" borderId="0" xfId="0" applyFont="1" applyAlignment="1">
      <alignment horizontal="center"/>
    </xf>
    <xf numFmtId="0" fontId="73" fillId="0" borderId="0" xfId="0" applyFont="1"/>
    <xf numFmtId="0" fontId="1" fillId="4" borderId="1" xfId="6" applyFill="1" applyBorder="1" applyAlignment="1">
      <alignment horizontal="center" vertical="top" wrapText="1"/>
    </xf>
    <xf numFmtId="3" fontId="47" fillId="4" borderId="4" xfId="6" applyNumberFormat="1" applyFont="1" applyFill="1" applyBorder="1" applyAlignment="1">
      <alignment horizontal="left" vertical="top" wrapText="1"/>
    </xf>
    <xf numFmtId="49" fontId="15" fillId="0" borderId="1" xfId="6" applyNumberFormat="1" applyFont="1" applyBorder="1" applyAlignment="1">
      <alignment horizontal="center" vertical="top" wrapText="1"/>
    </xf>
    <xf numFmtId="49" fontId="47" fillId="0" borderId="1" xfId="6" applyNumberFormat="1" applyFont="1" applyBorder="1" applyAlignment="1">
      <alignment horizontal="left" vertical="top" wrapText="1"/>
    </xf>
    <xf numFmtId="49" fontId="18" fillId="0" borderId="1" xfId="6" applyNumberFormat="1" applyFont="1" applyBorder="1" applyAlignment="1">
      <alignment horizontal="center" vertical="top" wrapText="1"/>
    </xf>
    <xf numFmtId="0" fontId="18" fillId="0" borderId="1" xfId="6" applyFont="1" applyBorder="1" applyAlignment="1">
      <alignment horizontal="center" vertical="top" wrapText="1"/>
    </xf>
    <xf numFmtId="49" fontId="18" fillId="4" borderId="1" xfId="6" applyNumberFormat="1" applyFont="1" applyFill="1" applyBorder="1" applyAlignment="1">
      <alignment horizontal="left" vertical="top" wrapText="1"/>
    </xf>
    <xf numFmtId="0" fontId="17" fillId="4" borderId="1" xfId="4" applyFont="1" applyFill="1" applyBorder="1" applyAlignment="1">
      <alignment horizontal="center" vertical="top" wrapText="1"/>
    </xf>
    <xf numFmtId="0" fontId="17" fillId="4" borderId="1" xfId="4" applyFont="1" applyFill="1" applyBorder="1" applyAlignment="1">
      <alignment horizontal="left" vertical="top" wrapText="1"/>
    </xf>
    <xf numFmtId="49" fontId="17" fillId="4" borderId="1" xfId="4" applyNumberFormat="1" applyFont="1" applyFill="1" applyBorder="1" applyAlignment="1">
      <alignment horizontal="center" vertical="top" wrapText="1"/>
    </xf>
    <xf numFmtId="0" fontId="17" fillId="4" borderId="4" xfId="4" applyFont="1" applyFill="1" applyBorder="1" applyAlignment="1">
      <alignment horizontal="left" vertical="top" wrapText="1"/>
    </xf>
    <xf numFmtId="0" fontId="17" fillId="0" borderId="1" xfId="4" applyFont="1" applyBorder="1" applyAlignment="1">
      <alignment horizontal="center" vertical="top" wrapText="1"/>
    </xf>
    <xf numFmtId="49" fontId="17" fillId="4" borderId="2" xfId="0" applyNumberFormat="1" applyFont="1" applyFill="1" applyBorder="1" applyAlignment="1">
      <alignment horizontal="left" vertical="top" wrapText="1"/>
    </xf>
    <xf numFmtId="166" fontId="40" fillId="8" borderId="1" xfId="0" applyNumberFormat="1" applyFont="1" applyFill="1" applyBorder="1" applyAlignment="1">
      <alignment horizontal="right" vertical="top" wrapText="1"/>
    </xf>
    <xf numFmtId="1" fontId="17" fillId="2" borderId="1" xfId="0" applyNumberFormat="1" applyFont="1" applyFill="1" applyBorder="1" applyAlignment="1">
      <alignment horizontal="center" vertical="top" wrapText="1"/>
    </xf>
    <xf numFmtId="49" fontId="17" fillId="4" borderId="1" xfId="0" applyNumberFormat="1" applyFont="1" applyFill="1" applyBorder="1" applyAlignment="1">
      <alignment vertical="top" wrapText="1"/>
    </xf>
    <xf numFmtId="0" fontId="12" fillId="2" borderId="1" xfId="0" applyFont="1" applyFill="1" applyBorder="1" applyAlignment="1">
      <alignment vertical="top" wrapText="1"/>
    </xf>
    <xf numFmtId="49" fontId="17" fillId="0" borderId="5" xfId="0" applyNumberFormat="1" applyFont="1" applyBorder="1" applyAlignment="1">
      <alignment horizontal="center" vertical="top" wrapText="1"/>
    </xf>
    <xf numFmtId="4" fontId="29" fillId="8" borderId="1" xfId="0" applyNumberFormat="1" applyFont="1" applyFill="1" applyBorder="1" applyAlignment="1">
      <alignment vertical="top" wrapText="1"/>
    </xf>
    <xf numFmtId="166" fontId="19" fillId="8" borderId="1" xfId="0" applyNumberFormat="1" applyFont="1" applyFill="1" applyBorder="1" applyAlignment="1">
      <alignment horizontal="right" vertical="top" wrapText="1"/>
    </xf>
    <xf numFmtId="0" fontId="18" fillId="4" borderId="1" xfId="0" applyFont="1" applyFill="1" applyBorder="1" applyAlignment="1">
      <alignment horizontal="center" vertical="top" wrapText="1"/>
    </xf>
    <xf numFmtId="49" fontId="18" fillId="4" borderId="1" xfId="0" applyNumberFormat="1" applyFont="1" applyFill="1" applyBorder="1" applyAlignment="1">
      <alignment horizontal="center" vertical="top" wrapText="1"/>
    </xf>
    <xf numFmtId="0" fontId="79" fillId="0" borderId="0" xfId="0" applyFont="1" applyAlignment="1">
      <alignment horizontal="center" wrapText="1"/>
    </xf>
    <xf numFmtId="0" fontId="79" fillId="0" borderId="0" xfId="0" applyFont="1" applyAlignment="1">
      <alignment wrapText="1"/>
    </xf>
    <xf numFmtId="0" fontId="81" fillId="8" borderId="1" xfId="0" applyFont="1" applyFill="1" applyBorder="1" applyAlignment="1">
      <alignment horizontal="left" vertical="top" wrapText="1"/>
    </xf>
    <xf numFmtId="0" fontId="81" fillId="8" borderId="1" xfId="11" applyFont="1" applyFill="1" applyBorder="1" applyAlignment="1">
      <alignment horizontal="left" vertical="top" wrapText="1"/>
    </xf>
    <xf numFmtId="49" fontId="81" fillId="8" borderId="15" xfId="0" applyNumberFormat="1" applyFont="1" applyFill="1" applyBorder="1" applyAlignment="1">
      <alignment horizontal="left" vertical="top" wrapText="1"/>
    </xf>
    <xf numFmtId="166" fontId="79" fillId="14" borderId="0" xfId="0" applyNumberFormat="1" applyFont="1" applyFill="1" applyAlignment="1">
      <alignment horizontal="left" vertical="top" wrapText="1"/>
    </xf>
    <xf numFmtId="166" fontId="79" fillId="4" borderId="0" xfId="4" applyNumberFormat="1" applyFont="1" applyFill="1" applyAlignment="1">
      <alignment horizontal="left" vertical="top" wrapText="1"/>
    </xf>
    <xf numFmtId="4" fontId="79" fillId="4" borderId="0" xfId="4" applyNumberFormat="1" applyFont="1" applyFill="1" applyAlignment="1">
      <alignment horizontal="left" vertical="top" wrapText="1"/>
    </xf>
    <xf numFmtId="0" fontId="79" fillId="4" borderId="0" xfId="0" applyFont="1" applyFill="1" applyAlignment="1">
      <alignment horizontal="left" vertical="top"/>
    </xf>
    <xf numFmtId="166" fontId="79" fillId="4" borderId="0" xfId="0" applyNumberFormat="1" applyFont="1" applyFill="1" applyAlignment="1">
      <alignment horizontal="left" vertical="top"/>
    </xf>
    <xf numFmtId="0" fontId="18" fillId="4" borderId="1" xfId="11" applyFont="1" applyFill="1" applyBorder="1" applyAlignment="1">
      <alignment horizontal="center" vertical="top" wrapText="1"/>
    </xf>
    <xf numFmtId="0" fontId="18" fillId="4" borderId="2" xfId="11" applyFont="1" applyFill="1" applyBorder="1" applyAlignment="1">
      <alignment horizontal="center" vertical="top" wrapText="1"/>
    </xf>
    <xf numFmtId="0" fontId="12" fillId="0" borderId="1" xfId="11" applyFont="1" applyBorder="1" applyAlignment="1">
      <alignment vertical="top" wrapText="1"/>
    </xf>
    <xf numFmtId="49" fontId="17" fillId="4" borderId="1" xfId="11" applyNumberFormat="1" applyFont="1" applyFill="1" applyBorder="1" applyAlignment="1">
      <alignment horizontal="center" vertical="top" wrapText="1"/>
    </xf>
    <xf numFmtId="0" fontId="17" fillId="4" borderId="1" xfId="11" applyFont="1" applyFill="1" applyBorder="1" applyAlignment="1">
      <alignment vertical="top" wrapText="1"/>
    </xf>
    <xf numFmtId="49" fontId="17" fillId="4" borderId="2" xfId="11" applyNumberFormat="1" applyFont="1" applyFill="1" applyBorder="1" applyAlignment="1">
      <alignment horizontal="center" vertical="top" wrapText="1"/>
    </xf>
    <xf numFmtId="0" fontId="17" fillId="4" borderId="2" xfId="11" applyFont="1" applyFill="1" applyBorder="1" applyAlignment="1">
      <alignment horizontal="left" vertical="top" wrapText="1"/>
    </xf>
    <xf numFmtId="49" fontId="18" fillId="4" borderId="1" xfId="11" applyNumberFormat="1" applyFont="1" applyFill="1" applyBorder="1" applyAlignment="1">
      <alignment horizontal="center" vertical="top" wrapText="1"/>
    </xf>
    <xf numFmtId="1" fontId="18" fillId="4" borderId="2" xfId="0" applyNumberFormat="1" applyFont="1" applyFill="1" applyBorder="1" applyAlignment="1">
      <alignment horizontal="center" vertical="top" wrapText="1"/>
    </xf>
    <xf numFmtId="0" fontId="12" fillId="4" borderId="1" xfId="1" applyFont="1" applyFill="1" applyBorder="1" applyAlignment="1">
      <alignment horizontal="right" vertical="top" wrapText="1"/>
    </xf>
    <xf numFmtId="1" fontId="17" fillId="4" borderId="2" xfId="0" applyNumberFormat="1" applyFont="1" applyFill="1" applyBorder="1" applyAlignment="1">
      <alignment horizontal="center" vertical="top" wrapText="1"/>
    </xf>
    <xf numFmtId="49" fontId="17" fillId="2" borderId="1" xfId="0" applyNumberFormat="1" applyFont="1" applyFill="1" applyBorder="1" applyAlignment="1">
      <alignment vertical="top" wrapText="1"/>
    </xf>
    <xf numFmtId="0" fontId="17" fillId="0" borderId="14" xfId="0" applyFont="1" applyBorder="1" applyAlignment="1">
      <alignment horizontal="left" vertical="top" wrapText="1"/>
    </xf>
    <xf numFmtId="49" fontId="17" fillId="16" borderId="14" xfId="0" applyNumberFormat="1" applyFont="1" applyFill="1" applyBorder="1" applyAlignment="1">
      <alignment horizontal="center" vertical="top"/>
    </xf>
    <xf numFmtId="49" fontId="18" fillId="4" borderId="14" xfId="0" applyNumberFormat="1" applyFont="1" applyFill="1" applyBorder="1" applyAlignment="1">
      <alignment horizontal="left" vertical="top" wrapText="1"/>
    </xf>
    <xf numFmtId="49" fontId="18" fillId="16" borderId="14" xfId="0" applyNumberFormat="1" applyFont="1" applyFill="1" applyBorder="1" applyAlignment="1">
      <alignment horizontal="center" vertical="top" wrapText="1"/>
    </xf>
    <xf numFmtId="3" fontId="18" fillId="16" borderId="14" xfId="0" applyNumberFormat="1" applyFont="1" applyFill="1" applyBorder="1" applyAlignment="1">
      <alignment horizontal="center" vertical="top" wrapText="1"/>
    </xf>
    <xf numFmtId="0" fontId="17" fillId="4" borderId="14" xfId="0" applyFont="1" applyFill="1" applyBorder="1" applyAlignment="1">
      <alignment horizontal="left" vertical="top" wrapText="1"/>
    </xf>
    <xf numFmtId="49" fontId="17" fillId="4" borderId="14" xfId="0" applyNumberFormat="1" applyFont="1" applyFill="1" applyBorder="1" applyAlignment="1">
      <alignment horizontal="left" vertical="top" wrapText="1"/>
    </xf>
    <xf numFmtId="49" fontId="12" fillId="16" borderId="14" xfId="0" applyNumberFormat="1" applyFont="1" applyFill="1" applyBorder="1" applyAlignment="1">
      <alignment horizontal="center" vertical="top" wrapText="1"/>
    </xf>
    <xf numFmtId="49" fontId="12" fillId="4" borderId="14" xfId="0" applyNumberFormat="1" applyFont="1" applyFill="1" applyBorder="1" applyAlignment="1">
      <alignment horizontal="left" vertical="top" wrapText="1"/>
    </xf>
    <xf numFmtId="0" fontId="12" fillId="4" borderId="14" xfId="0" applyFont="1" applyFill="1" applyBorder="1" applyAlignment="1">
      <alignment horizontal="left" vertical="top" wrapText="1"/>
    </xf>
    <xf numFmtId="49" fontId="12" fillId="0" borderId="14" xfId="0" applyNumberFormat="1" applyFont="1" applyBorder="1" applyAlignment="1">
      <alignment horizontal="left" vertical="top" wrapText="1"/>
    </xf>
    <xf numFmtId="3" fontId="12" fillId="16" borderId="14" xfId="0" applyNumberFormat="1" applyFont="1" applyFill="1" applyBorder="1" applyAlignment="1">
      <alignment horizontal="center" vertical="top" wrapText="1"/>
    </xf>
    <xf numFmtId="0" fontId="12" fillId="18" borderId="15" xfId="0" applyFont="1" applyFill="1" applyBorder="1" applyAlignment="1">
      <alignment horizontal="left" vertical="top" wrapText="1"/>
    </xf>
    <xf numFmtId="166" fontId="2" fillId="0" borderId="0" xfId="0" applyNumberFormat="1" applyFont="1" applyAlignment="1">
      <alignment vertical="top" wrapText="1"/>
    </xf>
    <xf numFmtId="0" fontId="79" fillId="20" borderId="1" xfId="0" applyFont="1" applyFill="1" applyBorder="1"/>
    <xf numFmtId="166" fontId="1" fillId="4" borderId="1" xfId="0" applyNumberFormat="1" applyFont="1" applyFill="1" applyBorder="1" applyAlignment="1">
      <alignment horizontal="right" vertical="top"/>
    </xf>
    <xf numFmtId="166" fontId="1" fillId="4" borderId="1" xfId="1" applyNumberFormat="1" applyFont="1" applyFill="1" applyBorder="1" applyAlignment="1">
      <alignment horizontal="right" vertical="top" wrapText="1"/>
    </xf>
    <xf numFmtId="0" fontId="1" fillId="4" borderId="1" xfId="11" applyFont="1" applyFill="1" applyBorder="1" applyAlignment="1">
      <alignment horizontal="right" vertical="top" wrapText="1"/>
    </xf>
    <xf numFmtId="0" fontId="18" fillId="4" borderId="1" xfId="0" applyFont="1" applyFill="1" applyBorder="1" applyAlignment="1">
      <alignment horizontal="left" vertical="top" wrapText="1"/>
    </xf>
    <xf numFmtId="49" fontId="1" fillId="4" borderId="1" xfId="11" applyNumberFormat="1" applyFont="1" applyFill="1" applyBorder="1" applyAlignment="1">
      <alignment horizontal="right" vertical="top" wrapText="1"/>
    </xf>
    <xf numFmtId="0" fontId="76" fillId="9" borderId="1" xfId="0" applyFont="1" applyFill="1" applyBorder="1" applyAlignment="1">
      <alignment horizontal="right" vertical="top"/>
    </xf>
    <xf numFmtId="49" fontId="4" fillId="8" borderId="1" xfId="0" applyNumberFormat="1" applyFont="1" applyFill="1" applyBorder="1" applyAlignment="1">
      <alignment horizontal="right" vertical="top" wrapText="1"/>
    </xf>
    <xf numFmtId="49" fontId="76" fillId="8" borderId="1" xfId="0" applyNumberFormat="1" applyFont="1" applyFill="1" applyBorder="1" applyAlignment="1">
      <alignment horizontal="right" vertical="top" wrapText="1"/>
    </xf>
    <xf numFmtId="49" fontId="1" fillId="4" borderId="1" xfId="0" applyNumberFormat="1" applyFont="1" applyFill="1" applyBorder="1" applyAlignment="1">
      <alignment horizontal="right" vertical="top" wrapText="1"/>
    </xf>
    <xf numFmtId="49" fontId="1" fillId="0" borderId="1" xfId="0" applyNumberFormat="1" applyFont="1" applyBorder="1" applyAlignment="1">
      <alignment horizontal="right" vertical="top" wrapText="1"/>
    </xf>
    <xf numFmtId="49" fontId="1" fillId="2" borderId="1" xfId="0" applyNumberFormat="1" applyFont="1" applyFill="1" applyBorder="1" applyAlignment="1">
      <alignment horizontal="right" vertical="top" wrapText="1"/>
    </xf>
    <xf numFmtId="49" fontId="1" fillId="4" borderId="1" xfId="6" applyNumberFormat="1" applyFill="1" applyBorder="1" applyAlignment="1">
      <alignment horizontal="right" vertical="top" wrapText="1"/>
    </xf>
    <xf numFmtId="49" fontId="1" fillId="5" borderId="0" xfId="0" applyNumberFormat="1" applyFont="1" applyFill="1" applyAlignment="1">
      <alignment horizontal="right" vertical="top" wrapText="1"/>
    </xf>
    <xf numFmtId="49" fontId="73" fillId="5" borderId="0" xfId="0" applyNumberFormat="1" applyFont="1" applyFill="1" applyAlignment="1">
      <alignment horizontal="right" vertical="top" wrapText="1"/>
    </xf>
    <xf numFmtId="49" fontId="4" fillId="15" borderId="0" xfId="4" applyNumberFormat="1" applyFont="1" applyFill="1" applyAlignment="1">
      <alignment horizontal="right" vertical="top" wrapText="1"/>
    </xf>
    <xf numFmtId="49" fontId="76" fillId="15" borderId="0" xfId="4" applyNumberFormat="1" applyFont="1" applyFill="1" applyAlignment="1">
      <alignment horizontal="right" vertical="top" wrapText="1"/>
    </xf>
    <xf numFmtId="49" fontId="5" fillId="4" borderId="0" xfId="4" applyNumberFormat="1" applyFont="1" applyFill="1" applyAlignment="1">
      <alignment horizontal="right" vertical="top" wrapText="1"/>
    </xf>
    <xf numFmtId="49" fontId="90" fillId="4" borderId="0" xfId="4" applyNumberFormat="1" applyFont="1" applyFill="1" applyAlignment="1">
      <alignment horizontal="right" vertical="top" wrapText="1"/>
    </xf>
    <xf numFmtId="49" fontId="4" fillId="4" borderId="0" xfId="4" applyNumberFormat="1" applyFont="1" applyFill="1" applyAlignment="1">
      <alignment horizontal="right" vertical="top" wrapText="1"/>
    </xf>
    <xf numFmtId="49" fontId="76" fillId="4" borderId="0" xfId="4" applyNumberFormat="1" applyFont="1" applyFill="1" applyAlignment="1">
      <alignment horizontal="right" vertical="top" wrapText="1"/>
    </xf>
    <xf numFmtId="49" fontId="1" fillId="4" borderId="0" xfId="4" applyNumberFormat="1" applyFont="1" applyFill="1" applyAlignment="1">
      <alignment horizontal="right" vertical="top" wrapText="1"/>
    </xf>
    <xf numFmtId="49" fontId="73" fillId="4" borderId="0" xfId="4" applyNumberFormat="1" applyFont="1" applyFill="1" applyAlignment="1">
      <alignment horizontal="right" vertical="top" wrapText="1"/>
    </xf>
    <xf numFmtId="49" fontId="1" fillId="4" borderId="0" xfId="0" applyNumberFormat="1" applyFont="1" applyFill="1" applyAlignment="1">
      <alignment horizontal="right" vertical="top" wrapText="1"/>
    </xf>
    <xf numFmtId="49" fontId="73" fillId="4" borderId="0" xfId="0" applyNumberFormat="1" applyFont="1" applyFill="1" applyAlignment="1">
      <alignment horizontal="right" vertical="top" wrapText="1"/>
    </xf>
    <xf numFmtId="49" fontId="1" fillId="0" borderId="0" xfId="0" applyNumberFormat="1" applyFont="1" applyAlignment="1">
      <alignment horizontal="right" vertical="top" wrapText="1"/>
    </xf>
    <xf numFmtId="49" fontId="73" fillId="0" borderId="0" xfId="0" applyNumberFormat="1" applyFont="1" applyAlignment="1">
      <alignment horizontal="right" vertical="top" wrapText="1"/>
    </xf>
    <xf numFmtId="1" fontId="1" fillId="0" borderId="1" xfId="0" applyNumberFormat="1" applyFont="1" applyBorder="1" applyAlignment="1">
      <alignment vertical="top" wrapText="1"/>
    </xf>
    <xf numFmtId="0" fontId="91" fillId="0" borderId="1" xfId="0" applyFont="1" applyBorder="1" applyAlignment="1">
      <alignment horizontal="left" vertical="top" wrapText="1"/>
    </xf>
    <xf numFmtId="0" fontId="18" fillId="0" borderId="1" xfId="0" applyFont="1" applyBorder="1" applyAlignment="1">
      <alignment vertical="top" wrapText="1"/>
    </xf>
    <xf numFmtId="49" fontId="12" fillId="4" borderId="1" xfId="0" applyNumberFormat="1" applyFont="1" applyFill="1" applyBorder="1" applyAlignment="1">
      <alignment horizontal="right" vertical="top" wrapText="1"/>
    </xf>
    <xf numFmtId="0" fontId="60" fillId="0" borderId="0" xfId="0" applyFont="1" applyAlignment="1">
      <alignment horizontal="center" vertical="center"/>
    </xf>
    <xf numFmtId="0" fontId="75" fillId="0" borderId="0" xfId="0" applyFont="1" applyAlignment="1">
      <alignment wrapText="1"/>
    </xf>
    <xf numFmtId="49" fontId="15" fillId="0" borderId="1" xfId="6" applyNumberFormat="1" applyFont="1" applyBorder="1" applyAlignment="1">
      <alignment horizontal="right" vertical="top" wrapText="1"/>
    </xf>
    <xf numFmtId="166" fontId="13" fillId="8" borderId="1" xfId="0" applyNumberFormat="1" applyFont="1" applyFill="1" applyBorder="1" applyAlignment="1">
      <alignment vertical="top" wrapText="1"/>
    </xf>
    <xf numFmtId="0" fontId="77" fillId="22" borderId="1" xfId="0" applyFont="1" applyFill="1" applyBorder="1" applyAlignment="1">
      <alignment horizontal="right" vertical="top"/>
    </xf>
    <xf numFmtId="0" fontId="77" fillId="22" borderId="1" xfId="0" applyFont="1" applyFill="1" applyBorder="1"/>
    <xf numFmtId="0" fontId="4" fillId="8" borderId="1" xfId="0" applyFont="1" applyFill="1" applyBorder="1" applyAlignment="1">
      <alignment vertical="top" wrapText="1"/>
    </xf>
    <xf numFmtId="0" fontId="4" fillId="8" borderId="1" xfId="11" applyFont="1" applyFill="1" applyBorder="1" applyAlignment="1">
      <alignment horizontal="right" vertical="top" wrapText="1"/>
    </xf>
    <xf numFmtId="0" fontId="76" fillId="8" borderId="1" xfId="11" applyFont="1" applyFill="1" applyBorder="1" applyAlignment="1">
      <alignment horizontal="right" vertical="top" wrapText="1"/>
    </xf>
    <xf numFmtId="0" fontId="76" fillId="8" borderId="1" xfId="0" applyFont="1" applyFill="1" applyBorder="1" applyAlignment="1">
      <alignment vertical="top" wrapText="1"/>
    </xf>
    <xf numFmtId="0" fontId="1" fillId="0" borderId="1" xfId="11" applyFont="1" applyBorder="1" applyAlignment="1">
      <alignment horizontal="right" vertical="top" wrapText="1"/>
    </xf>
    <xf numFmtId="49" fontId="1" fillId="0" borderId="1" xfId="11" applyNumberFormat="1" applyFont="1" applyBorder="1" applyAlignment="1">
      <alignment horizontal="right" vertical="top" wrapText="1"/>
    </xf>
    <xf numFmtId="49" fontId="76" fillId="8" borderId="1" xfId="0" applyNumberFormat="1" applyFont="1" applyFill="1" applyBorder="1" applyAlignment="1">
      <alignment vertical="top" wrapText="1"/>
    </xf>
    <xf numFmtId="165" fontId="47" fillId="4" borderId="1" xfId="0" applyNumberFormat="1" applyFont="1" applyFill="1" applyBorder="1" applyAlignment="1">
      <alignment horizontal="left" vertical="top" wrapText="1"/>
    </xf>
    <xf numFmtId="49" fontId="47" fillId="4" borderId="1" xfId="6" applyNumberFormat="1" applyFont="1" applyFill="1" applyBorder="1" applyAlignment="1">
      <alignment horizontal="center" vertical="top" wrapText="1"/>
    </xf>
    <xf numFmtId="165" fontId="47" fillId="4" borderId="1" xfId="0" applyNumberFormat="1" applyFont="1" applyFill="1" applyBorder="1" applyAlignment="1">
      <alignment horizontal="center" vertical="top" wrapText="1"/>
    </xf>
    <xf numFmtId="166" fontId="26" fillId="0" borderId="1" xfId="0" applyNumberFormat="1" applyFont="1" applyBorder="1" applyAlignment="1">
      <alignment horizontal="right" vertical="top" wrapText="1"/>
    </xf>
    <xf numFmtId="166" fontId="25" fillId="8" borderId="1" xfId="0" applyNumberFormat="1" applyFont="1" applyFill="1" applyBorder="1" applyAlignment="1">
      <alignment horizontal="right" vertical="top" wrapText="1"/>
    </xf>
    <xf numFmtId="166" fontId="25" fillId="9" borderId="1" xfId="0" applyNumberFormat="1" applyFont="1" applyFill="1" applyBorder="1" applyAlignment="1">
      <alignment horizontal="right" vertical="top" wrapText="1"/>
    </xf>
    <xf numFmtId="166" fontId="25" fillId="4" borderId="1" xfId="0" applyNumberFormat="1" applyFont="1" applyFill="1" applyBorder="1" applyAlignment="1">
      <alignment horizontal="right" vertical="top" wrapText="1"/>
    </xf>
    <xf numFmtId="166" fontId="93" fillId="4" borderId="1" xfId="0" applyNumberFormat="1" applyFont="1" applyFill="1" applyBorder="1" applyAlignment="1">
      <alignment horizontal="right" vertical="top" wrapText="1"/>
    </xf>
    <xf numFmtId="49" fontId="17" fillId="4" borderId="2" xfId="0" applyNumberFormat="1" applyFont="1" applyFill="1" applyBorder="1" applyAlignment="1">
      <alignment horizontal="left" vertical="top" wrapText="1"/>
    </xf>
    <xf numFmtId="49" fontId="17" fillId="4" borderId="4" xfId="0" applyNumberFormat="1" applyFont="1" applyFill="1" applyBorder="1" applyAlignment="1">
      <alignment horizontal="left" vertical="top" wrapText="1"/>
    </xf>
    <xf numFmtId="0" fontId="1" fillId="4" borderId="2" xfId="0" applyFont="1" applyFill="1" applyBorder="1" applyAlignment="1">
      <alignment horizontal="left" vertical="top" wrapText="1"/>
    </xf>
    <xf numFmtId="0" fontId="1" fillId="4" borderId="6" xfId="0" applyFont="1" applyFill="1" applyBorder="1" applyAlignment="1">
      <alignment horizontal="left" vertical="top" wrapText="1"/>
    </xf>
    <xf numFmtId="0" fontId="1" fillId="4" borderId="4" xfId="0" applyFont="1" applyFill="1" applyBorder="1" applyAlignment="1">
      <alignment horizontal="left" vertical="top" wrapText="1"/>
    </xf>
    <xf numFmtId="166" fontId="18" fillId="4" borderId="2" xfId="0" applyNumberFormat="1" applyFont="1" applyFill="1" applyBorder="1" applyAlignment="1">
      <alignment horizontal="right" vertical="top" wrapText="1"/>
    </xf>
    <xf numFmtId="166" fontId="18" fillId="4" borderId="6" xfId="0" applyNumberFormat="1" applyFont="1" applyFill="1" applyBorder="1" applyAlignment="1">
      <alignment horizontal="right" vertical="top" wrapText="1"/>
    </xf>
    <xf numFmtId="166" fontId="18" fillId="4" borderId="4" xfId="0" applyNumberFormat="1" applyFont="1" applyFill="1" applyBorder="1" applyAlignment="1">
      <alignment horizontal="right" vertical="top" wrapText="1"/>
    </xf>
    <xf numFmtId="49" fontId="12" fillId="4" borderId="2" xfId="0" applyNumberFormat="1" applyFont="1" applyFill="1" applyBorder="1" applyAlignment="1">
      <alignment horizontal="left" vertical="top" wrapText="1"/>
    </xf>
    <xf numFmtId="49" fontId="12" fillId="4" borderId="4" xfId="0" applyNumberFormat="1" applyFont="1" applyFill="1" applyBorder="1" applyAlignment="1">
      <alignment horizontal="left" vertical="top" wrapText="1"/>
    </xf>
    <xf numFmtId="0" fontId="19" fillId="9" borderId="1" xfId="0" applyFont="1" applyFill="1" applyBorder="1" applyAlignment="1">
      <alignment horizontal="center" vertical="center" wrapText="1"/>
    </xf>
    <xf numFmtId="0" fontId="17" fillId="4" borderId="1" xfId="0" applyFont="1" applyFill="1" applyBorder="1" applyAlignment="1">
      <alignment horizontal="left" vertical="top" wrapText="1"/>
    </xf>
    <xf numFmtId="0" fontId="17" fillId="4" borderId="2" xfId="0" applyFont="1" applyFill="1" applyBorder="1" applyAlignment="1">
      <alignment horizontal="left" vertical="top" wrapText="1"/>
    </xf>
    <xf numFmtId="0" fontId="17" fillId="4" borderId="4" xfId="0" applyFont="1" applyFill="1" applyBorder="1" applyAlignment="1">
      <alignment horizontal="left" vertical="top" wrapText="1"/>
    </xf>
    <xf numFmtId="49" fontId="12" fillId="4" borderId="1" xfId="0" applyNumberFormat="1" applyFont="1" applyFill="1" applyBorder="1" applyAlignment="1">
      <alignment horizontal="left" vertical="top" wrapText="1"/>
    </xf>
    <xf numFmtId="49" fontId="17" fillId="4" borderId="1" xfId="0" applyNumberFormat="1" applyFont="1" applyFill="1" applyBorder="1" applyAlignment="1">
      <alignment horizontal="left" vertical="top" wrapText="1"/>
    </xf>
    <xf numFmtId="0" fontId="17" fillId="2" borderId="2" xfId="0" applyFont="1" applyFill="1" applyBorder="1" applyAlignment="1">
      <alignment horizontal="left" vertical="top" wrapText="1"/>
    </xf>
    <xf numFmtId="0" fontId="17" fillId="2" borderId="4" xfId="0" applyFont="1" applyFill="1" applyBorder="1" applyAlignment="1">
      <alignment horizontal="left" vertical="top" wrapText="1"/>
    </xf>
    <xf numFmtId="166" fontId="1" fillId="4" borderId="2" xfId="0" applyNumberFormat="1" applyFont="1" applyFill="1" applyBorder="1" applyAlignment="1">
      <alignment horizontal="right" vertical="top" wrapText="1"/>
    </xf>
    <xf numFmtId="166" fontId="1" fillId="4" borderId="4" xfId="0" applyNumberFormat="1" applyFont="1" applyFill="1" applyBorder="1" applyAlignment="1">
      <alignment horizontal="right" vertical="top" wrapText="1"/>
    </xf>
    <xf numFmtId="0" fontId="30" fillId="9" borderId="1" xfId="0" applyFont="1" applyFill="1" applyBorder="1" applyAlignment="1">
      <alignment horizontal="center" vertical="center" wrapText="1"/>
    </xf>
    <xf numFmtId="3" fontId="18" fillId="4" borderId="1" xfId="0" applyNumberFormat="1" applyFont="1" applyFill="1" applyBorder="1" applyAlignment="1">
      <alignment horizontal="center" vertical="top" wrapText="1"/>
    </xf>
    <xf numFmtId="49" fontId="18" fillId="4" borderId="1" xfId="0" applyNumberFormat="1" applyFont="1" applyFill="1" applyBorder="1" applyAlignment="1">
      <alignment horizontal="center" vertical="top" wrapText="1"/>
    </xf>
    <xf numFmtId="49" fontId="18" fillId="4" borderId="2" xfId="0" applyNumberFormat="1" applyFont="1" applyFill="1" applyBorder="1" applyAlignment="1">
      <alignment horizontal="center" vertical="top" wrapText="1"/>
    </xf>
    <xf numFmtId="49" fontId="18" fillId="4" borderId="4" xfId="0" applyNumberFormat="1" applyFont="1" applyFill="1" applyBorder="1" applyAlignment="1">
      <alignment horizontal="center" vertical="top" wrapText="1"/>
    </xf>
    <xf numFmtId="49" fontId="12" fillId="4" borderId="1" xfId="0" applyNumberFormat="1" applyFont="1" applyFill="1" applyBorder="1" applyAlignment="1">
      <alignment horizontal="center" vertical="top" wrapText="1"/>
    </xf>
    <xf numFmtId="49" fontId="17" fillId="0" borderId="2" xfId="0" applyNumberFormat="1" applyFont="1" applyBorder="1" applyAlignment="1">
      <alignment horizontal="left" vertical="top" wrapText="1"/>
    </xf>
    <xf numFmtId="49" fontId="17" fillId="0" borderId="4" xfId="0" applyNumberFormat="1" applyFont="1" applyBorder="1" applyAlignment="1">
      <alignment horizontal="left" vertical="top" wrapText="1"/>
    </xf>
    <xf numFmtId="0" fontId="18" fillId="4" borderId="2" xfId="0" applyFont="1" applyFill="1" applyBorder="1" applyAlignment="1">
      <alignment horizontal="center" vertical="top"/>
    </xf>
    <xf numFmtId="0" fontId="18" fillId="4" borderId="4" xfId="0" applyFont="1" applyFill="1" applyBorder="1" applyAlignment="1">
      <alignment horizontal="center" vertical="top"/>
    </xf>
    <xf numFmtId="49" fontId="1" fillId="4" borderId="2" xfId="0" applyNumberFormat="1" applyFont="1" applyFill="1" applyBorder="1" applyAlignment="1">
      <alignment horizontal="center" vertical="top" wrapText="1"/>
    </xf>
    <xf numFmtId="49" fontId="1" fillId="4" borderId="4" xfId="0" applyNumberFormat="1" applyFont="1" applyFill="1" applyBorder="1" applyAlignment="1">
      <alignment horizontal="center" vertical="top" wrapText="1"/>
    </xf>
    <xf numFmtId="49" fontId="12" fillId="4" borderId="2" xfId="0" applyNumberFormat="1" applyFont="1" applyFill="1" applyBorder="1" applyAlignment="1">
      <alignment horizontal="center" vertical="top" wrapText="1"/>
    </xf>
    <xf numFmtId="49" fontId="12" fillId="4" borderId="4" xfId="0" applyNumberFormat="1" applyFont="1" applyFill="1" applyBorder="1" applyAlignment="1">
      <alignment horizontal="center" vertical="top" wrapText="1"/>
    </xf>
    <xf numFmtId="0" fontId="7" fillId="8" borderId="1" xfId="0" applyFont="1" applyFill="1" applyBorder="1" applyAlignment="1">
      <alignment horizontal="left" vertical="top" wrapText="1"/>
    </xf>
    <xf numFmtId="0" fontId="7" fillId="8" borderId="3" xfId="0" applyFont="1" applyFill="1" applyBorder="1" applyAlignment="1">
      <alignment horizontal="left" vertical="top" wrapText="1"/>
    </xf>
    <xf numFmtId="0" fontId="7" fillId="8" borderId="11" xfId="0" applyFont="1" applyFill="1" applyBorder="1" applyAlignment="1">
      <alignment horizontal="left" vertical="top" wrapText="1"/>
    </xf>
    <xf numFmtId="0" fontId="7" fillId="8" borderId="5" xfId="0" applyFont="1" applyFill="1" applyBorder="1" applyAlignment="1">
      <alignment horizontal="left" vertical="top" wrapText="1"/>
    </xf>
    <xf numFmtId="49" fontId="4" fillId="8" borderId="3" xfId="0" applyNumberFormat="1" applyFont="1" applyFill="1" applyBorder="1" applyAlignment="1">
      <alignment horizontal="left" vertical="top" wrapText="1"/>
    </xf>
    <xf numFmtId="49" fontId="4" fillId="8" borderId="11" xfId="0" applyNumberFormat="1" applyFont="1" applyFill="1" applyBorder="1" applyAlignment="1">
      <alignment horizontal="left" vertical="top" wrapText="1"/>
    </xf>
    <xf numFmtId="49" fontId="4" fillId="8" borderId="5" xfId="0" applyNumberFormat="1" applyFont="1" applyFill="1" applyBorder="1" applyAlignment="1">
      <alignment horizontal="left" vertical="top" wrapText="1"/>
    </xf>
    <xf numFmtId="0" fontId="4" fillId="8" borderId="3" xfId="0" applyFont="1" applyFill="1" applyBorder="1" applyAlignment="1">
      <alignment horizontal="left" vertical="top" wrapText="1"/>
    </xf>
    <xf numFmtId="0" fontId="4" fillId="8" borderId="11" xfId="0" applyFont="1" applyFill="1" applyBorder="1" applyAlignment="1">
      <alignment horizontal="left" vertical="top" wrapText="1"/>
    </xf>
    <xf numFmtId="0" fontId="4" fillId="8" borderId="5" xfId="0" applyFont="1" applyFill="1" applyBorder="1" applyAlignment="1">
      <alignment horizontal="left" vertical="top" wrapText="1"/>
    </xf>
    <xf numFmtId="0" fontId="5" fillId="0" borderId="2" xfId="0" applyFont="1" applyBorder="1" applyAlignment="1">
      <alignment horizontal="left" vertical="top" wrapText="1"/>
    </xf>
    <xf numFmtId="0" fontId="5" fillId="0" borderId="4" xfId="0" applyFont="1" applyBorder="1" applyAlignment="1">
      <alignment horizontal="left" vertical="top" wrapText="1"/>
    </xf>
    <xf numFmtId="49" fontId="5" fillId="2" borderId="2" xfId="0" applyNumberFormat="1" applyFont="1" applyFill="1" applyBorder="1" applyAlignment="1">
      <alignment horizontal="left" vertical="top" wrapText="1"/>
    </xf>
    <xf numFmtId="49" fontId="5" fillId="2" borderId="6" xfId="0" applyNumberFormat="1" applyFont="1" applyFill="1" applyBorder="1" applyAlignment="1">
      <alignment horizontal="left" vertical="top" wrapText="1"/>
    </xf>
    <xf numFmtId="49" fontId="5" fillId="2" borderId="4" xfId="0" applyNumberFormat="1" applyFont="1" applyFill="1" applyBorder="1" applyAlignment="1">
      <alignment horizontal="left" vertical="top" wrapText="1"/>
    </xf>
    <xf numFmtId="49" fontId="5" fillId="4" borderId="2" xfId="0" applyNumberFormat="1" applyFont="1" applyFill="1" applyBorder="1" applyAlignment="1">
      <alignment horizontal="center" vertical="top" wrapText="1"/>
    </xf>
    <xf numFmtId="49" fontId="5" fillId="4" borderId="4" xfId="0" applyNumberFormat="1" applyFont="1" applyFill="1" applyBorder="1" applyAlignment="1">
      <alignment horizontal="center" vertical="top" wrapText="1"/>
    </xf>
    <xf numFmtId="49" fontId="5" fillId="4" borderId="2" xfId="0" applyNumberFormat="1" applyFont="1" applyFill="1" applyBorder="1" applyAlignment="1">
      <alignment horizontal="left" vertical="top" wrapText="1"/>
    </xf>
    <xf numFmtId="49" fontId="5" fillId="4" borderId="4" xfId="0" applyNumberFormat="1" applyFont="1" applyFill="1" applyBorder="1" applyAlignment="1">
      <alignment horizontal="left" vertical="top" wrapText="1"/>
    </xf>
    <xf numFmtId="0" fontId="5" fillId="2" borderId="2" xfId="0" applyFont="1" applyFill="1" applyBorder="1" applyAlignment="1">
      <alignment horizontal="center" vertical="top" wrapText="1"/>
    </xf>
    <xf numFmtId="0" fontId="5" fillId="2" borderId="4" xfId="0" applyFont="1" applyFill="1" applyBorder="1" applyAlignment="1">
      <alignment horizontal="center" vertical="top" wrapText="1"/>
    </xf>
    <xf numFmtId="0" fontId="5" fillId="2" borderId="2" xfId="0" applyFont="1" applyFill="1" applyBorder="1" applyAlignment="1">
      <alignment horizontal="left" vertical="top" wrapText="1"/>
    </xf>
    <xf numFmtId="0" fontId="5" fillId="2" borderId="4" xfId="0" applyFont="1" applyFill="1" applyBorder="1" applyAlignment="1">
      <alignment horizontal="left" vertical="top" wrapText="1"/>
    </xf>
    <xf numFmtId="0" fontId="1" fillId="0" borderId="2" xfId="0" applyFont="1" applyBorder="1" applyAlignment="1">
      <alignment horizontal="left" vertical="top" wrapText="1"/>
    </xf>
    <xf numFmtId="0" fontId="1" fillId="0" borderId="4" xfId="0" applyFont="1" applyBorder="1" applyAlignment="1">
      <alignment horizontal="left" vertical="top" wrapText="1"/>
    </xf>
    <xf numFmtId="0" fontId="5" fillId="4" borderId="1" xfId="0" applyFont="1" applyFill="1" applyBorder="1" applyAlignment="1">
      <alignment horizontal="center" vertical="top" wrapText="1"/>
    </xf>
    <xf numFmtId="0" fontId="5" fillId="4" borderId="1" xfId="0" applyFont="1" applyFill="1" applyBorder="1" applyAlignment="1">
      <alignment horizontal="left" vertical="top" wrapText="1"/>
    </xf>
    <xf numFmtId="49" fontId="1" fillId="4" borderId="1" xfId="0" applyNumberFormat="1" applyFont="1" applyFill="1" applyBorder="1" applyAlignment="1">
      <alignment horizontal="left" vertical="top" wrapText="1"/>
    </xf>
    <xf numFmtId="49" fontId="1" fillId="4" borderId="2" xfId="0" applyNumberFormat="1" applyFont="1" applyFill="1" applyBorder="1" applyAlignment="1">
      <alignment horizontal="left" vertical="top" wrapText="1"/>
    </xf>
    <xf numFmtId="49" fontId="1" fillId="4" borderId="4" xfId="0" applyNumberFormat="1" applyFont="1" applyFill="1" applyBorder="1" applyAlignment="1">
      <alignment horizontal="left" vertical="top" wrapText="1"/>
    </xf>
    <xf numFmtId="0" fontId="1" fillId="4" borderId="1" xfId="0" applyFont="1" applyFill="1" applyBorder="1" applyAlignment="1">
      <alignment horizontal="left" vertical="top" wrapText="1"/>
    </xf>
    <xf numFmtId="49" fontId="1" fillId="4" borderId="6" xfId="0" applyNumberFormat="1" applyFont="1" applyFill="1" applyBorder="1" applyAlignment="1">
      <alignment horizontal="left" vertical="top" wrapText="1"/>
    </xf>
    <xf numFmtId="49" fontId="56" fillId="0" borderId="0" xfId="0" applyNumberFormat="1" applyFont="1" applyAlignment="1">
      <alignment horizontal="left" wrapText="1"/>
    </xf>
    <xf numFmtId="49" fontId="56" fillId="0" borderId="0" xfId="0" applyNumberFormat="1" applyFont="1" applyAlignment="1">
      <alignment wrapText="1"/>
    </xf>
    <xf numFmtId="49" fontId="60" fillId="20" borderId="1" xfId="0" applyNumberFormat="1" applyFont="1" applyFill="1" applyBorder="1" applyAlignment="1">
      <alignment horizontal="left" vertical="center" wrapText="1"/>
    </xf>
    <xf numFmtId="49" fontId="4" fillId="9" borderId="1" xfId="0" applyNumberFormat="1" applyFont="1" applyFill="1" applyBorder="1" applyAlignment="1">
      <alignment horizontal="center" vertical="center" wrapText="1"/>
    </xf>
    <xf numFmtId="49" fontId="4" fillId="9" borderId="1" xfId="0" applyNumberFormat="1" applyFont="1" applyFill="1" applyBorder="1" applyAlignment="1">
      <alignment horizontal="center" vertical="center" textRotation="90" wrapText="1"/>
    </xf>
    <xf numFmtId="0" fontId="4" fillId="9" borderId="1" xfId="0" applyFont="1" applyFill="1" applyBorder="1" applyAlignment="1">
      <alignment horizontal="center" vertical="center" wrapText="1"/>
    </xf>
    <xf numFmtId="0" fontId="70" fillId="2" borderId="0" xfId="0" applyFont="1" applyFill="1" applyAlignment="1">
      <alignment horizontal="center" vertical="center" wrapText="1"/>
    </xf>
    <xf numFmtId="3" fontId="1" fillId="4" borderId="1" xfId="0" applyNumberFormat="1" applyFont="1" applyFill="1" applyBorder="1" applyAlignment="1">
      <alignment horizontal="center" vertical="top" wrapText="1"/>
    </xf>
    <xf numFmtId="49" fontId="1" fillId="4" borderId="1" xfId="0" applyNumberFormat="1" applyFont="1" applyFill="1" applyBorder="1" applyAlignment="1">
      <alignment horizontal="center" vertical="top" wrapText="1"/>
    </xf>
    <xf numFmtId="0" fontId="1" fillId="2" borderId="2" xfId="0" applyFont="1" applyFill="1" applyBorder="1" applyAlignment="1">
      <alignment horizontal="left" vertical="top" wrapText="1"/>
    </xf>
    <xf numFmtId="0" fontId="1" fillId="2" borderId="4" xfId="0" applyFont="1" applyFill="1" applyBorder="1" applyAlignment="1">
      <alignment horizontal="left" vertical="top" wrapText="1"/>
    </xf>
    <xf numFmtId="0" fontId="1" fillId="4" borderId="2" xfId="0" applyFont="1" applyFill="1" applyBorder="1" applyAlignment="1">
      <alignment horizontal="center" vertical="top"/>
    </xf>
    <xf numFmtId="0" fontId="1" fillId="4" borderId="4" xfId="0" applyFont="1" applyFill="1" applyBorder="1" applyAlignment="1">
      <alignment horizontal="center" vertical="top"/>
    </xf>
    <xf numFmtId="0" fontId="18" fillId="4" borderId="2" xfId="0" applyFont="1" applyFill="1" applyBorder="1" applyAlignment="1">
      <alignment horizontal="left" vertical="top" wrapText="1"/>
    </xf>
    <xf numFmtId="0" fontId="18" fillId="4" borderId="4" xfId="0" applyFont="1" applyFill="1" applyBorder="1" applyAlignment="1">
      <alignment horizontal="left" vertical="top" wrapText="1"/>
    </xf>
    <xf numFmtId="0" fontId="1" fillId="2" borderId="1" xfId="0" applyFont="1" applyFill="1" applyBorder="1" applyAlignment="1">
      <alignment horizontal="left" vertical="top" wrapText="1"/>
    </xf>
    <xf numFmtId="49" fontId="1" fillId="0" borderId="2" xfId="0" applyNumberFormat="1" applyFont="1" applyBorder="1" applyAlignment="1">
      <alignment horizontal="left" vertical="top" wrapText="1"/>
    </xf>
    <xf numFmtId="49" fontId="1" fillId="0" borderId="4" xfId="0" applyNumberFormat="1" applyFont="1" applyBorder="1" applyAlignment="1">
      <alignment horizontal="left" vertical="top" wrapText="1"/>
    </xf>
    <xf numFmtId="49" fontId="1" fillId="4" borderId="1" xfId="0" applyNumberFormat="1" applyFont="1" applyFill="1" applyBorder="1" applyAlignment="1">
      <alignment vertical="top" wrapText="1"/>
    </xf>
    <xf numFmtId="49" fontId="1" fillId="0" borderId="2" xfId="0" applyNumberFormat="1" applyFont="1" applyBorder="1" applyAlignment="1">
      <alignment horizontal="center" vertical="top" wrapText="1"/>
    </xf>
    <xf numFmtId="49" fontId="1" fillId="0" borderId="4" xfId="0" applyNumberFormat="1" applyFont="1" applyBorder="1" applyAlignment="1">
      <alignment horizontal="center" vertical="top" wrapText="1"/>
    </xf>
    <xf numFmtId="49" fontId="3" fillId="8" borderId="1" xfId="0" applyNumberFormat="1" applyFont="1" applyFill="1" applyBorder="1" applyAlignment="1">
      <alignment horizontal="right" vertical="top" wrapText="1"/>
    </xf>
    <xf numFmtId="49" fontId="4" fillId="4" borderId="1" xfId="0" applyNumberFormat="1" applyFont="1" applyFill="1" applyBorder="1" applyAlignment="1">
      <alignment horizontal="right" vertical="top" wrapText="1"/>
    </xf>
    <xf numFmtId="49" fontId="1" fillId="0" borderId="6" xfId="0" applyNumberFormat="1" applyFont="1" applyBorder="1" applyAlignment="1">
      <alignment horizontal="left" vertical="top" wrapText="1"/>
    </xf>
    <xf numFmtId="165" fontId="1" fillId="4" borderId="2" xfId="0" applyNumberFormat="1" applyFont="1" applyFill="1" applyBorder="1" applyAlignment="1">
      <alignment horizontal="left" vertical="top" wrapText="1"/>
    </xf>
    <xf numFmtId="165" fontId="1" fillId="4" borderId="4" xfId="0" applyNumberFormat="1" applyFont="1" applyFill="1" applyBorder="1" applyAlignment="1">
      <alignment horizontal="left" vertical="top" wrapText="1"/>
    </xf>
    <xf numFmtId="49" fontId="69" fillId="21" borderId="1" xfId="0" applyNumberFormat="1" applyFont="1" applyFill="1" applyBorder="1" applyAlignment="1">
      <alignment horizontal="left" vertical="top" wrapText="1"/>
    </xf>
    <xf numFmtId="165" fontId="1" fillId="4" borderId="1" xfId="0" applyNumberFormat="1" applyFont="1" applyFill="1" applyBorder="1" applyAlignment="1">
      <alignment horizontal="left" vertical="top" wrapText="1"/>
    </xf>
    <xf numFmtId="49" fontId="1" fillId="4" borderId="1" xfId="0" applyNumberFormat="1" applyFont="1" applyFill="1" applyBorder="1" applyAlignment="1">
      <alignment horizontal="right" vertical="top" wrapText="1"/>
    </xf>
    <xf numFmtId="49" fontId="1" fillId="0" borderId="1" xfId="6" applyNumberFormat="1" applyBorder="1" applyAlignment="1">
      <alignment horizontal="left" vertical="top" wrapText="1"/>
    </xf>
    <xf numFmtId="49" fontId="1" fillId="0" borderId="1" xfId="6" applyNumberFormat="1" applyBorder="1" applyAlignment="1">
      <alignment horizontal="center" vertical="top" wrapText="1"/>
    </xf>
    <xf numFmtId="49" fontId="5" fillId="0" borderId="1" xfId="0" applyNumberFormat="1" applyFont="1" applyBorder="1" applyAlignment="1">
      <alignment horizontal="left" vertical="top" wrapText="1"/>
    </xf>
    <xf numFmtId="49" fontId="1" fillId="4" borderId="1" xfId="6" applyNumberFormat="1" applyFill="1" applyBorder="1" applyAlignment="1">
      <alignment horizontal="right" vertical="top" wrapText="1"/>
    </xf>
    <xf numFmtId="0" fontId="1" fillId="4" borderId="1" xfId="6" applyFill="1" applyBorder="1" applyAlignment="1">
      <alignment horizontal="left" vertical="top" wrapText="1"/>
    </xf>
    <xf numFmtId="49" fontId="47" fillId="4" borderId="1" xfId="6" applyNumberFormat="1" applyFont="1" applyFill="1" applyBorder="1" applyAlignment="1">
      <alignment horizontal="left" vertical="top" wrapText="1"/>
    </xf>
    <xf numFmtId="49" fontId="1" fillId="4" borderId="1" xfId="6" applyNumberFormat="1" applyFill="1" applyBorder="1" applyAlignment="1">
      <alignment horizontal="left" vertical="top" wrapText="1"/>
    </xf>
    <xf numFmtId="166" fontId="1" fillId="4" borderId="1" xfId="0" applyNumberFormat="1" applyFont="1" applyFill="1" applyBorder="1" applyAlignment="1">
      <alignment horizontal="right" vertical="top"/>
    </xf>
    <xf numFmtId="166" fontId="18" fillId="4" borderId="1" xfId="0" applyNumberFormat="1" applyFont="1" applyFill="1" applyBorder="1" applyAlignment="1">
      <alignment horizontal="right" vertical="top"/>
    </xf>
    <xf numFmtId="166" fontId="1" fillId="4" borderId="1" xfId="0" applyNumberFormat="1" applyFont="1" applyFill="1" applyBorder="1" applyAlignment="1">
      <alignment horizontal="right" vertical="top" wrapText="1"/>
    </xf>
    <xf numFmtId="49" fontId="47" fillId="4" borderId="1" xfId="0" applyNumberFormat="1" applyFont="1" applyFill="1" applyBorder="1" applyAlignment="1">
      <alignment horizontal="left" vertical="top" wrapText="1"/>
    </xf>
    <xf numFmtId="49" fontId="47" fillId="4" borderId="1" xfId="0" applyNumberFormat="1" applyFont="1" applyFill="1" applyBorder="1" applyAlignment="1">
      <alignment horizontal="center" vertical="top" wrapText="1"/>
    </xf>
    <xf numFmtId="49" fontId="5" fillId="0" borderId="1" xfId="0" applyNumberFormat="1" applyFont="1" applyBorder="1" applyAlignment="1">
      <alignment horizontal="center" vertical="top" wrapText="1"/>
    </xf>
    <xf numFmtId="49" fontId="47" fillId="4" borderId="1" xfId="6" applyNumberFormat="1" applyFont="1" applyFill="1" applyBorder="1" applyAlignment="1">
      <alignment vertical="top" wrapText="1"/>
    </xf>
    <xf numFmtId="49" fontId="5" fillId="4" borderId="1" xfId="0" applyNumberFormat="1" applyFont="1" applyFill="1" applyBorder="1" applyAlignment="1">
      <alignment horizontal="left" vertical="top" wrapText="1"/>
    </xf>
    <xf numFmtId="166" fontId="18" fillId="4" borderId="1" xfId="0" applyNumberFormat="1" applyFont="1" applyFill="1" applyBorder="1" applyAlignment="1">
      <alignment horizontal="right" vertical="top" wrapText="1"/>
    </xf>
    <xf numFmtId="0" fontId="1" fillId="21" borderId="1" xfId="0" applyFont="1" applyFill="1" applyBorder="1" applyAlignment="1">
      <alignment horizontal="left" vertical="top" wrapText="1"/>
    </xf>
    <xf numFmtId="49" fontId="1" fillId="0" borderId="1" xfId="0" applyNumberFormat="1" applyFont="1" applyBorder="1" applyAlignment="1">
      <alignment horizontal="right" vertical="top" wrapText="1"/>
    </xf>
    <xf numFmtId="49" fontId="1" fillId="6" borderId="1" xfId="0" applyNumberFormat="1" applyFont="1" applyFill="1" applyBorder="1" applyAlignment="1">
      <alignment horizontal="right" vertical="top" wrapText="1"/>
    </xf>
    <xf numFmtId="1" fontId="1" fillId="2" borderId="1" xfId="0" applyNumberFormat="1" applyFont="1" applyFill="1" applyBorder="1" applyAlignment="1">
      <alignment horizontal="left" vertical="top" wrapText="1"/>
    </xf>
    <xf numFmtId="1" fontId="1" fillId="4" borderId="1" xfId="0" applyNumberFormat="1" applyFont="1" applyFill="1" applyBorder="1" applyAlignment="1">
      <alignment horizontal="left" vertical="top" wrapText="1"/>
    </xf>
    <xf numFmtId="0" fontId="1" fillId="4" borderId="1" xfId="11" applyFont="1" applyFill="1" applyBorder="1" applyAlignment="1">
      <alignment horizontal="left" vertical="top" wrapText="1"/>
    </xf>
    <xf numFmtId="0" fontId="47" fillId="4" borderId="1" xfId="0" applyFont="1" applyFill="1" applyBorder="1" applyAlignment="1">
      <alignment horizontal="left" vertical="top" wrapText="1"/>
    </xf>
    <xf numFmtId="49" fontId="3" fillId="8" borderId="9" xfId="0" applyNumberFormat="1" applyFont="1" applyFill="1" applyBorder="1" applyAlignment="1">
      <alignment horizontal="right" vertical="top" wrapText="1"/>
    </xf>
    <xf numFmtId="49" fontId="3" fillId="8" borderId="7" xfId="0" applyNumberFormat="1" applyFont="1" applyFill="1" applyBorder="1" applyAlignment="1">
      <alignment horizontal="right" vertical="top" wrapText="1"/>
    </xf>
    <xf numFmtId="0" fontId="1" fillId="6" borderId="1" xfId="0" applyFont="1" applyFill="1" applyBorder="1" applyAlignment="1">
      <alignment horizontal="left" vertical="top" wrapText="1"/>
    </xf>
    <xf numFmtId="0" fontId="47" fillId="4" borderId="1" xfId="0" applyFont="1" applyFill="1" applyBorder="1" applyAlignment="1">
      <alignment horizontal="center" vertical="top" wrapText="1"/>
    </xf>
    <xf numFmtId="0" fontId="1" fillId="0" borderId="1" xfId="0" applyFont="1" applyBorder="1" applyAlignment="1">
      <alignment horizontal="left" vertical="top" wrapText="1"/>
    </xf>
    <xf numFmtId="0" fontId="1" fillId="4" borderId="1" xfId="11" applyFont="1" applyFill="1" applyBorder="1" applyAlignment="1">
      <alignment horizontal="right" vertical="top" wrapText="1"/>
    </xf>
    <xf numFmtId="0" fontId="1" fillId="4" borderId="1" xfId="11" applyFont="1" applyFill="1" applyBorder="1" applyAlignment="1">
      <alignment horizontal="right" vertical="top" textRotation="90" wrapText="1"/>
    </xf>
    <xf numFmtId="49" fontId="60" fillId="22" borderId="1" xfId="0" applyNumberFormat="1" applyFont="1" applyFill="1" applyBorder="1" applyAlignment="1">
      <alignment horizontal="left" vertical="center" wrapText="1"/>
    </xf>
    <xf numFmtId="49" fontId="1" fillId="4" borderId="1" xfId="11" applyNumberFormat="1" applyFont="1" applyFill="1" applyBorder="1" applyAlignment="1">
      <alignment horizontal="left" vertical="top" wrapText="1"/>
    </xf>
    <xf numFmtId="49" fontId="2" fillId="4" borderId="1" xfId="11" applyNumberFormat="1" applyFont="1" applyFill="1" applyBorder="1" applyAlignment="1">
      <alignment horizontal="right" vertical="top" wrapText="1"/>
    </xf>
    <xf numFmtId="49" fontId="2" fillId="4" borderId="1" xfId="11" applyNumberFormat="1" applyFont="1" applyFill="1" applyBorder="1" applyAlignment="1">
      <alignment horizontal="right" vertical="top" textRotation="91" wrapText="1"/>
    </xf>
    <xf numFmtId="0" fontId="1" fillId="0" borderId="1" xfId="11" applyFont="1" applyBorder="1" applyAlignment="1">
      <alignment horizontal="left" vertical="top" wrapText="1"/>
    </xf>
    <xf numFmtId="0" fontId="73" fillId="4" borderId="1" xfId="11" applyFont="1" applyFill="1" applyBorder="1" applyAlignment="1">
      <alignment horizontal="right" vertical="top" textRotation="90" wrapText="1"/>
    </xf>
    <xf numFmtId="1" fontId="73" fillId="4" borderId="1" xfId="0" applyNumberFormat="1" applyFont="1" applyFill="1" applyBorder="1" applyAlignment="1">
      <alignment horizontal="left" vertical="top" wrapText="1"/>
    </xf>
    <xf numFmtId="49" fontId="73" fillId="4" borderId="1" xfId="0" applyNumberFormat="1" applyFont="1" applyFill="1" applyBorder="1" applyAlignment="1">
      <alignment horizontal="right" vertical="top" wrapText="1"/>
    </xf>
    <xf numFmtId="49" fontId="17" fillId="4" borderId="2" xfId="0" applyNumberFormat="1" applyFont="1" applyFill="1" applyBorder="1" applyAlignment="1">
      <alignment horizontal="center" vertical="top" wrapText="1"/>
    </xf>
    <xf numFmtId="49" fontId="17" fillId="4" borderId="6" xfId="0" applyNumberFormat="1" applyFont="1" applyFill="1" applyBorder="1" applyAlignment="1">
      <alignment horizontal="center" vertical="top" wrapText="1"/>
    </xf>
    <xf numFmtId="166" fontId="12" fillId="4" borderId="2" xfId="0" applyNumberFormat="1" applyFont="1" applyFill="1" applyBorder="1" applyAlignment="1">
      <alignment horizontal="right" vertical="top" wrapText="1"/>
    </xf>
    <xf numFmtId="166" fontId="79" fillId="4" borderId="6" xfId="0" applyNumberFormat="1" applyFont="1" applyFill="1" applyBorder="1" applyAlignment="1">
      <alignment horizontal="right" vertical="top" wrapText="1"/>
    </xf>
    <xf numFmtId="166" fontId="79" fillId="4" borderId="4" xfId="0" applyNumberFormat="1" applyFont="1" applyFill="1" applyBorder="1" applyAlignment="1">
      <alignment horizontal="right" vertical="top" wrapText="1"/>
    </xf>
    <xf numFmtId="166" fontId="12" fillId="4" borderId="4" xfId="0" applyNumberFormat="1" applyFont="1" applyFill="1" applyBorder="1" applyAlignment="1">
      <alignment horizontal="right" vertical="top" wrapText="1"/>
    </xf>
    <xf numFmtId="166" fontId="12" fillId="4" borderId="6" xfId="0" applyNumberFormat="1" applyFont="1" applyFill="1" applyBorder="1" applyAlignment="1">
      <alignment horizontal="right" vertical="top" wrapText="1"/>
    </xf>
    <xf numFmtId="49" fontId="17" fillId="0" borderId="6" xfId="0" applyNumberFormat="1" applyFont="1" applyBorder="1" applyAlignment="1">
      <alignment horizontal="left" vertical="top" wrapText="1"/>
    </xf>
    <xf numFmtId="49" fontId="17" fillId="0" borderId="1" xfId="0" applyNumberFormat="1" applyFont="1" applyBorder="1" applyAlignment="1">
      <alignment horizontal="center" vertical="top" wrapText="1"/>
    </xf>
    <xf numFmtId="0" fontId="17" fillId="0" borderId="1" xfId="0" applyFont="1" applyBorder="1" applyAlignment="1">
      <alignment horizontal="center" vertical="top" wrapText="1"/>
    </xf>
    <xf numFmtId="49" fontId="17" fillId="0" borderId="2" xfId="0" applyNumberFormat="1" applyFont="1" applyBorder="1" applyAlignment="1">
      <alignment horizontal="center" vertical="top" wrapText="1"/>
    </xf>
    <xf numFmtId="49" fontId="17" fillId="0" borderId="6" xfId="0" applyNumberFormat="1" applyFont="1" applyBorder="1" applyAlignment="1">
      <alignment horizontal="center" vertical="top" wrapText="1"/>
    </xf>
    <xf numFmtId="49" fontId="17" fillId="0" borderId="4" xfId="0" applyNumberFormat="1" applyFont="1" applyBorder="1" applyAlignment="1">
      <alignment horizontal="center" vertical="top" wrapText="1"/>
    </xf>
    <xf numFmtId="0" fontId="17" fillId="4" borderId="2" xfId="0" applyFont="1" applyFill="1" applyBorder="1" applyAlignment="1">
      <alignment horizontal="center" vertical="top" wrapText="1"/>
    </xf>
    <xf numFmtId="0" fontId="17" fillId="4" borderId="4" xfId="0" applyFont="1" applyFill="1" applyBorder="1" applyAlignment="1">
      <alignment horizontal="center" vertical="top" wrapText="1"/>
    </xf>
    <xf numFmtId="0" fontId="17" fillId="4" borderId="6" xfId="0" applyFont="1" applyFill="1" applyBorder="1" applyAlignment="1">
      <alignment horizontal="center" vertical="top" wrapText="1"/>
    </xf>
    <xf numFmtId="0" fontId="79" fillId="6" borderId="1" xfId="0" applyFont="1" applyFill="1" applyBorder="1" applyAlignment="1">
      <alignment horizontal="center" vertical="top" wrapText="1"/>
    </xf>
    <xf numFmtId="49" fontId="12" fillId="4" borderId="6" xfId="0" applyNumberFormat="1" applyFont="1" applyFill="1" applyBorder="1" applyAlignment="1">
      <alignment horizontal="center" vertical="top" wrapText="1"/>
    </xf>
    <xf numFmtId="49" fontId="12" fillId="0" borderId="2" xfId="0" applyNumberFormat="1" applyFont="1" applyBorder="1" applyAlignment="1">
      <alignment horizontal="left" vertical="top" wrapText="1"/>
    </xf>
    <xf numFmtId="49" fontId="12" fillId="0" borderId="6" xfId="0" applyNumberFormat="1" applyFont="1" applyBorder="1" applyAlignment="1">
      <alignment horizontal="left" vertical="top" wrapText="1"/>
    </xf>
    <xf numFmtId="49" fontId="12" fillId="0" borderId="4" xfId="0" applyNumberFormat="1" applyFont="1" applyBorder="1" applyAlignment="1">
      <alignment horizontal="left" vertical="top" wrapText="1"/>
    </xf>
    <xf numFmtId="49" fontId="12" fillId="0" borderId="1" xfId="0" applyNumberFormat="1" applyFont="1" applyBorder="1" applyAlignment="1">
      <alignment horizontal="left" vertical="top" wrapText="1"/>
    </xf>
    <xf numFmtId="49" fontId="17" fillId="0" borderId="1" xfId="0" applyNumberFormat="1" applyFont="1" applyBorder="1" applyAlignment="1">
      <alignment horizontal="left" vertical="top" wrapText="1"/>
    </xf>
    <xf numFmtId="166" fontId="17" fillId="4" borderId="2" xfId="0" applyNumberFormat="1" applyFont="1" applyFill="1" applyBorder="1" applyAlignment="1">
      <alignment horizontal="right" vertical="top" wrapText="1"/>
    </xf>
    <xf numFmtId="166" fontId="17" fillId="4" borderId="4" xfId="0" applyNumberFormat="1" applyFont="1" applyFill="1" applyBorder="1" applyAlignment="1">
      <alignment horizontal="right" vertical="top" wrapText="1"/>
    </xf>
    <xf numFmtId="49" fontId="37" fillId="8" borderId="3" xfId="0" applyNumberFormat="1" applyFont="1" applyFill="1" applyBorder="1" applyAlignment="1">
      <alignment horizontal="left" vertical="top" wrapText="1"/>
    </xf>
    <xf numFmtId="49" fontId="37" fillId="8" borderId="11" xfId="0" applyNumberFormat="1" applyFont="1" applyFill="1" applyBorder="1" applyAlignment="1">
      <alignment horizontal="left" vertical="top" wrapText="1"/>
    </xf>
    <xf numFmtId="49" fontId="37" fillId="8" borderId="5" xfId="0" applyNumberFormat="1" applyFont="1" applyFill="1" applyBorder="1" applyAlignment="1">
      <alignment horizontal="left" vertical="top" wrapText="1"/>
    </xf>
    <xf numFmtId="49" fontId="14" fillId="8" borderId="3" xfId="0" applyNumberFormat="1" applyFont="1" applyFill="1" applyBorder="1" applyAlignment="1">
      <alignment horizontal="left" vertical="top" wrapText="1"/>
    </xf>
    <xf numFmtId="49" fontId="14" fillId="8" borderId="11" xfId="0" applyNumberFormat="1" applyFont="1" applyFill="1" applyBorder="1" applyAlignment="1">
      <alignment horizontal="left" vertical="top" wrapText="1"/>
    </xf>
    <xf numFmtId="49" fontId="14" fillId="8" borderId="5" xfId="0" applyNumberFormat="1" applyFont="1" applyFill="1" applyBorder="1" applyAlignment="1">
      <alignment horizontal="left" vertical="top" wrapText="1"/>
    </xf>
    <xf numFmtId="49" fontId="46" fillId="0" borderId="2" xfId="0" applyNumberFormat="1" applyFont="1" applyBorder="1" applyAlignment="1">
      <alignment horizontal="left" vertical="top" wrapText="1"/>
    </xf>
    <xf numFmtId="49" fontId="46" fillId="0" borderId="6" xfId="0" applyNumberFormat="1" applyFont="1" applyBorder="1" applyAlignment="1">
      <alignment horizontal="left" vertical="top" wrapText="1"/>
    </xf>
    <xf numFmtId="49" fontId="52" fillId="0" borderId="4" xfId="0" applyNumberFormat="1" applyFont="1" applyBorder="1" applyAlignment="1">
      <alignment horizontal="left" vertical="top" wrapText="1"/>
    </xf>
    <xf numFmtId="49" fontId="40" fillId="8" borderId="3" xfId="0" applyNumberFormat="1" applyFont="1" applyFill="1" applyBorder="1" applyAlignment="1">
      <alignment horizontal="left" vertical="top" wrapText="1"/>
    </xf>
    <xf numFmtId="49" fontId="40" fillId="8" borderId="11" xfId="0" applyNumberFormat="1" applyFont="1" applyFill="1" applyBorder="1" applyAlignment="1">
      <alignment horizontal="left" vertical="top" wrapText="1"/>
    </xf>
    <xf numFmtId="49" fontId="40" fillId="8" borderId="5" xfId="0" applyNumberFormat="1" applyFont="1" applyFill="1" applyBorder="1" applyAlignment="1">
      <alignment horizontal="left" vertical="top" wrapText="1"/>
    </xf>
    <xf numFmtId="0" fontId="52" fillId="0" borderId="2" xfId="0" applyFont="1" applyBorder="1" applyAlignment="1">
      <alignment horizontal="left" vertical="top" wrapText="1"/>
    </xf>
    <xf numFmtId="0" fontId="52" fillId="0" borderId="4" xfId="0" applyFont="1" applyBorder="1" applyAlignment="1">
      <alignment horizontal="left" vertical="top" wrapText="1"/>
    </xf>
    <xf numFmtId="0" fontId="52" fillId="0" borderId="2" xfId="0" applyFont="1" applyBorder="1" applyAlignment="1">
      <alignment horizontal="center" vertical="top" wrapText="1"/>
    </xf>
    <xf numFmtId="0" fontId="52" fillId="0" borderId="4" xfId="0" applyFont="1" applyBorder="1" applyAlignment="1">
      <alignment horizontal="center" vertical="top" wrapText="1"/>
    </xf>
    <xf numFmtId="49" fontId="46" fillId="0" borderId="2" xfId="0" applyNumberFormat="1" applyFont="1" applyBorder="1" applyAlignment="1">
      <alignment horizontal="center" vertical="top" wrapText="1"/>
    </xf>
    <xf numFmtId="49" fontId="52" fillId="0" borderId="4" xfId="0" applyNumberFormat="1" applyFont="1" applyBorder="1" applyAlignment="1">
      <alignment horizontal="center" vertical="top" wrapText="1"/>
    </xf>
    <xf numFmtId="0" fontId="12" fillId="4" borderId="2" xfId="0" applyFont="1" applyFill="1" applyBorder="1" applyAlignment="1">
      <alignment horizontal="left" vertical="top" wrapText="1"/>
    </xf>
    <xf numFmtId="0" fontId="12" fillId="0" borderId="2" xfId="0" applyFont="1" applyBorder="1" applyAlignment="1">
      <alignment horizontal="left" vertical="top" wrapText="1"/>
    </xf>
    <xf numFmtId="0" fontId="17" fillId="0" borderId="6" xfId="0" applyFont="1" applyBorder="1" applyAlignment="1">
      <alignment horizontal="left" vertical="top" wrapText="1"/>
    </xf>
    <xf numFmtId="0" fontId="17" fillId="0" borderId="4" xfId="0" applyFont="1" applyBorder="1" applyAlignment="1">
      <alignment horizontal="left" vertical="top" wrapText="1"/>
    </xf>
    <xf numFmtId="166" fontId="17" fillId="4" borderId="6" xfId="0" applyNumberFormat="1" applyFont="1" applyFill="1" applyBorder="1" applyAlignment="1">
      <alignment horizontal="right" vertical="top" wrapText="1"/>
    </xf>
    <xf numFmtId="0" fontId="40" fillId="8" borderId="3" xfId="0" applyFont="1" applyFill="1" applyBorder="1" applyAlignment="1">
      <alignment horizontal="left" vertical="top" wrapText="1"/>
    </xf>
    <xf numFmtId="0" fontId="40" fillId="8" borderId="11" xfId="0" applyFont="1" applyFill="1" applyBorder="1" applyAlignment="1">
      <alignment horizontal="left" vertical="top" wrapText="1"/>
    </xf>
    <xf numFmtId="0" fontId="12" fillId="0" borderId="6" xfId="0" applyFont="1" applyBorder="1" applyAlignment="1">
      <alignment horizontal="left" vertical="top" wrapText="1"/>
    </xf>
    <xf numFmtId="0" fontId="12" fillId="0" borderId="4" xfId="0" applyFont="1" applyBorder="1" applyAlignment="1">
      <alignment horizontal="left" vertical="top" wrapText="1"/>
    </xf>
    <xf numFmtId="0" fontId="17" fillId="4" borderId="6" xfId="0" applyFont="1" applyFill="1" applyBorder="1" applyAlignment="1">
      <alignment horizontal="left" vertical="top" wrapText="1"/>
    </xf>
    <xf numFmtId="0" fontId="17" fillId="0" borderId="2" xfId="0" applyFont="1" applyBorder="1" applyAlignment="1">
      <alignment horizontal="left" vertical="top" wrapText="1"/>
    </xf>
    <xf numFmtId="0" fontId="17" fillId="0" borderId="1" xfId="0" applyFont="1" applyBorder="1" applyAlignment="1">
      <alignment horizontal="left" vertical="top" wrapText="1"/>
    </xf>
    <xf numFmtId="49" fontId="13" fillId="8" borderId="11" xfId="0" applyNumberFormat="1" applyFont="1" applyFill="1" applyBorder="1" applyAlignment="1">
      <alignment horizontal="right" vertical="top" wrapText="1"/>
    </xf>
    <xf numFmtId="49" fontId="13" fillId="8" borderId="5" xfId="0" applyNumberFormat="1" applyFont="1" applyFill="1" applyBorder="1" applyAlignment="1">
      <alignment horizontal="right" vertical="top" wrapText="1"/>
    </xf>
    <xf numFmtId="49" fontId="8" fillId="2" borderId="3" xfId="0" applyNumberFormat="1" applyFont="1" applyFill="1" applyBorder="1" applyAlignment="1">
      <alignment horizontal="right" vertical="top" wrapText="1"/>
    </xf>
    <xf numFmtId="49" fontId="8" fillId="2" borderId="11" xfId="0" applyNumberFormat="1" applyFont="1" applyFill="1" applyBorder="1" applyAlignment="1">
      <alignment horizontal="right" vertical="top" wrapText="1"/>
    </xf>
    <xf numFmtId="49" fontId="8" fillId="2" borderId="5" xfId="0" applyNumberFormat="1" applyFont="1" applyFill="1" applyBorder="1" applyAlignment="1">
      <alignment horizontal="right" vertical="top" wrapText="1"/>
    </xf>
    <xf numFmtId="49" fontId="12" fillId="0" borderId="2" xfId="0" applyNumberFormat="1" applyFont="1" applyBorder="1" applyAlignment="1">
      <alignment horizontal="center" vertical="top" wrapText="1"/>
    </xf>
    <xf numFmtId="49" fontId="12" fillId="0" borderId="4" xfId="0" applyNumberFormat="1" applyFont="1" applyBorder="1" applyAlignment="1">
      <alignment horizontal="center" vertical="top" wrapText="1"/>
    </xf>
    <xf numFmtId="49" fontId="12" fillId="4" borderId="6" xfId="0" applyNumberFormat="1" applyFont="1" applyFill="1" applyBorder="1" applyAlignment="1">
      <alignment horizontal="left" vertical="top" wrapText="1"/>
    </xf>
    <xf numFmtId="49" fontId="46" fillId="0" borderId="4" xfId="0" applyNumberFormat="1" applyFont="1" applyBorder="1" applyAlignment="1">
      <alignment horizontal="left" vertical="top" wrapText="1"/>
    </xf>
    <xf numFmtId="49" fontId="45" fillId="0" borderId="0" xfId="0" applyNumberFormat="1" applyFont="1" applyAlignment="1">
      <alignment wrapText="1"/>
    </xf>
    <xf numFmtId="49" fontId="4" fillId="9" borderId="2" xfId="0" applyNumberFormat="1" applyFont="1" applyFill="1" applyBorder="1" applyAlignment="1">
      <alignment horizontal="center" vertical="center" wrapText="1"/>
    </xf>
    <xf numFmtId="49" fontId="4" fillId="9" borderId="6" xfId="0" applyNumberFormat="1" applyFont="1" applyFill="1" applyBorder="1" applyAlignment="1">
      <alignment horizontal="center" vertical="center" wrapText="1"/>
    </xf>
    <xf numFmtId="49" fontId="4" fillId="9" borderId="4" xfId="0" applyNumberFormat="1" applyFont="1" applyFill="1" applyBorder="1" applyAlignment="1">
      <alignment horizontal="center" vertical="center" wrapText="1"/>
    </xf>
    <xf numFmtId="49" fontId="4" fillId="9" borderId="2" xfId="0" applyNumberFormat="1" applyFont="1" applyFill="1" applyBorder="1" applyAlignment="1">
      <alignment horizontal="center" vertical="center" textRotation="90" wrapText="1"/>
    </xf>
    <xf numFmtId="49" fontId="4" fillId="9" borderId="6" xfId="0" applyNumberFormat="1" applyFont="1" applyFill="1" applyBorder="1" applyAlignment="1">
      <alignment horizontal="center" vertical="center" textRotation="90" wrapText="1"/>
    </xf>
    <xf numFmtId="49" fontId="4" fillId="9" borderId="4" xfId="0" applyNumberFormat="1" applyFont="1" applyFill="1" applyBorder="1" applyAlignment="1">
      <alignment horizontal="center" vertical="center" textRotation="90" wrapText="1"/>
    </xf>
    <xf numFmtId="0" fontId="4" fillId="9" borderId="2" xfId="0" applyFont="1" applyFill="1" applyBorder="1" applyAlignment="1">
      <alignment horizontal="center" vertical="center" wrapText="1"/>
    </xf>
    <xf numFmtId="0" fontId="4" fillId="9" borderId="4" xfId="0" applyFont="1" applyFill="1" applyBorder="1" applyAlignment="1">
      <alignment horizontal="center" vertical="center" wrapText="1"/>
    </xf>
    <xf numFmtId="49" fontId="54" fillId="20" borderId="12" xfId="0" applyNumberFormat="1" applyFont="1" applyFill="1" applyBorder="1" applyAlignment="1">
      <alignment horizontal="left" vertical="center" wrapText="1"/>
    </xf>
    <xf numFmtId="49" fontId="54" fillId="20" borderId="9" xfId="0" applyNumberFormat="1" applyFont="1" applyFill="1" applyBorder="1" applyAlignment="1">
      <alignment horizontal="left" vertical="center" wrapText="1"/>
    </xf>
    <xf numFmtId="49" fontId="54" fillId="20" borderId="7" xfId="0" applyNumberFormat="1" applyFont="1" applyFill="1" applyBorder="1" applyAlignment="1">
      <alignment horizontal="left" vertical="center" wrapText="1"/>
    </xf>
    <xf numFmtId="49" fontId="52" fillId="0" borderId="2" xfId="0" applyNumberFormat="1" applyFont="1" applyBorder="1" applyAlignment="1">
      <alignment horizontal="left" vertical="top" wrapText="1"/>
    </xf>
    <xf numFmtId="49" fontId="52" fillId="0" borderId="6" xfId="0" applyNumberFormat="1" applyFont="1" applyBorder="1" applyAlignment="1">
      <alignment horizontal="left" vertical="top" wrapText="1"/>
    </xf>
    <xf numFmtId="49" fontId="46" fillId="4" borderId="2" xfId="0" applyNumberFormat="1" applyFont="1" applyFill="1" applyBorder="1" applyAlignment="1">
      <alignment horizontal="left" vertical="top" wrapText="1"/>
    </xf>
    <xf numFmtId="49" fontId="46" fillId="4" borderId="6" xfId="0" applyNumberFormat="1" applyFont="1" applyFill="1" applyBorder="1" applyAlignment="1">
      <alignment horizontal="left" vertical="top" wrapText="1"/>
    </xf>
    <xf numFmtId="49" fontId="46" fillId="4" borderId="4" xfId="0" applyNumberFormat="1" applyFont="1" applyFill="1" applyBorder="1" applyAlignment="1">
      <alignment horizontal="left" vertical="top" wrapText="1"/>
    </xf>
    <xf numFmtId="49" fontId="79" fillId="6" borderId="1" xfId="0" applyNumberFormat="1" applyFont="1" applyFill="1" applyBorder="1" applyAlignment="1">
      <alignment horizontal="left" vertical="top" wrapText="1"/>
    </xf>
    <xf numFmtId="0" fontId="17" fillId="0" borderId="2" xfId="4" applyFont="1" applyBorder="1" applyAlignment="1">
      <alignment horizontal="left" vertical="top" wrapText="1"/>
    </xf>
    <xf numFmtId="0" fontId="17" fillId="0" borderId="6" xfId="4" applyFont="1" applyBorder="1" applyAlignment="1">
      <alignment horizontal="left" vertical="top" wrapText="1"/>
    </xf>
    <xf numFmtId="0" fontId="17" fillId="0" borderId="4" xfId="4" applyFont="1" applyBorder="1" applyAlignment="1">
      <alignment horizontal="left" vertical="top" wrapText="1"/>
    </xf>
    <xf numFmtId="0" fontId="17" fillId="4" borderId="2" xfId="4" applyFont="1" applyFill="1" applyBorder="1" applyAlignment="1">
      <alignment horizontal="left" vertical="top" wrapText="1"/>
    </xf>
    <xf numFmtId="0" fontId="17" fillId="4" borderId="4" xfId="4" applyFont="1" applyFill="1" applyBorder="1" applyAlignment="1">
      <alignment horizontal="left" vertical="top" wrapText="1"/>
    </xf>
    <xf numFmtId="0" fontId="12" fillId="0" borderId="2" xfId="4" applyFont="1" applyBorder="1" applyAlignment="1">
      <alignment horizontal="left" vertical="top" wrapText="1"/>
    </xf>
    <xf numFmtId="0" fontId="12" fillId="0" borderId="6" xfId="4" applyFont="1" applyBorder="1" applyAlignment="1">
      <alignment horizontal="left" vertical="top" wrapText="1"/>
    </xf>
    <xf numFmtId="0" fontId="12" fillId="0" borderId="4" xfId="4" applyFont="1" applyBorder="1" applyAlignment="1">
      <alignment horizontal="left" vertical="top" wrapText="1"/>
    </xf>
    <xf numFmtId="0" fontId="12" fillId="0" borderId="2" xfId="4" applyFont="1" applyBorder="1" applyAlignment="1">
      <alignment horizontal="center" vertical="top" wrapText="1"/>
    </xf>
    <xf numFmtId="0" fontId="12" fillId="0" borderId="6" xfId="4" applyFont="1" applyBorder="1" applyAlignment="1">
      <alignment horizontal="center" vertical="top" wrapText="1"/>
    </xf>
    <xf numFmtId="0" fontId="12" fillId="0" borderId="4" xfId="4" applyFont="1" applyBorder="1" applyAlignment="1">
      <alignment horizontal="center" vertical="top" wrapText="1"/>
    </xf>
    <xf numFmtId="0" fontId="12" fillId="4" borderId="6" xfId="0" applyFont="1" applyFill="1" applyBorder="1" applyAlignment="1">
      <alignment horizontal="left" vertical="top" wrapText="1"/>
    </xf>
    <xf numFmtId="0" fontId="12" fillId="4" borderId="4" xfId="0" applyFont="1" applyFill="1" applyBorder="1" applyAlignment="1">
      <alignment horizontal="left" vertical="top" wrapText="1"/>
    </xf>
    <xf numFmtId="0" fontId="12" fillId="4" borderId="1" xfId="0" applyFont="1" applyFill="1" applyBorder="1" applyAlignment="1">
      <alignment horizontal="center" vertical="top" wrapText="1"/>
    </xf>
    <xf numFmtId="0" fontId="12" fillId="0" borderId="2" xfId="0" applyFont="1" applyBorder="1" applyAlignment="1">
      <alignment horizontal="right" vertical="top" wrapText="1"/>
    </xf>
    <xf numFmtId="0" fontId="12" fillId="0" borderId="6" xfId="0" applyFont="1" applyBorder="1" applyAlignment="1">
      <alignment horizontal="right" vertical="top" wrapText="1"/>
    </xf>
    <xf numFmtId="0" fontId="12" fillId="0" borderId="4" xfId="0" applyFont="1" applyBorder="1" applyAlignment="1">
      <alignment horizontal="right" vertical="top" wrapText="1"/>
    </xf>
    <xf numFmtId="0" fontId="17" fillId="0" borderId="2" xfId="0" applyFont="1" applyBorder="1" applyAlignment="1">
      <alignment horizontal="right" vertical="top" wrapText="1"/>
    </xf>
    <xf numFmtId="0" fontId="17" fillId="0" borderId="6" xfId="0" applyFont="1" applyBorder="1" applyAlignment="1">
      <alignment horizontal="right" vertical="top" wrapText="1"/>
    </xf>
    <xf numFmtId="0" fontId="17" fillId="0" borderId="4" xfId="0" applyFont="1" applyBorder="1" applyAlignment="1">
      <alignment horizontal="right" vertical="top" wrapText="1"/>
    </xf>
    <xf numFmtId="0" fontId="17" fillId="0" borderId="2" xfId="4" applyFont="1" applyBorder="1" applyAlignment="1">
      <alignment horizontal="center" vertical="top" wrapText="1"/>
    </xf>
    <xf numFmtId="0" fontId="17" fillId="0" borderId="6" xfId="4" applyFont="1" applyBorder="1" applyAlignment="1">
      <alignment horizontal="center" vertical="top" wrapText="1"/>
    </xf>
    <xf numFmtId="0" fontId="17" fillId="0" borderId="4" xfId="4" applyFont="1" applyBorder="1" applyAlignment="1">
      <alignment horizontal="center" vertical="top" wrapText="1"/>
    </xf>
    <xf numFmtId="0" fontId="17" fillId="4" borderId="2" xfId="4" applyFont="1" applyFill="1" applyBorder="1" applyAlignment="1">
      <alignment horizontal="center" vertical="top" wrapText="1"/>
    </xf>
    <xf numFmtId="0" fontId="17" fillId="4" borderId="4" xfId="4" applyFont="1" applyFill="1" applyBorder="1" applyAlignment="1">
      <alignment horizontal="center" vertical="top" wrapText="1"/>
    </xf>
    <xf numFmtId="0" fontId="17" fillId="4" borderId="1" xfId="0" applyFont="1" applyFill="1" applyBorder="1" applyAlignment="1">
      <alignment horizontal="center" vertical="top" wrapText="1"/>
    </xf>
    <xf numFmtId="0" fontId="12" fillId="4" borderId="2" xfId="4" applyFont="1" applyFill="1" applyBorder="1" applyAlignment="1">
      <alignment horizontal="left" vertical="top" wrapText="1"/>
    </xf>
    <xf numFmtId="0" fontId="12" fillId="4" borderId="6" xfId="4" applyFont="1" applyFill="1" applyBorder="1" applyAlignment="1">
      <alignment horizontal="left" vertical="top" wrapText="1"/>
    </xf>
    <xf numFmtId="0" fontId="12" fillId="4" borderId="4" xfId="4" applyFont="1" applyFill="1" applyBorder="1" applyAlignment="1">
      <alignment horizontal="left" vertical="top" wrapText="1"/>
    </xf>
    <xf numFmtId="0" fontId="46" fillId="4" borderId="2" xfId="4" applyFont="1" applyFill="1" applyBorder="1" applyAlignment="1">
      <alignment horizontal="left" vertical="top" wrapText="1"/>
    </xf>
    <xf numFmtId="0" fontId="46" fillId="4" borderId="4" xfId="4" applyFont="1" applyFill="1" applyBorder="1" applyAlignment="1">
      <alignment horizontal="left" vertical="top" wrapText="1"/>
    </xf>
    <xf numFmtId="166" fontId="12" fillId="0" borderId="2" xfId="4" applyNumberFormat="1" applyFont="1" applyBorder="1" applyAlignment="1">
      <alignment horizontal="right" vertical="top" wrapText="1"/>
    </xf>
    <xf numFmtId="166" fontId="12" fillId="0" borderId="6" xfId="4" applyNumberFormat="1" applyFont="1" applyBorder="1" applyAlignment="1">
      <alignment horizontal="right" vertical="top" wrapText="1"/>
    </xf>
    <xf numFmtId="166" fontId="12" fillId="0" borderId="4" xfId="4" applyNumberFormat="1" applyFont="1" applyBorder="1" applyAlignment="1">
      <alignment horizontal="right" vertical="top" wrapText="1"/>
    </xf>
    <xf numFmtId="0" fontId="12" fillId="4" borderId="1" xfId="0" applyFont="1" applyFill="1" applyBorder="1" applyAlignment="1">
      <alignment horizontal="left" vertical="top" wrapText="1"/>
    </xf>
    <xf numFmtId="49" fontId="13" fillId="8" borderId="1" xfId="0" applyNumberFormat="1" applyFont="1" applyFill="1" applyBorder="1" applyAlignment="1">
      <alignment horizontal="right" vertical="top" wrapText="1"/>
    </xf>
    <xf numFmtId="0" fontId="55" fillId="4" borderId="2" xfId="0" applyFont="1" applyFill="1" applyBorder="1" applyAlignment="1">
      <alignment horizontal="left" vertical="top" wrapText="1"/>
    </xf>
    <xf numFmtId="0" fontId="55" fillId="4" borderId="4" xfId="0" applyFont="1" applyFill="1" applyBorder="1" applyAlignment="1">
      <alignment horizontal="left" vertical="top" wrapText="1"/>
    </xf>
    <xf numFmtId="49" fontId="8" fillId="8" borderId="3" xfId="0" applyNumberFormat="1" applyFont="1" applyFill="1" applyBorder="1" applyAlignment="1">
      <alignment horizontal="left" vertical="top" wrapText="1"/>
    </xf>
    <xf numFmtId="49" fontId="8" fillId="8" borderId="11" xfId="0" applyNumberFormat="1" applyFont="1" applyFill="1" applyBorder="1" applyAlignment="1">
      <alignment horizontal="left" vertical="top" wrapText="1"/>
    </xf>
    <xf numFmtId="49" fontId="8" fillId="8" borderId="5" xfId="0" applyNumberFormat="1" applyFont="1" applyFill="1" applyBorder="1" applyAlignment="1">
      <alignment horizontal="left" vertical="top" wrapText="1"/>
    </xf>
    <xf numFmtId="0" fontId="8" fillId="8" borderId="3" xfId="0" applyFont="1" applyFill="1" applyBorder="1" applyAlignment="1">
      <alignment horizontal="left" vertical="top" wrapText="1"/>
    </xf>
    <xf numFmtId="0" fontId="8" fillId="8" borderId="11" xfId="0" applyFont="1" applyFill="1" applyBorder="1" applyAlignment="1">
      <alignment horizontal="left" vertical="top" wrapText="1"/>
    </xf>
    <xf numFmtId="0" fontId="8" fillId="8" borderId="5" xfId="0" applyFont="1" applyFill="1" applyBorder="1" applyAlignment="1">
      <alignment horizontal="left" vertical="top" wrapText="1"/>
    </xf>
    <xf numFmtId="0" fontId="55" fillId="4" borderId="6" xfId="0" applyFont="1" applyFill="1" applyBorder="1" applyAlignment="1">
      <alignment horizontal="left" vertical="top" wrapText="1"/>
    </xf>
    <xf numFmtId="0" fontId="55" fillId="0" borderId="1" xfId="4" applyFont="1" applyBorder="1" applyAlignment="1">
      <alignment horizontal="left" vertical="top" wrapText="1"/>
    </xf>
    <xf numFmtId="49" fontId="8" fillId="4" borderId="1" xfId="0" applyNumberFormat="1" applyFont="1" applyFill="1" applyBorder="1" applyAlignment="1">
      <alignment horizontal="right" vertical="top" wrapText="1"/>
    </xf>
    <xf numFmtId="49" fontId="25" fillId="20" borderId="12" xfId="0" applyNumberFormat="1" applyFont="1" applyFill="1" applyBorder="1" applyAlignment="1">
      <alignment horizontal="left" vertical="center" wrapText="1"/>
    </xf>
    <xf numFmtId="49" fontId="25" fillId="20" borderId="9" xfId="0" applyNumberFormat="1" applyFont="1" applyFill="1" applyBorder="1" applyAlignment="1">
      <alignment horizontal="left" vertical="center" wrapText="1"/>
    </xf>
    <xf numFmtId="49" fontId="25" fillId="20" borderId="7" xfId="0" applyNumberFormat="1" applyFont="1" applyFill="1" applyBorder="1" applyAlignment="1">
      <alignment horizontal="left" vertical="center" wrapText="1"/>
    </xf>
    <xf numFmtId="0" fontId="12" fillId="4" borderId="2" xfId="4" applyFont="1" applyFill="1" applyBorder="1" applyAlignment="1">
      <alignment horizontal="center" vertical="top" wrapText="1"/>
    </xf>
    <xf numFmtId="0" fontId="12" fillId="4" borderId="4" xfId="4" applyFont="1" applyFill="1" applyBorder="1" applyAlignment="1">
      <alignment horizontal="center" vertical="top" wrapText="1"/>
    </xf>
    <xf numFmtId="0" fontId="13" fillId="4" borderId="0" xfId="0" applyFont="1" applyFill="1" applyAlignment="1">
      <alignment horizontal="center" vertical="center" wrapText="1"/>
    </xf>
    <xf numFmtId="0" fontId="8" fillId="8" borderId="3" xfId="4" applyFont="1" applyFill="1" applyBorder="1" applyAlignment="1">
      <alignment horizontal="left" vertical="top" wrapText="1"/>
    </xf>
    <xf numFmtId="0" fontId="8" fillId="8" borderId="11" xfId="4" applyFont="1" applyFill="1" applyBorder="1" applyAlignment="1">
      <alignment horizontal="left" vertical="top" wrapText="1"/>
    </xf>
    <xf numFmtId="0" fontId="8" fillId="8" borderId="5" xfId="4" applyFont="1" applyFill="1" applyBorder="1" applyAlignment="1">
      <alignment horizontal="left" vertical="top" wrapText="1"/>
    </xf>
    <xf numFmtId="0" fontId="55" fillId="0" borderId="2" xfId="4" applyFont="1" applyBorder="1" applyAlignment="1">
      <alignment horizontal="left" vertical="top" wrapText="1"/>
    </xf>
    <xf numFmtId="0" fontId="55" fillId="0" borderId="6" xfId="4" applyFont="1" applyBorder="1" applyAlignment="1">
      <alignment horizontal="left" vertical="top" wrapText="1"/>
    </xf>
    <xf numFmtId="0" fontId="55" fillId="0" borderId="4" xfId="4" applyFont="1" applyBorder="1" applyAlignment="1">
      <alignment horizontal="left" vertical="top" wrapText="1"/>
    </xf>
    <xf numFmtId="0" fontId="1" fillId="4" borderId="2" xfId="6" applyFill="1" applyBorder="1" applyAlignment="1">
      <alignment vertical="top" wrapText="1"/>
    </xf>
    <xf numFmtId="0" fontId="1" fillId="4" borderId="6" xfId="6" applyFill="1" applyBorder="1" applyAlignment="1">
      <alignment vertical="top" wrapText="1"/>
    </xf>
    <xf numFmtId="0" fontId="1" fillId="4" borderId="4" xfId="6" applyFill="1" applyBorder="1" applyAlignment="1">
      <alignment vertical="top" wrapText="1"/>
    </xf>
    <xf numFmtId="49" fontId="46" fillId="0" borderId="2" xfId="6" applyNumberFormat="1" applyFont="1" applyBorder="1" applyAlignment="1">
      <alignment horizontal="left" vertical="top" wrapText="1"/>
    </xf>
    <xf numFmtId="49" fontId="46" fillId="0" borderId="6" xfId="6" applyNumberFormat="1" applyFont="1" applyBorder="1" applyAlignment="1">
      <alignment horizontal="left" vertical="top" wrapText="1"/>
    </xf>
    <xf numFmtId="49" fontId="46" fillId="0" borderId="4" xfId="6" applyNumberFormat="1" applyFont="1" applyBorder="1" applyAlignment="1">
      <alignment horizontal="left" vertical="top" wrapText="1"/>
    </xf>
    <xf numFmtId="0" fontId="1" fillId="4" borderId="2" xfId="6" applyFill="1" applyBorder="1" applyAlignment="1">
      <alignment horizontal="center" vertical="top" wrapText="1"/>
    </xf>
    <xf numFmtId="0" fontId="1" fillId="4" borderId="6" xfId="6" applyFill="1" applyBorder="1" applyAlignment="1">
      <alignment horizontal="center" vertical="top" wrapText="1"/>
    </xf>
    <xf numFmtId="0" fontId="1" fillId="4" borderId="4" xfId="6" applyFill="1" applyBorder="1" applyAlignment="1">
      <alignment horizontal="center" vertical="top" wrapText="1"/>
    </xf>
    <xf numFmtId="49" fontId="1" fillId="4" borderId="2" xfId="6" applyNumberFormat="1" applyFill="1" applyBorder="1" applyAlignment="1">
      <alignment horizontal="center" vertical="top" wrapText="1"/>
    </xf>
    <xf numFmtId="49" fontId="1" fillId="4" borderId="6" xfId="6" applyNumberFormat="1" applyFill="1" applyBorder="1" applyAlignment="1">
      <alignment horizontal="center" vertical="top" wrapText="1"/>
    </xf>
    <xf numFmtId="49" fontId="1" fillId="4" borderId="4" xfId="6" applyNumberFormat="1" applyFill="1" applyBorder="1" applyAlignment="1">
      <alignment horizontal="center" vertical="top" wrapText="1"/>
    </xf>
    <xf numFmtId="49" fontId="12" fillId="0" borderId="2" xfId="6" applyNumberFormat="1" applyFont="1" applyBorder="1" applyAlignment="1">
      <alignment horizontal="left" vertical="top" wrapText="1"/>
    </xf>
    <xf numFmtId="49" fontId="12" fillId="0" borderId="4" xfId="6" applyNumberFormat="1" applyFont="1" applyBorder="1" applyAlignment="1">
      <alignment horizontal="left" vertical="top" wrapText="1"/>
    </xf>
    <xf numFmtId="166" fontId="1" fillId="4" borderId="2" xfId="0" applyNumberFormat="1" applyFont="1" applyFill="1" applyBorder="1" applyAlignment="1">
      <alignment vertical="top" wrapText="1"/>
    </xf>
    <xf numFmtId="166" fontId="1" fillId="4" borderId="6" xfId="0" applyNumberFormat="1" applyFont="1" applyFill="1" applyBorder="1" applyAlignment="1">
      <alignment vertical="top" wrapText="1"/>
    </xf>
    <xf numFmtId="166" fontId="1" fillId="4" borderId="4" xfId="0" applyNumberFormat="1" applyFont="1" applyFill="1" applyBorder="1" applyAlignment="1">
      <alignment vertical="top" wrapText="1"/>
    </xf>
    <xf numFmtId="49" fontId="12" fillId="4" borderId="2" xfId="6" applyNumberFormat="1" applyFont="1" applyFill="1" applyBorder="1" applyAlignment="1">
      <alignment horizontal="left" vertical="top" wrapText="1"/>
    </xf>
    <xf numFmtId="49" fontId="12" fillId="4" borderId="6" xfId="6" applyNumberFormat="1" applyFont="1" applyFill="1" applyBorder="1" applyAlignment="1">
      <alignment horizontal="left" vertical="top" wrapText="1"/>
    </xf>
    <xf numFmtId="49" fontId="12" fillId="4" borderId="4" xfId="6" applyNumberFormat="1" applyFont="1" applyFill="1" applyBorder="1" applyAlignment="1">
      <alignment horizontal="left" vertical="top" wrapText="1"/>
    </xf>
    <xf numFmtId="166" fontId="11" fillId="4" borderId="2" xfId="6" applyNumberFormat="1" applyFont="1" applyFill="1" applyBorder="1" applyAlignment="1">
      <alignment vertical="top" wrapText="1"/>
    </xf>
    <xf numFmtId="166" fontId="11" fillId="4" borderId="6" xfId="6" applyNumberFormat="1" applyFont="1" applyFill="1" applyBorder="1" applyAlignment="1">
      <alignment vertical="top" wrapText="1"/>
    </xf>
    <xf numFmtId="166" fontId="11" fillId="4" borderId="4" xfId="6" applyNumberFormat="1" applyFont="1" applyFill="1" applyBorder="1" applyAlignment="1">
      <alignment vertical="top" wrapText="1"/>
    </xf>
    <xf numFmtId="0" fontId="12" fillId="4" borderId="2" xfId="6" applyFont="1" applyFill="1" applyBorder="1" applyAlignment="1">
      <alignment horizontal="left" vertical="top" wrapText="1"/>
    </xf>
    <xf numFmtId="0" fontId="12" fillId="4" borderId="6" xfId="6" applyFont="1" applyFill="1" applyBorder="1" applyAlignment="1">
      <alignment horizontal="left" vertical="top" wrapText="1"/>
    </xf>
    <xf numFmtId="0" fontId="12" fillId="4" borderId="4" xfId="6" applyFont="1" applyFill="1" applyBorder="1" applyAlignment="1">
      <alignment horizontal="left" vertical="top" wrapText="1"/>
    </xf>
    <xf numFmtId="49" fontId="46" fillId="0" borderId="6" xfId="0" applyNumberFormat="1" applyFont="1" applyBorder="1" applyAlignment="1">
      <alignment horizontal="center" vertical="top" wrapText="1"/>
    </xf>
    <xf numFmtId="49" fontId="46" fillId="0" borderId="4" xfId="0" applyNumberFormat="1" applyFont="1" applyBorder="1" applyAlignment="1">
      <alignment horizontal="center" vertical="top" wrapText="1"/>
    </xf>
    <xf numFmtId="0" fontId="41" fillId="8" borderId="3" xfId="6" applyFont="1" applyFill="1" applyBorder="1" applyAlignment="1">
      <alignment horizontal="left" vertical="top" wrapText="1"/>
    </xf>
    <xf numFmtId="0" fontId="41" fillId="8" borderId="11" xfId="6" applyFont="1" applyFill="1" applyBorder="1" applyAlignment="1">
      <alignment horizontal="left" vertical="top" wrapText="1"/>
    </xf>
    <xf numFmtId="0" fontId="41" fillId="8" borderId="5" xfId="6" applyFont="1" applyFill="1" applyBorder="1" applyAlignment="1">
      <alignment horizontal="left" vertical="top" wrapText="1"/>
    </xf>
    <xf numFmtId="0" fontId="1" fillId="4" borderId="2" xfId="6" applyFill="1" applyBorder="1" applyAlignment="1">
      <alignment horizontal="left" vertical="top" wrapText="1"/>
    </xf>
    <xf numFmtId="0" fontId="1" fillId="4" borderId="6" xfId="6" applyFill="1" applyBorder="1" applyAlignment="1">
      <alignment horizontal="left" vertical="top" wrapText="1"/>
    </xf>
    <xf numFmtId="0" fontId="1" fillId="4" borderId="4" xfId="6" applyFill="1" applyBorder="1" applyAlignment="1">
      <alignment horizontal="left" vertical="top" wrapText="1"/>
    </xf>
    <xf numFmtId="49" fontId="5" fillId="0" borderId="2" xfId="6" applyNumberFormat="1" applyFont="1" applyBorder="1" applyAlignment="1">
      <alignment horizontal="left" vertical="top" wrapText="1"/>
    </xf>
    <xf numFmtId="49" fontId="5" fillId="0" borderId="6" xfId="6" applyNumberFormat="1" applyFont="1" applyBorder="1" applyAlignment="1">
      <alignment horizontal="left" vertical="top" wrapText="1"/>
    </xf>
    <xf numFmtId="49" fontId="5" fillId="0" borderId="4" xfId="6" applyNumberFormat="1" applyFont="1" applyBorder="1" applyAlignment="1">
      <alignment horizontal="left" vertical="top" wrapText="1"/>
    </xf>
    <xf numFmtId="0" fontId="46" fillId="0" borderId="1" xfId="0" applyFont="1" applyBorder="1" applyAlignment="1">
      <alignment horizontal="left" vertical="top" wrapText="1"/>
    </xf>
    <xf numFmtId="0" fontId="41" fillId="8" borderId="1" xfId="6" applyFont="1" applyFill="1" applyBorder="1" applyAlignment="1">
      <alignment horizontal="left" vertical="top" wrapText="1"/>
    </xf>
    <xf numFmtId="49" fontId="1" fillId="0" borderId="2" xfId="6" applyNumberFormat="1" applyBorder="1" applyAlignment="1">
      <alignment horizontal="center" vertical="top" wrapText="1"/>
    </xf>
    <xf numFmtId="49" fontId="1" fillId="0" borderId="6" xfId="6" applyNumberFormat="1" applyBorder="1" applyAlignment="1">
      <alignment horizontal="center" vertical="top" wrapText="1"/>
    </xf>
    <xf numFmtId="49" fontId="1" fillId="0" borderId="4" xfId="6" applyNumberFormat="1" applyBorder="1" applyAlignment="1">
      <alignment horizontal="center" vertical="top" wrapText="1"/>
    </xf>
    <xf numFmtId="49" fontId="8" fillId="9" borderId="2" xfId="0" applyNumberFormat="1" applyFont="1" applyFill="1" applyBorder="1" applyAlignment="1">
      <alignment horizontal="center" vertical="center" wrapText="1"/>
    </xf>
    <xf numFmtId="49" fontId="8" fillId="9" borderId="6" xfId="0" applyNumberFormat="1" applyFont="1" applyFill="1" applyBorder="1" applyAlignment="1">
      <alignment horizontal="center" vertical="center" wrapText="1"/>
    </xf>
    <xf numFmtId="49" fontId="8" fillId="9" borderId="4" xfId="0" applyNumberFormat="1" applyFont="1" applyFill="1" applyBorder="1" applyAlignment="1">
      <alignment horizontal="center" vertical="center" wrapText="1"/>
    </xf>
    <xf numFmtId="49" fontId="8" fillId="9" borderId="2" xfId="0" applyNumberFormat="1" applyFont="1" applyFill="1" applyBorder="1" applyAlignment="1">
      <alignment horizontal="center" vertical="center" textRotation="90" wrapText="1"/>
    </xf>
    <xf numFmtId="49" fontId="8" fillId="9" borderId="6" xfId="0" applyNumberFormat="1" applyFont="1" applyFill="1" applyBorder="1" applyAlignment="1">
      <alignment horizontal="center" vertical="center" textRotation="90" wrapText="1"/>
    </xf>
    <xf numFmtId="49" fontId="8" fillId="9" borderId="4" xfId="0" applyNumberFormat="1" applyFont="1" applyFill="1" applyBorder="1" applyAlignment="1">
      <alignment horizontal="center" vertical="center" textRotation="90" wrapText="1"/>
    </xf>
    <xf numFmtId="0" fontId="1" fillId="4" borderId="1" xfId="0" applyFont="1" applyFill="1" applyBorder="1" applyAlignment="1">
      <alignment horizontal="center" vertical="top" wrapText="1"/>
    </xf>
    <xf numFmtId="0" fontId="18" fillId="0" borderId="1" xfId="6" applyFont="1" applyBorder="1" applyAlignment="1">
      <alignment horizontal="center" vertical="top" wrapText="1"/>
    </xf>
    <xf numFmtId="0" fontId="12" fillId="0" borderId="1" xfId="0" applyFont="1" applyBorder="1" applyAlignment="1">
      <alignment horizontal="left" vertical="top" wrapText="1"/>
    </xf>
    <xf numFmtId="0" fontId="12" fillId="4" borderId="1" xfId="6" applyFont="1" applyFill="1" applyBorder="1" applyAlignment="1">
      <alignment horizontal="left" vertical="top" wrapText="1"/>
    </xf>
    <xf numFmtId="49" fontId="15" fillId="0" borderId="2" xfId="6" applyNumberFormat="1" applyFont="1" applyBorder="1" applyAlignment="1">
      <alignment horizontal="center" vertical="top" wrapText="1"/>
    </xf>
    <xf numFmtId="49" fontId="15" fillId="0" borderId="6" xfId="6" applyNumberFormat="1" applyFont="1" applyBorder="1" applyAlignment="1">
      <alignment horizontal="center" vertical="top" wrapText="1"/>
    </xf>
    <xf numFmtId="49" fontId="15" fillId="0" borderId="4" xfId="6" applyNumberFormat="1" applyFont="1" applyBorder="1" applyAlignment="1">
      <alignment horizontal="center" vertical="top" wrapText="1"/>
    </xf>
    <xf numFmtId="49" fontId="4" fillId="2" borderId="1" xfId="6" applyNumberFormat="1" applyFont="1" applyFill="1" applyBorder="1" applyAlignment="1">
      <alignment horizontal="right" vertical="top" wrapText="1"/>
    </xf>
    <xf numFmtId="49" fontId="3" fillId="8" borderId="1" xfId="6" applyNumberFormat="1" applyFont="1" applyFill="1" applyBorder="1" applyAlignment="1">
      <alignment horizontal="right" vertical="top" wrapText="1"/>
    </xf>
    <xf numFmtId="49" fontId="1" fillId="0" borderId="2" xfId="6" applyNumberFormat="1" applyBorder="1" applyAlignment="1">
      <alignment horizontal="left" vertical="top" wrapText="1"/>
    </xf>
    <xf numFmtId="49" fontId="1" fillId="0" borderId="4" xfId="6" applyNumberFormat="1" applyBorder="1" applyAlignment="1">
      <alignment horizontal="left" vertical="top" wrapText="1"/>
    </xf>
    <xf numFmtId="0" fontId="42" fillId="8" borderId="3" xfId="6" applyFont="1" applyFill="1" applyBorder="1" applyAlignment="1">
      <alignment horizontal="left" vertical="top" wrapText="1"/>
    </xf>
    <xf numFmtId="0" fontId="42" fillId="8" borderId="11" xfId="6" applyFont="1" applyFill="1" applyBorder="1" applyAlignment="1">
      <alignment horizontal="left" vertical="top" wrapText="1"/>
    </xf>
    <xf numFmtId="49" fontId="1" fillId="4" borderId="2" xfId="6" applyNumberFormat="1" applyFill="1" applyBorder="1" applyAlignment="1">
      <alignment horizontal="left" vertical="top" wrapText="1"/>
    </xf>
    <xf numFmtId="49" fontId="1" fillId="4" borderId="6" xfId="6" applyNumberFormat="1" applyFill="1" applyBorder="1" applyAlignment="1">
      <alignment horizontal="left" vertical="top" wrapText="1"/>
    </xf>
    <xf numFmtId="49" fontId="1" fillId="4" borderId="4" xfId="6" applyNumberFormat="1" applyFill="1" applyBorder="1" applyAlignment="1">
      <alignment horizontal="left" vertical="top" wrapText="1"/>
    </xf>
    <xf numFmtId="49" fontId="46" fillId="4" borderId="2" xfId="6" applyNumberFormat="1" applyFont="1" applyFill="1" applyBorder="1" applyAlignment="1">
      <alignment horizontal="left" vertical="top" wrapText="1"/>
    </xf>
    <xf numFmtId="49" fontId="46" fillId="4" borderId="4" xfId="6" applyNumberFormat="1" applyFont="1" applyFill="1" applyBorder="1" applyAlignment="1">
      <alignment horizontal="left" vertical="top" wrapText="1"/>
    </xf>
    <xf numFmtId="49" fontId="46" fillId="0" borderId="2" xfId="6" applyNumberFormat="1" applyFont="1" applyBorder="1" applyAlignment="1">
      <alignment horizontal="center" vertical="top" wrapText="1"/>
    </xf>
    <xf numFmtId="49" fontId="46" fillId="0" borderId="4" xfId="6" applyNumberFormat="1" applyFont="1" applyBorder="1" applyAlignment="1">
      <alignment horizontal="center" vertical="top" wrapText="1"/>
    </xf>
    <xf numFmtId="49" fontId="1" fillId="4" borderId="2" xfId="6" applyNumberFormat="1" applyFill="1" applyBorder="1" applyAlignment="1">
      <alignment vertical="top" wrapText="1"/>
    </xf>
    <xf numFmtId="49" fontId="1" fillId="4" borderId="6" xfId="6" applyNumberFormat="1" applyFill="1" applyBorder="1" applyAlignment="1">
      <alignment vertical="top" wrapText="1"/>
    </xf>
    <xf numFmtId="49" fontId="1" fillId="4" borderId="4" xfId="6" applyNumberFormat="1" applyFill="1" applyBorder="1" applyAlignment="1">
      <alignment vertical="top" wrapText="1"/>
    </xf>
    <xf numFmtId="166" fontId="1" fillId="4" borderId="2" xfId="0" applyNumberFormat="1" applyFont="1" applyFill="1" applyBorder="1" applyAlignment="1">
      <alignment vertical="top"/>
    </xf>
    <xf numFmtId="166" fontId="1" fillId="4" borderId="6" xfId="0" applyNumberFormat="1" applyFont="1" applyFill="1" applyBorder="1" applyAlignment="1">
      <alignment vertical="top"/>
    </xf>
    <xf numFmtId="166" fontId="1" fillId="4" borderId="4" xfId="0" applyNumberFormat="1" applyFont="1" applyFill="1" applyBorder="1" applyAlignment="1">
      <alignment vertical="top"/>
    </xf>
    <xf numFmtId="0" fontId="8" fillId="9" borderId="1" xfId="0" applyFont="1" applyFill="1" applyBorder="1" applyAlignment="1">
      <alignment horizontal="center" vertical="center" wrapText="1"/>
    </xf>
    <xf numFmtId="0" fontId="8" fillId="9" borderId="2" xfId="0" applyFont="1" applyFill="1" applyBorder="1" applyAlignment="1">
      <alignment horizontal="center" vertical="center" wrapText="1"/>
    </xf>
    <xf numFmtId="0" fontId="8" fillId="9" borderId="4" xfId="0" applyFont="1" applyFill="1" applyBorder="1" applyAlignment="1">
      <alignment horizontal="center" vertical="center" wrapText="1"/>
    </xf>
    <xf numFmtId="49" fontId="54" fillId="20" borderId="1" xfId="0" applyNumberFormat="1" applyFont="1" applyFill="1" applyBorder="1" applyAlignment="1">
      <alignment horizontal="left" vertical="center" wrapText="1"/>
    </xf>
    <xf numFmtId="49" fontId="46" fillId="0" borderId="1" xfId="6" applyNumberFormat="1" applyFont="1" applyBorder="1" applyAlignment="1">
      <alignment horizontal="center" vertical="top" wrapText="1"/>
    </xf>
    <xf numFmtId="49" fontId="1" fillId="0" borderId="13" xfId="6" applyNumberFormat="1" applyBorder="1" applyAlignment="1">
      <alignment horizontal="left" vertical="top" wrapText="1"/>
    </xf>
    <xf numFmtId="49" fontId="1" fillId="0" borderId="12" xfId="6" applyNumberFormat="1" applyBorder="1" applyAlignment="1">
      <alignment horizontal="left" vertical="top" wrapText="1"/>
    </xf>
    <xf numFmtId="0" fontId="1" fillId="0" borderId="2" xfId="6" applyBorder="1" applyAlignment="1">
      <alignment vertical="top" wrapText="1"/>
    </xf>
    <xf numFmtId="0" fontId="1" fillId="0" borderId="6" xfId="6" applyBorder="1" applyAlignment="1">
      <alignment vertical="top" wrapText="1"/>
    </xf>
    <xf numFmtId="0" fontId="1" fillId="0" borderId="4" xfId="6" applyBorder="1" applyAlignment="1">
      <alignment vertical="top" wrapText="1"/>
    </xf>
    <xf numFmtId="49" fontId="8" fillId="9" borderId="1" xfId="0" applyNumberFormat="1" applyFont="1" applyFill="1" applyBorder="1" applyAlignment="1">
      <alignment horizontal="center" vertical="center" wrapText="1"/>
    </xf>
    <xf numFmtId="49" fontId="18" fillId="4" borderId="2" xfId="6" applyNumberFormat="1" applyFont="1" applyFill="1" applyBorder="1" applyAlignment="1">
      <alignment horizontal="center" vertical="top" wrapText="1"/>
    </xf>
    <xf numFmtId="49" fontId="18" fillId="4" borderId="4" xfId="6" applyNumberFormat="1" applyFont="1" applyFill="1" applyBorder="1" applyAlignment="1">
      <alignment horizontal="center" vertical="top" wrapText="1"/>
    </xf>
    <xf numFmtId="49" fontId="18" fillId="4" borderId="6" xfId="6" applyNumberFormat="1" applyFont="1" applyFill="1" applyBorder="1" applyAlignment="1">
      <alignment horizontal="center" vertical="top" wrapText="1"/>
    </xf>
    <xf numFmtId="0" fontId="18" fillId="4" borderId="2" xfId="6" applyFont="1" applyFill="1" applyBorder="1" applyAlignment="1">
      <alignment horizontal="left" vertical="top" wrapText="1"/>
    </xf>
    <xf numFmtId="0" fontId="18" fillId="4" borderId="6" xfId="6" applyFont="1" applyFill="1" applyBorder="1" applyAlignment="1">
      <alignment horizontal="left" vertical="top" wrapText="1"/>
    </xf>
    <xf numFmtId="0" fontId="18" fillId="4" borderId="4" xfId="6" applyFont="1" applyFill="1" applyBorder="1" applyAlignment="1">
      <alignment horizontal="left" vertical="top" wrapText="1"/>
    </xf>
    <xf numFmtId="49" fontId="18" fillId="0" borderId="2" xfId="6" applyNumberFormat="1" applyFont="1" applyBorder="1" applyAlignment="1">
      <alignment horizontal="left" vertical="top" wrapText="1"/>
    </xf>
    <xf numFmtId="49" fontId="18" fillId="0" borderId="4" xfId="6" applyNumberFormat="1" applyFont="1" applyBorder="1" applyAlignment="1">
      <alignment horizontal="left" vertical="top" wrapText="1"/>
    </xf>
    <xf numFmtId="49" fontId="18" fillId="4" borderId="2" xfId="6" applyNumberFormat="1" applyFont="1" applyFill="1" applyBorder="1" applyAlignment="1">
      <alignment horizontal="left" vertical="top" wrapText="1"/>
    </xf>
    <xf numFmtId="49" fontId="18" fillId="4" borderId="6" xfId="6" applyNumberFormat="1" applyFont="1" applyFill="1" applyBorder="1" applyAlignment="1">
      <alignment horizontal="left" vertical="top" wrapText="1"/>
    </xf>
    <xf numFmtId="49" fontId="18" fillId="4" borderId="4" xfId="6" applyNumberFormat="1" applyFont="1" applyFill="1" applyBorder="1" applyAlignment="1">
      <alignment horizontal="left" vertical="top" wrapText="1"/>
    </xf>
    <xf numFmtId="0" fontId="18" fillId="4" borderId="2" xfId="6" applyFont="1" applyFill="1" applyBorder="1" applyAlignment="1">
      <alignment horizontal="center" vertical="top" wrapText="1"/>
    </xf>
    <xf numFmtId="0" fontId="18" fillId="4" borderId="6" xfId="6" applyFont="1" applyFill="1" applyBorder="1" applyAlignment="1">
      <alignment horizontal="center" vertical="top" wrapText="1"/>
    </xf>
    <xf numFmtId="0" fontId="18" fillId="4" borderId="4" xfId="6" applyFont="1" applyFill="1" applyBorder="1" applyAlignment="1">
      <alignment horizontal="center" vertical="top" wrapText="1"/>
    </xf>
    <xf numFmtId="0" fontId="25" fillId="0" borderId="23" xfId="0" applyFont="1" applyBorder="1" applyAlignment="1">
      <alignment horizontal="center" vertical="top" wrapText="1"/>
    </xf>
    <xf numFmtId="0" fontId="27" fillId="0" borderId="20" xfId="0" applyFont="1" applyBorder="1" applyAlignment="1">
      <alignment horizontal="left" vertical="center" wrapText="1"/>
    </xf>
    <xf numFmtId="0" fontId="27" fillId="0" borderId="21" xfId="0" applyFont="1" applyBorder="1" applyAlignment="1">
      <alignment horizontal="left" vertical="center" wrapText="1"/>
    </xf>
    <xf numFmtId="0" fontId="27" fillId="9" borderId="19" xfId="0" applyFont="1" applyFill="1" applyBorder="1" applyAlignment="1">
      <alignment horizontal="left" vertical="center" wrapText="1"/>
    </xf>
    <xf numFmtId="0" fontId="27" fillId="9" borderId="5" xfId="0" applyFont="1" applyFill="1" applyBorder="1" applyAlignment="1">
      <alignment horizontal="left" vertical="center" wrapText="1"/>
    </xf>
    <xf numFmtId="0" fontId="27" fillId="8" borderId="19" xfId="0" applyFont="1" applyFill="1" applyBorder="1" applyAlignment="1">
      <alignment horizontal="left" vertical="center" wrapText="1"/>
    </xf>
    <xf numFmtId="0" fontId="27" fillId="8" borderId="5" xfId="0" applyFont="1" applyFill="1" applyBorder="1" applyAlignment="1">
      <alignment horizontal="left" vertical="center" wrapText="1"/>
    </xf>
    <xf numFmtId="0" fontId="93" fillId="4" borderId="19" xfId="0" applyFont="1" applyFill="1" applyBorder="1" applyAlignment="1">
      <alignment horizontal="left" vertical="center" wrapText="1"/>
    </xf>
    <xf numFmtId="0" fontId="93" fillId="4" borderId="5" xfId="0" applyFont="1" applyFill="1" applyBorder="1" applyAlignment="1">
      <alignment horizontal="left" vertical="center" wrapText="1"/>
    </xf>
    <xf numFmtId="0" fontId="25" fillId="9" borderId="18" xfId="0" applyFont="1" applyFill="1" applyBorder="1" applyAlignment="1">
      <alignment horizontal="left" vertical="center" wrapText="1"/>
    </xf>
    <xf numFmtId="0" fontId="25" fillId="9" borderId="1" xfId="0" applyFont="1" applyFill="1" applyBorder="1" applyAlignment="1">
      <alignment horizontal="left" vertical="center" wrapText="1"/>
    </xf>
    <xf numFmtId="0" fontId="27" fillId="0" borderId="18" xfId="0" applyFont="1" applyBorder="1" applyAlignment="1">
      <alignment horizontal="left" vertical="center" wrapText="1"/>
    </xf>
    <xf numFmtId="0" fontId="27" fillId="0" borderId="1" xfId="0" applyFont="1" applyBorder="1" applyAlignment="1">
      <alignment horizontal="left" vertical="center" wrapText="1"/>
    </xf>
    <xf numFmtId="0" fontId="27" fillId="4" borderId="19" xfId="0" applyFont="1" applyFill="1" applyBorder="1" applyAlignment="1">
      <alignment horizontal="left" vertical="center" wrapText="1"/>
    </xf>
    <xf numFmtId="0" fontId="27" fillId="4" borderId="5" xfId="0" applyFont="1" applyFill="1" applyBorder="1" applyAlignment="1">
      <alignment horizontal="left" vertical="center" wrapText="1"/>
    </xf>
    <xf numFmtId="0" fontId="27" fillId="0" borderId="19" xfId="0" applyFont="1" applyBorder="1" applyAlignment="1">
      <alignment horizontal="left" vertical="center" wrapText="1"/>
    </xf>
    <xf numFmtId="0" fontId="27" fillId="0" borderId="5" xfId="0" applyFont="1" applyBorder="1" applyAlignment="1">
      <alignment horizontal="left" vertical="center" wrapText="1"/>
    </xf>
  </cellXfs>
  <cellStyles count="13">
    <cellStyle name="Įprastas" xfId="0" builtinId="0"/>
    <cellStyle name="Įprastas 2" xfId="1" xr:uid="{00000000-0005-0000-0000-000001000000}"/>
    <cellStyle name="Įprastas 3" xfId="2" xr:uid="{00000000-0005-0000-0000-000002000000}"/>
    <cellStyle name="Įprastas 4" xfId="11" xr:uid="{A527792B-5FFB-4BEC-A947-AE414C9B2BA9}"/>
    <cellStyle name="Kablelis 2" xfId="3" xr:uid="{00000000-0005-0000-0000-000003000000}"/>
    <cellStyle name="Normal 2" xfId="4" xr:uid="{00000000-0005-0000-0000-000004000000}"/>
    <cellStyle name="Normal 3" xfId="5" xr:uid="{00000000-0005-0000-0000-000005000000}"/>
    <cellStyle name="Normal_biudžetas 6_2009 m 02 men biudzetas." xfId="12" xr:uid="{4BFD88FF-E052-46AC-AC46-006138634FEF}"/>
    <cellStyle name="Normal_Sheet1" xfId="6" xr:uid="{00000000-0005-0000-0000-000007000000}"/>
    <cellStyle name="Paprastas 2" xfId="7" xr:uid="{00000000-0005-0000-0000-000008000000}"/>
    <cellStyle name="Paprastas_Lapas1" xfId="8" xr:uid="{00000000-0005-0000-0000-000009000000}"/>
    <cellStyle name="Percent 2" xfId="10" xr:uid="{00000000-0005-0000-0000-00000A000000}"/>
    <cellStyle name="Procentai 2" xfId="9" xr:uid="{00000000-0005-0000-0000-00000B000000}"/>
  </cellStyles>
  <dxfs count="0"/>
  <tableStyles count="0" defaultTableStyle="TableStyleMedium9" defaultPivotStyle="PivotStyleLight16"/>
  <colors>
    <mruColors>
      <color rgb="FFFFFFCC"/>
      <color rgb="FF009900"/>
      <color rgb="FF188A3E"/>
      <color rgb="FF00863D"/>
      <color rgb="FF63E3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Aušra Čiukienė" id="{DD1242E7-61CE-4D63-AE72-9805F5216F60}" userId="S-1-5-21-2006981389-4059329827-1597043290-222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L62" dT="2026-02-25T11:43:58.02" personId="{DD1242E7-61CE-4D63-AE72-9805F5216F60}" id="{CA51C31D-BCF8-4CA5-A88E-854F48FACCA0}">
    <text>2024 m. unikalių dalyvių sk. 1801, 2025 m. – 1846 (2,5 proc.)</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A1:O104"/>
  <sheetViews>
    <sheetView tabSelected="1" zoomScaleNormal="100" workbookViewId="0">
      <pane ySplit="11" topLeftCell="A39" activePane="bottomLeft" state="frozen"/>
      <selection activeCell="H12" sqref="H12:H18"/>
      <selection pane="bottomLeft" activeCell="J42" sqref="J42"/>
    </sheetView>
  </sheetViews>
  <sheetFormatPr defaultColWidth="9.140625" defaultRowHeight="12.75" x14ac:dyDescent="0.2"/>
  <cols>
    <col min="1" max="1" width="2.28515625" style="465" customWidth="1"/>
    <col min="2" max="2" width="19.28515625" style="466" customWidth="1"/>
    <col min="3" max="3" width="36.7109375" style="465" customWidth="1"/>
    <col min="4" max="4" width="7.42578125" style="467" customWidth="1"/>
    <col min="5" max="5" width="40.5703125" style="468" customWidth="1"/>
    <col min="6" max="6" width="37.5703125" style="468" customWidth="1"/>
    <col min="7" max="7" width="9.5703125" style="466" customWidth="1"/>
    <col min="8" max="9" width="12.85546875" style="552" customWidth="1"/>
    <col min="10" max="10" width="39.85546875" style="553" customWidth="1"/>
    <col min="11" max="11" width="10.5703125" style="471" customWidth="1"/>
    <col min="12" max="12" width="10.5703125" style="629" customWidth="1"/>
    <col min="13" max="13" width="54.5703125" style="797" customWidth="1"/>
    <col min="14" max="15" width="9.140625" style="465"/>
    <col min="16" max="16" width="10" style="465" bestFit="1" customWidth="1"/>
    <col min="17" max="16384" width="9.140625" style="465"/>
  </cols>
  <sheetData>
    <row r="1" spans="1:13" ht="15" x14ac:dyDescent="0.25">
      <c r="G1" s="943" t="s">
        <v>736</v>
      </c>
      <c r="H1" s="943"/>
      <c r="I1" s="943"/>
      <c r="J1" s="943"/>
      <c r="K1" s="469"/>
      <c r="L1" s="626"/>
      <c r="M1" s="685"/>
    </row>
    <row r="2" spans="1:13" ht="15" x14ac:dyDescent="0.25">
      <c r="G2" s="944" t="s">
        <v>737</v>
      </c>
      <c r="H2" s="944"/>
      <c r="I2" s="944"/>
      <c r="J2" s="944"/>
      <c r="K2" s="944"/>
      <c r="L2" s="627"/>
      <c r="M2" s="685"/>
    </row>
    <row r="3" spans="1:13" ht="15" x14ac:dyDescent="0.25">
      <c r="G3" s="944" t="s">
        <v>1339</v>
      </c>
      <c r="H3" s="944"/>
      <c r="I3" s="944"/>
      <c r="J3" s="944"/>
      <c r="K3" s="944"/>
      <c r="L3" s="627"/>
      <c r="M3" s="685"/>
    </row>
    <row r="4" spans="1:13" ht="15" customHeight="1" x14ac:dyDescent="0.25">
      <c r="G4" s="944"/>
      <c r="H4" s="944"/>
      <c r="I4" s="944"/>
      <c r="J4" s="944"/>
      <c r="K4" s="470"/>
      <c r="L4" s="628"/>
      <c r="M4" s="685"/>
    </row>
    <row r="5" spans="1:13" ht="16.5" hidden="1" customHeight="1" x14ac:dyDescent="0.25">
      <c r="G5" s="944"/>
      <c r="H5" s="944"/>
      <c r="I5" s="944"/>
      <c r="J5" s="944"/>
      <c r="M5" s="685"/>
    </row>
    <row r="6" spans="1:13" s="480" customFormat="1" ht="14.25" hidden="1" customHeight="1" x14ac:dyDescent="0.25">
      <c r="A6" s="472"/>
      <c r="B6" s="473"/>
      <c r="C6" s="474"/>
      <c r="D6" s="475"/>
      <c r="E6" s="476"/>
      <c r="F6" s="476"/>
      <c r="G6" s="477"/>
      <c r="H6" s="478"/>
      <c r="I6" s="478"/>
      <c r="J6" s="479"/>
      <c r="K6" s="479"/>
      <c r="L6" s="630"/>
      <c r="M6" s="789"/>
    </row>
    <row r="7" spans="1:13" s="625" customFormat="1" ht="26.25" customHeight="1" x14ac:dyDescent="0.25">
      <c r="A7" s="949" t="s">
        <v>1062</v>
      </c>
      <c r="B7" s="949"/>
      <c r="C7" s="949"/>
      <c r="D7" s="949"/>
      <c r="E7" s="949"/>
      <c r="F7" s="949"/>
      <c r="G7" s="949"/>
      <c r="H7" s="949"/>
      <c r="I7" s="949"/>
      <c r="J7" s="949"/>
      <c r="K7" s="949"/>
      <c r="L7" s="949"/>
      <c r="M7" s="949"/>
    </row>
    <row r="8" spans="1:13" s="481" customFormat="1" ht="18" customHeight="1" x14ac:dyDescent="0.25">
      <c r="A8" s="856"/>
      <c r="B8" s="856"/>
      <c r="C8" s="856"/>
      <c r="D8" s="856"/>
      <c r="E8" s="856"/>
      <c r="F8" s="856"/>
      <c r="G8" s="856"/>
      <c r="H8" s="856"/>
      <c r="I8" s="856"/>
      <c r="J8" s="856"/>
      <c r="K8" s="856"/>
      <c r="L8" s="857"/>
      <c r="M8" s="790"/>
    </row>
    <row r="9" spans="1:13" ht="21" customHeight="1" x14ac:dyDescent="0.2">
      <c r="B9" s="946" t="s">
        <v>48</v>
      </c>
      <c r="C9" s="946" t="s">
        <v>96</v>
      </c>
      <c r="D9" s="947" t="s">
        <v>731</v>
      </c>
      <c r="E9" s="946" t="s">
        <v>732</v>
      </c>
      <c r="F9" s="946" t="s">
        <v>733</v>
      </c>
      <c r="G9" s="947" t="s">
        <v>808</v>
      </c>
      <c r="H9" s="948" t="s">
        <v>1336</v>
      </c>
      <c r="I9" s="948" t="s">
        <v>1336</v>
      </c>
      <c r="J9" s="948" t="s">
        <v>734</v>
      </c>
      <c r="K9" s="948"/>
      <c r="L9" s="631"/>
      <c r="M9" s="643"/>
    </row>
    <row r="10" spans="1:13" ht="13.5" customHeight="1" x14ac:dyDescent="0.2">
      <c r="B10" s="946"/>
      <c r="C10" s="946"/>
      <c r="D10" s="947"/>
      <c r="E10" s="946"/>
      <c r="F10" s="946"/>
      <c r="G10" s="947"/>
      <c r="H10" s="948"/>
      <c r="I10" s="948"/>
      <c r="J10" s="948" t="s">
        <v>735</v>
      </c>
      <c r="K10" s="897" t="s">
        <v>1059</v>
      </c>
      <c r="L10" s="897" t="s">
        <v>1060</v>
      </c>
      <c r="M10" s="887" t="s">
        <v>1061</v>
      </c>
    </row>
    <row r="11" spans="1:13" ht="35.25" customHeight="1" x14ac:dyDescent="0.2">
      <c r="B11" s="946"/>
      <c r="C11" s="946"/>
      <c r="D11" s="947"/>
      <c r="E11" s="946"/>
      <c r="F11" s="946"/>
      <c r="G11" s="947"/>
      <c r="H11" s="948"/>
      <c r="I11" s="948"/>
      <c r="J11" s="948"/>
      <c r="K11" s="897"/>
      <c r="L11" s="897"/>
      <c r="M11" s="887"/>
    </row>
    <row r="12" spans="1:13" s="482" customFormat="1" ht="35.25" customHeight="1" x14ac:dyDescent="0.3">
      <c r="B12" s="945" t="s">
        <v>738</v>
      </c>
      <c r="C12" s="945"/>
      <c r="D12" s="945"/>
      <c r="E12" s="945"/>
      <c r="F12" s="945"/>
      <c r="G12" s="945"/>
      <c r="H12" s="945"/>
      <c r="I12" s="945"/>
      <c r="J12" s="945"/>
      <c r="K12" s="945"/>
      <c r="L12" s="745"/>
      <c r="M12" s="825"/>
    </row>
    <row r="13" spans="1:13" s="483" customFormat="1" ht="42" customHeight="1" x14ac:dyDescent="0.25">
      <c r="B13" s="484" t="s">
        <v>105</v>
      </c>
      <c r="C13" s="911" t="s">
        <v>239</v>
      </c>
      <c r="D13" s="911"/>
      <c r="E13" s="911"/>
      <c r="F13" s="911"/>
      <c r="G13" s="486"/>
      <c r="H13" s="487">
        <f>SUM(H14:H21)</f>
        <v>1038.7</v>
      </c>
      <c r="I13" s="487">
        <f>SUM(I14:I21)</f>
        <v>1011.4000000000001</v>
      </c>
      <c r="J13" s="486"/>
      <c r="K13" s="488"/>
      <c r="L13" s="632"/>
      <c r="M13" s="791"/>
    </row>
    <row r="14" spans="1:13" ht="112.5" customHeight="1" x14ac:dyDescent="0.2">
      <c r="B14" s="29" t="s">
        <v>128</v>
      </c>
      <c r="C14" s="29" t="s">
        <v>124</v>
      </c>
      <c r="D14" s="232" t="s">
        <v>540</v>
      </c>
      <c r="E14" s="243" t="s">
        <v>803</v>
      </c>
      <c r="F14" s="243" t="s">
        <v>740</v>
      </c>
      <c r="G14" s="27" t="s">
        <v>0</v>
      </c>
      <c r="H14" s="612">
        <v>40</v>
      </c>
      <c r="I14" s="612">
        <v>32.5</v>
      </c>
      <c r="J14" s="27" t="s">
        <v>810</v>
      </c>
      <c r="K14" s="491">
        <v>1</v>
      </c>
      <c r="L14" s="491">
        <v>1</v>
      </c>
      <c r="M14" s="53" t="s">
        <v>1063</v>
      </c>
    </row>
    <row r="15" spans="1:13" ht="26.25" customHeight="1" x14ac:dyDescent="0.2">
      <c r="B15" s="938" t="s">
        <v>291</v>
      </c>
      <c r="C15" s="938" t="s">
        <v>201</v>
      </c>
      <c r="D15" s="936">
        <v>1</v>
      </c>
      <c r="E15" s="937" t="s">
        <v>821</v>
      </c>
      <c r="F15" s="937" t="s">
        <v>807</v>
      </c>
      <c r="G15" s="29" t="s">
        <v>0</v>
      </c>
      <c r="H15" s="490">
        <v>5</v>
      </c>
      <c r="I15" s="11">
        <v>0.8</v>
      </c>
      <c r="J15" s="941" t="s">
        <v>544</v>
      </c>
      <c r="K15" s="950">
        <v>15</v>
      </c>
      <c r="L15" s="898">
        <v>15</v>
      </c>
      <c r="M15" s="888" t="s">
        <v>1064</v>
      </c>
    </row>
    <row r="16" spans="1:13" ht="26.25" customHeight="1" x14ac:dyDescent="0.2">
      <c r="B16" s="938"/>
      <c r="C16" s="938"/>
      <c r="D16" s="936"/>
      <c r="E16" s="937"/>
      <c r="F16" s="937"/>
      <c r="G16" s="29" t="s">
        <v>1</v>
      </c>
      <c r="H16" s="490">
        <v>642</v>
      </c>
      <c r="I16" s="11">
        <v>632.70000000000005</v>
      </c>
      <c r="J16" s="941"/>
      <c r="K16" s="950"/>
      <c r="L16" s="898"/>
      <c r="M16" s="888"/>
    </row>
    <row r="17" spans="2:13" ht="26.25" customHeight="1" x14ac:dyDescent="0.2">
      <c r="B17" s="938"/>
      <c r="C17" s="938"/>
      <c r="D17" s="936"/>
      <c r="E17" s="937"/>
      <c r="F17" s="937"/>
      <c r="G17" s="29" t="s">
        <v>3</v>
      </c>
      <c r="H17" s="490">
        <v>160</v>
      </c>
      <c r="I17" s="11">
        <v>158.6</v>
      </c>
      <c r="J17" s="941"/>
      <c r="K17" s="950"/>
      <c r="L17" s="898"/>
      <c r="M17" s="888"/>
    </row>
    <row r="18" spans="2:13" ht="50.25" customHeight="1" x14ac:dyDescent="0.2">
      <c r="B18" s="29" t="s">
        <v>292</v>
      </c>
      <c r="C18" s="27" t="s">
        <v>202</v>
      </c>
      <c r="D18" s="227">
        <v>1</v>
      </c>
      <c r="E18" s="228" t="s">
        <v>1032</v>
      </c>
      <c r="F18" s="230" t="s">
        <v>993</v>
      </c>
      <c r="G18" s="27" t="s">
        <v>0</v>
      </c>
      <c r="H18" s="490">
        <v>9.6999999999999993</v>
      </c>
      <c r="I18" s="490">
        <v>9.6999999999999993</v>
      </c>
      <c r="J18" s="27" t="s">
        <v>545</v>
      </c>
      <c r="K18" s="491">
        <v>400</v>
      </c>
      <c r="L18" s="787">
        <v>400</v>
      </c>
      <c r="M18" s="53" t="s">
        <v>1065</v>
      </c>
    </row>
    <row r="19" spans="2:13" ht="47.25" customHeight="1" x14ac:dyDescent="0.2">
      <c r="B19" s="939" t="s">
        <v>293</v>
      </c>
      <c r="C19" s="879" t="s">
        <v>146</v>
      </c>
      <c r="D19" s="227">
        <v>1</v>
      </c>
      <c r="E19" s="228" t="s">
        <v>887</v>
      </c>
      <c r="F19" s="928" t="s">
        <v>739</v>
      </c>
      <c r="G19" s="27" t="s">
        <v>0</v>
      </c>
      <c r="H19" s="490">
        <v>50</v>
      </c>
      <c r="I19" s="11">
        <v>50</v>
      </c>
      <c r="J19" s="941" t="s">
        <v>547</v>
      </c>
      <c r="K19" s="951" t="s">
        <v>548</v>
      </c>
      <c r="L19" s="899" t="s">
        <v>548</v>
      </c>
      <c r="M19" s="52" t="s">
        <v>1216</v>
      </c>
    </row>
    <row r="20" spans="2:13" ht="70.5" customHeight="1" x14ac:dyDescent="0.2">
      <c r="B20" s="940"/>
      <c r="C20" s="881"/>
      <c r="D20" s="227">
        <v>2</v>
      </c>
      <c r="E20" s="228" t="s">
        <v>744</v>
      </c>
      <c r="F20" s="929"/>
      <c r="G20" s="27" t="s">
        <v>1</v>
      </c>
      <c r="H20" s="490">
        <v>15</v>
      </c>
      <c r="I20" s="490">
        <v>10.1</v>
      </c>
      <c r="J20" s="941"/>
      <c r="K20" s="951"/>
      <c r="L20" s="899"/>
      <c r="M20" s="31" t="s">
        <v>1158</v>
      </c>
    </row>
    <row r="21" spans="2:13" ht="45.75" customHeight="1" x14ac:dyDescent="0.2">
      <c r="B21" s="418" t="s">
        <v>294</v>
      </c>
      <c r="C21" s="224" t="s">
        <v>145</v>
      </c>
      <c r="D21" s="233">
        <v>1</v>
      </c>
      <c r="E21" s="240" t="s">
        <v>888</v>
      </c>
      <c r="F21" s="230" t="s">
        <v>739</v>
      </c>
      <c r="G21" s="27" t="s">
        <v>0</v>
      </c>
      <c r="H21" s="490">
        <v>117</v>
      </c>
      <c r="I21" s="490">
        <v>117</v>
      </c>
      <c r="J21" s="27" t="s">
        <v>549</v>
      </c>
      <c r="K21" s="426" t="s">
        <v>493</v>
      </c>
      <c r="L21" s="788" t="s">
        <v>493</v>
      </c>
      <c r="M21" s="53" t="s">
        <v>1159</v>
      </c>
    </row>
    <row r="22" spans="2:13" s="483" customFormat="1" ht="24.75" customHeight="1" x14ac:dyDescent="0.25">
      <c r="B22" s="484" t="s">
        <v>131</v>
      </c>
      <c r="C22" s="912" t="s">
        <v>127</v>
      </c>
      <c r="D22" s="913"/>
      <c r="E22" s="913"/>
      <c r="F22" s="913"/>
      <c r="G22" s="485"/>
      <c r="H22" s="487">
        <f>SUM(H23:H26)</f>
        <v>123.6</v>
      </c>
      <c r="I22" s="487">
        <f>SUM(I23:I26)</f>
        <v>123.6</v>
      </c>
      <c r="J22" s="486"/>
      <c r="K22" s="488"/>
      <c r="L22" s="632"/>
      <c r="M22" s="791"/>
    </row>
    <row r="23" spans="2:13" ht="66.75" customHeight="1" x14ac:dyDescent="0.2">
      <c r="B23" s="939" t="s">
        <v>129</v>
      </c>
      <c r="C23" s="939" t="s">
        <v>267</v>
      </c>
      <c r="D23" s="926" t="s">
        <v>540</v>
      </c>
      <c r="E23" s="928" t="s">
        <v>745</v>
      </c>
      <c r="F23" s="928" t="s">
        <v>739</v>
      </c>
      <c r="G23" s="27" t="s">
        <v>0</v>
      </c>
      <c r="H23" s="490">
        <v>70</v>
      </c>
      <c r="I23" s="490">
        <v>70</v>
      </c>
      <c r="J23" s="956" t="s">
        <v>550</v>
      </c>
      <c r="K23" s="900" t="s">
        <v>551</v>
      </c>
      <c r="L23" s="900" t="s">
        <v>551</v>
      </c>
      <c r="M23" s="889" t="s">
        <v>1160</v>
      </c>
    </row>
    <row r="24" spans="2:13" ht="67.5" customHeight="1" x14ac:dyDescent="0.2">
      <c r="B24" s="940"/>
      <c r="C24" s="940"/>
      <c r="D24" s="927"/>
      <c r="E24" s="929"/>
      <c r="F24" s="929"/>
      <c r="G24" s="29" t="s">
        <v>3</v>
      </c>
      <c r="H24" s="490">
        <v>8.6</v>
      </c>
      <c r="I24" s="490">
        <v>8.6</v>
      </c>
      <c r="J24" s="957"/>
      <c r="K24" s="901"/>
      <c r="L24" s="901"/>
      <c r="M24" s="890"/>
    </row>
    <row r="25" spans="2:13" s="8" customFormat="1" ht="45" customHeight="1" x14ac:dyDescent="0.2">
      <c r="B25" s="938" t="s">
        <v>295</v>
      </c>
      <c r="C25" s="941" t="s">
        <v>422</v>
      </c>
      <c r="D25" s="232" t="s">
        <v>540</v>
      </c>
      <c r="E25" s="243" t="s">
        <v>797</v>
      </c>
      <c r="F25" s="243" t="s">
        <v>746</v>
      </c>
      <c r="G25" s="27" t="s">
        <v>0</v>
      </c>
      <c r="H25" s="112">
        <v>10</v>
      </c>
      <c r="I25" s="112">
        <v>10</v>
      </c>
      <c r="J25" s="938" t="s">
        <v>809</v>
      </c>
      <c r="K25" s="951" t="s">
        <v>497</v>
      </c>
      <c r="L25" s="902" t="s">
        <v>497</v>
      </c>
      <c r="M25" s="891" t="s">
        <v>1217</v>
      </c>
    </row>
    <row r="26" spans="2:13" s="8" customFormat="1" ht="49.5" customHeight="1" x14ac:dyDescent="0.2">
      <c r="B26" s="938"/>
      <c r="C26" s="941"/>
      <c r="D26" s="227">
        <v>2</v>
      </c>
      <c r="E26" s="228" t="s">
        <v>796</v>
      </c>
      <c r="F26" s="228" t="s">
        <v>788</v>
      </c>
      <c r="G26" s="27" t="s">
        <v>1</v>
      </c>
      <c r="H26" s="112">
        <v>35</v>
      </c>
      <c r="I26" s="112">
        <v>35</v>
      </c>
      <c r="J26" s="938"/>
      <c r="K26" s="951"/>
      <c r="L26" s="902"/>
      <c r="M26" s="891"/>
    </row>
    <row r="27" spans="2:13" s="483" customFormat="1" ht="33" customHeight="1" x14ac:dyDescent="0.25">
      <c r="B27" s="484" t="s">
        <v>130</v>
      </c>
      <c r="C27" s="912" t="s">
        <v>266</v>
      </c>
      <c r="D27" s="913"/>
      <c r="E27" s="913"/>
      <c r="F27" s="913"/>
      <c r="G27" s="485"/>
      <c r="H27" s="487">
        <f>SUM(H28:H33)</f>
        <v>846.8</v>
      </c>
      <c r="I27" s="487">
        <f>SUM(I28:I33)</f>
        <v>645</v>
      </c>
      <c r="J27" s="486"/>
      <c r="K27" s="488"/>
      <c r="L27" s="632"/>
      <c r="M27" s="791"/>
    </row>
    <row r="28" spans="2:13" ht="43.5" customHeight="1" x14ac:dyDescent="0.2">
      <c r="B28" s="938" t="s">
        <v>133</v>
      </c>
      <c r="C28" s="939" t="s">
        <v>478</v>
      </c>
      <c r="D28" s="926" t="s">
        <v>540</v>
      </c>
      <c r="E28" s="928" t="s">
        <v>747</v>
      </c>
      <c r="F28" s="928" t="s">
        <v>751</v>
      </c>
      <c r="G28" s="27" t="s">
        <v>0</v>
      </c>
      <c r="H28" s="490">
        <v>60</v>
      </c>
      <c r="I28" s="490">
        <v>26.3</v>
      </c>
      <c r="J28" s="891" t="s">
        <v>1207</v>
      </c>
      <c r="K28" s="902" t="s">
        <v>495</v>
      </c>
      <c r="L28" s="902" t="s">
        <v>776</v>
      </c>
      <c r="M28" s="891" t="s">
        <v>1161</v>
      </c>
    </row>
    <row r="29" spans="2:13" ht="27" customHeight="1" x14ac:dyDescent="0.2">
      <c r="B29" s="938"/>
      <c r="C29" s="942"/>
      <c r="D29" s="927"/>
      <c r="E29" s="929"/>
      <c r="F29" s="929"/>
      <c r="G29" s="27" t="s">
        <v>1</v>
      </c>
      <c r="H29" s="490">
        <v>215</v>
      </c>
      <c r="I29" s="490">
        <v>138.5</v>
      </c>
      <c r="J29" s="891"/>
      <c r="K29" s="902"/>
      <c r="L29" s="902"/>
      <c r="M29" s="891"/>
    </row>
    <row r="30" spans="2:13" ht="36.75" customHeight="1" x14ac:dyDescent="0.2">
      <c r="B30" s="938" t="s">
        <v>134</v>
      </c>
      <c r="C30" s="961" t="s">
        <v>479</v>
      </c>
      <c r="D30" s="926" t="s">
        <v>540</v>
      </c>
      <c r="E30" s="928" t="s">
        <v>748</v>
      </c>
      <c r="F30" s="928" t="s">
        <v>751</v>
      </c>
      <c r="G30" s="27" t="s">
        <v>0</v>
      </c>
      <c r="H30" s="490">
        <v>79.8</v>
      </c>
      <c r="I30" s="490">
        <v>53.5</v>
      </c>
      <c r="J30" s="938" t="s">
        <v>1207</v>
      </c>
      <c r="K30" s="902" t="s">
        <v>548</v>
      </c>
      <c r="L30" s="902" t="s">
        <v>1208</v>
      </c>
      <c r="M30" s="892" t="s">
        <v>1162</v>
      </c>
    </row>
    <row r="31" spans="2:13" ht="30" customHeight="1" x14ac:dyDescent="0.2">
      <c r="B31" s="938"/>
      <c r="C31" s="961"/>
      <c r="D31" s="927"/>
      <c r="E31" s="929"/>
      <c r="F31" s="929"/>
      <c r="G31" s="27" t="s">
        <v>1</v>
      </c>
      <c r="H31" s="490">
        <v>180</v>
      </c>
      <c r="I31" s="490">
        <v>156</v>
      </c>
      <c r="J31" s="938"/>
      <c r="K31" s="902"/>
      <c r="L31" s="902"/>
      <c r="M31" s="892"/>
    </row>
    <row r="32" spans="2:13" ht="28.5" customHeight="1" x14ac:dyDescent="0.2">
      <c r="B32" s="939" t="s">
        <v>132</v>
      </c>
      <c r="C32" s="958" t="s">
        <v>557</v>
      </c>
      <c r="D32" s="930">
        <v>1</v>
      </c>
      <c r="E32" s="932" t="s">
        <v>749</v>
      </c>
      <c r="F32" s="928" t="s">
        <v>750</v>
      </c>
      <c r="G32" s="27" t="s">
        <v>1</v>
      </c>
      <c r="H32" s="490">
        <v>260</v>
      </c>
      <c r="I32" s="490">
        <v>230.3</v>
      </c>
      <c r="J32" s="952" t="s">
        <v>553</v>
      </c>
      <c r="K32" s="954">
        <v>100</v>
      </c>
      <c r="L32" s="905">
        <v>155</v>
      </c>
      <c r="M32" s="893" t="s">
        <v>1157</v>
      </c>
    </row>
    <row r="33" spans="2:13" ht="38.25" customHeight="1" x14ac:dyDescent="0.2">
      <c r="B33" s="940"/>
      <c r="C33" s="958"/>
      <c r="D33" s="931"/>
      <c r="E33" s="933"/>
      <c r="F33" s="929"/>
      <c r="G33" s="27" t="s">
        <v>3</v>
      </c>
      <c r="H33" s="490">
        <v>52</v>
      </c>
      <c r="I33" s="490">
        <v>40.4</v>
      </c>
      <c r="J33" s="953"/>
      <c r="K33" s="955"/>
      <c r="L33" s="906"/>
      <c r="M33" s="894"/>
    </row>
    <row r="34" spans="2:13" s="483" customFormat="1" ht="32.25" customHeight="1" x14ac:dyDescent="0.25">
      <c r="B34" s="484" t="s">
        <v>135</v>
      </c>
      <c r="C34" s="912" t="s">
        <v>268</v>
      </c>
      <c r="D34" s="913"/>
      <c r="E34" s="913"/>
      <c r="F34" s="913"/>
      <c r="G34" s="485"/>
      <c r="H34" s="487">
        <f>SUM(H35:H40)</f>
        <v>560.79999999999995</v>
      </c>
      <c r="I34" s="487">
        <f>SUM(I35:I40)</f>
        <v>535.5</v>
      </c>
      <c r="J34" s="486"/>
      <c r="K34" s="488"/>
      <c r="L34" s="632"/>
      <c r="M34" s="791"/>
    </row>
    <row r="35" spans="2:13" ht="103.5" customHeight="1" x14ac:dyDescent="0.2">
      <c r="B35" s="29" t="s">
        <v>136</v>
      </c>
      <c r="C35" s="28" t="s">
        <v>1039</v>
      </c>
      <c r="D35" s="232" t="s">
        <v>540</v>
      </c>
      <c r="E35" s="231" t="s">
        <v>889</v>
      </c>
      <c r="F35" s="231" t="s">
        <v>739</v>
      </c>
      <c r="G35" s="27" t="s">
        <v>0</v>
      </c>
      <c r="H35" s="490">
        <v>123</v>
      </c>
      <c r="I35" s="490">
        <v>119.3</v>
      </c>
      <c r="J35" s="27" t="s">
        <v>554</v>
      </c>
      <c r="K35" s="491">
        <v>5.5</v>
      </c>
      <c r="L35" s="787">
        <v>5.9</v>
      </c>
      <c r="M35" s="53" t="s">
        <v>1163</v>
      </c>
    </row>
    <row r="36" spans="2:13" ht="92.25" customHeight="1" x14ac:dyDescent="0.2">
      <c r="B36" s="418" t="s">
        <v>139</v>
      </c>
      <c r="C36" s="418" t="s">
        <v>137</v>
      </c>
      <c r="D36" s="232" t="s">
        <v>540</v>
      </c>
      <c r="E36" s="229" t="s">
        <v>752</v>
      </c>
      <c r="F36" s="230" t="s">
        <v>739</v>
      </c>
      <c r="G36" s="29" t="s">
        <v>0</v>
      </c>
      <c r="H36" s="490">
        <v>45.8</v>
      </c>
      <c r="I36" s="490">
        <v>45.6</v>
      </c>
      <c r="J36" s="27" t="s">
        <v>1164</v>
      </c>
      <c r="K36" s="491">
        <v>145</v>
      </c>
      <c r="L36" s="787">
        <v>223</v>
      </c>
      <c r="M36" s="53" t="s">
        <v>1206</v>
      </c>
    </row>
    <row r="37" spans="2:13" ht="69.75" customHeight="1" x14ac:dyDescent="0.2">
      <c r="B37" s="29" t="s">
        <v>138</v>
      </c>
      <c r="C37" s="418" t="s">
        <v>480</v>
      </c>
      <c r="D37" s="489" t="s">
        <v>540</v>
      </c>
      <c r="E37" s="230" t="s">
        <v>805</v>
      </c>
      <c r="F37" s="230" t="s">
        <v>739</v>
      </c>
      <c r="G37" s="29" t="s">
        <v>0</v>
      </c>
      <c r="H37" s="490">
        <v>11</v>
      </c>
      <c r="I37" s="490">
        <v>11</v>
      </c>
      <c r="J37" s="27" t="s">
        <v>722</v>
      </c>
      <c r="K37" s="491">
        <v>11</v>
      </c>
      <c r="L37" s="787">
        <v>11</v>
      </c>
      <c r="M37" s="53" t="s">
        <v>1165</v>
      </c>
    </row>
    <row r="38" spans="2:13" ht="140.25" customHeight="1" x14ac:dyDescent="0.2">
      <c r="B38" s="29" t="s">
        <v>296</v>
      </c>
      <c r="C38" s="28" t="s">
        <v>142</v>
      </c>
      <c r="D38" s="232" t="s">
        <v>540</v>
      </c>
      <c r="E38" s="231" t="s">
        <v>753</v>
      </c>
      <c r="F38" s="231" t="s">
        <v>754</v>
      </c>
      <c r="G38" s="29" t="s">
        <v>0</v>
      </c>
      <c r="H38" s="490">
        <v>82</v>
      </c>
      <c r="I38" s="490">
        <v>82</v>
      </c>
      <c r="J38" s="27" t="s">
        <v>559</v>
      </c>
      <c r="K38" s="491">
        <v>29</v>
      </c>
      <c r="L38" s="787">
        <v>29</v>
      </c>
      <c r="M38" s="53" t="s">
        <v>1166</v>
      </c>
    </row>
    <row r="39" spans="2:13" ht="83.25" customHeight="1" x14ac:dyDescent="0.2">
      <c r="B39" s="29" t="s">
        <v>297</v>
      </c>
      <c r="C39" s="28" t="s">
        <v>423</v>
      </c>
      <c r="D39" s="233">
        <v>1</v>
      </c>
      <c r="E39" s="234" t="s">
        <v>755</v>
      </c>
      <c r="F39" s="229" t="s">
        <v>756</v>
      </c>
      <c r="G39" s="29" t="s">
        <v>0</v>
      </c>
      <c r="H39" s="490">
        <v>44</v>
      </c>
      <c r="I39" s="490">
        <v>28.8</v>
      </c>
      <c r="J39" s="27" t="s">
        <v>555</v>
      </c>
      <c r="K39" s="491" t="s">
        <v>558</v>
      </c>
      <c r="L39" s="787">
        <v>356</v>
      </c>
      <c r="M39" s="53" t="s">
        <v>1167</v>
      </c>
    </row>
    <row r="40" spans="2:13" ht="72.75" customHeight="1" x14ac:dyDescent="0.2">
      <c r="B40" s="29" t="s">
        <v>298</v>
      </c>
      <c r="C40" s="28" t="s">
        <v>424</v>
      </c>
      <c r="D40" s="233">
        <v>1</v>
      </c>
      <c r="E40" s="230" t="s">
        <v>755</v>
      </c>
      <c r="F40" s="229" t="s">
        <v>756</v>
      </c>
      <c r="G40" s="29" t="s">
        <v>0</v>
      </c>
      <c r="H40" s="490">
        <v>255</v>
      </c>
      <c r="I40" s="490">
        <v>248.8</v>
      </c>
      <c r="J40" s="27" t="s">
        <v>556</v>
      </c>
      <c r="K40" s="146" t="s">
        <v>1040</v>
      </c>
      <c r="L40" s="146" t="s">
        <v>1040</v>
      </c>
      <c r="M40" s="782" t="s">
        <v>1168</v>
      </c>
    </row>
    <row r="41" spans="2:13" s="493" customFormat="1" ht="33" customHeight="1" x14ac:dyDescent="0.2">
      <c r="B41" s="484" t="s">
        <v>299</v>
      </c>
      <c r="C41" s="912" t="s">
        <v>425</v>
      </c>
      <c r="D41" s="913"/>
      <c r="E41" s="913"/>
      <c r="F41" s="914"/>
      <c r="G41" s="486"/>
      <c r="H41" s="487">
        <f>+H42+H43+H45</f>
        <v>92</v>
      </c>
      <c r="I41" s="487">
        <f>+I42+I43+I45</f>
        <v>90.8</v>
      </c>
      <c r="J41" s="486"/>
      <c r="K41" s="492"/>
      <c r="L41" s="633"/>
      <c r="M41" s="791"/>
    </row>
    <row r="42" spans="2:13" s="100" customFormat="1" ht="63" customHeight="1" x14ac:dyDescent="0.2">
      <c r="B42" s="22" t="s">
        <v>140</v>
      </c>
      <c r="C42" s="16" t="s">
        <v>426</v>
      </c>
      <c r="D42" s="227">
        <v>1</v>
      </c>
      <c r="E42" s="236" t="s">
        <v>758</v>
      </c>
      <c r="F42" s="236" t="s">
        <v>757</v>
      </c>
      <c r="G42" s="27" t="s">
        <v>0</v>
      </c>
      <c r="H42" s="612">
        <v>25</v>
      </c>
      <c r="I42" s="612">
        <v>25</v>
      </c>
      <c r="J42" s="494" t="s">
        <v>488</v>
      </c>
      <c r="K42" s="495">
        <v>1</v>
      </c>
      <c r="L42" s="799">
        <v>1</v>
      </c>
      <c r="M42" s="52" t="s">
        <v>1338</v>
      </c>
    </row>
    <row r="43" spans="2:13" s="2" customFormat="1" ht="48" customHeight="1" x14ac:dyDescent="0.2">
      <c r="B43" s="962" t="s">
        <v>141</v>
      </c>
      <c r="C43" s="959" t="s">
        <v>269</v>
      </c>
      <c r="D43" s="235" t="s">
        <v>540</v>
      </c>
      <c r="E43" s="236" t="s">
        <v>759</v>
      </c>
      <c r="F43" s="236" t="s">
        <v>757</v>
      </c>
      <c r="G43" s="934" t="s">
        <v>0</v>
      </c>
      <c r="H43" s="882">
        <v>42</v>
      </c>
      <c r="I43" s="882">
        <v>41</v>
      </c>
      <c r="J43" s="497" t="s">
        <v>489</v>
      </c>
      <c r="K43" s="495">
        <v>12</v>
      </c>
      <c r="L43" s="799">
        <v>12</v>
      </c>
      <c r="M43" s="903" t="s">
        <v>1169</v>
      </c>
    </row>
    <row r="44" spans="2:13" s="2" customFormat="1" ht="62.25" customHeight="1" x14ac:dyDescent="0.2">
      <c r="B44" s="963"/>
      <c r="C44" s="960"/>
      <c r="D44" s="235" t="s">
        <v>524</v>
      </c>
      <c r="E44" s="237" t="s">
        <v>760</v>
      </c>
      <c r="F44" s="236" t="s">
        <v>757</v>
      </c>
      <c r="G44" s="935"/>
      <c r="H44" s="884"/>
      <c r="I44" s="884"/>
      <c r="J44" s="23" t="s">
        <v>778</v>
      </c>
      <c r="K44" s="495">
        <v>10</v>
      </c>
      <c r="L44" s="799">
        <v>10</v>
      </c>
      <c r="M44" s="904"/>
    </row>
    <row r="45" spans="2:13" s="2" customFormat="1" ht="42" customHeight="1" x14ac:dyDescent="0.2">
      <c r="B45" s="959" t="s">
        <v>300</v>
      </c>
      <c r="C45" s="959" t="s">
        <v>428</v>
      </c>
      <c r="D45" s="235" t="s">
        <v>540</v>
      </c>
      <c r="E45" s="231" t="s">
        <v>1033</v>
      </c>
      <c r="F45" s="236" t="s">
        <v>757</v>
      </c>
      <c r="G45" s="879" t="s">
        <v>0</v>
      </c>
      <c r="H45" s="882">
        <v>25</v>
      </c>
      <c r="I45" s="882">
        <v>24.8</v>
      </c>
      <c r="J45" s="498" t="s">
        <v>1037</v>
      </c>
      <c r="K45" s="499">
        <v>25</v>
      </c>
      <c r="L45" s="800">
        <v>25</v>
      </c>
      <c r="M45" s="877" t="s">
        <v>1337</v>
      </c>
    </row>
    <row r="46" spans="2:13" s="2" customFormat="1" ht="33.75" customHeight="1" x14ac:dyDescent="0.2">
      <c r="B46" s="960"/>
      <c r="C46" s="960"/>
      <c r="D46" s="235" t="s">
        <v>524</v>
      </c>
      <c r="E46" s="231" t="s">
        <v>1034</v>
      </c>
      <c r="F46" s="236" t="s">
        <v>757</v>
      </c>
      <c r="G46" s="881"/>
      <c r="H46" s="884"/>
      <c r="I46" s="884"/>
      <c r="J46" s="23" t="s">
        <v>1035</v>
      </c>
      <c r="K46" s="495">
        <v>10</v>
      </c>
      <c r="L46" s="799">
        <v>10</v>
      </c>
      <c r="M46" s="878"/>
    </row>
    <row r="47" spans="2:13" s="493" customFormat="1" ht="23.25" customHeight="1" x14ac:dyDescent="0.2">
      <c r="B47" s="484" t="s">
        <v>143</v>
      </c>
      <c r="C47" s="912" t="s">
        <v>429</v>
      </c>
      <c r="D47" s="913"/>
      <c r="E47" s="913"/>
      <c r="F47" s="914"/>
      <c r="G47" s="486"/>
      <c r="H47" s="487">
        <f>SUM(H48:H52)</f>
        <v>183.2</v>
      </c>
      <c r="I47" s="487">
        <f>SUM(I48:I52)</f>
        <v>177.39999999999998</v>
      </c>
      <c r="J47" s="500"/>
      <c r="K47" s="488"/>
      <c r="L47" s="632"/>
      <c r="M47" s="792"/>
    </row>
    <row r="48" spans="2:13" s="100" customFormat="1" ht="61.5" customHeight="1" x14ac:dyDescent="0.2">
      <c r="B48" s="959" t="s">
        <v>144</v>
      </c>
      <c r="C48" s="934" t="s">
        <v>223</v>
      </c>
      <c r="D48" s="238">
        <v>1</v>
      </c>
      <c r="E48" s="239" t="s">
        <v>762</v>
      </c>
      <c r="F48" s="921" t="s">
        <v>764</v>
      </c>
      <c r="G48" s="879" t="s">
        <v>0</v>
      </c>
      <c r="H48" s="895">
        <v>39</v>
      </c>
      <c r="I48" s="895">
        <v>38.1</v>
      </c>
      <c r="J48" s="501" t="s">
        <v>691</v>
      </c>
      <c r="K48" s="502" t="s">
        <v>495</v>
      </c>
      <c r="L48" s="806" t="s">
        <v>495</v>
      </c>
      <c r="M48" s="801" t="s">
        <v>1170</v>
      </c>
    </row>
    <row r="49" spans="2:13" s="100" customFormat="1" ht="113.25" customHeight="1" x14ac:dyDescent="0.2">
      <c r="B49" s="960"/>
      <c r="C49" s="935"/>
      <c r="D49" s="227">
        <v>2</v>
      </c>
      <c r="E49" s="240" t="s">
        <v>763</v>
      </c>
      <c r="F49" s="922"/>
      <c r="G49" s="881"/>
      <c r="H49" s="896"/>
      <c r="I49" s="896"/>
      <c r="J49" s="501" t="s">
        <v>775</v>
      </c>
      <c r="K49" s="502" t="s">
        <v>591</v>
      </c>
      <c r="L49" s="806" t="s">
        <v>591</v>
      </c>
      <c r="M49" s="803" t="s">
        <v>1175</v>
      </c>
    </row>
    <row r="50" spans="2:13" s="100" customFormat="1" ht="44.25" customHeight="1" x14ac:dyDescent="0.2">
      <c r="B50" s="959" t="s">
        <v>301</v>
      </c>
      <c r="C50" s="934" t="s">
        <v>430</v>
      </c>
      <c r="D50" s="241">
        <v>1</v>
      </c>
      <c r="E50" s="242" t="s">
        <v>765</v>
      </c>
      <c r="F50" s="921" t="s">
        <v>764</v>
      </c>
      <c r="G50" s="224" t="s">
        <v>0</v>
      </c>
      <c r="H50" s="112">
        <v>27</v>
      </c>
      <c r="I50" s="112">
        <v>26.5</v>
      </c>
      <c r="J50" s="501" t="s">
        <v>532</v>
      </c>
      <c r="K50" s="502" t="s">
        <v>533</v>
      </c>
      <c r="L50" s="802" t="s">
        <v>1172</v>
      </c>
      <c r="M50" s="803" t="s">
        <v>1173</v>
      </c>
    </row>
    <row r="51" spans="2:13" s="100" customFormat="1" ht="101.25" customHeight="1" x14ac:dyDescent="0.2">
      <c r="B51" s="960"/>
      <c r="C51" s="935"/>
      <c r="D51" s="227">
        <v>2</v>
      </c>
      <c r="E51" s="240" t="s">
        <v>890</v>
      </c>
      <c r="F51" s="922"/>
      <c r="G51" s="224" t="s">
        <v>3</v>
      </c>
      <c r="H51" s="112">
        <v>31.4</v>
      </c>
      <c r="I51" s="112">
        <v>31.3</v>
      </c>
      <c r="J51" s="501" t="s">
        <v>777</v>
      </c>
      <c r="K51" s="502" t="s">
        <v>501</v>
      </c>
      <c r="L51" s="802" t="s">
        <v>501</v>
      </c>
      <c r="M51" s="803" t="s">
        <v>1171</v>
      </c>
    </row>
    <row r="52" spans="2:13" s="100" customFormat="1" ht="89.25" customHeight="1" x14ac:dyDescent="0.2">
      <c r="B52" s="422" t="s">
        <v>302</v>
      </c>
      <c r="C52" s="421" t="s">
        <v>431</v>
      </c>
      <c r="D52" s="233">
        <v>1</v>
      </c>
      <c r="E52" s="240" t="s">
        <v>766</v>
      </c>
      <c r="F52" s="240" t="s">
        <v>761</v>
      </c>
      <c r="G52" s="224" t="s">
        <v>0</v>
      </c>
      <c r="H52" s="112">
        <v>85.8</v>
      </c>
      <c r="I52" s="112">
        <v>81.5</v>
      </c>
      <c r="J52" s="503" t="s">
        <v>535</v>
      </c>
      <c r="K52" s="504" t="s">
        <v>1041</v>
      </c>
      <c r="L52" s="804" t="s">
        <v>1155</v>
      </c>
      <c r="M52" s="805" t="s">
        <v>1174</v>
      </c>
    </row>
    <row r="53" spans="2:13" s="506" customFormat="1" ht="36" customHeight="1" x14ac:dyDescent="0.2">
      <c r="B53" s="484" t="s">
        <v>303</v>
      </c>
      <c r="C53" s="912" t="s">
        <v>427</v>
      </c>
      <c r="D53" s="913"/>
      <c r="E53" s="913"/>
      <c r="F53" s="913"/>
      <c r="G53" s="485"/>
      <c r="H53" s="487">
        <f>SUM(H54:H58)</f>
        <v>234.2</v>
      </c>
      <c r="I53" s="487">
        <f>SUM(I54:I58)</f>
        <v>223.8</v>
      </c>
      <c r="J53" s="486"/>
      <c r="K53" s="505"/>
      <c r="L53" s="634"/>
      <c r="M53" s="791"/>
    </row>
    <row r="54" spans="2:13" s="100" customFormat="1" ht="95.25" customHeight="1" x14ac:dyDescent="0.2">
      <c r="B54" s="959" t="s">
        <v>304</v>
      </c>
      <c r="C54" s="959" t="s">
        <v>224</v>
      </c>
      <c r="D54" s="238">
        <v>1</v>
      </c>
      <c r="E54" s="237" t="s">
        <v>768</v>
      </c>
      <c r="F54" s="923" t="s">
        <v>739</v>
      </c>
      <c r="G54" s="879" t="s">
        <v>0</v>
      </c>
      <c r="H54" s="882">
        <v>194.2</v>
      </c>
      <c r="I54" s="882">
        <v>183.8</v>
      </c>
      <c r="J54" s="16" t="s">
        <v>812</v>
      </c>
      <c r="K54" s="491" t="s">
        <v>773</v>
      </c>
      <c r="L54" s="787">
        <v>42</v>
      </c>
      <c r="M54" s="52" t="s">
        <v>1180</v>
      </c>
    </row>
    <row r="55" spans="2:13" s="100" customFormat="1" ht="59.25" customHeight="1" x14ac:dyDescent="0.2">
      <c r="B55" s="966"/>
      <c r="C55" s="966"/>
      <c r="D55" s="227">
        <v>2</v>
      </c>
      <c r="E55" s="243" t="s">
        <v>769</v>
      </c>
      <c r="F55" s="924"/>
      <c r="G55" s="880"/>
      <c r="H55" s="883"/>
      <c r="I55" s="883"/>
      <c r="J55" s="23" t="s">
        <v>771</v>
      </c>
      <c r="K55" s="424">
        <v>1</v>
      </c>
      <c r="L55" s="417">
        <v>1</v>
      </c>
      <c r="M55" s="54" t="s">
        <v>1179</v>
      </c>
    </row>
    <row r="56" spans="2:13" s="100" customFormat="1" ht="39.75" customHeight="1" x14ac:dyDescent="0.2">
      <c r="B56" s="966"/>
      <c r="C56" s="966"/>
      <c r="D56" s="232" t="s">
        <v>567</v>
      </c>
      <c r="E56" s="243" t="s">
        <v>770</v>
      </c>
      <c r="F56" s="924"/>
      <c r="G56" s="880"/>
      <c r="H56" s="883"/>
      <c r="I56" s="883"/>
      <c r="J56" s="224" t="s">
        <v>772</v>
      </c>
      <c r="K56" s="807">
        <v>8</v>
      </c>
      <c r="L56" s="809">
        <v>8</v>
      </c>
      <c r="M56" s="91" t="s">
        <v>1178</v>
      </c>
    </row>
    <row r="57" spans="2:13" s="100" customFormat="1" ht="82.5" customHeight="1" x14ac:dyDescent="0.2">
      <c r="B57" s="960"/>
      <c r="C57" s="960"/>
      <c r="D57" s="227">
        <v>5</v>
      </c>
      <c r="E57" s="243" t="s">
        <v>804</v>
      </c>
      <c r="F57" s="925"/>
      <c r="G57" s="881"/>
      <c r="H57" s="884"/>
      <c r="I57" s="884"/>
      <c r="J57" s="425" t="s">
        <v>774</v>
      </c>
      <c r="K57" s="491">
        <v>3</v>
      </c>
      <c r="L57" s="415">
        <v>4</v>
      </c>
      <c r="M57" s="56" t="s">
        <v>1177</v>
      </c>
    </row>
    <row r="58" spans="2:13" s="100" customFormat="1" ht="75" customHeight="1" x14ac:dyDescent="0.2">
      <c r="B58" s="22" t="s">
        <v>305</v>
      </c>
      <c r="C58" s="7" t="s">
        <v>98</v>
      </c>
      <c r="D58" s="227">
        <v>1</v>
      </c>
      <c r="E58" s="236" t="s">
        <v>767</v>
      </c>
      <c r="F58" s="507" t="s">
        <v>739</v>
      </c>
      <c r="G58" s="27" t="s">
        <v>0</v>
      </c>
      <c r="H58" s="112">
        <v>40</v>
      </c>
      <c r="I58" s="112">
        <v>40</v>
      </c>
      <c r="J58" s="26" t="s">
        <v>560</v>
      </c>
      <c r="K58" s="491" t="s">
        <v>561</v>
      </c>
      <c r="L58" s="808" t="s">
        <v>1176</v>
      </c>
      <c r="M58" s="810" t="s">
        <v>1181</v>
      </c>
    </row>
    <row r="59" spans="2:13" s="509" customFormat="1" ht="36" customHeight="1" x14ac:dyDescent="0.2">
      <c r="B59" s="508" t="s">
        <v>306</v>
      </c>
      <c r="C59" s="912" t="s">
        <v>270</v>
      </c>
      <c r="D59" s="913"/>
      <c r="E59" s="913"/>
      <c r="F59" s="914"/>
      <c r="G59" s="486"/>
      <c r="H59" s="487">
        <f>SUM(H60:H65)</f>
        <v>300.3</v>
      </c>
      <c r="I59" s="487">
        <f>SUM(I60:I65)</f>
        <v>290.60000000000002</v>
      </c>
      <c r="J59" s="486"/>
      <c r="K59" s="488"/>
      <c r="L59" s="632"/>
      <c r="M59" s="791"/>
    </row>
    <row r="60" spans="2:13" s="3" customFormat="1" ht="106.5" customHeight="1" x14ac:dyDescent="0.2">
      <c r="B60" s="22" t="s">
        <v>307</v>
      </c>
      <c r="C60" s="34" t="s">
        <v>89</v>
      </c>
      <c r="D60" s="232" t="s">
        <v>540</v>
      </c>
      <c r="E60" s="231" t="s">
        <v>779</v>
      </c>
      <c r="F60" s="231" t="s">
        <v>739</v>
      </c>
      <c r="G60" s="425" t="s">
        <v>0</v>
      </c>
      <c r="H60" s="613">
        <v>7.5</v>
      </c>
      <c r="I60" s="613">
        <v>7.5</v>
      </c>
      <c r="J60" s="811" t="s">
        <v>723</v>
      </c>
      <c r="K60" s="812" t="s">
        <v>526</v>
      </c>
      <c r="L60" s="812" t="s">
        <v>1182</v>
      </c>
      <c r="M60" s="816" t="s">
        <v>1185</v>
      </c>
    </row>
    <row r="61" spans="2:13" s="3" customFormat="1" ht="76.5" customHeight="1" x14ac:dyDescent="0.2">
      <c r="B61" s="22" t="s">
        <v>308</v>
      </c>
      <c r="C61" s="22" t="s">
        <v>90</v>
      </c>
      <c r="D61" s="235" t="s">
        <v>540</v>
      </c>
      <c r="E61" s="251" t="s">
        <v>779</v>
      </c>
      <c r="F61" s="251" t="s">
        <v>739</v>
      </c>
      <c r="G61" s="22" t="s">
        <v>0</v>
      </c>
      <c r="H61" s="614">
        <v>102.5</v>
      </c>
      <c r="I61" s="614">
        <v>92.8</v>
      </c>
      <c r="J61" s="510" t="s">
        <v>707</v>
      </c>
      <c r="K61" s="520" t="s">
        <v>1184</v>
      </c>
      <c r="L61" s="815">
        <v>30</v>
      </c>
      <c r="M61" s="817" t="s">
        <v>1186</v>
      </c>
    </row>
    <row r="62" spans="2:13" s="3" customFormat="1" ht="63" customHeight="1" x14ac:dyDescent="0.2">
      <c r="B62" s="22" t="s">
        <v>309</v>
      </c>
      <c r="C62" s="28" t="s">
        <v>432</v>
      </c>
      <c r="D62" s="227">
        <v>1</v>
      </c>
      <c r="E62" s="236" t="s">
        <v>780</v>
      </c>
      <c r="F62" s="236" t="s">
        <v>739</v>
      </c>
      <c r="G62" s="22" t="s">
        <v>0</v>
      </c>
      <c r="H62" s="614">
        <v>60</v>
      </c>
      <c r="I62" s="614">
        <v>60</v>
      </c>
      <c r="J62" s="813" t="s">
        <v>538</v>
      </c>
      <c r="K62" s="814" t="s">
        <v>539</v>
      </c>
      <c r="L62" s="818" t="s">
        <v>1183</v>
      </c>
      <c r="M62" s="819" t="s">
        <v>1187</v>
      </c>
    </row>
    <row r="63" spans="2:13" s="3" customFormat="1" ht="57" customHeight="1" x14ac:dyDescent="0.2">
      <c r="B63" s="22" t="s">
        <v>310</v>
      </c>
      <c r="C63" s="120" t="s">
        <v>473</v>
      </c>
      <c r="D63" s="235" t="s">
        <v>540</v>
      </c>
      <c r="E63" s="251" t="s">
        <v>781</v>
      </c>
      <c r="F63" s="243" t="s">
        <v>739</v>
      </c>
      <c r="G63" s="22" t="s">
        <v>0</v>
      </c>
      <c r="H63" s="490">
        <v>10.3</v>
      </c>
      <c r="I63" s="490">
        <v>10.3</v>
      </c>
      <c r="J63" s="22" t="s">
        <v>536</v>
      </c>
      <c r="K63" s="426" t="s">
        <v>501</v>
      </c>
      <c r="L63" s="158" t="s">
        <v>501</v>
      </c>
      <c r="M63" s="18" t="s">
        <v>1188</v>
      </c>
    </row>
    <row r="64" spans="2:13" s="3" customFormat="1" ht="48.75" customHeight="1" x14ac:dyDescent="0.2">
      <c r="B64" s="22" t="s">
        <v>311</v>
      </c>
      <c r="C64" s="27" t="s">
        <v>487</v>
      </c>
      <c r="D64" s="227">
        <v>1</v>
      </c>
      <c r="E64" s="243" t="s">
        <v>782</v>
      </c>
      <c r="F64" s="251" t="s">
        <v>740</v>
      </c>
      <c r="G64" s="27" t="s">
        <v>0</v>
      </c>
      <c r="H64" s="490">
        <v>70</v>
      </c>
      <c r="I64" s="490">
        <v>70</v>
      </c>
      <c r="J64" s="512" t="s">
        <v>541</v>
      </c>
      <c r="K64" s="511" t="s">
        <v>540</v>
      </c>
      <c r="L64" s="511" t="s">
        <v>540</v>
      </c>
      <c r="M64" s="820" t="s">
        <v>1189</v>
      </c>
    </row>
    <row r="65" spans="2:15" s="3" customFormat="1" ht="75" customHeight="1" x14ac:dyDescent="0.2">
      <c r="B65" s="22" t="s">
        <v>472</v>
      </c>
      <c r="C65" s="224" t="s">
        <v>433</v>
      </c>
      <c r="D65" s="233">
        <v>1</v>
      </c>
      <c r="E65" s="240" t="s">
        <v>783</v>
      </c>
      <c r="F65" s="240" t="s">
        <v>739</v>
      </c>
      <c r="G65" s="27" t="s">
        <v>0</v>
      </c>
      <c r="H65" s="490">
        <v>50</v>
      </c>
      <c r="I65" s="490">
        <v>50</v>
      </c>
      <c r="J65" s="27" t="s">
        <v>537</v>
      </c>
      <c r="K65" s="491">
        <v>3</v>
      </c>
      <c r="L65" s="491">
        <v>3</v>
      </c>
      <c r="M65" s="30" t="s">
        <v>1193</v>
      </c>
    </row>
    <row r="66" spans="2:15" s="3" customFormat="1" ht="31.5" customHeight="1" x14ac:dyDescent="0.2">
      <c r="B66" s="513" t="s">
        <v>312</v>
      </c>
      <c r="C66" s="918" t="s">
        <v>434</v>
      </c>
      <c r="D66" s="919"/>
      <c r="E66" s="919"/>
      <c r="F66" s="920"/>
      <c r="G66" s="514"/>
      <c r="H66" s="515">
        <f>SUM(H67:H68)</f>
        <v>865</v>
      </c>
      <c r="I66" s="515">
        <f>SUM(I67:I68)</f>
        <v>865</v>
      </c>
      <c r="J66" s="516"/>
      <c r="K66" s="517"/>
      <c r="L66" s="635"/>
      <c r="M66" s="793"/>
    </row>
    <row r="67" spans="2:15" s="3" customFormat="1" ht="53.25" customHeight="1" x14ac:dyDescent="0.2">
      <c r="B67" s="22" t="s">
        <v>313</v>
      </c>
      <c r="C67" s="16" t="s">
        <v>263</v>
      </c>
      <c r="D67" s="227">
        <v>1</v>
      </c>
      <c r="E67" s="236" t="s">
        <v>784</v>
      </c>
      <c r="F67" s="240" t="s">
        <v>739</v>
      </c>
      <c r="G67" s="22" t="s">
        <v>0</v>
      </c>
      <c r="H67" s="423">
        <v>815</v>
      </c>
      <c r="I67" s="423">
        <v>815</v>
      </c>
      <c r="J67" s="518" t="s">
        <v>721</v>
      </c>
      <c r="K67" s="519" t="s">
        <v>1214</v>
      </c>
      <c r="L67" s="519" t="s">
        <v>1215</v>
      </c>
      <c r="M67" s="823" t="s">
        <v>1191</v>
      </c>
      <c r="N67" s="824"/>
      <c r="O67" s="824"/>
    </row>
    <row r="68" spans="2:15" s="3" customFormat="1" ht="95.25" customHeight="1" x14ac:dyDescent="0.2">
      <c r="B68" s="22" t="s">
        <v>314</v>
      </c>
      <c r="C68" s="28" t="s">
        <v>91</v>
      </c>
      <c r="D68" s="227">
        <v>1</v>
      </c>
      <c r="E68" s="243" t="s">
        <v>785</v>
      </c>
      <c r="F68" s="251" t="s">
        <v>739</v>
      </c>
      <c r="G68" s="22" t="s">
        <v>0</v>
      </c>
      <c r="H68" s="490">
        <v>50</v>
      </c>
      <c r="I68" s="490">
        <v>50</v>
      </c>
      <c r="J68" s="821" t="s">
        <v>542</v>
      </c>
      <c r="K68" s="822" t="s">
        <v>543</v>
      </c>
      <c r="L68" s="822">
        <v>116</v>
      </c>
      <c r="M68" s="821" t="s">
        <v>1190</v>
      </c>
    </row>
    <row r="69" spans="2:15" s="2" customFormat="1" ht="27" customHeight="1" x14ac:dyDescent="0.2">
      <c r="B69" s="521" t="s">
        <v>315</v>
      </c>
      <c r="C69" s="915" t="s">
        <v>271</v>
      </c>
      <c r="D69" s="916"/>
      <c r="E69" s="916"/>
      <c r="F69" s="917"/>
      <c r="G69" s="522"/>
      <c r="H69" s="523">
        <f>SUM(H70:H83)</f>
        <v>2873.6000000000004</v>
      </c>
      <c r="I69" s="523">
        <f>SUM(I70:I83)</f>
        <v>2648.8</v>
      </c>
      <c r="J69" s="513"/>
      <c r="K69" s="492"/>
      <c r="L69" s="633"/>
      <c r="M69" s="651"/>
    </row>
    <row r="70" spans="2:15" ht="74.25" customHeight="1" x14ac:dyDescent="0.2">
      <c r="B70" s="22" t="s">
        <v>316</v>
      </c>
      <c r="C70" s="16" t="s">
        <v>435</v>
      </c>
      <c r="D70" s="227">
        <v>1</v>
      </c>
      <c r="E70" s="229" t="s">
        <v>755</v>
      </c>
      <c r="F70" s="229" t="s">
        <v>786</v>
      </c>
      <c r="G70" s="27" t="s">
        <v>0</v>
      </c>
      <c r="H70" s="490">
        <v>210</v>
      </c>
      <c r="I70" s="490">
        <v>210</v>
      </c>
      <c r="J70" s="28" t="s">
        <v>562</v>
      </c>
      <c r="K70" s="427" t="s">
        <v>1200</v>
      </c>
      <c r="L70" s="427" t="s">
        <v>1194</v>
      </c>
      <c r="M70" s="33" t="s">
        <v>1195</v>
      </c>
    </row>
    <row r="71" spans="2:15" ht="45" customHeight="1" x14ac:dyDescent="0.2">
      <c r="B71" s="418" t="s">
        <v>317</v>
      </c>
      <c r="C71" s="120" t="s">
        <v>151</v>
      </c>
      <c r="D71" s="489" t="s">
        <v>540</v>
      </c>
      <c r="E71" s="240" t="s">
        <v>1056</v>
      </c>
      <c r="F71" s="229" t="s">
        <v>811</v>
      </c>
      <c r="G71" s="27" t="s">
        <v>0</v>
      </c>
      <c r="H71" s="490">
        <v>32</v>
      </c>
      <c r="I71" s="490">
        <v>5.3</v>
      </c>
      <c r="J71" s="28" t="s">
        <v>1043</v>
      </c>
      <c r="K71" s="426" t="s">
        <v>540</v>
      </c>
      <c r="L71" s="158" t="s">
        <v>540</v>
      </c>
      <c r="M71" s="33" t="s">
        <v>1192</v>
      </c>
    </row>
    <row r="72" spans="2:15" ht="42" customHeight="1" x14ac:dyDescent="0.2">
      <c r="B72" s="418" t="s">
        <v>318</v>
      </c>
      <c r="C72" s="418" t="s">
        <v>240</v>
      </c>
      <c r="D72" s="489" t="s">
        <v>540</v>
      </c>
      <c r="E72" s="240" t="s">
        <v>787</v>
      </c>
      <c r="F72" s="229" t="s">
        <v>788</v>
      </c>
      <c r="G72" s="27" t="s">
        <v>0</v>
      </c>
      <c r="H72" s="490">
        <v>245</v>
      </c>
      <c r="I72" s="490">
        <v>237.4</v>
      </c>
      <c r="J72" s="28" t="s">
        <v>563</v>
      </c>
      <c r="K72" s="426" t="s">
        <v>1198</v>
      </c>
      <c r="L72" s="426" t="s">
        <v>1197</v>
      </c>
      <c r="M72" s="33" t="s">
        <v>1201</v>
      </c>
    </row>
    <row r="73" spans="2:15" s="3" customFormat="1" ht="34.5" customHeight="1" x14ac:dyDescent="0.2">
      <c r="B73" s="939" t="s">
        <v>319</v>
      </c>
      <c r="C73" s="941" t="s">
        <v>94</v>
      </c>
      <c r="D73" s="233">
        <v>1</v>
      </c>
      <c r="E73" s="240" t="s">
        <v>789</v>
      </c>
      <c r="F73" s="240" t="s">
        <v>788</v>
      </c>
      <c r="G73" s="27" t="s">
        <v>3</v>
      </c>
      <c r="H73" s="490">
        <v>180.7</v>
      </c>
      <c r="I73" s="490">
        <v>94.3</v>
      </c>
      <c r="J73" s="938" t="s">
        <v>564</v>
      </c>
      <c r="K73" s="907" t="s">
        <v>1199</v>
      </c>
      <c r="L73" s="907" t="s">
        <v>1196</v>
      </c>
      <c r="M73" s="891" t="s">
        <v>1202</v>
      </c>
    </row>
    <row r="74" spans="2:15" s="3" customFormat="1" ht="42.75" customHeight="1" x14ac:dyDescent="0.2">
      <c r="B74" s="940"/>
      <c r="C74" s="941"/>
      <c r="D74" s="227">
        <v>2</v>
      </c>
      <c r="E74" s="228" t="s">
        <v>790</v>
      </c>
      <c r="F74" s="228" t="s">
        <v>741</v>
      </c>
      <c r="G74" s="27" t="s">
        <v>0</v>
      </c>
      <c r="H74" s="490">
        <v>50</v>
      </c>
      <c r="I74" s="490">
        <v>48.4</v>
      </c>
      <c r="J74" s="938"/>
      <c r="K74" s="908"/>
      <c r="L74" s="908"/>
      <c r="M74" s="891"/>
    </row>
    <row r="75" spans="2:15" s="3" customFormat="1" ht="45" customHeight="1" x14ac:dyDescent="0.2">
      <c r="B75" s="418" t="s">
        <v>320</v>
      </c>
      <c r="C75" s="27" t="s">
        <v>273</v>
      </c>
      <c r="D75" s="233">
        <v>1</v>
      </c>
      <c r="E75" s="240" t="s">
        <v>787</v>
      </c>
      <c r="F75" s="240" t="s">
        <v>788</v>
      </c>
      <c r="G75" s="27" t="s">
        <v>0</v>
      </c>
      <c r="H75" s="490">
        <v>300</v>
      </c>
      <c r="I75" s="490">
        <v>300</v>
      </c>
      <c r="J75" s="33" t="s">
        <v>1203</v>
      </c>
      <c r="K75" s="25">
        <v>50</v>
      </c>
      <c r="L75" s="25">
        <v>50</v>
      </c>
      <c r="M75" s="33" t="s">
        <v>1204</v>
      </c>
    </row>
    <row r="76" spans="2:15" ht="81" customHeight="1" x14ac:dyDescent="0.2">
      <c r="B76" s="959" t="s">
        <v>321</v>
      </c>
      <c r="C76" s="939" t="s">
        <v>274</v>
      </c>
      <c r="D76" s="227">
        <v>1</v>
      </c>
      <c r="E76" s="228" t="s">
        <v>792</v>
      </c>
      <c r="F76" s="228" t="s">
        <v>788</v>
      </c>
      <c r="G76" s="879" t="s">
        <v>0</v>
      </c>
      <c r="H76" s="895">
        <v>101</v>
      </c>
      <c r="I76" s="895">
        <v>36.6</v>
      </c>
      <c r="J76" s="418" t="s">
        <v>1205</v>
      </c>
      <c r="K76" s="427" t="s">
        <v>524</v>
      </c>
      <c r="L76" s="427" t="s">
        <v>524</v>
      </c>
      <c r="M76" s="885" t="s">
        <v>1209</v>
      </c>
    </row>
    <row r="77" spans="2:15" ht="74.25" customHeight="1" x14ac:dyDescent="0.2">
      <c r="B77" s="960"/>
      <c r="C77" s="940"/>
      <c r="D77" s="227">
        <v>2</v>
      </c>
      <c r="E77" s="228" t="s">
        <v>793</v>
      </c>
      <c r="F77" s="228" t="s">
        <v>788</v>
      </c>
      <c r="G77" s="881"/>
      <c r="H77" s="896"/>
      <c r="I77" s="896"/>
      <c r="J77" s="419"/>
      <c r="K77" s="428"/>
      <c r="L77" s="636"/>
      <c r="M77" s="886"/>
    </row>
    <row r="78" spans="2:15" s="3" customFormat="1" ht="57" customHeight="1" x14ac:dyDescent="0.2">
      <c r="B78" s="418" t="s">
        <v>322</v>
      </c>
      <c r="C78" s="879" t="s">
        <v>275</v>
      </c>
      <c r="D78" s="227">
        <v>1</v>
      </c>
      <c r="E78" s="228" t="s">
        <v>891</v>
      </c>
      <c r="F78" s="228" t="s">
        <v>788</v>
      </c>
      <c r="G78" s="879" t="s">
        <v>0</v>
      </c>
      <c r="H78" s="895">
        <v>50</v>
      </c>
      <c r="I78" s="895">
        <v>17.8</v>
      </c>
      <c r="J78" s="939" t="s">
        <v>1205</v>
      </c>
      <c r="K78" s="909" t="s">
        <v>524</v>
      </c>
      <c r="L78" s="909" t="s">
        <v>540</v>
      </c>
      <c r="M78" s="885" t="s">
        <v>1210</v>
      </c>
    </row>
    <row r="79" spans="2:15" s="524" customFormat="1" ht="57" customHeight="1" x14ac:dyDescent="0.2">
      <c r="B79" s="420"/>
      <c r="C79" s="881"/>
      <c r="D79" s="227">
        <v>2</v>
      </c>
      <c r="E79" s="228" t="s">
        <v>791</v>
      </c>
      <c r="F79" s="228" t="s">
        <v>788</v>
      </c>
      <c r="G79" s="881"/>
      <c r="H79" s="896"/>
      <c r="I79" s="896"/>
      <c r="J79" s="940"/>
      <c r="K79" s="910"/>
      <c r="L79" s="910"/>
      <c r="M79" s="886"/>
    </row>
    <row r="80" spans="2:15" s="2" customFormat="1" ht="45.75" customHeight="1" x14ac:dyDescent="0.2">
      <c r="B80" s="959" t="s">
        <v>323</v>
      </c>
      <c r="C80" s="967" t="s">
        <v>436</v>
      </c>
      <c r="D80" s="252">
        <v>1</v>
      </c>
      <c r="E80" s="229" t="s">
        <v>800</v>
      </c>
      <c r="F80" s="253" t="s">
        <v>794</v>
      </c>
      <c r="G80" s="967" t="s">
        <v>0</v>
      </c>
      <c r="H80" s="895">
        <v>1233.9000000000001</v>
      </c>
      <c r="I80" s="895">
        <v>1228</v>
      </c>
      <c r="J80" s="939" t="s">
        <v>565</v>
      </c>
      <c r="K80" s="907" t="s">
        <v>626</v>
      </c>
      <c r="L80" s="909" t="s">
        <v>626</v>
      </c>
      <c r="M80" s="885" t="s">
        <v>1211</v>
      </c>
    </row>
    <row r="81" spans="2:13" s="2" customFormat="1" ht="34.5" customHeight="1" x14ac:dyDescent="0.2">
      <c r="B81" s="960"/>
      <c r="C81" s="968"/>
      <c r="D81" s="252">
        <v>2</v>
      </c>
      <c r="E81" s="229" t="s">
        <v>799</v>
      </c>
      <c r="F81" s="253" t="s">
        <v>802</v>
      </c>
      <c r="G81" s="968"/>
      <c r="H81" s="896"/>
      <c r="I81" s="896"/>
      <c r="J81" s="940"/>
      <c r="K81" s="908"/>
      <c r="L81" s="910"/>
      <c r="M81" s="886"/>
    </row>
    <row r="82" spans="2:13" s="2" customFormat="1" ht="42.75" customHeight="1" x14ac:dyDescent="0.2">
      <c r="B82" s="22" t="s">
        <v>475</v>
      </c>
      <c r="C82" s="21" t="s">
        <v>125</v>
      </c>
      <c r="D82" s="252">
        <v>1</v>
      </c>
      <c r="E82" s="228" t="s">
        <v>798</v>
      </c>
      <c r="F82" s="253" t="s">
        <v>794</v>
      </c>
      <c r="G82" s="21" t="s">
        <v>0</v>
      </c>
      <c r="H82" s="490">
        <v>400</v>
      </c>
      <c r="I82" s="490">
        <v>400</v>
      </c>
      <c r="J82" s="33" t="s">
        <v>724</v>
      </c>
      <c r="K82" s="158" t="s">
        <v>552</v>
      </c>
      <c r="L82" s="158" t="s">
        <v>552</v>
      </c>
      <c r="M82" s="33" t="s">
        <v>1212</v>
      </c>
    </row>
    <row r="83" spans="2:13" s="2" customFormat="1" ht="63.75" customHeight="1" x14ac:dyDescent="0.2">
      <c r="B83" s="422" t="s">
        <v>476</v>
      </c>
      <c r="C83" s="525" t="s">
        <v>221</v>
      </c>
      <c r="D83" s="526">
        <v>1</v>
      </c>
      <c r="E83" s="527" t="s">
        <v>801</v>
      </c>
      <c r="F83" s="253" t="s">
        <v>802</v>
      </c>
      <c r="G83" s="525" t="s">
        <v>219</v>
      </c>
      <c r="H83" s="496">
        <v>71</v>
      </c>
      <c r="I83" s="496">
        <v>71</v>
      </c>
      <c r="J83" s="33" t="s">
        <v>566</v>
      </c>
      <c r="K83" s="158" t="s">
        <v>567</v>
      </c>
      <c r="L83" s="158" t="s">
        <v>567</v>
      </c>
      <c r="M83" s="33" t="s">
        <v>1213</v>
      </c>
    </row>
    <row r="84" spans="2:13" s="2" customFormat="1" ht="24" customHeight="1" x14ac:dyDescent="0.2">
      <c r="B84" s="964" t="s">
        <v>204</v>
      </c>
      <c r="C84" s="964"/>
      <c r="D84" s="964"/>
      <c r="E84" s="964"/>
      <c r="F84" s="964"/>
      <c r="G84" s="964"/>
      <c r="H84" s="528">
        <f>+H69+H66+H59+H53+H41+H34+H27+H22+H13+H47</f>
        <v>7118.2000000000007</v>
      </c>
      <c r="I84" s="528">
        <f>+I69+I66+I59+I53+I41+I34+I27+I22+I13+I47</f>
        <v>6611.9</v>
      </c>
      <c r="J84" s="529"/>
      <c r="K84" s="530"/>
      <c r="L84" s="637"/>
      <c r="M84" s="794"/>
    </row>
    <row r="85" spans="2:13" s="2" customFormat="1" ht="16.5" customHeight="1" x14ac:dyDescent="0.2">
      <c r="B85" s="965"/>
      <c r="C85" s="965"/>
      <c r="D85" s="965"/>
      <c r="E85" s="965"/>
      <c r="F85" s="965"/>
      <c r="G85" s="965"/>
      <c r="H85" s="531"/>
      <c r="I85" s="531"/>
      <c r="J85" s="529"/>
      <c r="K85" s="530"/>
      <c r="L85" s="637"/>
      <c r="M85" s="794"/>
    </row>
    <row r="86" spans="2:13" s="5" customFormat="1" ht="30" customHeight="1" x14ac:dyDescent="0.2">
      <c r="B86" s="285"/>
      <c r="C86" s="72" t="s">
        <v>170</v>
      </c>
      <c r="D86" s="532"/>
      <c r="E86" s="533"/>
      <c r="F86" s="533"/>
      <c r="G86" s="285"/>
      <c r="H86" s="102">
        <f t="shared" ref="H86:I86" si="0">SUM(H88:H93)</f>
        <v>7118.2</v>
      </c>
      <c r="I86" s="102">
        <f t="shared" si="0"/>
        <v>6611.9000000000015</v>
      </c>
      <c r="J86" s="529"/>
      <c r="K86" s="530"/>
      <c r="L86" s="637"/>
      <c r="M86" s="794"/>
    </row>
    <row r="87" spans="2:13" s="5" customFormat="1" ht="18.75" customHeight="1" x14ac:dyDescent="0.2">
      <c r="B87" s="246"/>
      <c r="C87" s="122" t="s">
        <v>171</v>
      </c>
      <c r="D87" s="534"/>
      <c r="E87" s="122"/>
      <c r="F87" s="122"/>
      <c r="G87" s="246"/>
      <c r="H87" s="535"/>
      <c r="I87" s="535"/>
      <c r="J87" s="529"/>
      <c r="K87" s="530"/>
      <c r="L87" s="637"/>
      <c r="M87" s="794"/>
    </row>
    <row r="88" spans="2:13" s="5" customFormat="1" ht="27" customHeight="1" x14ac:dyDescent="0.2">
      <c r="B88" s="246"/>
      <c r="C88" s="122" t="s">
        <v>172</v>
      </c>
      <c r="D88" s="534"/>
      <c r="E88" s="122"/>
      <c r="F88" s="122"/>
      <c r="G88" s="246" t="s">
        <v>0</v>
      </c>
      <c r="H88" s="105">
        <f>+H83+H82+H80+H78+H76+H75+H74+H72+H71+H70+H68+H67+H65+H64+H63+H62+H61+H60+H58+H52+H50+H48+H45+H43+H42+H40+H39+H38+H37+H36+H35+H30+H28+H25+H23+H19+H18+H15+H14+H21+H54</f>
        <v>5338.5</v>
      </c>
      <c r="I88" s="105">
        <f>+I83+I82+I80+I78+I76+I75+I74+I72+I71+I70+I68+I67+I65+I64+I63+I62+I61+I60+I58+I52+I50+I48+I45+I43+I42+I40+I39+I38+I37+I36+I35+I30+I28+I25+I23+I19+I18+I15+I14+I21+I54</f>
        <v>5076.1000000000013</v>
      </c>
      <c r="J88" s="529"/>
      <c r="K88" s="530"/>
      <c r="L88" s="637"/>
      <c r="M88" s="794"/>
    </row>
    <row r="89" spans="2:13" s="5" customFormat="1" ht="28.5" customHeight="1" x14ac:dyDescent="0.2">
      <c r="B89" s="246"/>
      <c r="C89" s="122" t="s">
        <v>173</v>
      </c>
      <c r="D89" s="534"/>
      <c r="E89" s="122"/>
      <c r="F89" s="122"/>
      <c r="G89" s="246" t="s">
        <v>3</v>
      </c>
      <c r="H89" s="105">
        <f>+H17+H24+H33+H51+H73</f>
        <v>432.7</v>
      </c>
      <c r="I89" s="105">
        <f>+I17+I24+I33+I51+I73</f>
        <v>333.2</v>
      </c>
      <c r="J89" s="529"/>
      <c r="K89" s="530"/>
      <c r="L89" s="637"/>
      <c r="M89" s="794"/>
    </row>
    <row r="90" spans="2:13" s="5" customFormat="1" ht="22.5" customHeight="1" x14ac:dyDescent="0.2">
      <c r="B90" s="246"/>
      <c r="C90" s="122" t="s">
        <v>174</v>
      </c>
      <c r="D90" s="534"/>
      <c r="E90" s="122"/>
      <c r="F90" s="122"/>
      <c r="G90" s="246" t="s">
        <v>4</v>
      </c>
      <c r="H90" s="105"/>
      <c r="I90" s="105"/>
      <c r="J90" s="529"/>
      <c r="K90" s="530"/>
      <c r="L90" s="637"/>
      <c r="M90" s="794"/>
    </row>
    <row r="91" spans="2:13" s="5" customFormat="1" ht="27" customHeight="1" x14ac:dyDescent="0.2">
      <c r="B91" s="246"/>
      <c r="C91" s="122" t="s">
        <v>175</v>
      </c>
      <c r="D91" s="534"/>
      <c r="E91" s="122"/>
      <c r="F91" s="122"/>
      <c r="G91" s="246" t="s">
        <v>1</v>
      </c>
      <c r="H91" s="105">
        <f>+H26+H29+H31+H32+H20+H16</f>
        <v>1347</v>
      </c>
      <c r="I91" s="105">
        <f>+I26+I29+I31+I32+I20+I16</f>
        <v>1202.5999999999999</v>
      </c>
      <c r="J91" s="529"/>
      <c r="K91" s="530"/>
      <c r="L91" s="637"/>
      <c r="M91" s="794"/>
    </row>
    <row r="92" spans="2:13" s="5" customFormat="1" ht="22.5" customHeight="1" x14ac:dyDescent="0.2">
      <c r="B92" s="246"/>
      <c r="C92" s="122" t="s">
        <v>176</v>
      </c>
      <c r="D92" s="534"/>
      <c r="E92" s="122"/>
      <c r="F92" s="122"/>
      <c r="G92" s="246" t="s">
        <v>2</v>
      </c>
      <c r="H92" s="105"/>
      <c r="I92" s="105"/>
      <c r="J92" s="529"/>
      <c r="K92" s="530"/>
      <c r="L92" s="637"/>
      <c r="M92" s="794"/>
    </row>
    <row r="93" spans="2:13" s="5" customFormat="1" ht="22.5" customHeight="1" x14ac:dyDescent="0.2">
      <c r="B93" s="536"/>
      <c r="C93" s="123" t="s">
        <v>177</v>
      </c>
      <c r="D93" s="537"/>
      <c r="E93" s="123"/>
      <c r="F93" s="123"/>
      <c r="G93" s="247" t="s">
        <v>181</v>
      </c>
      <c r="H93" s="105"/>
      <c r="I93" s="105"/>
      <c r="J93" s="529"/>
      <c r="K93" s="530"/>
      <c r="L93" s="637"/>
      <c r="M93" s="794"/>
    </row>
    <row r="94" spans="2:13" s="5" customFormat="1" ht="46.5" customHeight="1" x14ac:dyDescent="0.2">
      <c r="B94" s="248"/>
      <c r="C94" s="106" t="s">
        <v>178</v>
      </c>
      <c r="D94" s="538"/>
      <c r="E94" s="539"/>
      <c r="F94" s="539"/>
      <c r="G94" s="248" t="s">
        <v>182</v>
      </c>
      <c r="H94" s="540"/>
      <c r="I94" s="540"/>
      <c r="J94" s="529"/>
      <c r="K94" s="530"/>
      <c r="L94" s="637"/>
      <c r="M94" s="794"/>
    </row>
    <row r="95" spans="2:13" s="5" customFormat="1" ht="34.5" customHeight="1" x14ac:dyDescent="0.2">
      <c r="B95" s="249"/>
      <c r="C95" s="541" t="s">
        <v>180</v>
      </c>
      <c r="D95" s="542"/>
      <c r="E95" s="543"/>
      <c r="F95" s="543"/>
      <c r="G95" s="249"/>
      <c r="H95" s="544">
        <f t="shared" ref="H95:I95" si="1">+H94+H86</f>
        <v>7118.2</v>
      </c>
      <c r="I95" s="544">
        <f t="shared" si="1"/>
        <v>6611.9000000000015</v>
      </c>
      <c r="J95" s="529"/>
      <c r="K95" s="530"/>
      <c r="L95" s="637"/>
      <c r="M95" s="794"/>
    </row>
    <row r="96" spans="2:13" s="5" customFormat="1" ht="24" customHeight="1" x14ac:dyDescent="0.2">
      <c r="B96" s="246"/>
      <c r="C96" s="63" t="s">
        <v>179</v>
      </c>
      <c r="D96" s="534"/>
      <c r="E96" s="122"/>
      <c r="F96" s="122"/>
      <c r="G96" s="246"/>
      <c r="H96" s="535">
        <f>+H32+H31+H29+H26</f>
        <v>690</v>
      </c>
      <c r="I96" s="535">
        <f>+I32+I31+I29+I26</f>
        <v>559.79999999999995</v>
      </c>
      <c r="J96" s="545"/>
      <c r="K96" s="546"/>
      <c r="L96" s="638"/>
      <c r="M96" s="795"/>
    </row>
    <row r="97" spans="2:13" s="2" customFormat="1" ht="45" hidden="1" x14ac:dyDescent="0.2">
      <c r="B97" s="246"/>
      <c r="C97" s="65" t="s">
        <v>216</v>
      </c>
      <c r="D97" s="547"/>
      <c r="E97" s="104"/>
      <c r="F97" s="104"/>
      <c r="G97" s="548"/>
      <c r="H97" s="549"/>
      <c r="I97" s="549"/>
      <c r="J97" s="550"/>
      <c r="K97" s="551"/>
      <c r="L97" s="639"/>
      <c r="M97" s="796"/>
    </row>
    <row r="99" spans="2:13" hidden="1" x14ac:dyDescent="0.2"/>
    <row r="100" spans="2:13" hidden="1" x14ac:dyDescent="0.2">
      <c r="H100" s="554" t="e">
        <f>+H79+#REF!+#REF!</f>
        <v>#REF!</v>
      </c>
      <c r="I100" s="554" t="e">
        <f>+I79+#REF!+#REF!</f>
        <v>#REF!</v>
      </c>
      <c r="J100" s="555"/>
      <c r="K100" s="556"/>
      <c r="L100" s="640"/>
      <c r="M100" s="798"/>
    </row>
    <row r="101" spans="2:13" hidden="1" x14ac:dyDescent="0.2">
      <c r="H101" s="554">
        <f>+H32+H31+H29+H26+H20+H16</f>
        <v>1347</v>
      </c>
      <c r="I101" s="554">
        <f>+I32+I31+I29+I26+I20+I16</f>
        <v>1202.5999999999999</v>
      </c>
    </row>
    <row r="102" spans="2:13" hidden="1" x14ac:dyDescent="0.2">
      <c r="H102" s="554" t="e">
        <f>+H14+H17+H21+#REF!+#REF!+#REF!+H33+H51+#REF!+#REF!+#REF!+H54+#REF!+H73</f>
        <v>#REF!</v>
      </c>
      <c r="I102" s="554" t="e">
        <f>+I14+I17+I21+#REF!+#REF!+#REF!+I33+I51+#REF!+#REF!+#REF!+I54+#REF!+I73</f>
        <v>#REF!</v>
      </c>
      <c r="J102" s="555"/>
      <c r="K102" s="556"/>
      <c r="L102" s="640"/>
      <c r="M102" s="798"/>
    </row>
    <row r="103" spans="2:13" hidden="1" x14ac:dyDescent="0.2"/>
    <row r="104" spans="2:13" hidden="1" x14ac:dyDescent="0.2"/>
  </sheetData>
  <mergeCells count="145">
    <mergeCell ref="M76:M77"/>
    <mergeCell ref="L80:L81"/>
    <mergeCell ref="K80:K81"/>
    <mergeCell ref="B84:G84"/>
    <mergeCell ref="B85:G85"/>
    <mergeCell ref="B73:B74"/>
    <mergeCell ref="C73:C74"/>
    <mergeCell ref="C78:C79"/>
    <mergeCell ref="C54:C57"/>
    <mergeCell ref="B54:B57"/>
    <mergeCell ref="J80:J81"/>
    <mergeCell ref="B76:B77"/>
    <mergeCell ref="C76:C77"/>
    <mergeCell ref="C80:C81"/>
    <mergeCell ref="B80:B81"/>
    <mergeCell ref="G80:G81"/>
    <mergeCell ref="H80:H81"/>
    <mergeCell ref="B30:B31"/>
    <mergeCell ref="B32:B33"/>
    <mergeCell ref="C32:C33"/>
    <mergeCell ref="B50:B51"/>
    <mergeCell ref="C50:C51"/>
    <mergeCell ref="C30:C31"/>
    <mergeCell ref="C48:C49"/>
    <mergeCell ref="B48:B49"/>
    <mergeCell ref="B45:B46"/>
    <mergeCell ref="C45:C46"/>
    <mergeCell ref="C43:C44"/>
    <mergeCell ref="B43:B44"/>
    <mergeCell ref="G48:G49"/>
    <mergeCell ref="J15:J17"/>
    <mergeCell ref="K15:K17"/>
    <mergeCell ref="J19:J20"/>
    <mergeCell ref="K19:K20"/>
    <mergeCell ref="J73:J74"/>
    <mergeCell ref="K73:K74"/>
    <mergeCell ref="J78:J79"/>
    <mergeCell ref="K78:K79"/>
    <mergeCell ref="J25:J26"/>
    <mergeCell ref="K25:K26"/>
    <mergeCell ref="J28:J29"/>
    <mergeCell ref="J30:J31"/>
    <mergeCell ref="J32:J33"/>
    <mergeCell ref="K28:K29"/>
    <mergeCell ref="K30:K31"/>
    <mergeCell ref="K32:K33"/>
    <mergeCell ref="J23:J24"/>
    <mergeCell ref="K23:K24"/>
    <mergeCell ref="G76:G77"/>
    <mergeCell ref="H76:H77"/>
    <mergeCell ref="G78:G79"/>
    <mergeCell ref="H78:H79"/>
    <mergeCell ref="G45:G46"/>
    <mergeCell ref="G1:J1"/>
    <mergeCell ref="G2:K2"/>
    <mergeCell ref="G3:K3"/>
    <mergeCell ref="G4:J4"/>
    <mergeCell ref="B12:K12"/>
    <mergeCell ref="B9:B11"/>
    <mergeCell ref="C9:C11"/>
    <mergeCell ref="D9:D11"/>
    <mergeCell ref="E9:E11"/>
    <mergeCell ref="F9:F11"/>
    <mergeCell ref="G9:G11"/>
    <mergeCell ref="J9:K9"/>
    <mergeCell ref="J10:J11"/>
    <mergeCell ref="K10:K11"/>
    <mergeCell ref="H9:H11"/>
    <mergeCell ref="G5:J5"/>
    <mergeCell ref="I9:I11"/>
    <mergeCell ref="A7:M7"/>
    <mergeCell ref="B28:B29"/>
    <mergeCell ref="B19:B20"/>
    <mergeCell ref="C25:C26"/>
    <mergeCell ref="C28:C29"/>
    <mergeCell ref="B25:B26"/>
    <mergeCell ref="C19:C20"/>
    <mergeCell ref="B15:B17"/>
    <mergeCell ref="C15:C17"/>
    <mergeCell ref="B23:B24"/>
    <mergeCell ref="C22:F22"/>
    <mergeCell ref="C27:F27"/>
    <mergeCell ref="F23:F24"/>
    <mergeCell ref="E23:E24"/>
    <mergeCell ref="D23:D24"/>
    <mergeCell ref="C23:C24"/>
    <mergeCell ref="H45:H46"/>
    <mergeCell ref="G43:G44"/>
    <mergeCell ref="H43:H44"/>
    <mergeCell ref="C34:F34"/>
    <mergeCell ref="D15:D17"/>
    <mergeCell ref="E15:E17"/>
    <mergeCell ref="F15:F17"/>
    <mergeCell ref="F19:F20"/>
    <mergeCell ref="D28:D29"/>
    <mergeCell ref="E28:E29"/>
    <mergeCell ref="F28:F29"/>
    <mergeCell ref="L25:L26"/>
    <mergeCell ref="M43:M44"/>
    <mergeCell ref="L28:L29"/>
    <mergeCell ref="L30:L31"/>
    <mergeCell ref="L32:L33"/>
    <mergeCell ref="L73:L74"/>
    <mergeCell ref="L78:L79"/>
    <mergeCell ref="C13:F13"/>
    <mergeCell ref="C41:F41"/>
    <mergeCell ref="C47:F47"/>
    <mergeCell ref="C53:F53"/>
    <mergeCell ref="C59:F59"/>
    <mergeCell ref="C69:F69"/>
    <mergeCell ref="C66:F66"/>
    <mergeCell ref="F48:F49"/>
    <mergeCell ref="F50:F51"/>
    <mergeCell ref="H48:H49"/>
    <mergeCell ref="F54:F57"/>
    <mergeCell ref="D30:D31"/>
    <mergeCell ref="E30:E31"/>
    <mergeCell ref="F30:F31"/>
    <mergeCell ref="D32:D33"/>
    <mergeCell ref="E32:E33"/>
    <mergeCell ref="F32:F33"/>
    <mergeCell ref="M45:M46"/>
    <mergeCell ref="G54:G57"/>
    <mergeCell ref="H54:H57"/>
    <mergeCell ref="I54:I57"/>
    <mergeCell ref="M78:M79"/>
    <mergeCell ref="M80:M81"/>
    <mergeCell ref="M10:M11"/>
    <mergeCell ref="M15:M17"/>
    <mergeCell ref="M23:M24"/>
    <mergeCell ref="M25:M26"/>
    <mergeCell ref="M28:M29"/>
    <mergeCell ref="M30:M31"/>
    <mergeCell ref="M32:M33"/>
    <mergeCell ref="M73:M74"/>
    <mergeCell ref="I43:I44"/>
    <mergeCell ref="I45:I46"/>
    <mergeCell ref="I48:I49"/>
    <mergeCell ref="I76:I77"/>
    <mergeCell ref="I78:I79"/>
    <mergeCell ref="I80:I81"/>
    <mergeCell ref="L10:L11"/>
    <mergeCell ref="L15:L17"/>
    <mergeCell ref="L19:L20"/>
    <mergeCell ref="L23:L24"/>
  </mergeCells>
  <phoneticPr fontId="10" type="noConversion"/>
  <pageMargins left="0.39370078740157483" right="0.19685039370078741" top="0.39370078740157483" bottom="0.19685039370078741" header="0" footer="0"/>
  <pageSetup paperSize="9" scale="49" fitToHeight="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pageSetUpPr fitToPage="1"/>
  </sheetPr>
  <dimension ref="B1:XFD148"/>
  <sheetViews>
    <sheetView zoomScale="85" zoomScaleNormal="85" workbookViewId="0">
      <pane ySplit="3" topLeftCell="A4" activePane="bottomLeft" state="frozen"/>
      <selection pane="bottomLeft" activeCell="E14" sqref="E14"/>
    </sheetView>
  </sheetViews>
  <sheetFormatPr defaultColWidth="9.140625" defaultRowHeight="30" customHeight="1" x14ac:dyDescent="0.2"/>
  <cols>
    <col min="1" max="1" width="2.42578125" style="8" customWidth="1"/>
    <col min="2" max="2" width="17.28515625" style="8" customWidth="1"/>
    <col min="3" max="3" width="55.5703125" style="8" customWidth="1"/>
    <col min="4" max="4" width="5.28515625" style="283" customWidth="1"/>
    <col min="5" max="5" width="43.140625" style="262" customWidth="1"/>
    <col min="6" max="6" width="32.5703125" style="273" customWidth="1"/>
    <col min="7" max="7" width="8.7109375" style="290" customWidth="1"/>
    <col min="8" max="8" width="12.85546875" style="599" customWidth="1"/>
    <col min="9" max="9" width="12.85546875" style="672" customWidth="1"/>
    <col min="10" max="10" width="37.28515625" style="8" customWidth="1"/>
    <col min="11" max="11" width="9.28515625" style="850" customWidth="1"/>
    <col min="12" max="12" width="9.28515625" style="851" customWidth="1"/>
    <col min="13" max="13" width="57.5703125" style="683" customWidth="1"/>
    <col min="14" max="16384" width="9.140625" style="8"/>
  </cols>
  <sheetData>
    <row r="1" spans="2:13 16384:16384" ht="14.25" customHeight="1" x14ac:dyDescent="0.2">
      <c r="B1" s="561"/>
      <c r="C1" s="561"/>
      <c r="D1" s="293"/>
      <c r="E1" s="297"/>
      <c r="F1" s="294"/>
      <c r="G1" s="562"/>
      <c r="H1" s="563"/>
      <c r="I1" s="667"/>
      <c r="J1" s="561"/>
      <c r="K1" s="563"/>
      <c r="L1" s="667"/>
      <c r="M1" s="673"/>
    </row>
    <row r="2" spans="2:13 16384:16384" ht="21" customHeight="1" x14ac:dyDescent="0.2">
      <c r="B2" s="946" t="s">
        <v>48</v>
      </c>
      <c r="C2" s="946" t="s">
        <v>96</v>
      </c>
      <c r="D2" s="947" t="s">
        <v>731</v>
      </c>
      <c r="E2" s="946" t="s">
        <v>732</v>
      </c>
      <c r="F2" s="946" t="s">
        <v>733</v>
      </c>
      <c r="G2" s="947" t="s">
        <v>808</v>
      </c>
      <c r="H2" s="948" t="s">
        <v>1336</v>
      </c>
      <c r="I2" s="948" t="s">
        <v>1336</v>
      </c>
      <c r="J2" s="948" t="s">
        <v>734</v>
      </c>
      <c r="K2" s="948"/>
      <c r="L2" s="831"/>
      <c r="M2" s="643"/>
    </row>
    <row r="3" spans="2:13 16384:16384" ht="72.75" customHeight="1" x14ac:dyDescent="0.2">
      <c r="B3" s="946"/>
      <c r="C3" s="946"/>
      <c r="D3" s="947"/>
      <c r="E3" s="946"/>
      <c r="F3" s="946"/>
      <c r="G3" s="947"/>
      <c r="H3" s="948"/>
      <c r="I3" s="948"/>
      <c r="J3" s="948" t="s">
        <v>735</v>
      </c>
      <c r="K3" s="897" t="s">
        <v>1059</v>
      </c>
      <c r="L3" s="897" t="s">
        <v>1060</v>
      </c>
      <c r="M3" s="887" t="s">
        <v>1061</v>
      </c>
    </row>
    <row r="4" spans="2:13 16384:16384" ht="27" hidden="1" customHeight="1" x14ac:dyDescent="0.2">
      <c r="B4" s="946"/>
      <c r="C4" s="946"/>
      <c r="D4" s="947"/>
      <c r="E4" s="946"/>
      <c r="F4" s="946"/>
      <c r="G4" s="947"/>
      <c r="H4" s="948"/>
      <c r="I4" s="948"/>
      <c r="J4" s="948"/>
      <c r="K4" s="897"/>
      <c r="L4" s="897"/>
      <c r="M4" s="887"/>
    </row>
    <row r="5" spans="2:13 16384:16384" s="482" customFormat="1" ht="39.75" customHeight="1" x14ac:dyDescent="0.3">
      <c r="B5" s="1002" t="s">
        <v>1028</v>
      </c>
      <c r="C5" s="1002"/>
      <c r="D5" s="1002"/>
      <c r="E5" s="1002"/>
      <c r="F5" s="1002"/>
      <c r="G5" s="1002"/>
      <c r="H5" s="1002"/>
      <c r="I5" s="1002"/>
      <c r="J5" s="1002"/>
      <c r="K5" s="1002"/>
      <c r="L5" s="860"/>
      <c r="M5" s="861"/>
    </row>
    <row r="6" spans="2:13 16384:16384" s="564" customFormat="1" ht="30.75" customHeight="1" x14ac:dyDescent="0.2">
      <c r="B6" s="513" t="s">
        <v>17</v>
      </c>
      <c r="C6" s="513" t="s">
        <v>12</v>
      </c>
      <c r="D6" s="513"/>
      <c r="E6" s="513"/>
      <c r="F6" s="513"/>
      <c r="G6" s="521"/>
      <c r="H6" s="572">
        <f>SUM(H7:H9)</f>
        <v>170.7</v>
      </c>
      <c r="I6" s="572">
        <f>SUM(I7:I9)</f>
        <v>123.8</v>
      </c>
      <c r="J6" s="862"/>
      <c r="K6" s="863"/>
      <c r="L6" s="864"/>
      <c r="M6" s="865"/>
    </row>
    <row r="7" spans="2:13 16384:16384" ht="70.5" customHeight="1" x14ac:dyDescent="0.2">
      <c r="B7" s="28" t="s">
        <v>16</v>
      </c>
      <c r="C7" s="28" t="s">
        <v>282</v>
      </c>
      <c r="D7" s="263" t="s">
        <v>540</v>
      </c>
      <c r="E7" s="251" t="s">
        <v>813</v>
      </c>
      <c r="F7" s="257" t="s">
        <v>814</v>
      </c>
      <c r="G7" s="29" t="s">
        <v>248</v>
      </c>
      <c r="H7" s="490">
        <v>144.19999999999999</v>
      </c>
      <c r="I7" s="490">
        <v>106.1</v>
      </c>
      <c r="J7" s="28" t="s">
        <v>678</v>
      </c>
      <c r="K7" s="828">
        <v>100</v>
      </c>
      <c r="L7" s="828">
        <v>100</v>
      </c>
      <c r="M7" s="28" t="s">
        <v>1223</v>
      </c>
      <c r="XFD7" s="8">
        <f>SUBTOTAL(9,A7:XFC7)</f>
        <v>450.29999999999995</v>
      </c>
    </row>
    <row r="8" spans="2:13 16384:16384" ht="44.25" customHeight="1" x14ac:dyDescent="0.2">
      <c r="B8" s="938" t="s">
        <v>324</v>
      </c>
      <c r="C8" s="999" t="s">
        <v>60</v>
      </c>
      <c r="D8" s="998">
        <v>1</v>
      </c>
      <c r="E8" s="937" t="s">
        <v>1296</v>
      </c>
      <c r="F8" s="994" t="s">
        <v>741</v>
      </c>
      <c r="G8" s="938" t="s">
        <v>0</v>
      </c>
      <c r="H8" s="981">
        <v>26.5</v>
      </c>
      <c r="I8" s="981">
        <v>17.7</v>
      </c>
      <c r="J8" s="941" t="s">
        <v>679</v>
      </c>
      <c r="K8" s="1000">
        <v>225</v>
      </c>
      <c r="L8" s="1000">
        <v>226</v>
      </c>
      <c r="M8" s="941" t="s">
        <v>1224</v>
      </c>
    </row>
    <row r="9" spans="2:13 16384:16384" ht="43.5" customHeight="1" x14ac:dyDescent="0.2">
      <c r="B9" s="938"/>
      <c r="C9" s="999"/>
      <c r="D9" s="998"/>
      <c r="E9" s="937"/>
      <c r="F9" s="994"/>
      <c r="G9" s="938"/>
      <c r="H9" s="981"/>
      <c r="I9" s="981"/>
      <c r="J9" s="941"/>
      <c r="K9" s="1001"/>
      <c r="L9" s="1007"/>
      <c r="M9" s="941"/>
    </row>
    <row r="10" spans="2:13 16384:16384" ht="30.75" customHeight="1" x14ac:dyDescent="0.2">
      <c r="B10" s="513" t="s">
        <v>19</v>
      </c>
      <c r="C10" s="513" t="s">
        <v>14</v>
      </c>
      <c r="D10" s="513"/>
      <c r="E10" s="513"/>
      <c r="F10" s="513"/>
      <c r="G10" s="521"/>
      <c r="H10" s="565">
        <f>SUM(H11:H25)</f>
        <v>321.69999999999993</v>
      </c>
      <c r="I10" s="565">
        <f>SUM(I11:I25)</f>
        <v>313.99999999999994</v>
      </c>
      <c r="J10" s="566"/>
      <c r="K10" s="832"/>
      <c r="L10" s="833"/>
      <c r="M10" s="674"/>
    </row>
    <row r="11" spans="2:13 16384:16384" ht="122.25" customHeight="1" x14ac:dyDescent="0.2">
      <c r="B11" s="29" t="s">
        <v>20</v>
      </c>
      <c r="C11" s="28" t="s">
        <v>278</v>
      </c>
      <c r="D11" s="263" t="s">
        <v>540</v>
      </c>
      <c r="E11" s="251" t="s">
        <v>815</v>
      </c>
      <c r="F11" s="257" t="s">
        <v>814</v>
      </c>
      <c r="G11" s="29" t="s">
        <v>0</v>
      </c>
      <c r="H11" s="490">
        <v>17.5</v>
      </c>
      <c r="I11" s="490">
        <v>17.5</v>
      </c>
      <c r="J11" s="501" t="s">
        <v>680</v>
      </c>
      <c r="K11" s="828">
        <v>3</v>
      </c>
      <c r="L11" s="828">
        <v>4</v>
      </c>
      <c r="M11" s="501" t="s">
        <v>1225</v>
      </c>
    </row>
    <row r="12" spans="2:13 16384:16384" ht="100.5" customHeight="1" x14ac:dyDescent="0.2">
      <c r="B12" s="29" t="s">
        <v>23</v>
      </c>
      <c r="C12" s="28" t="s">
        <v>261</v>
      </c>
      <c r="D12" s="263" t="s">
        <v>540</v>
      </c>
      <c r="E12" s="251" t="s">
        <v>815</v>
      </c>
      <c r="F12" s="257" t="s">
        <v>814</v>
      </c>
      <c r="G12" s="29" t="s">
        <v>0</v>
      </c>
      <c r="H12" s="490">
        <v>10</v>
      </c>
      <c r="I12" s="490">
        <v>10</v>
      </c>
      <c r="J12" s="501" t="s">
        <v>851</v>
      </c>
      <c r="K12" s="828">
        <v>2</v>
      </c>
      <c r="L12" s="828">
        <v>2</v>
      </c>
      <c r="M12" s="501" t="s">
        <v>1229</v>
      </c>
    </row>
    <row r="13" spans="2:13 16384:16384" ht="45.75" customHeight="1" x14ac:dyDescent="0.2">
      <c r="B13" s="29" t="s">
        <v>24</v>
      </c>
      <c r="C13" s="28" t="s">
        <v>209</v>
      </c>
      <c r="D13" s="263" t="s">
        <v>540</v>
      </c>
      <c r="E13" s="251" t="s">
        <v>815</v>
      </c>
      <c r="F13" s="257" t="s">
        <v>814</v>
      </c>
      <c r="G13" s="29" t="s">
        <v>0</v>
      </c>
      <c r="H13" s="490">
        <v>3</v>
      </c>
      <c r="I13" s="490">
        <v>3</v>
      </c>
      <c r="J13" s="501" t="s">
        <v>681</v>
      </c>
      <c r="K13" s="866" t="s">
        <v>693</v>
      </c>
      <c r="L13" s="828" t="s">
        <v>1226</v>
      </c>
      <c r="M13" s="28" t="s">
        <v>1228</v>
      </c>
    </row>
    <row r="14" spans="2:13 16384:16384" ht="110.25" customHeight="1" x14ac:dyDescent="0.2">
      <c r="B14" s="29" t="s">
        <v>25</v>
      </c>
      <c r="C14" s="16" t="s">
        <v>210</v>
      </c>
      <c r="D14" s="263" t="s">
        <v>540</v>
      </c>
      <c r="E14" s="251" t="s">
        <v>815</v>
      </c>
      <c r="F14" s="257" t="s">
        <v>814</v>
      </c>
      <c r="G14" s="425" t="s">
        <v>0</v>
      </c>
      <c r="H14" s="567">
        <v>7.8</v>
      </c>
      <c r="I14" s="567">
        <v>7.8</v>
      </c>
      <c r="J14" s="569" t="s">
        <v>682</v>
      </c>
      <c r="K14" s="866" t="s">
        <v>600</v>
      </c>
      <c r="L14" s="828">
        <v>2845</v>
      </c>
      <c r="M14" s="28" t="s">
        <v>1227</v>
      </c>
    </row>
    <row r="15" spans="2:13 16384:16384" ht="162.75" customHeight="1" x14ac:dyDescent="0.2">
      <c r="B15" s="28" t="s">
        <v>26</v>
      </c>
      <c r="C15" s="28" t="s">
        <v>1055</v>
      </c>
      <c r="D15" s="263" t="s">
        <v>540</v>
      </c>
      <c r="E15" s="251" t="s">
        <v>815</v>
      </c>
      <c r="F15" s="257" t="s">
        <v>814</v>
      </c>
      <c r="G15" s="29" t="s">
        <v>0</v>
      </c>
      <c r="H15" s="490">
        <v>85.4</v>
      </c>
      <c r="I15" s="490">
        <v>79.099999999999994</v>
      </c>
      <c r="J15" s="501" t="s">
        <v>683</v>
      </c>
      <c r="K15" s="828">
        <v>2</v>
      </c>
      <c r="L15" s="828">
        <v>2</v>
      </c>
      <c r="M15" s="501" t="s">
        <v>1297</v>
      </c>
    </row>
    <row r="16" spans="2:13 16384:16384" ht="64.5" customHeight="1" x14ac:dyDescent="0.2">
      <c r="B16" s="28" t="s">
        <v>27</v>
      </c>
      <c r="C16" s="16" t="s">
        <v>211</v>
      </c>
      <c r="D16" s="263" t="s">
        <v>540</v>
      </c>
      <c r="E16" s="251" t="s">
        <v>815</v>
      </c>
      <c r="F16" s="257" t="s">
        <v>814</v>
      </c>
      <c r="G16" s="29" t="s">
        <v>0</v>
      </c>
      <c r="H16" s="490">
        <v>10.5</v>
      </c>
      <c r="I16" s="490">
        <v>10.5</v>
      </c>
      <c r="J16" s="501" t="s">
        <v>684</v>
      </c>
      <c r="K16" s="828" t="s">
        <v>694</v>
      </c>
      <c r="L16" s="828">
        <v>2733</v>
      </c>
      <c r="M16" s="501" t="s">
        <v>1230</v>
      </c>
    </row>
    <row r="17" spans="2:13" ht="47.25" customHeight="1" x14ac:dyDescent="0.2">
      <c r="B17" s="28" t="s">
        <v>28</v>
      </c>
      <c r="C17" s="28" t="s">
        <v>212</v>
      </c>
      <c r="D17" s="263" t="s">
        <v>540</v>
      </c>
      <c r="E17" s="251" t="s">
        <v>815</v>
      </c>
      <c r="F17" s="257" t="s">
        <v>814</v>
      </c>
      <c r="G17" s="29" t="s">
        <v>0</v>
      </c>
      <c r="H17" s="490">
        <v>3.1</v>
      </c>
      <c r="I17" s="490">
        <v>3.1</v>
      </c>
      <c r="J17" s="501" t="s">
        <v>685</v>
      </c>
      <c r="K17" s="828" t="s">
        <v>694</v>
      </c>
      <c r="L17" s="828">
        <v>8378</v>
      </c>
      <c r="M17" s="501" t="s">
        <v>1231</v>
      </c>
    </row>
    <row r="18" spans="2:13" ht="67.5" customHeight="1" x14ac:dyDescent="0.2">
      <c r="B18" s="28" t="s">
        <v>29</v>
      </c>
      <c r="C18" s="28" t="s">
        <v>213</v>
      </c>
      <c r="D18" s="263" t="s">
        <v>540</v>
      </c>
      <c r="E18" s="251" t="s">
        <v>815</v>
      </c>
      <c r="F18" s="257" t="s">
        <v>814</v>
      </c>
      <c r="G18" s="29" t="s">
        <v>0</v>
      </c>
      <c r="H18" s="490">
        <v>25.3</v>
      </c>
      <c r="I18" s="490">
        <v>25.3</v>
      </c>
      <c r="J18" s="501" t="s">
        <v>686</v>
      </c>
      <c r="K18" s="828" t="s">
        <v>695</v>
      </c>
      <c r="L18" s="828">
        <v>2022</v>
      </c>
      <c r="M18" s="501" t="s">
        <v>1232</v>
      </c>
    </row>
    <row r="19" spans="2:13" ht="90" customHeight="1" x14ac:dyDescent="0.2">
      <c r="B19" s="28" t="s">
        <v>30</v>
      </c>
      <c r="C19" s="28" t="s">
        <v>214</v>
      </c>
      <c r="D19" s="263" t="s">
        <v>540</v>
      </c>
      <c r="E19" s="251" t="s">
        <v>815</v>
      </c>
      <c r="F19" s="257" t="s">
        <v>814</v>
      </c>
      <c r="G19" s="29" t="s">
        <v>0</v>
      </c>
      <c r="H19" s="490">
        <v>28.3</v>
      </c>
      <c r="I19" s="490">
        <v>28.2</v>
      </c>
      <c r="J19" s="501" t="s">
        <v>687</v>
      </c>
      <c r="K19" s="828" t="s">
        <v>696</v>
      </c>
      <c r="L19" s="828" t="s">
        <v>1235</v>
      </c>
      <c r="M19" s="829" t="s">
        <v>1298</v>
      </c>
    </row>
    <row r="20" spans="2:13" ht="94.5" customHeight="1" x14ac:dyDescent="0.2">
      <c r="B20" s="28" t="s">
        <v>31</v>
      </c>
      <c r="C20" s="28" t="s">
        <v>207</v>
      </c>
      <c r="D20" s="263" t="s">
        <v>540</v>
      </c>
      <c r="E20" s="251" t="s">
        <v>815</v>
      </c>
      <c r="F20" s="257" t="s">
        <v>814</v>
      </c>
      <c r="G20" s="29" t="s">
        <v>0</v>
      </c>
      <c r="H20" s="568">
        <v>52.1</v>
      </c>
      <c r="I20" s="568">
        <v>52.1</v>
      </c>
      <c r="J20" s="501" t="s">
        <v>688</v>
      </c>
      <c r="K20" s="828" t="s">
        <v>697</v>
      </c>
      <c r="L20" s="828">
        <v>5995</v>
      </c>
      <c r="M20" s="30" t="s">
        <v>1234</v>
      </c>
    </row>
    <row r="21" spans="2:13" ht="86.25" customHeight="1" x14ac:dyDescent="0.2">
      <c r="B21" s="28" t="s">
        <v>32</v>
      </c>
      <c r="C21" s="23" t="s">
        <v>21</v>
      </c>
      <c r="D21" s="263" t="s">
        <v>540</v>
      </c>
      <c r="E21" s="251" t="s">
        <v>815</v>
      </c>
      <c r="F21" s="257" t="s">
        <v>814</v>
      </c>
      <c r="G21" s="425" t="s">
        <v>0</v>
      </c>
      <c r="H21" s="567">
        <v>31.4</v>
      </c>
      <c r="I21" s="567">
        <v>31.2</v>
      </c>
      <c r="J21" s="569" t="s">
        <v>689</v>
      </c>
      <c r="K21" s="867" t="s">
        <v>698</v>
      </c>
      <c r="L21" s="867" t="s">
        <v>1233</v>
      </c>
      <c r="M21" s="23" t="s">
        <v>1236</v>
      </c>
    </row>
    <row r="22" spans="2:13" ht="66" customHeight="1" x14ac:dyDescent="0.2">
      <c r="B22" s="28" t="s">
        <v>33</v>
      </c>
      <c r="C22" s="29" t="s">
        <v>208</v>
      </c>
      <c r="D22" s="263" t="s">
        <v>540</v>
      </c>
      <c r="E22" s="251" t="s">
        <v>815</v>
      </c>
      <c r="F22" s="257" t="s">
        <v>814</v>
      </c>
      <c r="G22" s="27" t="s">
        <v>0</v>
      </c>
      <c r="H22" s="568">
        <v>15.4</v>
      </c>
      <c r="I22" s="568">
        <v>15.4</v>
      </c>
      <c r="J22" s="494" t="s">
        <v>690</v>
      </c>
      <c r="K22" s="828" t="s">
        <v>546</v>
      </c>
      <c r="L22" s="828">
        <v>293</v>
      </c>
      <c r="M22" s="36" t="s">
        <v>1237</v>
      </c>
    </row>
    <row r="23" spans="2:13" ht="45.75" customHeight="1" x14ac:dyDescent="0.2">
      <c r="B23" s="28" t="s">
        <v>34</v>
      </c>
      <c r="C23" s="23" t="s">
        <v>22</v>
      </c>
      <c r="D23" s="277">
        <v>1</v>
      </c>
      <c r="E23" s="242" t="s">
        <v>816</v>
      </c>
      <c r="F23" s="257" t="s">
        <v>814</v>
      </c>
      <c r="G23" s="425" t="s">
        <v>0</v>
      </c>
      <c r="H23" s="567">
        <v>15</v>
      </c>
      <c r="I23" s="567">
        <v>14</v>
      </c>
      <c r="J23" s="569" t="s">
        <v>691</v>
      </c>
      <c r="K23" s="866">
        <v>3</v>
      </c>
      <c r="L23" s="866">
        <v>3</v>
      </c>
      <c r="M23" s="425" t="s">
        <v>1239</v>
      </c>
    </row>
    <row r="24" spans="2:13" ht="28.5" customHeight="1" x14ac:dyDescent="0.2">
      <c r="B24" s="938" t="s">
        <v>325</v>
      </c>
      <c r="C24" s="941" t="s">
        <v>437</v>
      </c>
      <c r="D24" s="279">
        <v>1</v>
      </c>
      <c r="E24" s="228" t="s">
        <v>817</v>
      </c>
      <c r="F24" s="994" t="s">
        <v>741</v>
      </c>
      <c r="G24" s="27" t="s">
        <v>1</v>
      </c>
      <c r="H24" s="568">
        <v>13.9</v>
      </c>
      <c r="I24" s="568">
        <v>13.9</v>
      </c>
      <c r="J24" s="1006" t="s">
        <v>692</v>
      </c>
      <c r="K24" s="1000">
        <v>1</v>
      </c>
      <c r="L24" s="1000">
        <v>1</v>
      </c>
      <c r="M24" s="941" t="s">
        <v>1238</v>
      </c>
    </row>
    <row r="25" spans="2:13" ht="36.75" customHeight="1" x14ac:dyDescent="0.2">
      <c r="B25" s="938"/>
      <c r="C25" s="941"/>
      <c r="D25" s="279"/>
      <c r="E25" s="228"/>
      <c r="F25" s="994"/>
      <c r="G25" s="29" t="s">
        <v>3</v>
      </c>
      <c r="H25" s="620">
        <v>3</v>
      </c>
      <c r="I25" s="568">
        <v>2.9</v>
      </c>
      <c r="J25" s="1006"/>
      <c r="K25" s="1000"/>
      <c r="L25" s="1000"/>
      <c r="M25" s="941"/>
    </row>
    <row r="26" spans="2:13" s="564" customFormat="1" ht="32.25" customHeight="1" x14ac:dyDescent="0.2">
      <c r="B26" s="513" t="s">
        <v>36</v>
      </c>
      <c r="C26" s="862" t="s">
        <v>35</v>
      </c>
      <c r="D26" s="862"/>
      <c r="E26" s="862"/>
      <c r="F26" s="862"/>
      <c r="G26" s="514"/>
      <c r="H26" s="570">
        <f>SUM(H27:H29)</f>
        <v>197.4</v>
      </c>
      <c r="I26" s="570">
        <f>SUM(I27:I29)</f>
        <v>195.6</v>
      </c>
      <c r="J26" s="571"/>
      <c r="K26" s="832"/>
      <c r="L26" s="833"/>
      <c r="M26" s="675"/>
    </row>
    <row r="27" spans="2:13" ht="92.25" customHeight="1" x14ac:dyDescent="0.2">
      <c r="B27" s="23" t="s">
        <v>37</v>
      </c>
      <c r="C27" s="28" t="s">
        <v>86</v>
      </c>
      <c r="D27" s="263" t="s">
        <v>540</v>
      </c>
      <c r="E27" s="251" t="s">
        <v>815</v>
      </c>
      <c r="F27" s="257" t="s">
        <v>814</v>
      </c>
      <c r="G27" s="29" t="s">
        <v>0</v>
      </c>
      <c r="H27" s="568">
        <v>98</v>
      </c>
      <c r="I27" s="568">
        <v>98</v>
      </c>
      <c r="J27" s="501" t="s">
        <v>699</v>
      </c>
      <c r="K27" s="830" t="s">
        <v>591</v>
      </c>
      <c r="L27" s="830" t="s">
        <v>591</v>
      </c>
      <c r="M27" s="28" t="s">
        <v>1240</v>
      </c>
    </row>
    <row r="28" spans="2:13" ht="103.5" customHeight="1" x14ac:dyDescent="0.2">
      <c r="B28" s="28" t="s">
        <v>39</v>
      </c>
      <c r="C28" s="28" t="s">
        <v>38</v>
      </c>
      <c r="D28" s="263" t="s">
        <v>540</v>
      </c>
      <c r="E28" s="251" t="s">
        <v>815</v>
      </c>
      <c r="F28" s="257" t="s">
        <v>814</v>
      </c>
      <c r="G28" s="29" t="s">
        <v>0</v>
      </c>
      <c r="H28" s="568">
        <v>94.4</v>
      </c>
      <c r="I28" s="568">
        <v>94.4</v>
      </c>
      <c r="J28" s="494" t="s">
        <v>699</v>
      </c>
      <c r="K28" s="830" t="s">
        <v>567</v>
      </c>
      <c r="L28" s="830" t="s">
        <v>567</v>
      </c>
      <c r="M28" s="28" t="s">
        <v>1241</v>
      </c>
    </row>
    <row r="29" spans="2:13" ht="45" customHeight="1" x14ac:dyDescent="0.2">
      <c r="B29" s="28" t="s">
        <v>40</v>
      </c>
      <c r="C29" s="28" t="s">
        <v>262</v>
      </c>
      <c r="D29" s="263" t="s">
        <v>540</v>
      </c>
      <c r="E29" s="251" t="s">
        <v>815</v>
      </c>
      <c r="F29" s="257" t="s">
        <v>814</v>
      </c>
      <c r="G29" s="29" t="s">
        <v>0</v>
      </c>
      <c r="H29" s="568">
        <v>5</v>
      </c>
      <c r="I29" s="568">
        <v>3.2</v>
      </c>
      <c r="J29" s="494" t="s">
        <v>699</v>
      </c>
      <c r="K29" s="830" t="s">
        <v>540</v>
      </c>
      <c r="L29" s="830" t="s">
        <v>540</v>
      </c>
      <c r="M29" s="28" t="s">
        <v>1334</v>
      </c>
    </row>
    <row r="30" spans="2:13" ht="31.5" customHeight="1" x14ac:dyDescent="0.2">
      <c r="B30" s="513" t="s">
        <v>41</v>
      </c>
      <c r="C30" s="513" t="s">
        <v>42</v>
      </c>
      <c r="D30" s="513"/>
      <c r="E30" s="513"/>
      <c r="F30" s="513"/>
      <c r="G30" s="521"/>
      <c r="H30" s="572">
        <f>SUM(H31:H47)</f>
        <v>1158</v>
      </c>
      <c r="I30" s="572">
        <f>SUM(I31:I47)</f>
        <v>977.69999999999993</v>
      </c>
      <c r="J30" s="566"/>
      <c r="K30" s="832"/>
      <c r="L30" s="833"/>
      <c r="M30" s="674"/>
    </row>
    <row r="31" spans="2:13" ht="60" customHeight="1" x14ac:dyDescent="0.2">
      <c r="B31" s="29" t="s">
        <v>43</v>
      </c>
      <c r="C31" s="27" t="s">
        <v>196</v>
      </c>
      <c r="D31" s="263" t="s">
        <v>540</v>
      </c>
      <c r="E31" s="251" t="s">
        <v>815</v>
      </c>
      <c r="F31" s="257" t="s">
        <v>814</v>
      </c>
      <c r="G31" s="29" t="s">
        <v>0</v>
      </c>
      <c r="H31" s="490">
        <v>82.8</v>
      </c>
      <c r="I31" s="490">
        <v>0</v>
      </c>
      <c r="J31" s="501" t="s">
        <v>708</v>
      </c>
      <c r="K31" s="828" t="s">
        <v>709</v>
      </c>
      <c r="L31" s="828">
        <v>0</v>
      </c>
      <c r="M31" s="27" t="s">
        <v>1242</v>
      </c>
    </row>
    <row r="32" spans="2:13" ht="45" customHeight="1" x14ac:dyDescent="0.2">
      <c r="B32" s="28" t="s">
        <v>44</v>
      </c>
      <c r="C32" s="28" t="s">
        <v>195</v>
      </c>
      <c r="D32" s="263" t="s">
        <v>540</v>
      </c>
      <c r="E32" s="251" t="s">
        <v>815</v>
      </c>
      <c r="F32" s="257" t="s">
        <v>814</v>
      </c>
      <c r="G32" s="29" t="s">
        <v>0</v>
      </c>
      <c r="H32" s="490">
        <v>23</v>
      </c>
      <c r="I32" s="490">
        <v>14</v>
      </c>
      <c r="J32" s="501" t="s">
        <v>710</v>
      </c>
      <c r="K32" s="828" t="s">
        <v>711</v>
      </c>
      <c r="L32" s="828" t="s">
        <v>1243</v>
      </c>
      <c r="M32" s="28" t="s">
        <v>1299</v>
      </c>
    </row>
    <row r="33" spans="2:13" ht="45" customHeight="1" x14ac:dyDescent="0.2">
      <c r="B33" s="28" t="s">
        <v>45</v>
      </c>
      <c r="C33" s="28" t="s">
        <v>197</v>
      </c>
      <c r="D33" s="263" t="s">
        <v>540</v>
      </c>
      <c r="E33" s="251" t="s">
        <v>815</v>
      </c>
      <c r="F33" s="257" t="s">
        <v>814</v>
      </c>
      <c r="G33" s="29" t="s">
        <v>0</v>
      </c>
      <c r="H33" s="490">
        <v>30.6</v>
      </c>
      <c r="I33" s="490">
        <v>30.6</v>
      </c>
      <c r="J33" s="501" t="s">
        <v>700</v>
      </c>
      <c r="K33" s="828">
        <v>31</v>
      </c>
      <c r="L33" s="828">
        <v>29</v>
      </c>
      <c r="M33" s="28" t="s">
        <v>1244</v>
      </c>
    </row>
    <row r="34" spans="2:13" ht="79.5" customHeight="1" x14ac:dyDescent="0.2">
      <c r="B34" s="28" t="s">
        <v>46</v>
      </c>
      <c r="C34" s="28" t="s">
        <v>438</v>
      </c>
      <c r="D34" s="263" t="s">
        <v>540</v>
      </c>
      <c r="E34" s="251" t="s">
        <v>815</v>
      </c>
      <c r="F34" s="257" t="s">
        <v>814</v>
      </c>
      <c r="G34" s="29" t="s">
        <v>0</v>
      </c>
      <c r="H34" s="490">
        <v>112</v>
      </c>
      <c r="I34" s="490">
        <v>112</v>
      </c>
      <c r="J34" s="573" t="s">
        <v>725</v>
      </c>
      <c r="K34" s="830" t="s">
        <v>712</v>
      </c>
      <c r="L34" s="830" t="s">
        <v>1245</v>
      </c>
      <c r="M34" s="28" t="s">
        <v>1246</v>
      </c>
    </row>
    <row r="35" spans="2:13" ht="42.75" customHeight="1" x14ac:dyDescent="0.2">
      <c r="B35" s="28" t="s">
        <v>47</v>
      </c>
      <c r="C35" s="28" t="s">
        <v>439</v>
      </c>
      <c r="D35" s="263" t="s">
        <v>540</v>
      </c>
      <c r="E35" s="251" t="s">
        <v>815</v>
      </c>
      <c r="F35" s="257" t="s">
        <v>814</v>
      </c>
      <c r="G35" s="29" t="s">
        <v>0</v>
      </c>
      <c r="H35" s="490">
        <v>160</v>
      </c>
      <c r="I35" s="490">
        <v>160</v>
      </c>
      <c r="J35" s="573" t="s">
        <v>726</v>
      </c>
      <c r="K35" s="830" t="s">
        <v>501</v>
      </c>
      <c r="L35" s="830" t="s">
        <v>501</v>
      </c>
      <c r="M35" s="573" t="s">
        <v>1247</v>
      </c>
    </row>
    <row r="36" spans="2:13" ht="48.75" customHeight="1" x14ac:dyDescent="0.2">
      <c r="B36" s="28" t="s">
        <v>241</v>
      </c>
      <c r="C36" s="28" t="s">
        <v>481</v>
      </c>
      <c r="D36" s="278" t="s">
        <v>540</v>
      </c>
      <c r="E36" s="243" t="s">
        <v>815</v>
      </c>
      <c r="F36" s="266" t="s">
        <v>814</v>
      </c>
      <c r="G36" s="29" t="s">
        <v>0</v>
      </c>
      <c r="H36" s="490">
        <v>23</v>
      </c>
      <c r="I36" s="490">
        <v>23</v>
      </c>
      <c r="J36" s="573" t="s">
        <v>701</v>
      </c>
      <c r="K36" s="830" t="s">
        <v>501</v>
      </c>
      <c r="L36" s="830" t="s">
        <v>501</v>
      </c>
      <c r="M36" s="573" t="s">
        <v>1248</v>
      </c>
    </row>
    <row r="37" spans="2:13" ht="47.25" customHeight="1" x14ac:dyDescent="0.2">
      <c r="B37" s="938" t="s">
        <v>326</v>
      </c>
      <c r="C37" s="938" t="s">
        <v>440</v>
      </c>
      <c r="D37" s="983" t="s">
        <v>540</v>
      </c>
      <c r="E37" s="986" t="s">
        <v>820</v>
      </c>
      <c r="F37" s="982" t="s">
        <v>741</v>
      </c>
      <c r="G37" s="29" t="s">
        <v>1</v>
      </c>
      <c r="H37" s="490">
        <v>300</v>
      </c>
      <c r="I37" s="490">
        <v>308.89999999999998</v>
      </c>
      <c r="J37" s="1003" t="s">
        <v>838</v>
      </c>
      <c r="K37" s="1005" t="s">
        <v>493</v>
      </c>
      <c r="L37" s="1005" t="s">
        <v>493</v>
      </c>
      <c r="M37" s="1003" t="s">
        <v>1322</v>
      </c>
    </row>
    <row r="38" spans="2:13" ht="47.25" customHeight="1" x14ac:dyDescent="0.2">
      <c r="B38" s="938"/>
      <c r="C38" s="938"/>
      <c r="D38" s="983"/>
      <c r="E38" s="986"/>
      <c r="F38" s="982"/>
      <c r="G38" s="29" t="s">
        <v>0</v>
      </c>
      <c r="H38" s="490">
        <v>0</v>
      </c>
      <c r="I38" s="490">
        <v>0</v>
      </c>
      <c r="J38" s="1003"/>
      <c r="K38" s="1005"/>
      <c r="L38" s="1005"/>
      <c r="M38" s="1003"/>
    </row>
    <row r="39" spans="2:13" ht="56.25" customHeight="1" x14ac:dyDescent="0.2">
      <c r="B39" s="938"/>
      <c r="C39" s="938"/>
      <c r="D39" s="278" t="s">
        <v>818</v>
      </c>
      <c r="E39" s="228" t="s">
        <v>819</v>
      </c>
      <c r="F39" s="268" t="s">
        <v>788</v>
      </c>
      <c r="G39" s="29" t="s">
        <v>3</v>
      </c>
      <c r="H39" s="490">
        <v>62.6</v>
      </c>
      <c r="I39" s="490">
        <v>54.5</v>
      </c>
      <c r="J39" s="1003"/>
      <c r="K39" s="1005"/>
      <c r="L39" s="1005"/>
      <c r="M39" s="1003"/>
    </row>
    <row r="40" spans="2:13" ht="74.25" customHeight="1" x14ac:dyDescent="0.2">
      <c r="B40" s="938" t="s">
        <v>327</v>
      </c>
      <c r="C40" s="938" t="s">
        <v>441</v>
      </c>
      <c r="D40" s="278" t="s">
        <v>540</v>
      </c>
      <c r="E40" s="243" t="s">
        <v>883</v>
      </c>
      <c r="F40" s="266" t="s">
        <v>746</v>
      </c>
      <c r="G40" s="29" t="s">
        <v>0</v>
      </c>
      <c r="H40" s="490">
        <v>4</v>
      </c>
      <c r="I40" s="490">
        <v>0.4</v>
      </c>
      <c r="J40" s="970" t="s">
        <v>850</v>
      </c>
      <c r="K40" s="971" t="s">
        <v>849</v>
      </c>
      <c r="L40" s="971" t="s">
        <v>849</v>
      </c>
      <c r="M40" s="970" t="s">
        <v>1320</v>
      </c>
    </row>
    <row r="41" spans="2:13" ht="39.75" customHeight="1" x14ac:dyDescent="0.2">
      <c r="B41" s="938"/>
      <c r="C41" s="938"/>
      <c r="D41" s="278" t="s">
        <v>524</v>
      </c>
      <c r="E41" s="243" t="s">
        <v>848</v>
      </c>
      <c r="F41" s="266" t="s">
        <v>788</v>
      </c>
      <c r="G41" s="29" t="s">
        <v>1</v>
      </c>
      <c r="H41" s="490">
        <v>4</v>
      </c>
      <c r="I41" s="490">
        <v>2.2999999999999998</v>
      </c>
      <c r="J41" s="970"/>
      <c r="K41" s="971"/>
      <c r="L41" s="971"/>
      <c r="M41" s="970"/>
    </row>
    <row r="42" spans="2:13" s="165" customFormat="1" ht="47.25" customHeight="1" x14ac:dyDescent="0.2">
      <c r="B42" s="938" t="s">
        <v>328</v>
      </c>
      <c r="C42" s="941" t="s">
        <v>442</v>
      </c>
      <c r="D42" s="983" t="s">
        <v>540</v>
      </c>
      <c r="E42" s="986" t="s">
        <v>820</v>
      </c>
      <c r="F42" s="982" t="s">
        <v>1317</v>
      </c>
      <c r="G42" s="27" t="s">
        <v>1</v>
      </c>
      <c r="H42" s="490">
        <v>70</v>
      </c>
      <c r="I42" s="490">
        <v>17.399999999999999</v>
      </c>
      <c r="J42" s="993" t="s">
        <v>702</v>
      </c>
      <c r="K42" s="1000">
        <v>4</v>
      </c>
      <c r="L42" s="1000">
        <v>4</v>
      </c>
      <c r="M42" s="993" t="s">
        <v>1319</v>
      </c>
    </row>
    <row r="43" spans="2:13" s="165" customFormat="1" ht="62.25" customHeight="1" x14ac:dyDescent="0.2">
      <c r="B43" s="938"/>
      <c r="C43" s="941"/>
      <c r="D43" s="983"/>
      <c r="E43" s="986"/>
      <c r="F43" s="982"/>
      <c r="G43" s="27" t="s">
        <v>3</v>
      </c>
      <c r="H43" s="614">
        <v>6</v>
      </c>
      <c r="I43" s="490">
        <v>3.1</v>
      </c>
      <c r="J43" s="993"/>
      <c r="K43" s="1000"/>
      <c r="L43" s="1000"/>
      <c r="M43" s="993"/>
    </row>
    <row r="44" spans="2:13" s="165" customFormat="1" ht="34.5" customHeight="1" x14ac:dyDescent="0.2">
      <c r="B44" s="938" t="s">
        <v>329</v>
      </c>
      <c r="C44" s="941" t="s">
        <v>443</v>
      </c>
      <c r="D44" s="983" t="s">
        <v>540</v>
      </c>
      <c r="E44" s="986" t="s">
        <v>820</v>
      </c>
      <c r="F44" s="982" t="s">
        <v>1318</v>
      </c>
      <c r="G44" s="27" t="s">
        <v>1</v>
      </c>
      <c r="H44" s="490">
        <v>64</v>
      </c>
      <c r="I44" s="490">
        <v>36.5</v>
      </c>
      <c r="J44" s="993" t="s">
        <v>703</v>
      </c>
      <c r="K44" s="1004" t="s">
        <v>1046</v>
      </c>
      <c r="L44" s="1004" t="s">
        <v>493</v>
      </c>
      <c r="M44" s="993" t="s">
        <v>1316</v>
      </c>
    </row>
    <row r="45" spans="2:13" s="165" customFormat="1" ht="25.5" customHeight="1" x14ac:dyDescent="0.2">
      <c r="B45" s="938"/>
      <c r="C45" s="988"/>
      <c r="D45" s="983"/>
      <c r="E45" s="986"/>
      <c r="F45" s="982"/>
      <c r="G45" s="27" t="s">
        <v>0</v>
      </c>
      <c r="H45" s="490">
        <v>1</v>
      </c>
      <c r="I45" s="490">
        <v>0</v>
      </c>
      <c r="J45" s="993"/>
      <c r="K45" s="1004"/>
      <c r="L45" s="1004"/>
      <c r="M45" s="993"/>
    </row>
    <row r="46" spans="2:13" s="165" customFormat="1" ht="22.5" customHeight="1" x14ac:dyDescent="0.2">
      <c r="B46" s="938"/>
      <c r="C46" s="988"/>
      <c r="D46" s="983"/>
      <c r="E46" s="986"/>
      <c r="F46" s="982"/>
      <c r="G46" s="27" t="s">
        <v>3</v>
      </c>
      <c r="H46" s="614">
        <v>5</v>
      </c>
      <c r="I46" s="490">
        <v>5</v>
      </c>
      <c r="J46" s="993"/>
      <c r="K46" s="1004"/>
      <c r="L46" s="1004"/>
      <c r="M46" s="993"/>
    </row>
    <row r="47" spans="2:13" ht="48" customHeight="1" x14ac:dyDescent="0.2">
      <c r="B47" s="28" t="s">
        <v>1045</v>
      </c>
      <c r="C47" s="27" t="s">
        <v>1044</v>
      </c>
      <c r="D47" s="279">
        <v>1</v>
      </c>
      <c r="E47" s="243" t="s">
        <v>815</v>
      </c>
      <c r="F47" s="266" t="s">
        <v>814</v>
      </c>
      <c r="G47" s="27" t="s">
        <v>0</v>
      </c>
      <c r="H47" s="568">
        <v>210</v>
      </c>
      <c r="I47" s="568">
        <v>210</v>
      </c>
      <c r="J47" s="494" t="s">
        <v>1058</v>
      </c>
      <c r="K47" s="828">
        <v>1</v>
      </c>
      <c r="L47" s="828">
        <v>1</v>
      </c>
      <c r="M47" s="494" t="s">
        <v>1249</v>
      </c>
    </row>
    <row r="48" spans="2:13" s="574" customFormat="1" ht="27.75" customHeight="1" x14ac:dyDescent="0.2">
      <c r="B48" s="521" t="s">
        <v>330</v>
      </c>
      <c r="C48" s="513" t="s">
        <v>50</v>
      </c>
      <c r="D48" s="513"/>
      <c r="E48" s="513"/>
      <c r="F48" s="513"/>
      <c r="G48" s="521"/>
      <c r="H48" s="572">
        <f>SUM(H49:H66)</f>
        <v>28193.4</v>
      </c>
      <c r="I48" s="572">
        <f>SUM(I49:I66)</f>
        <v>27915.300000000003</v>
      </c>
      <c r="J48" s="513"/>
      <c r="K48" s="832"/>
      <c r="L48" s="833"/>
      <c r="M48" s="868"/>
    </row>
    <row r="49" spans="2:13" s="575" customFormat="1" ht="66.75" customHeight="1" x14ac:dyDescent="0.2">
      <c r="B49" s="938" t="s">
        <v>331</v>
      </c>
      <c r="C49" s="938" t="s">
        <v>444</v>
      </c>
      <c r="D49" s="983" t="s">
        <v>540</v>
      </c>
      <c r="E49" s="986" t="s">
        <v>852</v>
      </c>
      <c r="F49" s="982" t="s">
        <v>836</v>
      </c>
      <c r="G49" s="29" t="s">
        <v>3</v>
      </c>
      <c r="H49" s="621">
        <v>121.3</v>
      </c>
      <c r="I49" s="576">
        <v>102</v>
      </c>
      <c r="J49" s="938" t="s">
        <v>568</v>
      </c>
      <c r="K49" s="971" t="s">
        <v>592</v>
      </c>
      <c r="L49" s="971" t="s">
        <v>1218</v>
      </c>
      <c r="M49" s="938" t="s">
        <v>1221</v>
      </c>
    </row>
    <row r="50" spans="2:13" s="575" customFormat="1" ht="71.25" customHeight="1" x14ac:dyDescent="0.2">
      <c r="B50" s="938"/>
      <c r="C50" s="938"/>
      <c r="D50" s="983"/>
      <c r="E50" s="986"/>
      <c r="F50" s="982"/>
      <c r="G50" s="29" t="s">
        <v>0</v>
      </c>
      <c r="H50" s="576">
        <v>1473.7</v>
      </c>
      <c r="I50" s="576">
        <v>1521.4</v>
      </c>
      <c r="J50" s="938"/>
      <c r="K50" s="971"/>
      <c r="L50" s="971"/>
      <c r="M50" s="938"/>
    </row>
    <row r="51" spans="2:13" s="575" customFormat="1" ht="45" customHeight="1" x14ac:dyDescent="0.2">
      <c r="B51" s="938" t="s">
        <v>332</v>
      </c>
      <c r="C51" s="938" t="s">
        <v>258</v>
      </c>
      <c r="D51" s="983" t="s">
        <v>540</v>
      </c>
      <c r="E51" s="986" t="s">
        <v>853</v>
      </c>
      <c r="F51" s="982" t="s">
        <v>854</v>
      </c>
      <c r="G51" s="938" t="s">
        <v>3</v>
      </c>
      <c r="H51" s="987">
        <v>1258.7</v>
      </c>
      <c r="I51" s="981">
        <v>1218.7</v>
      </c>
      <c r="J51" s="16" t="s">
        <v>569</v>
      </c>
      <c r="K51" s="835" t="s">
        <v>593</v>
      </c>
      <c r="L51" s="835" t="s">
        <v>1219</v>
      </c>
      <c r="M51" s="941" t="s">
        <v>1250</v>
      </c>
    </row>
    <row r="52" spans="2:13" s="575" customFormat="1" ht="42.75" customHeight="1" x14ac:dyDescent="0.2">
      <c r="B52" s="938"/>
      <c r="C52" s="938"/>
      <c r="D52" s="983"/>
      <c r="E52" s="986"/>
      <c r="F52" s="982"/>
      <c r="G52" s="938"/>
      <c r="H52" s="981"/>
      <c r="I52" s="981"/>
      <c r="J52" s="16" t="s">
        <v>570</v>
      </c>
      <c r="K52" s="835" t="s">
        <v>594</v>
      </c>
      <c r="L52" s="835" t="s">
        <v>1220</v>
      </c>
      <c r="M52" s="941"/>
    </row>
    <row r="53" spans="2:13" s="575" customFormat="1" ht="56.25" customHeight="1" x14ac:dyDescent="0.2">
      <c r="B53" s="29" t="s">
        <v>333</v>
      </c>
      <c r="C53" s="28" t="s">
        <v>53</v>
      </c>
      <c r="D53" s="278" t="s">
        <v>540</v>
      </c>
      <c r="E53" s="231" t="s">
        <v>855</v>
      </c>
      <c r="F53" s="266" t="s">
        <v>739</v>
      </c>
      <c r="G53" s="29" t="s">
        <v>0</v>
      </c>
      <c r="H53" s="490">
        <v>110</v>
      </c>
      <c r="I53" s="490">
        <v>90.1</v>
      </c>
      <c r="J53" s="21" t="s">
        <v>571</v>
      </c>
      <c r="K53" s="835" t="s">
        <v>595</v>
      </c>
      <c r="L53" s="835" t="s">
        <v>1251</v>
      </c>
      <c r="M53" s="21" t="s">
        <v>1252</v>
      </c>
    </row>
    <row r="54" spans="2:13" s="575" customFormat="1" ht="54" customHeight="1" x14ac:dyDescent="0.2">
      <c r="B54" s="29" t="s">
        <v>334</v>
      </c>
      <c r="C54" s="28" t="s">
        <v>205</v>
      </c>
      <c r="D54" s="278" t="s">
        <v>540</v>
      </c>
      <c r="E54" s="231" t="s">
        <v>856</v>
      </c>
      <c r="F54" s="266" t="s">
        <v>857</v>
      </c>
      <c r="G54" s="29" t="s">
        <v>0</v>
      </c>
      <c r="H54" s="490">
        <v>248.9</v>
      </c>
      <c r="I54" s="490">
        <v>263.60000000000002</v>
      </c>
      <c r="J54" s="16" t="s">
        <v>569</v>
      </c>
      <c r="K54" s="835" t="s">
        <v>593</v>
      </c>
      <c r="L54" s="835" t="s">
        <v>1219</v>
      </c>
      <c r="M54" s="16" t="s">
        <v>1253</v>
      </c>
    </row>
    <row r="55" spans="2:13" s="575" customFormat="1" ht="79.5" customHeight="1" x14ac:dyDescent="0.2">
      <c r="B55" s="29" t="s">
        <v>335</v>
      </c>
      <c r="C55" s="29" t="s">
        <v>55</v>
      </c>
      <c r="D55" s="278" t="s">
        <v>540</v>
      </c>
      <c r="E55" s="258" t="s">
        <v>858</v>
      </c>
      <c r="F55" s="266" t="s">
        <v>859</v>
      </c>
      <c r="G55" s="21" t="s">
        <v>0</v>
      </c>
      <c r="H55" s="490">
        <v>889</v>
      </c>
      <c r="I55" s="490">
        <v>884.5</v>
      </c>
      <c r="J55" s="21" t="s">
        <v>572</v>
      </c>
      <c r="K55" s="836" t="s">
        <v>596</v>
      </c>
      <c r="L55" s="836" t="s">
        <v>1254</v>
      </c>
      <c r="M55" s="21" t="s">
        <v>1255</v>
      </c>
    </row>
    <row r="56" spans="2:13" s="575" customFormat="1" ht="36" customHeight="1" x14ac:dyDescent="0.2">
      <c r="B56" s="29" t="s">
        <v>336</v>
      </c>
      <c r="C56" s="28" t="s">
        <v>56</v>
      </c>
      <c r="D56" s="278" t="s">
        <v>540</v>
      </c>
      <c r="E56" s="243" t="s">
        <v>742</v>
      </c>
      <c r="F56" s="264" t="s">
        <v>836</v>
      </c>
      <c r="G56" s="265" t="s">
        <v>3</v>
      </c>
      <c r="H56" s="614">
        <v>1401.7</v>
      </c>
      <c r="I56" s="490">
        <v>1346.7</v>
      </c>
      <c r="J56" s="21" t="s">
        <v>597</v>
      </c>
      <c r="K56" s="835" t="s">
        <v>501</v>
      </c>
      <c r="L56" s="835" t="s">
        <v>501</v>
      </c>
      <c r="M56" s="21" t="s">
        <v>1256</v>
      </c>
    </row>
    <row r="57" spans="2:13" s="575" customFormat="1" ht="35.25" customHeight="1" x14ac:dyDescent="0.2">
      <c r="B57" s="29" t="s">
        <v>337</v>
      </c>
      <c r="C57" s="28" t="s">
        <v>284</v>
      </c>
      <c r="D57" s="278" t="s">
        <v>540</v>
      </c>
      <c r="E57" s="243" t="s">
        <v>742</v>
      </c>
      <c r="F57" s="264" t="s">
        <v>860</v>
      </c>
      <c r="G57" s="29" t="s">
        <v>3</v>
      </c>
      <c r="H57" s="614">
        <v>8.1</v>
      </c>
      <c r="I57" s="490">
        <v>3.2</v>
      </c>
      <c r="J57" s="21" t="s">
        <v>573</v>
      </c>
      <c r="K57" s="835" t="s">
        <v>534</v>
      </c>
      <c r="L57" s="835" t="s">
        <v>534</v>
      </c>
      <c r="M57" s="21" t="s">
        <v>1257</v>
      </c>
    </row>
    <row r="58" spans="2:13" s="575" customFormat="1" ht="69.75" customHeight="1" x14ac:dyDescent="0.2">
      <c r="B58" s="29" t="s">
        <v>338</v>
      </c>
      <c r="C58" s="28" t="s">
        <v>54</v>
      </c>
      <c r="D58" s="278" t="s">
        <v>540</v>
      </c>
      <c r="E58" s="243" t="s">
        <v>861</v>
      </c>
      <c r="F58" s="264" t="s">
        <v>836</v>
      </c>
      <c r="G58" s="29" t="s">
        <v>3</v>
      </c>
      <c r="H58" s="614">
        <v>17.5</v>
      </c>
      <c r="I58" s="490">
        <v>17.3</v>
      </c>
      <c r="J58" s="21" t="s">
        <v>574</v>
      </c>
      <c r="K58" s="835" t="s">
        <v>501</v>
      </c>
      <c r="L58" s="835" t="s">
        <v>501</v>
      </c>
      <c r="M58" s="852" t="s">
        <v>1262</v>
      </c>
    </row>
    <row r="59" spans="2:13" s="575" customFormat="1" ht="39.75" customHeight="1" x14ac:dyDescent="0.2">
      <c r="B59" s="938" t="s">
        <v>344</v>
      </c>
      <c r="C59" s="938" t="s">
        <v>232</v>
      </c>
      <c r="D59" s="983" t="s">
        <v>540</v>
      </c>
      <c r="E59" s="986" t="s">
        <v>884</v>
      </c>
      <c r="F59" s="982" t="s">
        <v>860</v>
      </c>
      <c r="G59" s="29" t="s">
        <v>3</v>
      </c>
      <c r="H59" s="614">
        <v>6704</v>
      </c>
      <c r="I59" s="490">
        <v>6585.9</v>
      </c>
      <c r="J59" s="941" t="s">
        <v>598</v>
      </c>
      <c r="K59" s="989" t="s">
        <v>599</v>
      </c>
      <c r="L59" s="989" t="s">
        <v>1258</v>
      </c>
      <c r="M59" s="941" t="s">
        <v>1260</v>
      </c>
    </row>
    <row r="60" spans="2:13" s="575" customFormat="1" ht="32.25" customHeight="1" x14ac:dyDescent="0.2">
      <c r="B60" s="938"/>
      <c r="C60" s="938"/>
      <c r="D60" s="983"/>
      <c r="E60" s="986"/>
      <c r="F60" s="982"/>
      <c r="G60" s="29" t="s">
        <v>3</v>
      </c>
      <c r="H60" s="614">
        <v>0.2</v>
      </c>
      <c r="I60" s="490">
        <v>0.2</v>
      </c>
      <c r="J60" s="941"/>
      <c r="K60" s="989"/>
      <c r="L60" s="989"/>
      <c r="M60" s="941"/>
    </row>
    <row r="61" spans="2:13" s="575" customFormat="1" ht="47.25" customHeight="1" x14ac:dyDescent="0.2">
      <c r="B61" s="29" t="s">
        <v>339</v>
      </c>
      <c r="C61" s="28" t="s">
        <v>233</v>
      </c>
      <c r="D61" s="278" t="s">
        <v>540</v>
      </c>
      <c r="E61" s="231" t="s">
        <v>884</v>
      </c>
      <c r="F61" s="266" t="s">
        <v>857</v>
      </c>
      <c r="G61" s="29" t="s">
        <v>3</v>
      </c>
      <c r="H61" s="614">
        <v>15623.3</v>
      </c>
      <c r="I61" s="490">
        <v>15570.3</v>
      </c>
      <c r="J61" s="16" t="s">
        <v>575</v>
      </c>
      <c r="K61" s="835" t="s">
        <v>601</v>
      </c>
      <c r="L61" s="835" t="s">
        <v>1259</v>
      </c>
      <c r="M61" s="16" t="s">
        <v>1300</v>
      </c>
    </row>
    <row r="62" spans="2:13" ht="49.5" customHeight="1" x14ac:dyDescent="0.2">
      <c r="B62" s="29" t="s">
        <v>340</v>
      </c>
      <c r="C62" s="577" t="s">
        <v>18</v>
      </c>
      <c r="D62" s="278" t="s">
        <v>540</v>
      </c>
      <c r="E62" s="231" t="s">
        <v>862</v>
      </c>
      <c r="F62" s="266" t="s">
        <v>836</v>
      </c>
      <c r="G62" s="29" t="s">
        <v>3</v>
      </c>
      <c r="H62" s="614">
        <v>1.1000000000000001</v>
      </c>
      <c r="I62" s="490">
        <v>0.7</v>
      </c>
      <c r="J62" s="577" t="s">
        <v>576</v>
      </c>
      <c r="K62" s="834" t="s">
        <v>718</v>
      </c>
      <c r="L62" s="834" t="s">
        <v>1261</v>
      </c>
      <c r="M62" s="577" t="s">
        <v>1263</v>
      </c>
    </row>
    <row r="63" spans="2:13" s="575" customFormat="1" ht="45.75" customHeight="1" x14ac:dyDescent="0.2">
      <c r="B63" s="29" t="s">
        <v>341</v>
      </c>
      <c r="C63" s="28" t="s">
        <v>234</v>
      </c>
      <c r="D63" s="278" t="s">
        <v>540</v>
      </c>
      <c r="E63" s="243" t="s">
        <v>742</v>
      </c>
      <c r="F63" s="264" t="s">
        <v>857</v>
      </c>
      <c r="G63" s="265" t="s">
        <v>3</v>
      </c>
      <c r="H63" s="620">
        <v>224.9</v>
      </c>
      <c r="I63" s="568">
        <v>222.9</v>
      </c>
      <c r="J63" s="21" t="s">
        <v>602</v>
      </c>
      <c r="K63" s="834" t="s">
        <v>501</v>
      </c>
      <c r="L63" s="834" t="s">
        <v>501</v>
      </c>
      <c r="M63" s="21" t="s">
        <v>1301</v>
      </c>
    </row>
    <row r="64" spans="2:13" s="579" customFormat="1" ht="35.25" customHeight="1" x14ac:dyDescent="0.2">
      <c r="B64" s="29" t="s">
        <v>342</v>
      </c>
      <c r="C64" s="21" t="s">
        <v>265</v>
      </c>
      <c r="D64" s="300">
        <v>1</v>
      </c>
      <c r="E64" s="259" t="s">
        <v>863</v>
      </c>
      <c r="F64" s="869" t="s">
        <v>836</v>
      </c>
      <c r="G64" s="21" t="s">
        <v>1</v>
      </c>
      <c r="H64" s="578">
        <v>28.6</v>
      </c>
      <c r="I64" s="578">
        <v>28.6</v>
      </c>
      <c r="J64" s="16" t="s">
        <v>603</v>
      </c>
      <c r="K64" s="834">
        <v>100</v>
      </c>
      <c r="L64" s="834" t="s">
        <v>501</v>
      </c>
      <c r="M64" s="16" t="s">
        <v>1264</v>
      </c>
    </row>
    <row r="65" spans="2:13" s="579" customFormat="1" ht="86.25" customHeight="1" x14ac:dyDescent="0.2">
      <c r="B65" s="29" t="s">
        <v>343</v>
      </c>
      <c r="C65" s="21" t="s">
        <v>264</v>
      </c>
      <c r="D65" s="300">
        <v>1</v>
      </c>
      <c r="E65" s="259" t="s">
        <v>885</v>
      </c>
      <c r="F65" s="869" t="s">
        <v>836</v>
      </c>
      <c r="G65" s="21" t="s">
        <v>1</v>
      </c>
      <c r="H65" s="578">
        <v>22.9</v>
      </c>
      <c r="I65" s="578">
        <v>0</v>
      </c>
      <c r="J65" s="16" t="s">
        <v>577</v>
      </c>
      <c r="K65" s="834" t="s">
        <v>496</v>
      </c>
      <c r="L65" s="834" t="s">
        <v>1042</v>
      </c>
      <c r="M65" s="16" t="s">
        <v>1265</v>
      </c>
    </row>
    <row r="66" spans="2:13" s="579" customFormat="1" ht="69.75" customHeight="1" x14ac:dyDescent="0.2">
      <c r="B66" s="29" t="s">
        <v>345</v>
      </c>
      <c r="C66" s="44" t="s">
        <v>80</v>
      </c>
      <c r="D66" s="870" t="s">
        <v>540</v>
      </c>
      <c r="E66" s="258" t="s">
        <v>864</v>
      </c>
      <c r="F66" s="448" t="s">
        <v>836</v>
      </c>
      <c r="G66" s="44" t="s">
        <v>3</v>
      </c>
      <c r="H66" s="622">
        <v>59.5</v>
      </c>
      <c r="I66" s="826">
        <v>59.2</v>
      </c>
      <c r="J66" s="580" t="s">
        <v>578</v>
      </c>
      <c r="K66" s="837" t="s">
        <v>604</v>
      </c>
      <c r="L66" s="837" t="s">
        <v>604</v>
      </c>
      <c r="M66" s="580" t="s">
        <v>1266</v>
      </c>
    </row>
    <row r="67" spans="2:13" s="575" customFormat="1" ht="27" customHeight="1" x14ac:dyDescent="0.2">
      <c r="B67" s="521" t="s">
        <v>346</v>
      </c>
      <c r="C67" s="513" t="s">
        <v>15</v>
      </c>
      <c r="D67" s="513"/>
      <c r="E67" s="513"/>
      <c r="F67" s="513"/>
      <c r="G67" s="513"/>
      <c r="H67" s="513"/>
      <c r="I67" s="513"/>
      <c r="J67" s="513"/>
      <c r="K67" s="513"/>
      <c r="L67" s="513"/>
      <c r="M67" s="513"/>
    </row>
    <row r="68" spans="2:13" s="575" customFormat="1" ht="51" customHeight="1" x14ac:dyDescent="0.2">
      <c r="B68" s="29" t="s">
        <v>347</v>
      </c>
      <c r="C68" s="21" t="s">
        <v>61</v>
      </c>
      <c r="D68" s="252">
        <v>1</v>
      </c>
      <c r="E68" s="259" t="s">
        <v>867</v>
      </c>
      <c r="F68" s="231" t="s">
        <v>832</v>
      </c>
      <c r="G68" s="21" t="s">
        <v>0</v>
      </c>
      <c r="H68" s="581">
        <v>66</v>
      </c>
      <c r="I68" s="581">
        <v>64.599999999999994</v>
      </c>
      <c r="J68" s="21" t="s">
        <v>605</v>
      </c>
      <c r="K68" s="836" t="s">
        <v>501</v>
      </c>
      <c r="L68" s="836" t="s">
        <v>501</v>
      </c>
      <c r="M68" s="21" t="s">
        <v>1267</v>
      </c>
    </row>
    <row r="69" spans="2:13" s="575" customFormat="1" ht="35.25" customHeight="1" x14ac:dyDescent="0.2">
      <c r="B69" s="29" t="s">
        <v>348</v>
      </c>
      <c r="C69" s="21" t="s">
        <v>62</v>
      </c>
      <c r="D69" s="252">
        <v>1</v>
      </c>
      <c r="E69" s="259" t="s">
        <v>868</v>
      </c>
      <c r="F69" s="231" t="s">
        <v>857</v>
      </c>
      <c r="G69" s="21" t="s">
        <v>0</v>
      </c>
      <c r="H69" s="581">
        <v>132.5</v>
      </c>
      <c r="I69" s="581">
        <v>132.5</v>
      </c>
      <c r="J69" s="21" t="s">
        <v>605</v>
      </c>
      <c r="K69" s="836" t="s">
        <v>501</v>
      </c>
      <c r="L69" s="836" t="s">
        <v>501</v>
      </c>
      <c r="M69" s="21" t="s">
        <v>1268</v>
      </c>
    </row>
    <row r="70" spans="2:13" s="575" customFormat="1" ht="35.25" customHeight="1" x14ac:dyDescent="0.2">
      <c r="B70" s="29" t="s">
        <v>349</v>
      </c>
      <c r="C70" s="21" t="s">
        <v>63</v>
      </c>
      <c r="D70" s="252">
        <v>1</v>
      </c>
      <c r="E70" s="259" t="s">
        <v>869</v>
      </c>
      <c r="F70" s="231" t="s">
        <v>832</v>
      </c>
      <c r="G70" s="21" t="s">
        <v>0</v>
      </c>
      <c r="H70" s="581">
        <v>33.700000000000003</v>
      </c>
      <c r="I70" s="581">
        <v>31.8</v>
      </c>
      <c r="J70" s="21" t="s">
        <v>579</v>
      </c>
      <c r="K70" s="834" t="s">
        <v>606</v>
      </c>
      <c r="L70" s="834" t="s">
        <v>1269</v>
      </c>
      <c r="M70" s="21" t="s">
        <v>1270</v>
      </c>
    </row>
    <row r="71" spans="2:13" s="575" customFormat="1" ht="67.5" customHeight="1" x14ac:dyDescent="0.2">
      <c r="B71" s="29" t="s">
        <v>350</v>
      </c>
      <c r="C71" s="21" t="s">
        <v>276</v>
      </c>
      <c r="D71" s="300">
        <v>1</v>
      </c>
      <c r="E71" s="259" t="s">
        <v>882</v>
      </c>
      <c r="F71" s="231" t="s">
        <v>857</v>
      </c>
      <c r="G71" s="21" t="s">
        <v>0</v>
      </c>
      <c r="H71" s="581">
        <v>350.2</v>
      </c>
      <c r="I71" s="581">
        <v>298.60000000000002</v>
      </c>
      <c r="J71" s="21" t="s">
        <v>607</v>
      </c>
      <c r="K71" s="834" t="s">
        <v>608</v>
      </c>
      <c r="L71" s="834" t="s">
        <v>1271</v>
      </c>
      <c r="M71" s="21" t="s">
        <v>1273</v>
      </c>
    </row>
    <row r="72" spans="2:13" s="575" customFormat="1" ht="84.75" customHeight="1" x14ac:dyDescent="0.2">
      <c r="B72" s="29" t="s">
        <v>351</v>
      </c>
      <c r="C72" s="16" t="s">
        <v>237</v>
      </c>
      <c r="D72" s="232" t="s">
        <v>540</v>
      </c>
      <c r="E72" s="231" t="s">
        <v>870</v>
      </c>
      <c r="F72" s="231" t="s">
        <v>857</v>
      </c>
      <c r="G72" s="50" t="s">
        <v>1</v>
      </c>
      <c r="H72" s="581">
        <v>15</v>
      </c>
      <c r="I72" s="581">
        <v>11.5</v>
      </c>
      <c r="J72" s="16" t="s">
        <v>580</v>
      </c>
      <c r="K72" s="834" t="s">
        <v>719</v>
      </c>
      <c r="L72" s="834" t="s">
        <v>1222</v>
      </c>
      <c r="M72" s="16" t="s">
        <v>1272</v>
      </c>
    </row>
    <row r="73" spans="2:13" s="575" customFormat="1" ht="44.25" customHeight="1" x14ac:dyDescent="0.2">
      <c r="B73" s="521" t="s">
        <v>352</v>
      </c>
      <c r="C73" s="513" t="s">
        <v>235</v>
      </c>
      <c r="D73" s="513"/>
      <c r="E73" s="513"/>
      <c r="F73" s="513"/>
      <c r="G73" s="513"/>
      <c r="H73" s="513"/>
      <c r="I73" s="513"/>
      <c r="J73" s="513"/>
      <c r="K73" s="513"/>
      <c r="L73" s="513"/>
      <c r="M73" s="513"/>
    </row>
    <row r="74" spans="2:13" s="575" customFormat="1" ht="96.75" customHeight="1" x14ac:dyDescent="0.2">
      <c r="B74" s="29" t="s">
        <v>353</v>
      </c>
      <c r="C74" s="27" t="s">
        <v>64</v>
      </c>
      <c r="D74" s="232" t="s">
        <v>540</v>
      </c>
      <c r="E74" s="243" t="s">
        <v>871</v>
      </c>
      <c r="F74" s="243" t="s">
        <v>872</v>
      </c>
      <c r="G74" s="29" t="s">
        <v>0</v>
      </c>
      <c r="H74" s="490">
        <v>950</v>
      </c>
      <c r="I74" s="490">
        <v>940.3</v>
      </c>
      <c r="J74" s="27" t="s">
        <v>609</v>
      </c>
      <c r="K74" s="834" t="s">
        <v>606</v>
      </c>
      <c r="L74" s="834" t="s">
        <v>1274</v>
      </c>
      <c r="M74" s="27" t="s">
        <v>1275</v>
      </c>
    </row>
    <row r="75" spans="2:13" s="3" customFormat="1" ht="70.5" customHeight="1" x14ac:dyDescent="0.2">
      <c r="B75" s="29" t="s">
        <v>354</v>
      </c>
      <c r="C75" s="27" t="s">
        <v>238</v>
      </c>
      <c r="D75" s="235" t="s">
        <v>540</v>
      </c>
      <c r="E75" s="236" t="s">
        <v>781</v>
      </c>
      <c r="F75" s="228" t="s">
        <v>836</v>
      </c>
      <c r="G75" s="27" t="s">
        <v>0</v>
      </c>
      <c r="H75" s="490">
        <v>138</v>
      </c>
      <c r="I75" s="490">
        <v>135.5</v>
      </c>
      <c r="J75" s="16" t="s">
        <v>727</v>
      </c>
      <c r="K75" s="834" t="s">
        <v>586</v>
      </c>
      <c r="L75" s="834" t="s">
        <v>586</v>
      </c>
      <c r="M75" s="853" t="s">
        <v>1276</v>
      </c>
    </row>
    <row r="76" spans="2:13" s="575" customFormat="1" ht="46.5" customHeight="1" x14ac:dyDescent="0.2">
      <c r="B76" s="938" t="s">
        <v>355</v>
      </c>
      <c r="C76" s="938" t="s">
        <v>71</v>
      </c>
      <c r="D76" s="984" t="s">
        <v>540</v>
      </c>
      <c r="E76" s="974" t="s">
        <v>873</v>
      </c>
      <c r="F76" s="974" t="s">
        <v>836</v>
      </c>
      <c r="G76" s="29" t="s">
        <v>3</v>
      </c>
      <c r="H76" s="614">
        <v>79.3</v>
      </c>
      <c r="I76" s="490">
        <v>77.8</v>
      </c>
      <c r="J76" s="991" t="s">
        <v>581</v>
      </c>
      <c r="K76" s="971" t="s">
        <v>610</v>
      </c>
      <c r="L76" s="971" t="s">
        <v>1277</v>
      </c>
      <c r="M76" s="992" t="s">
        <v>1302</v>
      </c>
    </row>
    <row r="77" spans="2:13" s="575" customFormat="1" ht="42" customHeight="1" x14ac:dyDescent="0.2">
      <c r="B77" s="938"/>
      <c r="C77" s="938"/>
      <c r="D77" s="984"/>
      <c r="E77" s="974"/>
      <c r="F77" s="974"/>
      <c r="G77" s="29" t="s">
        <v>0</v>
      </c>
      <c r="H77" s="490">
        <v>126.1</v>
      </c>
      <c r="I77" s="490">
        <v>121.4</v>
      </c>
      <c r="J77" s="991"/>
      <c r="K77" s="971"/>
      <c r="L77" s="971"/>
      <c r="M77" s="992"/>
    </row>
    <row r="78" spans="2:13" s="575" customFormat="1" ht="74.25" customHeight="1" x14ac:dyDescent="0.2">
      <c r="B78" s="29" t="s">
        <v>356</v>
      </c>
      <c r="C78" s="29" t="s">
        <v>72</v>
      </c>
      <c r="D78" s="235" t="s">
        <v>540</v>
      </c>
      <c r="E78" s="236" t="s">
        <v>873</v>
      </c>
      <c r="F78" s="236" t="s">
        <v>836</v>
      </c>
      <c r="G78" s="29" t="s">
        <v>0</v>
      </c>
      <c r="H78" s="490">
        <v>53.3</v>
      </c>
      <c r="I78" s="490">
        <v>50.4</v>
      </c>
      <c r="J78" s="161" t="s">
        <v>582</v>
      </c>
      <c r="K78" s="834" t="s">
        <v>526</v>
      </c>
      <c r="L78" s="834" t="s">
        <v>526</v>
      </c>
      <c r="M78" s="161" t="s">
        <v>1303</v>
      </c>
    </row>
    <row r="79" spans="2:13" s="575" customFormat="1" ht="30" hidden="1" customHeight="1" x14ac:dyDescent="0.2">
      <c r="B79" s="938" t="s">
        <v>357</v>
      </c>
      <c r="C79" s="938" t="s">
        <v>1036</v>
      </c>
      <c r="D79" s="278" t="s">
        <v>540</v>
      </c>
      <c r="E79" s="243" t="s">
        <v>886</v>
      </c>
      <c r="F79" s="266" t="s">
        <v>746</v>
      </c>
      <c r="G79" s="29" t="s">
        <v>0</v>
      </c>
      <c r="H79" s="490">
        <v>0</v>
      </c>
      <c r="I79" s="490">
        <v>0</v>
      </c>
      <c r="J79" s="992" t="s">
        <v>582</v>
      </c>
      <c r="K79" s="971"/>
      <c r="L79" s="1009"/>
      <c r="M79" s="1008"/>
    </row>
    <row r="80" spans="2:13" s="575" customFormat="1" ht="39.75" hidden="1" customHeight="1" x14ac:dyDescent="0.2">
      <c r="B80" s="938"/>
      <c r="C80" s="938"/>
      <c r="D80" s="278" t="s">
        <v>524</v>
      </c>
      <c r="E80" s="243" t="s">
        <v>848</v>
      </c>
      <c r="F80" s="266" t="s">
        <v>788</v>
      </c>
      <c r="G80" s="29" t="s">
        <v>1</v>
      </c>
      <c r="H80" s="490">
        <v>0</v>
      </c>
      <c r="I80" s="490">
        <v>0</v>
      </c>
      <c r="J80" s="992"/>
      <c r="K80" s="971"/>
      <c r="L80" s="1009"/>
      <c r="M80" s="1008"/>
    </row>
    <row r="81" spans="2:13" s="575" customFormat="1" ht="74.25" customHeight="1" x14ac:dyDescent="0.2">
      <c r="B81" s="29" t="s">
        <v>358</v>
      </c>
      <c r="C81" s="29" t="s">
        <v>73</v>
      </c>
      <c r="D81" s="235" t="s">
        <v>540</v>
      </c>
      <c r="E81" s="251" t="s">
        <v>876</v>
      </c>
      <c r="F81" s="251" t="s">
        <v>836</v>
      </c>
      <c r="G81" s="29" t="s">
        <v>3</v>
      </c>
      <c r="H81" s="623">
        <v>735.2</v>
      </c>
      <c r="I81" s="827">
        <v>735.2</v>
      </c>
      <c r="J81" s="49" t="s">
        <v>583</v>
      </c>
      <c r="K81" s="834" t="s">
        <v>611</v>
      </c>
      <c r="L81" s="834" t="s">
        <v>611</v>
      </c>
      <c r="M81" s="49" t="s">
        <v>1278</v>
      </c>
    </row>
    <row r="82" spans="2:13" s="575" customFormat="1" ht="65.25" customHeight="1" x14ac:dyDescent="0.2">
      <c r="B82" s="29" t="s">
        <v>359</v>
      </c>
      <c r="C82" s="29" t="s">
        <v>74</v>
      </c>
      <c r="D82" s="232" t="s">
        <v>540</v>
      </c>
      <c r="E82" s="231" t="s">
        <v>865</v>
      </c>
      <c r="F82" s="231" t="s">
        <v>836</v>
      </c>
      <c r="G82" s="265" t="s">
        <v>3</v>
      </c>
      <c r="H82" s="614">
        <v>37.700000000000003</v>
      </c>
      <c r="I82" s="490">
        <v>37</v>
      </c>
      <c r="J82" s="21" t="s">
        <v>612</v>
      </c>
      <c r="K82" s="834" t="s">
        <v>613</v>
      </c>
      <c r="L82" s="834" t="s">
        <v>1279</v>
      </c>
      <c r="M82" s="21" t="s">
        <v>1280</v>
      </c>
    </row>
    <row r="83" spans="2:13" s="575" customFormat="1" ht="122.25" customHeight="1" x14ac:dyDescent="0.2">
      <c r="B83" s="29" t="s">
        <v>360</v>
      </c>
      <c r="C83" s="29" t="s">
        <v>218</v>
      </c>
      <c r="D83" s="232" t="s">
        <v>540</v>
      </c>
      <c r="E83" s="231" t="s">
        <v>866</v>
      </c>
      <c r="F83" s="231" t="s">
        <v>836</v>
      </c>
      <c r="G83" s="29" t="s">
        <v>3</v>
      </c>
      <c r="H83" s="614">
        <v>24.4</v>
      </c>
      <c r="I83" s="490">
        <v>24.2</v>
      </c>
      <c r="J83" s="21" t="s">
        <v>584</v>
      </c>
      <c r="K83" s="834" t="s">
        <v>501</v>
      </c>
      <c r="L83" s="834" t="s">
        <v>501</v>
      </c>
      <c r="M83" s="21" t="s">
        <v>1281</v>
      </c>
    </row>
    <row r="84" spans="2:13" s="579" customFormat="1" ht="69.75" customHeight="1" x14ac:dyDescent="0.2">
      <c r="B84" s="29" t="s">
        <v>361</v>
      </c>
      <c r="C84" s="21" t="s">
        <v>236</v>
      </c>
      <c r="D84" s="871"/>
      <c r="E84" s="259" t="s">
        <v>875</v>
      </c>
      <c r="F84" s="251" t="s">
        <v>836</v>
      </c>
      <c r="G84" s="21" t="s">
        <v>1</v>
      </c>
      <c r="H84" s="578">
        <v>36.78</v>
      </c>
      <c r="I84" s="578">
        <v>19</v>
      </c>
      <c r="J84" s="16" t="s">
        <v>585</v>
      </c>
      <c r="K84" s="834" t="s">
        <v>496</v>
      </c>
      <c r="L84" s="834" t="s">
        <v>496</v>
      </c>
      <c r="M84" s="16" t="s">
        <v>1282</v>
      </c>
    </row>
    <row r="85" spans="2:13" s="575" customFormat="1" ht="62.25" customHeight="1" x14ac:dyDescent="0.2">
      <c r="B85" s="29" t="s">
        <v>362</v>
      </c>
      <c r="C85" s="21" t="s">
        <v>614</v>
      </c>
      <c r="D85" s="232" t="s">
        <v>540</v>
      </c>
      <c r="E85" s="231" t="s">
        <v>874</v>
      </c>
      <c r="F85" s="231" t="s">
        <v>836</v>
      </c>
      <c r="G85" s="21" t="s">
        <v>3</v>
      </c>
      <c r="H85" s="624">
        <v>8.6</v>
      </c>
      <c r="I85" s="578">
        <v>4.4000000000000004</v>
      </c>
      <c r="J85" s="16" t="s">
        <v>615</v>
      </c>
      <c r="K85" s="834" t="s">
        <v>501</v>
      </c>
      <c r="L85" s="834" t="s">
        <v>501</v>
      </c>
      <c r="M85" s="16" t="s">
        <v>1283</v>
      </c>
    </row>
    <row r="86" spans="2:13" s="582" customFormat="1" ht="27.75" customHeight="1" x14ac:dyDescent="0.2">
      <c r="B86" s="521" t="s">
        <v>363</v>
      </c>
      <c r="C86" s="513" t="s">
        <v>217</v>
      </c>
      <c r="D86" s="513"/>
      <c r="E86" s="513"/>
      <c r="F86" s="513"/>
      <c r="G86" s="513"/>
      <c r="H86" s="513"/>
      <c r="I86" s="513"/>
      <c r="J86" s="513"/>
      <c r="K86" s="513"/>
      <c r="L86" s="513"/>
      <c r="M86" s="513"/>
    </row>
    <row r="87" spans="2:13" s="579" customFormat="1" ht="31.5" customHeight="1" x14ac:dyDescent="0.2">
      <c r="B87" s="29" t="s">
        <v>364</v>
      </c>
      <c r="C87" s="16" t="s">
        <v>78</v>
      </c>
      <c r="D87" s="279">
        <v>1</v>
      </c>
      <c r="E87" s="228" t="s">
        <v>1304</v>
      </c>
      <c r="F87" s="228" t="s">
        <v>857</v>
      </c>
      <c r="G87" s="27" t="s">
        <v>0</v>
      </c>
      <c r="H87" s="490">
        <v>37.1</v>
      </c>
      <c r="I87" s="490">
        <v>0</v>
      </c>
      <c r="J87" s="27" t="s">
        <v>587</v>
      </c>
      <c r="K87" s="834" t="s">
        <v>589</v>
      </c>
      <c r="L87" s="834" t="s">
        <v>1324</v>
      </c>
      <c r="M87" s="27" t="s">
        <v>1323</v>
      </c>
    </row>
    <row r="88" spans="2:13" s="579" customFormat="1" ht="27" customHeight="1" x14ac:dyDescent="0.2">
      <c r="B88" s="938" t="s">
        <v>365</v>
      </c>
      <c r="C88" s="941" t="s">
        <v>79</v>
      </c>
      <c r="D88" s="235" t="s">
        <v>540</v>
      </c>
      <c r="E88" s="974" t="s">
        <v>877</v>
      </c>
      <c r="F88" s="228" t="s">
        <v>836</v>
      </c>
      <c r="G88" s="27" t="s">
        <v>0</v>
      </c>
      <c r="H88" s="490">
        <v>227.5</v>
      </c>
      <c r="I88" s="490">
        <v>225.6</v>
      </c>
      <c r="J88" s="941" t="s">
        <v>588</v>
      </c>
      <c r="K88" s="971" t="s">
        <v>616</v>
      </c>
      <c r="L88" s="971" t="s">
        <v>616</v>
      </c>
      <c r="M88" s="941" t="s">
        <v>1284</v>
      </c>
    </row>
    <row r="89" spans="2:13" s="579" customFormat="1" ht="23.25" customHeight="1" x14ac:dyDescent="0.2">
      <c r="B89" s="938"/>
      <c r="C89" s="997"/>
      <c r="D89" s="227"/>
      <c r="E89" s="974"/>
      <c r="F89" s="228"/>
      <c r="G89" s="27" t="s">
        <v>3</v>
      </c>
      <c r="H89" s="614">
        <v>185.6</v>
      </c>
      <c r="I89" s="490">
        <v>184</v>
      </c>
      <c r="J89" s="941"/>
      <c r="K89" s="990"/>
      <c r="L89" s="990"/>
      <c r="M89" s="941"/>
    </row>
    <row r="90" spans="2:13" s="582" customFormat="1" ht="28.5" customHeight="1" x14ac:dyDescent="0.2">
      <c r="B90" s="521" t="s">
        <v>366</v>
      </c>
      <c r="C90" s="513" t="s">
        <v>279</v>
      </c>
      <c r="D90" s="513"/>
      <c r="E90" s="513"/>
      <c r="F90" s="513"/>
      <c r="G90" s="513"/>
      <c r="H90" s="513"/>
      <c r="I90" s="513"/>
      <c r="J90" s="513"/>
      <c r="K90" s="513"/>
      <c r="L90" s="513"/>
      <c r="M90" s="513"/>
    </row>
    <row r="91" spans="2:13" s="579" customFormat="1" ht="108.75" customHeight="1" x14ac:dyDescent="0.2">
      <c r="B91" s="29" t="s">
        <v>367</v>
      </c>
      <c r="C91" s="27" t="s">
        <v>277</v>
      </c>
      <c r="D91" s="227">
        <v>1</v>
      </c>
      <c r="E91" s="228" t="s">
        <v>878</v>
      </c>
      <c r="F91" s="243" t="s">
        <v>836</v>
      </c>
      <c r="G91" s="27" t="s">
        <v>0</v>
      </c>
      <c r="H91" s="490">
        <v>50</v>
      </c>
      <c r="I91" s="490">
        <v>50</v>
      </c>
      <c r="J91" s="27" t="s">
        <v>617</v>
      </c>
      <c r="K91" s="834" t="s">
        <v>618</v>
      </c>
      <c r="L91" s="834" t="s">
        <v>1285</v>
      </c>
      <c r="M91" s="27" t="s">
        <v>1305</v>
      </c>
    </row>
    <row r="92" spans="2:13" s="1" customFormat="1" ht="75.75" customHeight="1" x14ac:dyDescent="0.2">
      <c r="B92" s="43" t="s">
        <v>368</v>
      </c>
      <c r="C92" s="28" t="s">
        <v>482</v>
      </c>
      <c r="D92" s="232" t="s">
        <v>540</v>
      </c>
      <c r="E92" s="231" t="s">
        <v>879</v>
      </c>
      <c r="F92" s="560" t="s">
        <v>880</v>
      </c>
      <c r="G92" s="44" t="s">
        <v>0</v>
      </c>
      <c r="H92" s="583">
        <v>12</v>
      </c>
      <c r="I92" s="583">
        <v>12</v>
      </c>
      <c r="J92" s="580" t="s">
        <v>590</v>
      </c>
      <c r="K92" s="834" t="s">
        <v>526</v>
      </c>
      <c r="L92" s="834" t="s">
        <v>526</v>
      </c>
      <c r="M92" s="580" t="s">
        <v>1325</v>
      </c>
    </row>
    <row r="93" spans="2:13" s="1" customFormat="1" ht="84" customHeight="1" x14ac:dyDescent="0.2">
      <c r="B93" s="43" t="s">
        <v>369</v>
      </c>
      <c r="C93" s="28" t="s">
        <v>471</v>
      </c>
      <c r="D93" s="278" t="s">
        <v>540</v>
      </c>
      <c r="E93" s="231" t="s">
        <v>879</v>
      </c>
      <c r="F93" s="231" t="s">
        <v>757</v>
      </c>
      <c r="G93" s="44" t="s">
        <v>0</v>
      </c>
      <c r="H93" s="583">
        <v>10</v>
      </c>
      <c r="I93" s="583">
        <v>2.2000000000000002</v>
      </c>
      <c r="J93" s="580" t="s">
        <v>619</v>
      </c>
      <c r="K93" s="834" t="s">
        <v>669</v>
      </c>
      <c r="L93" s="834" t="s">
        <v>591</v>
      </c>
      <c r="M93" s="580" t="s">
        <v>1306</v>
      </c>
    </row>
    <row r="94" spans="2:13" s="1" customFormat="1" ht="81.75" customHeight="1" x14ac:dyDescent="0.2">
      <c r="B94" s="972" t="s">
        <v>370</v>
      </c>
      <c r="C94" s="972" t="s">
        <v>280</v>
      </c>
      <c r="D94" s="280" t="s">
        <v>540</v>
      </c>
      <c r="E94" s="258" t="s">
        <v>845</v>
      </c>
      <c r="F94" s="977" t="s">
        <v>839</v>
      </c>
      <c r="G94" s="44" t="s">
        <v>3</v>
      </c>
      <c r="H94" s="622">
        <v>49.3</v>
      </c>
      <c r="I94" s="826">
        <v>44</v>
      </c>
      <c r="J94" s="976" t="s">
        <v>847</v>
      </c>
      <c r="K94" s="975" t="s">
        <v>501</v>
      </c>
      <c r="L94" s="975" t="s">
        <v>501</v>
      </c>
      <c r="M94" s="976" t="s">
        <v>1307</v>
      </c>
    </row>
    <row r="95" spans="2:13" s="1" customFormat="1" ht="56.25" customHeight="1" x14ac:dyDescent="0.2">
      <c r="B95" s="972"/>
      <c r="C95" s="972"/>
      <c r="D95" s="280" t="s">
        <v>524</v>
      </c>
      <c r="E95" s="258" t="s">
        <v>840</v>
      </c>
      <c r="F95" s="977"/>
      <c r="G95" s="978" t="s">
        <v>0</v>
      </c>
      <c r="H95" s="979">
        <v>69.2</v>
      </c>
      <c r="I95" s="979">
        <v>69.2</v>
      </c>
      <c r="J95" s="976"/>
      <c r="K95" s="975"/>
      <c r="L95" s="975"/>
      <c r="M95" s="976"/>
    </row>
    <row r="96" spans="2:13" s="1" customFormat="1" ht="54" customHeight="1" x14ac:dyDescent="0.2">
      <c r="B96" s="972"/>
      <c r="C96" s="972"/>
      <c r="D96" s="280" t="s">
        <v>591</v>
      </c>
      <c r="E96" s="140" t="s">
        <v>846</v>
      </c>
      <c r="F96" s="977"/>
      <c r="G96" s="978"/>
      <c r="H96" s="979"/>
      <c r="I96" s="979"/>
      <c r="J96" s="976"/>
      <c r="K96" s="975"/>
      <c r="L96" s="975"/>
      <c r="M96" s="976"/>
    </row>
    <row r="97" spans="2:13" s="1" customFormat="1" ht="42.75" customHeight="1" x14ac:dyDescent="0.2">
      <c r="B97" s="973" t="s">
        <v>371</v>
      </c>
      <c r="C97" s="972" t="s">
        <v>104</v>
      </c>
      <c r="D97" s="280" t="s">
        <v>540</v>
      </c>
      <c r="E97" s="284" t="s">
        <v>841</v>
      </c>
      <c r="F97" s="985" t="s">
        <v>842</v>
      </c>
      <c r="G97" s="978" t="s">
        <v>3</v>
      </c>
      <c r="H97" s="980">
        <v>36.4</v>
      </c>
      <c r="I97" s="979">
        <v>36.4</v>
      </c>
      <c r="J97" s="976" t="s">
        <v>625</v>
      </c>
      <c r="K97" s="975" t="s">
        <v>501</v>
      </c>
      <c r="L97" s="975" t="s">
        <v>501</v>
      </c>
      <c r="M97" s="976" t="s">
        <v>1288</v>
      </c>
    </row>
    <row r="98" spans="2:13" s="1" customFormat="1" ht="44.25" customHeight="1" x14ac:dyDescent="0.2">
      <c r="B98" s="973"/>
      <c r="C98" s="972"/>
      <c r="D98" s="280" t="s">
        <v>524</v>
      </c>
      <c r="E98" s="284" t="s">
        <v>843</v>
      </c>
      <c r="F98" s="985"/>
      <c r="G98" s="978"/>
      <c r="H98" s="979"/>
      <c r="I98" s="979"/>
      <c r="J98" s="976"/>
      <c r="K98" s="975"/>
      <c r="L98" s="975"/>
      <c r="M98" s="976"/>
    </row>
    <row r="99" spans="2:13" s="1" customFormat="1" ht="30.75" customHeight="1" x14ac:dyDescent="0.2">
      <c r="B99" s="973"/>
      <c r="C99" s="972"/>
      <c r="D99" s="280" t="s">
        <v>591</v>
      </c>
      <c r="E99" s="284" t="s">
        <v>844</v>
      </c>
      <c r="F99" s="985"/>
      <c r="G99" s="978"/>
      <c r="H99" s="979"/>
      <c r="I99" s="979"/>
      <c r="J99" s="976"/>
      <c r="K99" s="975"/>
      <c r="L99" s="975"/>
      <c r="M99" s="976"/>
    </row>
    <row r="100" spans="2:13" s="1" customFormat="1" ht="98.25" customHeight="1" x14ac:dyDescent="0.2">
      <c r="B100" s="43" t="s">
        <v>372</v>
      </c>
      <c r="C100" s="43" t="s">
        <v>281</v>
      </c>
      <c r="D100" s="280" t="s">
        <v>540</v>
      </c>
      <c r="E100" s="140" t="s">
        <v>826</v>
      </c>
      <c r="F100" s="448" t="s">
        <v>825</v>
      </c>
      <c r="G100" s="44" t="s">
        <v>3</v>
      </c>
      <c r="H100" s="622">
        <v>111</v>
      </c>
      <c r="I100" s="826">
        <v>110.4</v>
      </c>
      <c r="J100" s="580" t="s">
        <v>881</v>
      </c>
      <c r="K100" s="837" t="s">
        <v>552</v>
      </c>
      <c r="L100" s="837" t="s">
        <v>552</v>
      </c>
      <c r="M100" s="580" t="s">
        <v>1287</v>
      </c>
    </row>
    <row r="101" spans="2:13" s="1" customFormat="1" ht="65.25" customHeight="1" x14ac:dyDescent="0.2">
      <c r="B101" s="43" t="s">
        <v>373</v>
      </c>
      <c r="C101" s="43" t="s">
        <v>242</v>
      </c>
      <c r="D101" s="280" t="s">
        <v>540</v>
      </c>
      <c r="E101" s="140" t="s">
        <v>826</v>
      </c>
      <c r="F101" s="448" t="s">
        <v>825</v>
      </c>
      <c r="G101" s="44" t="s">
        <v>3</v>
      </c>
      <c r="H101" s="622">
        <v>138</v>
      </c>
      <c r="I101" s="826">
        <v>137.19999999999999</v>
      </c>
      <c r="J101" s="580" t="s">
        <v>881</v>
      </c>
      <c r="K101" s="837" t="s">
        <v>552</v>
      </c>
      <c r="L101" s="837" t="s">
        <v>552</v>
      </c>
      <c r="M101" s="580" t="s">
        <v>1286</v>
      </c>
    </row>
    <row r="102" spans="2:13" s="1" customFormat="1" ht="43.5" customHeight="1" x14ac:dyDescent="0.2">
      <c r="B102" s="44" t="s">
        <v>1047</v>
      </c>
      <c r="C102" s="44" t="s">
        <v>1048</v>
      </c>
      <c r="D102" s="280" t="s">
        <v>540</v>
      </c>
      <c r="E102" s="140" t="s">
        <v>742</v>
      </c>
      <c r="F102" s="448" t="s">
        <v>839</v>
      </c>
      <c r="G102" s="396" t="s">
        <v>0</v>
      </c>
      <c r="H102" s="119">
        <v>80</v>
      </c>
      <c r="I102" s="119">
        <v>73.099999999999994</v>
      </c>
      <c r="J102" s="580" t="s">
        <v>1051</v>
      </c>
      <c r="K102" s="837" t="s">
        <v>497</v>
      </c>
      <c r="L102" s="837" t="s">
        <v>497</v>
      </c>
      <c r="M102" s="580" t="s">
        <v>1308</v>
      </c>
    </row>
    <row r="103" spans="2:13" s="1" customFormat="1" ht="72" customHeight="1" x14ac:dyDescent="0.2">
      <c r="B103" s="44" t="s">
        <v>1049</v>
      </c>
      <c r="C103" s="44" t="s">
        <v>1050</v>
      </c>
      <c r="D103" s="280" t="s">
        <v>540</v>
      </c>
      <c r="E103" s="258" t="s">
        <v>1053</v>
      </c>
      <c r="F103" s="448" t="s">
        <v>839</v>
      </c>
      <c r="G103" s="396" t="s">
        <v>0</v>
      </c>
      <c r="H103" s="119">
        <v>20</v>
      </c>
      <c r="I103" s="119">
        <v>0</v>
      </c>
      <c r="J103" s="580" t="s">
        <v>1052</v>
      </c>
      <c r="K103" s="837" t="s">
        <v>567</v>
      </c>
      <c r="L103" s="837" t="s">
        <v>1042</v>
      </c>
      <c r="M103" s="580" t="s">
        <v>1309</v>
      </c>
    </row>
    <row r="104" spans="2:13" s="575" customFormat="1" ht="26.25" customHeight="1" x14ac:dyDescent="0.2">
      <c r="B104" s="521" t="s">
        <v>374</v>
      </c>
      <c r="C104" s="513" t="s">
        <v>88</v>
      </c>
      <c r="D104" s="513"/>
      <c r="E104" s="513"/>
      <c r="F104" s="513"/>
      <c r="G104" s="513"/>
      <c r="H104" s="513"/>
      <c r="I104" s="513"/>
      <c r="J104" s="513"/>
      <c r="K104" s="513"/>
      <c r="L104" s="513"/>
      <c r="M104" s="513"/>
    </row>
    <row r="105" spans="2:13" s="575" customFormat="1" ht="44.25" customHeight="1" x14ac:dyDescent="0.2">
      <c r="B105" s="29" t="s">
        <v>375</v>
      </c>
      <c r="C105" s="27" t="s">
        <v>185</v>
      </c>
      <c r="D105" s="279">
        <v>1</v>
      </c>
      <c r="E105" s="228" t="s">
        <v>827</v>
      </c>
      <c r="F105" s="268" t="s">
        <v>837</v>
      </c>
      <c r="G105" s="27" t="s">
        <v>0</v>
      </c>
      <c r="H105" s="490">
        <v>150</v>
      </c>
      <c r="I105" s="490">
        <v>137.30000000000001</v>
      </c>
      <c r="J105" s="27" t="s">
        <v>620</v>
      </c>
      <c r="K105" s="834" t="s">
        <v>591</v>
      </c>
      <c r="L105" s="834" t="s">
        <v>591</v>
      </c>
      <c r="M105" s="854" t="s">
        <v>1289</v>
      </c>
    </row>
    <row r="106" spans="2:13" s="575" customFormat="1" ht="42" customHeight="1" x14ac:dyDescent="0.2">
      <c r="B106" s="938" t="s">
        <v>376</v>
      </c>
      <c r="C106" s="941" t="s">
        <v>445</v>
      </c>
      <c r="D106" s="279">
        <v>1</v>
      </c>
      <c r="E106" s="231" t="s">
        <v>822</v>
      </c>
      <c r="F106" s="268" t="s">
        <v>741</v>
      </c>
      <c r="G106" s="941" t="s">
        <v>0</v>
      </c>
      <c r="H106" s="981">
        <v>0</v>
      </c>
      <c r="I106" s="981">
        <v>0</v>
      </c>
      <c r="J106" s="941" t="s">
        <v>621</v>
      </c>
      <c r="K106" s="971" t="s">
        <v>497</v>
      </c>
      <c r="L106" s="971" t="s">
        <v>524</v>
      </c>
      <c r="M106" s="941" t="s">
        <v>1315</v>
      </c>
    </row>
    <row r="107" spans="2:13" s="575" customFormat="1" ht="27" customHeight="1" x14ac:dyDescent="0.2">
      <c r="B107" s="938"/>
      <c r="C107" s="941"/>
      <c r="D107" s="279">
        <v>2</v>
      </c>
      <c r="E107" s="231" t="s">
        <v>824</v>
      </c>
      <c r="F107" s="268" t="s">
        <v>828</v>
      </c>
      <c r="G107" s="941"/>
      <c r="H107" s="981"/>
      <c r="I107" s="981"/>
      <c r="J107" s="941"/>
      <c r="K107" s="971"/>
      <c r="L107" s="971"/>
      <c r="M107" s="941"/>
    </row>
    <row r="108" spans="2:13" s="575" customFormat="1" ht="42" customHeight="1" x14ac:dyDescent="0.2">
      <c r="B108" s="938"/>
      <c r="C108" s="941"/>
      <c r="D108" s="279">
        <v>3</v>
      </c>
      <c r="E108" s="228" t="s">
        <v>796</v>
      </c>
      <c r="F108" s="268" t="s">
        <v>788</v>
      </c>
      <c r="G108" s="941" t="s">
        <v>1</v>
      </c>
      <c r="H108" s="981">
        <v>54</v>
      </c>
      <c r="I108" s="981">
        <v>17.899999999999999</v>
      </c>
      <c r="J108" s="941"/>
      <c r="K108" s="971"/>
      <c r="L108" s="971"/>
      <c r="M108" s="941"/>
    </row>
    <row r="109" spans="2:13" s="575" customFormat="1" ht="33" customHeight="1" x14ac:dyDescent="0.2">
      <c r="B109" s="938"/>
      <c r="C109" s="941"/>
      <c r="D109" s="279">
        <v>4</v>
      </c>
      <c r="E109" s="231" t="s">
        <v>823</v>
      </c>
      <c r="F109" s="268" t="s">
        <v>746</v>
      </c>
      <c r="G109" s="941"/>
      <c r="H109" s="981"/>
      <c r="I109" s="981"/>
      <c r="J109" s="941"/>
      <c r="K109" s="971"/>
      <c r="L109" s="971"/>
      <c r="M109" s="941"/>
    </row>
    <row r="110" spans="2:13" s="575" customFormat="1" ht="116.25" customHeight="1" x14ac:dyDescent="0.2">
      <c r="B110" s="584" t="s">
        <v>377</v>
      </c>
      <c r="C110" s="27" t="s">
        <v>81</v>
      </c>
      <c r="D110" s="279">
        <v>1</v>
      </c>
      <c r="E110" s="228" t="s">
        <v>829</v>
      </c>
      <c r="F110" s="268" t="s">
        <v>830</v>
      </c>
      <c r="G110" s="27" t="s">
        <v>0</v>
      </c>
      <c r="H110" s="490">
        <v>200</v>
      </c>
      <c r="I110" s="490">
        <v>177.3</v>
      </c>
      <c r="J110" s="27" t="s">
        <v>622</v>
      </c>
      <c r="K110" s="834" t="s">
        <v>501</v>
      </c>
      <c r="L110" s="834" t="s">
        <v>501</v>
      </c>
      <c r="M110" s="27" t="s">
        <v>1321</v>
      </c>
    </row>
    <row r="111" spans="2:13" s="575" customFormat="1" ht="39.75" customHeight="1" x14ac:dyDescent="0.2">
      <c r="B111" s="584" t="s">
        <v>378</v>
      </c>
      <c r="C111" s="27" t="s">
        <v>446</v>
      </c>
      <c r="D111" s="279">
        <v>1</v>
      </c>
      <c r="E111" s="228" t="s">
        <v>831</v>
      </c>
      <c r="F111" s="268" t="s">
        <v>832</v>
      </c>
      <c r="G111" s="27" t="s">
        <v>0</v>
      </c>
      <c r="H111" s="490">
        <v>25</v>
      </c>
      <c r="I111" s="490">
        <v>20.2</v>
      </c>
      <c r="J111" s="27" t="s">
        <v>623</v>
      </c>
      <c r="K111" s="834" t="s">
        <v>501</v>
      </c>
      <c r="L111" s="855" t="s">
        <v>501</v>
      </c>
      <c r="M111" s="853" t="s">
        <v>1290</v>
      </c>
    </row>
    <row r="112" spans="2:13" s="575" customFormat="1" ht="81.75" customHeight="1" x14ac:dyDescent="0.2">
      <c r="B112" s="584" t="s">
        <v>379</v>
      </c>
      <c r="C112" s="27" t="s">
        <v>82</v>
      </c>
      <c r="D112" s="279">
        <v>1</v>
      </c>
      <c r="E112" s="228" t="s">
        <v>833</v>
      </c>
      <c r="F112" s="268" t="s">
        <v>834</v>
      </c>
      <c r="G112" s="27" t="s">
        <v>0</v>
      </c>
      <c r="H112" s="490">
        <v>150</v>
      </c>
      <c r="I112" s="490">
        <v>84.8</v>
      </c>
      <c r="J112" s="27" t="s">
        <v>715</v>
      </c>
      <c r="K112" s="834" t="s">
        <v>567</v>
      </c>
      <c r="L112" s="834" t="s">
        <v>567</v>
      </c>
      <c r="M112" s="27" t="s">
        <v>1293</v>
      </c>
    </row>
    <row r="113" spans="2:13" s="575" customFormat="1" ht="64.5" customHeight="1" x14ac:dyDescent="0.2">
      <c r="B113" s="584" t="s">
        <v>380</v>
      </c>
      <c r="C113" s="29" t="s">
        <v>87</v>
      </c>
      <c r="D113" s="263" t="s">
        <v>540</v>
      </c>
      <c r="E113" s="251" t="s">
        <v>835</v>
      </c>
      <c r="F113" s="267" t="s">
        <v>836</v>
      </c>
      <c r="G113" s="27" t="s">
        <v>3</v>
      </c>
      <c r="H113" s="614">
        <v>62.9</v>
      </c>
      <c r="I113" s="490">
        <v>62.3</v>
      </c>
      <c r="J113" s="21" t="s">
        <v>624</v>
      </c>
      <c r="K113" s="834" t="s">
        <v>649</v>
      </c>
      <c r="L113" s="834" t="s">
        <v>534</v>
      </c>
      <c r="M113" s="21" t="s">
        <v>1291</v>
      </c>
    </row>
    <row r="114" spans="2:13" s="575" customFormat="1" ht="43.5" customHeight="1" x14ac:dyDescent="0.2">
      <c r="B114" s="938" t="s">
        <v>381</v>
      </c>
      <c r="C114" s="938" t="s">
        <v>1294</v>
      </c>
      <c r="D114" s="279">
        <v>1</v>
      </c>
      <c r="E114" s="231" t="s">
        <v>822</v>
      </c>
      <c r="F114" s="268" t="s">
        <v>741</v>
      </c>
      <c r="G114" s="941" t="s">
        <v>0</v>
      </c>
      <c r="H114" s="981">
        <v>0</v>
      </c>
      <c r="I114" s="981">
        <v>0</v>
      </c>
      <c r="J114" s="938" t="s">
        <v>838</v>
      </c>
      <c r="K114" s="971" t="s">
        <v>497</v>
      </c>
      <c r="L114" s="971" t="s">
        <v>524</v>
      </c>
      <c r="M114" s="938" t="s">
        <v>1314</v>
      </c>
    </row>
    <row r="115" spans="2:13" s="575" customFormat="1" ht="30.75" customHeight="1" x14ac:dyDescent="0.2">
      <c r="B115" s="938"/>
      <c r="C115" s="938"/>
      <c r="D115" s="279">
        <v>2</v>
      </c>
      <c r="E115" s="231" t="s">
        <v>824</v>
      </c>
      <c r="F115" s="268" t="s">
        <v>828</v>
      </c>
      <c r="G115" s="941"/>
      <c r="H115" s="981"/>
      <c r="I115" s="981"/>
      <c r="J115" s="938"/>
      <c r="K115" s="971"/>
      <c r="L115" s="971"/>
      <c r="M115" s="938"/>
    </row>
    <row r="116" spans="2:13" s="575" customFormat="1" ht="39.75" customHeight="1" x14ac:dyDescent="0.2">
      <c r="B116" s="938"/>
      <c r="C116" s="938"/>
      <c r="D116" s="279">
        <v>3</v>
      </c>
      <c r="E116" s="228" t="s">
        <v>796</v>
      </c>
      <c r="F116" s="268" t="s">
        <v>788</v>
      </c>
      <c r="G116" s="941" t="s">
        <v>1</v>
      </c>
      <c r="H116" s="981">
        <v>15</v>
      </c>
      <c r="I116" s="981">
        <v>13</v>
      </c>
      <c r="J116" s="938"/>
      <c r="K116" s="971"/>
      <c r="L116" s="971"/>
      <c r="M116" s="938"/>
    </row>
    <row r="117" spans="2:13" s="575" customFormat="1" ht="32.25" customHeight="1" x14ac:dyDescent="0.2">
      <c r="B117" s="938"/>
      <c r="C117" s="938"/>
      <c r="D117" s="279">
        <v>4</v>
      </c>
      <c r="E117" s="231" t="s">
        <v>823</v>
      </c>
      <c r="F117" s="268" t="s">
        <v>746</v>
      </c>
      <c r="G117" s="941"/>
      <c r="H117" s="981"/>
      <c r="I117" s="981"/>
      <c r="J117" s="938"/>
      <c r="K117" s="971"/>
      <c r="L117" s="971"/>
      <c r="M117" s="938"/>
    </row>
    <row r="118" spans="2:13" s="575" customFormat="1" ht="49.5" customHeight="1" x14ac:dyDescent="0.2">
      <c r="B118" s="938" t="s">
        <v>382</v>
      </c>
      <c r="C118" s="938" t="s">
        <v>1295</v>
      </c>
      <c r="D118" s="279">
        <v>1</v>
      </c>
      <c r="E118" s="231" t="s">
        <v>822</v>
      </c>
      <c r="F118" s="268" t="s">
        <v>741</v>
      </c>
      <c r="G118" s="941" t="s">
        <v>0</v>
      </c>
      <c r="H118" s="981">
        <v>0</v>
      </c>
      <c r="I118" s="981">
        <v>0</v>
      </c>
      <c r="J118" s="938" t="s">
        <v>838</v>
      </c>
      <c r="K118" s="971" t="s">
        <v>497</v>
      </c>
      <c r="L118" s="971" t="s">
        <v>524</v>
      </c>
      <c r="M118" s="938" t="s">
        <v>1313</v>
      </c>
    </row>
    <row r="119" spans="2:13" s="575" customFormat="1" ht="39.75" customHeight="1" x14ac:dyDescent="0.2">
      <c r="B119" s="938"/>
      <c r="C119" s="938"/>
      <c r="D119" s="279">
        <v>2</v>
      </c>
      <c r="E119" s="231" t="s">
        <v>824</v>
      </c>
      <c r="F119" s="268" t="s">
        <v>828</v>
      </c>
      <c r="G119" s="941"/>
      <c r="H119" s="981"/>
      <c r="I119" s="981"/>
      <c r="J119" s="938"/>
      <c r="K119" s="971"/>
      <c r="L119" s="971"/>
      <c r="M119" s="938"/>
    </row>
    <row r="120" spans="2:13" s="575" customFormat="1" ht="48" customHeight="1" x14ac:dyDescent="0.2">
      <c r="B120" s="938"/>
      <c r="C120" s="938"/>
      <c r="D120" s="279">
        <v>3</v>
      </c>
      <c r="E120" s="228" t="s">
        <v>796</v>
      </c>
      <c r="F120" s="268" t="s">
        <v>788</v>
      </c>
      <c r="G120" s="941" t="s">
        <v>1</v>
      </c>
      <c r="H120" s="981">
        <v>6.7</v>
      </c>
      <c r="I120" s="981">
        <v>7.2</v>
      </c>
      <c r="J120" s="938"/>
      <c r="K120" s="971"/>
      <c r="L120" s="971"/>
      <c r="M120" s="938"/>
    </row>
    <row r="121" spans="2:13" s="575" customFormat="1" ht="38.25" customHeight="1" x14ac:dyDescent="0.2">
      <c r="B121" s="938"/>
      <c r="C121" s="938"/>
      <c r="D121" s="279">
        <v>4</v>
      </c>
      <c r="E121" s="231" t="s">
        <v>823</v>
      </c>
      <c r="F121" s="268" t="s">
        <v>746</v>
      </c>
      <c r="G121" s="941"/>
      <c r="H121" s="981"/>
      <c r="I121" s="981"/>
      <c r="J121" s="938"/>
      <c r="K121" s="971"/>
      <c r="L121" s="971"/>
      <c r="M121" s="938"/>
    </row>
    <row r="122" spans="2:13" s="575" customFormat="1" ht="39.75" customHeight="1" x14ac:dyDescent="0.2">
      <c r="B122" s="938" t="s">
        <v>1054</v>
      </c>
      <c r="C122" s="938" t="s">
        <v>1311</v>
      </c>
      <c r="D122" s="278" t="s">
        <v>540</v>
      </c>
      <c r="E122" s="243" t="s">
        <v>886</v>
      </c>
      <c r="F122" s="266" t="s">
        <v>746</v>
      </c>
      <c r="G122" s="27" t="s">
        <v>0</v>
      </c>
      <c r="H122" s="490">
        <v>5</v>
      </c>
      <c r="I122" s="490">
        <v>2.7</v>
      </c>
      <c r="J122" s="970" t="s">
        <v>850</v>
      </c>
      <c r="K122" s="971" t="s">
        <v>849</v>
      </c>
      <c r="L122" s="971" t="s">
        <v>849</v>
      </c>
      <c r="M122" s="970" t="s">
        <v>1312</v>
      </c>
    </row>
    <row r="123" spans="2:13" s="575" customFormat="1" ht="42" customHeight="1" x14ac:dyDescent="0.2">
      <c r="B123" s="938"/>
      <c r="C123" s="969"/>
      <c r="D123" s="278" t="s">
        <v>524</v>
      </c>
      <c r="E123" s="243" t="s">
        <v>848</v>
      </c>
      <c r="F123" s="266" t="s">
        <v>788</v>
      </c>
      <c r="G123" s="27" t="s">
        <v>1</v>
      </c>
      <c r="H123" s="490">
        <v>25</v>
      </c>
      <c r="I123" s="490">
        <v>2.2999999999999998</v>
      </c>
      <c r="J123" s="970"/>
      <c r="K123" s="971"/>
      <c r="L123" s="971"/>
      <c r="M123" s="970"/>
    </row>
    <row r="124" spans="2:13" s="579" customFormat="1" ht="34.5" customHeight="1" x14ac:dyDescent="0.2">
      <c r="B124" s="938" t="s">
        <v>383</v>
      </c>
      <c r="C124" s="938" t="s">
        <v>1292</v>
      </c>
      <c r="D124" s="278" t="s">
        <v>540</v>
      </c>
      <c r="E124" s="243" t="s">
        <v>886</v>
      </c>
      <c r="F124" s="266" t="s">
        <v>746</v>
      </c>
      <c r="G124" s="27" t="s">
        <v>0</v>
      </c>
      <c r="H124" s="490">
        <v>4</v>
      </c>
      <c r="I124" s="490">
        <v>0</v>
      </c>
      <c r="J124" s="970" t="s">
        <v>850</v>
      </c>
      <c r="K124" s="971" t="s">
        <v>849</v>
      </c>
      <c r="L124" s="971" t="s">
        <v>849</v>
      </c>
      <c r="M124" s="970" t="s">
        <v>1310</v>
      </c>
    </row>
    <row r="125" spans="2:13" s="579" customFormat="1" ht="48.75" customHeight="1" x14ac:dyDescent="0.2">
      <c r="B125" s="938"/>
      <c r="C125" s="969"/>
      <c r="D125" s="278" t="s">
        <v>524</v>
      </c>
      <c r="E125" s="243" t="s">
        <v>848</v>
      </c>
      <c r="F125" s="266" t="s">
        <v>788</v>
      </c>
      <c r="G125" s="27" t="s">
        <v>1</v>
      </c>
      <c r="H125" s="490">
        <v>22</v>
      </c>
      <c r="I125" s="490">
        <v>0</v>
      </c>
      <c r="J125" s="970"/>
      <c r="K125" s="971"/>
      <c r="L125" s="971"/>
      <c r="M125" s="970"/>
    </row>
    <row r="126" spans="2:13" s="575" customFormat="1" ht="31.5" customHeight="1" x14ac:dyDescent="0.2">
      <c r="B126" s="995" t="s">
        <v>204</v>
      </c>
      <c r="C126" s="995"/>
      <c r="D126" s="995"/>
      <c r="E126" s="995"/>
      <c r="F126" s="995"/>
      <c r="G126" s="996"/>
      <c r="H126" s="585">
        <f>+H104+H90+H86+H73+H67+H48+H30+H26+H10+H6</f>
        <v>30041.200000000004</v>
      </c>
      <c r="I126" s="585">
        <f>+I104+I90+I86+I73+I67+I48+I30+I26+I10+I6</f>
        <v>29526.400000000001</v>
      </c>
      <c r="J126" s="586"/>
      <c r="K126" s="838"/>
      <c r="L126" s="839"/>
      <c r="M126" s="676"/>
    </row>
    <row r="127" spans="2:13" s="575" customFormat="1" ht="21" customHeight="1" x14ac:dyDescent="0.2">
      <c r="B127" s="965"/>
      <c r="C127" s="965"/>
      <c r="D127" s="965"/>
      <c r="E127" s="965"/>
      <c r="F127" s="965"/>
      <c r="G127" s="965"/>
      <c r="H127" s="587"/>
      <c r="I127" s="587"/>
      <c r="J127" s="586"/>
      <c r="K127" s="838"/>
      <c r="L127" s="839"/>
      <c r="M127" s="676"/>
    </row>
    <row r="128" spans="2:13" s="103" customFormat="1" ht="30" customHeight="1" x14ac:dyDescent="0.2">
      <c r="B128" s="285"/>
      <c r="C128" s="121" t="s">
        <v>170</v>
      </c>
      <c r="D128" s="281"/>
      <c r="E128" s="260"/>
      <c r="F128" s="269"/>
      <c r="G128" s="285"/>
      <c r="H128" s="588">
        <f t="shared" ref="H128:I128" si="0">SUM(H130:H135)</f>
        <v>34573.68</v>
      </c>
      <c r="I128" s="588">
        <f t="shared" si="0"/>
        <v>33679.700000000004</v>
      </c>
      <c r="J128" s="449"/>
      <c r="K128" s="840"/>
      <c r="L128" s="841"/>
      <c r="M128" s="677"/>
    </row>
    <row r="129" spans="2:13" s="103" customFormat="1" ht="17.25" customHeight="1" x14ac:dyDescent="0.2">
      <c r="B129" s="286"/>
      <c r="C129" s="122" t="s">
        <v>171</v>
      </c>
      <c r="D129" s="275"/>
      <c r="E129" s="122"/>
      <c r="F129" s="270"/>
      <c r="G129" s="286"/>
      <c r="H129" s="589"/>
      <c r="I129" s="589"/>
      <c r="J129" s="215"/>
      <c r="K129" s="842"/>
      <c r="L129" s="843"/>
      <c r="M129" s="678"/>
    </row>
    <row r="130" spans="2:13" s="103" customFormat="1" ht="33.75" customHeight="1" x14ac:dyDescent="0.2">
      <c r="B130" s="286"/>
      <c r="C130" s="122" t="s">
        <v>172</v>
      </c>
      <c r="D130" s="275"/>
      <c r="E130" s="122"/>
      <c r="F130" s="270"/>
      <c r="G130" s="287" t="s">
        <v>0</v>
      </c>
      <c r="H130" s="589">
        <f>+H124+H118+H114+H112+H111+H110+H106+H105+H95+H93+H92+H91+H88+H87+H79+H78+H77+H75+H74+H71+H70+H69+H68+H55+H54+H53+H50+H40+H38+H36+H35+H34+H33+H32+H31+H29+H28+H27+H23+H22+H21+H20+H19+H18+H17+H16+H15+H14+H13+H12+H11+H8+H7+H47+H102+H103+H122+H45</f>
        <v>6930.5</v>
      </c>
      <c r="I130" s="589">
        <f>+I124+I118+I114+I112+I111+I110+I106+I105+I95+I93+I92+I91+I88+I87+I79+I78+I77+I75+I74+I71+I70+I69+I68+I55+I54+I53+I50+I40+I38+I36+I35+I34+I33+I32+I31+I29+I28+I27+I23+I22+I21+I20+I19+I18+I17+I16+I15+I14+I13+I12+I11+I8+I7+I47+I102+I103+I122+I45</f>
        <v>6555.7000000000007</v>
      </c>
      <c r="J130" s="215"/>
      <c r="K130" s="842"/>
      <c r="L130" s="843"/>
      <c r="M130" s="678"/>
    </row>
    <row r="131" spans="2:13" s="103" customFormat="1" ht="28.5" customHeight="1" x14ac:dyDescent="0.2">
      <c r="B131" s="286"/>
      <c r="C131" s="122" t="s">
        <v>173</v>
      </c>
      <c r="D131" s="275"/>
      <c r="E131" s="122"/>
      <c r="F131" s="270"/>
      <c r="G131" s="287" t="s">
        <v>3</v>
      </c>
      <c r="H131" s="589">
        <f>+H113+H97+H94+H89+H85+H83+H82+H81+H76+H66+H63+H62+H61+H60+H59+H58+H57+H56+H51+H49+H46+H43+H39+H25+H101+H100</f>
        <v>26965.3</v>
      </c>
      <c r="I131" s="589">
        <f>+I113+I97+I94+I89+I85+I83+I82+I81+I76+I66+I63+I62+I61+I60+I59+I58+I57+I56+I51+I49+I46+I43+I39+I25+I101+I100</f>
        <v>26645.500000000004</v>
      </c>
      <c r="J131" s="215"/>
      <c r="K131" s="842"/>
      <c r="L131" s="843"/>
      <c r="M131" s="678"/>
    </row>
    <row r="132" spans="2:13" s="103" customFormat="1" ht="22.5" customHeight="1" x14ac:dyDescent="0.2">
      <c r="B132" s="286"/>
      <c r="C132" s="122" t="s">
        <v>174</v>
      </c>
      <c r="D132" s="275"/>
      <c r="E132" s="122"/>
      <c r="F132" s="270"/>
      <c r="G132" s="287" t="s">
        <v>4</v>
      </c>
      <c r="H132" s="589"/>
      <c r="I132" s="589"/>
      <c r="J132" s="162"/>
      <c r="K132" s="842"/>
      <c r="L132" s="843"/>
      <c r="M132" s="679"/>
    </row>
    <row r="133" spans="2:13" s="103" customFormat="1" ht="22.5" customHeight="1" x14ac:dyDescent="0.2">
      <c r="B133" s="286"/>
      <c r="C133" s="122" t="s">
        <v>175</v>
      </c>
      <c r="D133" s="275"/>
      <c r="E133" s="122"/>
      <c r="F133" s="270"/>
      <c r="G133" s="287" t="s">
        <v>1</v>
      </c>
      <c r="H133" s="589">
        <f>+H125+H120+H116+H108+H84+H80+H44+H42+H41+H37+H64+H72+H123+H24+H65</f>
        <v>677.88</v>
      </c>
      <c r="I133" s="589">
        <f>+I125+I120+I116+I108+I84+I80+I44+I42+I41+I37+I64+I72+I123+I24+I65</f>
        <v>478.5</v>
      </c>
      <c r="J133" s="162"/>
      <c r="K133" s="842"/>
      <c r="L133" s="843"/>
      <c r="M133" s="679"/>
    </row>
    <row r="134" spans="2:13" s="103" customFormat="1" ht="22.5" customHeight="1" x14ac:dyDescent="0.2">
      <c r="B134" s="286"/>
      <c r="C134" s="122" t="s">
        <v>176</v>
      </c>
      <c r="D134" s="275"/>
      <c r="E134" s="122"/>
      <c r="F134" s="270"/>
      <c r="G134" s="287" t="s">
        <v>2</v>
      </c>
      <c r="H134" s="589"/>
      <c r="I134" s="589"/>
      <c r="J134" s="215"/>
      <c r="K134" s="842"/>
      <c r="L134" s="843"/>
      <c r="M134" s="678"/>
    </row>
    <row r="135" spans="2:13" s="103" customFormat="1" ht="22.5" customHeight="1" x14ac:dyDescent="0.2">
      <c r="B135" s="536"/>
      <c r="C135" s="123" t="s">
        <v>177</v>
      </c>
      <c r="D135" s="276"/>
      <c r="E135" s="123"/>
      <c r="F135" s="271"/>
      <c r="G135" s="288" t="s">
        <v>181</v>
      </c>
      <c r="H135" s="589"/>
      <c r="I135" s="589"/>
      <c r="J135" s="162"/>
      <c r="K135" s="842"/>
      <c r="L135" s="843"/>
      <c r="M135" s="679"/>
    </row>
    <row r="136" spans="2:13" s="103" customFormat="1" ht="46.5" customHeight="1" x14ac:dyDescent="0.2">
      <c r="B136" s="289"/>
      <c r="C136" s="73" t="s">
        <v>178</v>
      </c>
      <c r="D136" s="282"/>
      <c r="E136" s="261"/>
      <c r="F136" s="272"/>
      <c r="G136" s="289" t="s">
        <v>182</v>
      </c>
      <c r="H136" s="588"/>
      <c r="I136" s="588"/>
      <c r="J136" s="163"/>
      <c r="K136" s="844"/>
      <c r="L136" s="845"/>
      <c r="M136" s="680"/>
    </row>
    <row r="137" spans="2:13" s="103" customFormat="1" ht="29.25" customHeight="1" x14ac:dyDescent="0.2">
      <c r="B137" s="590"/>
      <c r="C137" s="78" t="s">
        <v>180</v>
      </c>
      <c r="D137" s="295"/>
      <c r="E137" s="298"/>
      <c r="F137" s="296"/>
      <c r="G137" s="590"/>
      <c r="H137" s="591">
        <f t="shared" ref="H137:I137" si="1">+H136+H128</f>
        <v>34573.68</v>
      </c>
      <c r="I137" s="591">
        <f t="shared" si="1"/>
        <v>33679.700000000004</v>
      </c>
      <c r="J137" s="163"/>
      <c r="K137" s="844"/>
      <c r="L137" s="845"/>
      <c r="M137" s="680"/>
    </row>
    <row r="138" spans="2:13" s="5" customFormat="1" ht="21.75" customHeight="1" x14ac:dyDescent="0.2">
      <c r="B138" s="246"/>
      <c r="C138" s="63" t="s">
        <v>179</v>
      </c>
      <c r="D138" s="275"/>
      <c r="E138" s="122"/>
      <c r="F138" s="270"/>
      <c r="G138" s="246"/>
      <c r="H138" s="592">
        <f>+H125+H123+H120+H120+H116+H108+H80+H44+H42+H41+H37+H24</f>
        <v>581.29999999999995</v>
      </c>
      <c r="I138" s="592">
        <f>+I125+I123+I120+I120+I116+I108+I80+I44+I42+I41+I37+I24</f>
        <v>426.59999999999997</v>
      </c>
      <c r="J138" s="164"/>
      <c r="K138" s="846"/>
      <c r="L138" s="847"/>
      <c r="M138" s="681"/>
    </row>
    <row r="139" spans="2:13" s="575" customFormat="1" ht="25.5" hidden="1" x14ac:dyDescent="0.2">
      <c r="B139" s="63"/>
      <c r="C139" s="63" t="s">
        <v>216</v>
      </c>
      <c r="D139" s="275"/>
      <c r="E139" s="122"/>
      <c r="F139" s="270"/>
      <c r="G139" s="548"/>
      <c r="H139" s="593"/>
      <c r="I139" s="593"/>
      <c r="J139" s="164"/>
      <c r="K139" s="846"/>
      <c r="L139" s="847"/>
      <c r="M139" s="681"/>
    </row>
    <row r="140" spans="2:13" ht="30" customHeight="1" x14ac:dyDescent="0.2">
      <c r="H140" s="594"/>
      <c r="I140" s="668"/>
      <c r="J140" s="165"/>
      <c r="K140" s="848"/>
      <c r="L140" s="849"/>
      <c r="M140" s="682"/>
    </row>
    <row r="141" spans="2:13" ht="30" customHeight="1" x14ac:dyDescent="0.2">
      <c r="I141" s="668"/>
    </row>
    <row r="142" spans="2:13" ht="30" customHeight="1" x14ac:dyDescent="0.2">
      <c r="I142" s="668"/>
    </row>
    <row r="143" spans="2:13" ht="30" customHeight="1" x14ac:dyDescent="0.2">
      <c r="H143" s="594"/>
      <c r="I143" s="668"/>
    </row>
    <row r="144" spans="2:13" ht="30" customHeight="1" x14ac:dyDescent="0.2">
      <c r="H144" s="595"/>
      <c r="I144" s="669"/>
    </row>
    <row r="146" spans="3:9" ht="30" customHeight="1" x14ac:dyDescent="0.2">
      <c r="C146" s="596"/>
      <c r="E146" s="299"/>
      <c r="F146" s="274"/>
      <c r="H146" s="594"/>
      <c r="I146" s="668"/>
    </row>
    <row r="147" spans="3:9" ht="30" customHeight="1" x14ac:dyDescent="0.2">
      <c r="H147" s="597"/>
      <c r="I147" s="670"/>
    </row>
    <row r="148" spans="3:9" ht="30" customHeight="1" x14ac:dyDescent="0.2">
      <c r="H148" s="598"/>
      <c r="I148" s="671"/>
    </row>
  </sheetData>
  <mergeCells count="185">
    <mergeCell ref="L124:L125"/>
    <mergeCell ref="M3:M4"/>
    <mergeCell ref="M8:M9"/>
    <mergeCell ref="M24:M25"/>
    <mergeCell ref="M37:M39"/>
    <mergeCell ref="M40:M41"/>
    <mergeCell ref="M42:M43"/>
    <mergeCell ref="M44:M46"/>
    <mergeCell ref="M49:M50"/>
    <mergeCell ref="M59:M60"/>
    <mergeCell ref="M76:M77"/>
    <mergeCell ref="M79:M80"/>
    <mergeCell ref="M88:M89"/>
    <mergeCell ref="M94:M96"/>
    <mergeCell ref="M97:M99"/>
    <mergeCell ref="M106:M109"/>
    <mergeCell ref="M114:M117"/>
    <mergeCell ref="M118:M121"/>
    <mergeCell ref="M122:M123"/>
    <mergeCell ref="M124:M125"/>
    <mergeCell ref="L76:L77"/>
    <mergeCell ref="L79:L80"/>
    <mergeCell ref="L88:L89"/>
    <mergeCell ref="L94:L96"/>
    <mergeCell ref="L122:L123"/>
    <mergeCell ref="L3:L4"/>
    <mergeCell ref="L8:L9"/>
    <mergeCell ref="L24:L25"/>
    <mergeCell ref="L37:L39"/>
    <mergeCell ref="L40:L41"/>
    <mergeCell ref="L42:L43"/>
    <mergeCell ref="L44:L46"/>
    <mergeCell ref="L49:L50"/>
    <mergeCell ref="L59:L60"/>
    <mergeCell ref="I51:I52"/>
    <mergeCell ref="I95:I96"/>
    <mergeCell ref="I97:I99"/>
    <mergeCell ref="I106:I107"/>
    <mergeCell ref="I108:I109"/>
    <mergeCell ref="I114:I115"/>
    <mergeCell ref="I116:I117"/>
    <mergeCell ref="I118:I119"/>
    <mergeCell ref="L97:L99"/>
    <mergeCell ref="L106:L109"/>
    <mergeCell ref="L114:L117"/>
    <mergeCell ref="L118:L121"/>
    <mergeCell ref="K44:K46"/>
    <mergeCell ref="K42:K43"/>
    <mergeCell ref="K37:K39"/>
    <mergeCell ref="K40:K41"/>
    <mergeCell ref="K3:K4"/>
    <mergeCell ref="J24:J25"/>
    <mergeCell ref="K24:K25"/>
    <mergeCell ref="J8:J9"/>
    <mergeCell ref="J42:J43"/>
    <mergeCell ref="B24:B25"/>
    <mergeCell ref="C24:C25"/>
    <mergeCell ref="B37:B39"/>
    <mergeCell ref="C8:C9"/>
    <mergeCell ref="E42:E43"/>
    <mergeCell ref="D37:D38"/>
    <mergeCell ref="E37:E38"/>
    <mergeCell ref="H2:H4"/>
    <mergeCell ref="J2:K2"/>
    <mergeCell ref="J3:J4"/>
    <mergeCell ref="G8:G9"/>
    <mergeCell ref="H8:H9"/>
    <mergeCell ref="K8:K9"/>
    <mergeCell ref="G2:G4"/>
    <mergeCell ref="B5:K5"/>
    <mergeCell ref="I2:I4"/>
    <mergeCell ref="J37:J39"/>
    <mergeCell ref="J40:J41"/>
    <mergeCell ref="I8:I9"/>
    <mergeCell ref="H120:H121"/>
    <mergeCell ref="J44:J46"/>
    <mergeCell ref="F37:F38"/>
    <mergeCell ref="F2:F4"/>
    <mergeCell ref="F24:F25"/>
    <mergeCell ref="B127:G127"/>
    <mergeCell ref="B124:B125"/>
    <mergeCell ref="C124:C125"/>
    <mergeCell ref="B126:G126"/>
    <mergeCell ref="B88:B89"/>
    <mergeCell ref="C88:C89"/>
    <mergeCell ref="D8:D9"/>
    <mergeCell ref="E8:E9"/>
    <mergeCell ref="F8:F9"/>
    <mergeCell ref="B2:B4"/>
    <mergeCell ref="B8:B9"/>
    <mergeCell ref="C2:C4"/>
    <mergeCell ref="D2:D4"/>
    <mergeCell ref="E2:E4"/>
    <mergeCell ref="C40:C41"/>
    <mergeCell ref="C37:C39"/>
    <mergeCell ref="B40:B41"/>
    <mergeCell ref="C42:C43"/>
    <mergeCell ref="B42:B43"/>
    <mergeCell ref="B44:B46"/>
    <mergeCell ref="B76:B77"/>
    <mergeCell ref="B79:B80"/>
    <mergeCell ref="C79:C80"/>
    <mergeCell ref="B114:B117"/>
    <mergeCell ref="B118:B121"/>
    <mergeCell ref="C76:C77"/>
    <mergeCell ref="B49:B50"/>
    <mergeCell ref="C49:C50"/>
    <mergeCell ref="B59:B60"/>
    <mergeCell ref="C59:C60"/>
    <mergeCell ref="B51:B52"/>
    <mergeCell ref="C51:C52"/>
    <mergeCell ref="C94:C96"/>
    <mergeCell ref="C118:C121"/>
    <mergeCell ref="E59:E60"/>
    <mergeCell ref="F59:F60"/>
    <mergeCell ref="E44:E46"/>
    <mergeCell ref="K124:K125"/>
    <mergeCell ref="J59:J60"/>
    <mergeCell ref="J49:J50"/>
    <mergeCell ref="K49:K50"/>
    <mergeCell ref="K59:K60"/>
    <mergeCell ref="K76:K77"/>
    <mergeCell ref="K79:K80"/>
    <mergeCell ref="K88:K89"/>
    <mergeCell ref="J76:J77"/>
    <mergeCell ref="J79:J80"/>
    <mergeCell ref="J88:J89"/>
    <mergeCell ref="J114:J117"/>
    <mergeCell ref="K114:K117"/>
    <mergeCell ref="J118:J121"/>
    <mergeCell ref="K118:K121"/>
    <mergeCell ref="K106:K109"/>
    <mergeCell ref="J124:J125"/>
    <mergeCell ref="J106:J109"/>
    <mergeCell ref="G118:G119"/>
    <mergeCell ref="H118:H119"/>
    <mergeCell ref="G120:G121"/>
    <mergeCell ref="F42:F43"/>
    <mergeCell ref="G51:G52"/>
    <mergeCell ref="H108:H109"/>
    <mergeCell ref="C114:C117"/>
    <mergeCell ref="D44:D46"/>
    <mergeCell ref="D42:D43"/>
    <mergeCell ref="E76:E77"/>
    <mergeCell ref="D76:D77"/>
    <mergeCell ref="G116:G117"/>
    <mergeCell ref="H116:H117"/>
    <mergeCell ref="G114:G115"/>
    <mergeCell ref="H114:H115"/>
    <mergeCell ref="G106:G107"/>
    <mergeCell ref="F97:F99"/>
    <mergeCell ref="E49:E50"/>
    <mergeCell ref="F49:F50"/>
    <mergeCell ref="H51:H52"/>
    <mergeCell ref="C44:C46"/>
    <mergeCell ref="D49:D50"/>
    <mergeCell ref="D51:D52"/>
    <mergeCell ref="F44:F46"/>
    <mergeCell ref="E51:E52"/>
    <mergeCell ref="F51:F52"/>
    <mergeCell ref="D59:D60"/>
    <mergeCell ref="M51:M52"/>
    <mergeCell ref="B122:B123"/>
    <mergeCell ref="C122:C123"/>
    <mergeCell ref="J122:J123"/>
    <mergeCell ref="K122:K123"/>
    <mergeCell ref="C97:C99"/>
    <mergeCell ref="B97:B99"/>
    <mergeCell ref="F76:F77"/>
    <mergeCell ref="E88:E89"/>
    <mergeCell ref="K97:K99"/>
    <mergeCell ref="B106:B109"/>
    <mergeCell ref="B94:B96"/>
    <mergeCell ref="J94:J96"/>
    <mergeCell ref="F94:F96"/>
    <mergeCell ref="G95:G96"/>
    <mergeCell ref="H95:H96"/>
    <mergeCell ref="K94:K96"/>
    <mergeCell ref="H97:H99"/>
    <mergeCell ref="G97:G99"/>
    <mergeCell ref="J97:J99"/>
    <mergeCell ref="C106:C109"/>
    <mergeCell ref="I120:I121"/>
    <mergeCell ref="H106:H107"/>
    <mergeCell ref="G108:G109"/>
  </mergeCells>
  <phoneticPr fontId="10" type="noConversion"/>
  <pageMargins left="0.19685039370078741" right="0.19685039370078741" top="0.51181102362204722" bottom="0.19685039370078741" header="0" footer="0"/>
  <pageSetup paperSize="9" scale="48"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F0"/>
    <pageSetUpPr fitToPage="1"/>
  </sheetPr>
  <dimension ref="A1:M88"/>
  <sheetViews>
    <sheetView zoomScaleNormal="100" workbookViewId="0">
      <pane ySplit="4" topLeftCell="A5" activePane="bottomLeft" state="frozen"/>
      <selection activeCell="F27" sqref="F27"/>
      <selection pane="bottomLeft" activeCell="E18" sqref="E18"/>
    </sheetView>
  </sheetViews>
  <sheetFormatPr defaultColWidth="9.140625" defaultRowHeight="12.75" x14ac:dyDescent="0.2"/>
  <cols>
    <col min="1" max="1" width="3.140625" style="13" customWidth="1"/>
    <col min="2" max="2" width="17.140625" style="79" customWidth="1"/>
    <col min="3" max="3" width="47.42578125" style="58" customWidth="1"/>
    <col min="4" max="4" width="5.42578125" style="377" customWidth="1"/>
    <col min="5" max="5" width="44.7109375" style="378" customWidth="1"/>
    <col min="6" max="6" width="31.42578125" style="378" customWidth="1"/>
    <col min="7" max="7" width="8.42578125" style="733" customWidth="1"/>
    <col min="8" max="8" width="12.28515625" style="58" customWidth="1"/>
    <col min="9" max="9" width="12.28515625" style="684" customWidth="1"/>
    <col min="10" max="10" width="40.42578125" style="58" customWidth="1"/>
    <col min="11" max="11" width="10.42578125" style="446" customWidth="1"/>
    <col min="12" max="12" width="10.42578125" style="701" customWidth="1"/>
    <col min="13" max="13" width="49.5703125" style="684" customWidth="1"/>
    <col min="14" max="16384" width="9.140625" style="13"/>
  </cols>
  <sheetData>
    <row r="1" spans="2:13" ht="15" x14ac:dyDescent="0.25">
      <c r="G1" s="1074"/>
      <c r="H1" s="1074"/>
      <c r="I1" s="1074"/>
      <c r="J1" s="1074"/>
      <c r="K1" s="1074"/>
      <c r="L1" s="684"/>
    </row>
    <row r="2" spans="2:13" ht="16.5" customHeight="1" x14ac:dyDescent="0.2">
      <c r="B2" s="946" t="s">
        <v>48</v>
      </c>
      <c r="C2" s="1075" t="s">
        <v>96</v>
      </c>
      <c r="D2" s="1078" t="s">
        <v>731</v>
      </c>
      <c r="E2" s="1075" t="s">
        <v>732</v>
      </c>
      <c r="F2" s="1075" t="s">
        <v>733</v>
      </c>
      <c r="G2" s="1078" t="s">
        <v>808</v>
      </c>
      <c r="H2" s="948" t="s">
        <v>1336</v>
      </c>
      <c r="I2" s="948" t="s">
        <v>1336</v>
      </c>
      <c r="J2" s="948" t="s">
        <v>734</v>
      </c>
      <c r="K2" s="948"/>
      <c r="L2" s="643"/>
      <c r="M2" s="643"/>
    </row>
    <row r="3" spans="2:13" ht="15" customHeight="1" x14ac:dyDescent="0.2">
      <c r="B3" s="946"/>
      <c r="C3" s="1076"/>
      <c r="D3" s="1079"/>
      <c r="E3" s="1076"/>
      <c r="F3" s="1076"/>
      <c r="G3" s="1079"/>
      <c r="H3" s="948"/>
      <c r="I3" s="948"/>
      <c r="J3" s="1081" t="s">
        <v>735</v>
      </c>
      <c r="K3" s="897" t="s">
        <v>1059</v>
      </c>
      <c r="L3" s="897" t="s">
        <v>1060</v>
      </c>
      <c r="M3" s="887" t="s">
        <v>1061</v>
      </c>
    </row>
    <row r="4" spans="2:13" ht="37.5" customHeight="1" x14ac:dyDescent="0.2">
      <c r="B4" s="946"/>
      <c r="C4" s="1077"/>
      <c r="D4" s="1079"/>
      <c r="E4" s="1076"/>
      <c r="F4" s="1077"/>
      <c r="G4" s="1080"/>
      <c r="H4" s="948"/>
      <c r="I4" s="948"/>
      <c r="J4" s="1082"/>
      <c r="K4" s="897"/>
      <c r="L4" s="897"/>
      <c r="M4" s="887"/>
    </row>
    <row r="5" spans="2:13" s="59" customFormat="1" ht="30" customHeight="1" x14ac:dyDescent="0.2">
      <c r="B5" s="1083" t="s">
        <v>1029</v>
      </c>
      <c r="C5" s="1084"/>
      <c r="D5" s="1084"/>
      <c r="E5" s="1084"/>
      <c r="F5" s="1084"/>
      <c r="G5" s="1084"/>
      <c r="H5" s="1084"/>
      <c r="I5" s="1084"/>
      <c r="J5" s="1084"/>
      <c r="K5" s="1085"/>
      <c r="L5" s="693"/>
      <c r="M5" s="693"/>
    </row>
    <row r="6" spans="2:13" s="189" customFormat="1" ht="27" customHeight="1" x14ac:dyDescent="0.2">
      <c r="B6" s="168" t="s">
        <v>51</v>
      </c>
      <c r="C6" s="1058" t="s">
        <v>249</v>
      </c>
      <c r="D6" s="1059"/>
      <c r="E6" s="1059"/>
      <c r="F6" s="1059"/>
      <c r="G6" s="720"/>
      <c r="H6" s="780">
        <f>SUM(H7:H19)</f>
        <v>296.09999999999997</v>
      </c>
      <c r="I6" s="786">
        <f>SUM(I7:I19)</f>
        <v>244.70000000000002</v>
      </c>
      <c r="J6" s="188"/>
      <c r="K6" s="226"/>
      <c r="L6" s="694"/>
      <c r="M6" s="686"/>
    </row>
    <row r="7" spans="2:13" ht="29.25" customHeight="1" x14ac:dyDescent="0.2">
      <c r="B7" s="1028" t="s">
        <v>52</v>
      </c>
      <c r="C7" s="903" t="s">
        <v>447</v>
      </c>
      <c r="D7" s="255" t="s">
        <v>540</v>
      </c>
      <c r="E7" s="256" t="s">
        <v>895</v>
      </c>
      <c r="F7" s="1086" t="s">
        <v>892</v>
      </c>
      <c r="G7" s="56" t="s">
        <v>248</v>
      </c>
      <c r="H7" s="48">
        <v>158.6</v>
      </c>
      <c r="I7" s="11">
        <v>121.7</v>
      </c>
      <c r="J7" s="1063" t="s">
        <v>490</v>
      </c>
      <c r="K7" s="1020" t="s">
        <v>649</v>
      </c>
      <c r="L7" s="1020" t="s">
        <v>649</v>
      </c>
      <c r="M7" s="1063" t="s">
        <v>1107</v>
      </c>
    </row>
    <row r="8" spans="2:13" ht="39" customHeight="1" x14ac:dyDescent="0.2">
      <c r="B8" s="1029"/>
      <c r="C8" s="1017"/>
      <c r="D8" s="255" t="s">
        <v>524</v>
      </c>
      <c r="E8" s="256" t="s">
        <v>899</v>
      </c>
      <c r="F8" s="1087"/>
      <c r="G8" s="1054" t="s">
        <v>3</v>
      </c>
      <c r="H8" s="1012">
        <v>14.1</v>
      </c>
      <c r="I8" s="1012">
        <v>14.1</v>
      </c>
      <c r="J8" s="1055"/>
      <c r="K8" s="1021"/>
      <c r="L8" s="1021"/>
      <c r="M8" s="1055"/>
    </row>
    <row r="9" spans="2:13" ht="29.25" customHeight="1" x14ac:dyDescent="0.2">
      <c r="B9" s="1029"/>
      <c r="C9" s="1017"/>
      <c r="D9" s="255" t="s">
        <v>591</v>
      </c>
      <c r="E9" s="291" t="s">
        <v>896</v>
      </c>
      <c r="F9" s="1087"/>
      <c r="G9" s="1060"/>
      <c r="H9" s="1016"/>
      <c r="I9" s="1016"/>
      <c r="J9" s="1055"/>
      <c r="K9" s="1021"/>
      <c r="L9" s="1021"/>
      <c r="M9" s="1055"/>
    </row>
    <row r="10" spans="2:13" ht="29.25" customHeight="1" x14ac:dyDescent="0.2">
      <c r="B10" s="1029"/>
      <c r="C10" s="1017"/>
      <c r="D10" s="255" t="s">
        <v>567</v>
      </c>
      <c r="E10" s="256" t="s">
        <v>900</v>
      </c>
      <c r="F10" s="1087"/>
      <c r="G10" s="1060"/>
      <c r="H10" s="1016"/>
      <c r="I10" s="1016"/>
      <c r="J10" s="1055"/>
      <c r="K10" s="1021"/>
      <c r="L10" s="1021"/>
      <c r="M10" s="1055"/>
    </row>
    <row r="11" spans="2:13" ht="29.25" customHeight="1" x14ac:dyDescent="0.2">
      <c r="B11" s="1029"/>
      <c r="C11" s="1017"/>
      <c r="D11" s="255" t="s">
        <v>497</v>
      </c>
      <c r="E11" s="256" t="s">
        <v>897</v>
      </c>
      <c r="F11" s="1087"/>
      <c r="G11" s="1060"/>
      <c r="H11" s="1016"/>
      <c r="I11" s="1016"/>
      <c r="J11" s="1055"/>
      <c r="K11" s="1021"/>
      <c r="L11" s="1021"/>
      <c r="M11" s="1055"/>
    </row>
    <row r="12" spans="2:13" ht="29.25" customHeight="1" x14ac:dyDescent="0.2">
      <c r="B12" s="1029"/>
      <c r="C12" s="1017"/>
      <c r="D12" s="255" t="s">
        <v>898</v>
      </c>
      <c r="E12" s="256" t="s">
        <v>901</v>
      </c>
      <c r="F12" s="1087"/>
      <c r="G12" s="1060"/>
      <c r="H12" s="1016"/>
      <c r="I12" s="1016"/>
      <c r="J12" s="1055"/>
      <c r="K12" s="1021"/>
      <c r="L12" s="1021"/>
      <c r="M12" s="1055"/>
    </row>
    <row r="13" spans="2:13" ht="29.25" customHeight="1" x14ac:dyDescent="0.2">
      <c r="B13" s="1029"/>
      <c r="C13" s="1017"/>
      <c r="D13" s="255" t="s">
        <v>720</v>
      </c>
      <c r="E13" s="256" t="s">
        <v>902</v>
      </c>
      <c r="F13" s="1087"/>
      <c r="G13" s="1060"/>
      <c r="H13" s="1016"/>
      <c r="I13" s="1016"/>
      <c r="J13" s="1055"/>
      <c r="K13" s="1021"/>
      <c r="L13" s="1021"/>
      <c r="M13" s="1055"/>
    </row>
    <row r="14" spans="2:13" ht="18.75" customHeight="1" x14ac:dyDescent="0.2">
      <c r="B14" s="1030"/>
      <c r="C14" s="904"/>
      <c r="D14" s="335" t="s">
        <v>649</v>
      </c>
      <c r="E14" s="336" t="s">
        <v>903</v>
      </c>
      <c r="F14" s="1043"/>
      <c r="G14" s="1061"/>
      <c r="H14" s="1015"/>
      <c r="I14" s="1015"/>
      <c r="J14" s="1056"/>
      <c r="K14" s="1022"/>
      <c r="L14" s="1022"/>
      <c r="M14" s="1056"/>
    </row>
    <row r="15" spans="2:13" ht="51" customHeight="1" x14ac:dyDescent="0.2">
      <c r="B15" s="1028" t="s">
        <v>384</v>
      </c>
      <c r="C15" s="1028" t="s">
        <v>448</v>
      </c>
      <c r="D15" s="255" t="s">
        <v>540</v>
      </c>
      <c r="E15" s="291" t="s">
        <v>1038</v>
      </c>
      <c r="F15" s="1088" t="s">
        <v>892</v>
      </c>
      <c r="G15" s="1054" t="s">
        <v>248</v>
      </c>
      <c r="H15" s="1033">
        <v>25.7</v>
      </c>
      <c r="I15" s="1012">
        <v>25.6</v>
      </c>
      <c r="J15" s="1063" t="s">
        <v>491</v>
      </c>
      <c r="K15" s="1023" t="s">
        <v>494</v>
      </c>
      <c r="L15" s="1023">
        <v>3</v>
      </c>
      <c r="M15" s="1063" t="s">
        <v>1115</v>
      </c>
    </row>
    <row r="16" spans="2:13" ht="58.5" customHeight="1" x14ac:dyDescent="0.2">
      <c r="B16" s="1029"/>
      <c r="C16" s="1017"/>
      <c r="D16" s="255" t="s">
        <v>524</v>
      </c>
      <c r="E16" s="291" t="s">
        <v>894</v>
      </c>
      <c r="F16" s="1089"/>
      <c r="G16" s="1055"/>
      <c r="H16" s="1057"/>
      <c r="I16" s="1013"/>
      <c r="J16" s="1055"/>
      <c r="K16" s="1025"/>
      <c r="L16" s="1025"/>
      <c r="M16" s="1055"/>
    </row>
    <row r="17" spans="2:13" ht="54.75" customHeight="1" x14ac:dyDescent="0.2">
      <c r="B17" s="1030"/>
      <c r="C17" s="904"/>
      <c r="D17" s="255" t="s">
        <v>591</v>
      </c>
      <c r="E17" s="291" t="s">
        <v>893</v>
      </c>
      <c r="F17" s="1090"/>
      <c r="G17" s="1056"/>
      <c r="H17" s="1034"/>
      <c r="I17" s="1014"/>
      <c r="J17" s="1056"/>
      <c r="K17" s="1024"/>
      <c r="L17" s="1024"/>
      <c r="M17" s="1056"/>
    </row>
    <row r="18" spans="2:13" ht="138.75" customHeight="1" x14ac:dyDescent="0.2">
      <c r="B18" s="18" t="s">
        <v>57</v>
      </c>
      <c r="C18" s="19" t="s">
        <v>251</v>
      </c>
      <c r="D18" s="255" t="s">
        <v>540</v>
      </c>
      <c r="E18" s="337" t="s">
        <v>904</v>
      </c>
      <c r="F18" s="256" t="s">
        <v>892</v>
      </c>
      <c r="G18" s="35" t="s">
        <v>248</v>
      </c>
      <c r="H18" s="55">
        <v>57.7</v>
      </c>
      <c r="I18" s="9">
        <v>57.2</v>
      </c>
      <c r="J18" s="54" t="s">
        <v>1110</v>
      </c>
      <c r="K18" s="431" t="s">
        <v>1111</v>
      </c>
      <c r="L18" s="431" t="s">
        <v>1112</v>
      </c>
      <c r="M18" s="54" t="s">
        <v>1109</v>
      </c>
    </row>
    <row r="19" spans="2:13" ht="42.75" customHeight="1" x14ac:dyDescent="0.2">
      <c r="B19" s="18" t="s">
        <v>58</v>
      </c>
      <c r="C19" s="619" t="s">
        <v>252</v>
      </c>
      <c r="D19" s="255" t="s">
        <v>540</v>
      </c>
      <c r="E19" s="337" t="s">
        <v>905</v>
      </c>
      <c r="F19" s="256" t="s">
        <v>892</v>
      </c>
      <c r="G19" s="35" t="s">
        <v>248</v>
      </c>
      <c r="H19" s="55">
        <v>40</v>
      </c>
      <c r="I19" s="9">
        <v>26.1</v>
      </c>
      <c r="J19" s="51" t="s">
        <v>492</v>
      </c>
      <c r="K19" s="431">
        <v>90</v>
      </c>
      <c r="L19" s="431" t="s">
        <v>501</v>
      </c>
      <c r="M19" s="51" t="s">
        <v>1106</v>
      </c>
    </row>
    <row r="20" spans="2:13" s="189" customFormat="1" ht="33" customHeight="1" x14ac:dyDescent="0.2">
      <c r="B20" s="168" t="s">
        <v>59</v>
      </c>
      <c r="C20" s="1058" t="s">
        <v>228</v>
      </c>
      <c r="D20" s="1059"/>
      <c r="E20" s="1059"/>
      <c r="F20" s="1059"/>
      <c r="G20" s="720"/>
      <c r="H20" s="169">
        <f>SUM(H21:H28)</f>
        <v>3353.4</v>
      </c>
      <c r="I20" s="734">
        <f>SUM(I21:I28)</f>
        <v>3193</v>
      </c>
      <c r="J20" s="188"/>
      <c r="K20" s="226"/>
      <c r="L20" s="694"/>
      <c r="M20" s="686"/>
    </row>
    <row r="21" spans="2:13" ht="44.25" customHeight="1" x14ac:dyDescent="0.2">
      <c r="B21" s="1028" t="s">
        <v>65</v>
      </c>
      <c r="C21" s="1028" t="s">
        <v>152</v>
      </c>
      <c r="D21" s="255" t="s">
        <v>540</v>
      </c>
      <c r="E21" s="337" t="s">
        <v>743</v>
      </c>
      <c r="F21" s="338" t="s">
        <v>913</v>
      </c>
      <c r="G21" s="35" t="s">
        <v>0</v>
      </c>
      <c r="H21" s="55">
        <v>2000</v>
      </c>
      <c r="I21" s="9">
        <v>1999.9</v>
      </c>
      <c r="J21" s="903" t="s">
        <v>498</v>
      </c>
      <c r="K21" s="1018" t="s">
        <v>497</v>
      </c>
      <c r="L21" s="902" t="s">
        <v>497</v>
      </c>
      <c r="M21" s="885" t="s">
        <v>1329</v>
      </c>
    </row>
    <row r="22" spans="2:13" ht="57" customHeight="1" x14ac:dyDescent="0.2">
      <c r="B22" s="1029"/>
      <c r="C22" s="1029"/>
      <c r="D22" s="611" t="s">
        <v>524</v>
      </c>
      <c r="E22" s="256" t="s">
        <v>917</v>
      </c>
      <c r="F22" s="610" t="s">
        <v>832</v>
      </c>
      <c r="G22" s="1053" t="s">
        <v>0</v>
      </c>
      <c r="H22" s="1012">
        <v>896.4</v>
      </c>
      <c r="I22" s="1012">
        <v>839.6</v>
      </c>
      <c r="J22" s="1017"/>
      <c r="K22" s="1018"/>
      <c r="L22" s="902"/>
      <c r="M22" s="1072"/>
    </row>
    <row r="23" spans="2:13" ht="43.5" customHeight="1" x14ac:dyDescent="0.2">
      <c r="B23" s="1030"/>
      <c r="C23" s="904"/>
      <c r="D23" s="339" t="s">
        <v>591</v>
      </c>
      <c r="E23" s="313" t="s">
        <v>916</v>
      </c>
      <c r="F23" s="340" t="s">
        <v>832</v>
      </c>
      <c r="G23" s="890"/>
      <c r="H23" s="1034"/>
      <c r="I23" s="1015"/>
      <c r="J23" s="904"/>
      <c r="K23" s="1018"/>
      <c r="L23" s="902"/>
      <c r="M23" s="886"/>
    </row>
    <row r="24" spans="2:13" ht="27" hidden="1" customHeight="1" x14ac:dyDescent="0.2">
      <c r="B24" s="1028" t="s">
        <v>385</v>
      </c>
      <c r="C24" s="1031" t="s">
        <v>225</v>
      </c>
      <c r="D24" s="1051" t="s">
        <v>540</v>
      </c>
      <c r="E24" s="1041" t="s">
        <v>914</v>
      </c>
      <c r="F24" s="1041" t="s">
        <v>892</v>
      </c>
      <c r="G24" s="35" t="s">
        <v>0</v>
      </c>
      <c r="H24" s="55">
        <v>0</v>
      </c>
      <c r="I24" s="9">
        <v>0</v>
      </c>
      <c r="J24" s="1032" t="s">
        <v>915</v>
      </c>
      <c r="K24" s="1019">
        <v>0</v>
      </c>
      <c r="L24" s="1026">
        <v>0</v>
      </c>
      <c r="M24" s="1091" t="s">
        <v>915</v>
      </c>
    </row>
    <row r="25" spans="2:13" ht="27" hidden="1" customHeight="1" x14ac:dyDescent="0.2">
      <c r="B25" s="1030"/>
      <c r="C25" s="1032"/>
      <c r="D25" s="1052"/>
      <c r="E25" s="1043"/>
      <c r="F25" s="1043"/>
      <c r="G25" s="56" t="s">
        <v>1</v>
      </c>
      <c r="H25" s="55">
        <v>0</v>
      </c>
      <c r="I25" s="9">
        <v>0</v>
      </c>
      <c r="J25" s="1032"/>
      <c r="K25" s="1019"/>
      <c r="L25" s="1026"/>
      <c r="M25" s="1091"/>
    </row>
    <row r="26" spans="2:13" ht="65.25" customHeight="1" x14ac:dyDescent="0.2">
      <c r="B26" s="1028" t="s">
        <v>67</v>
      </c>
      <c r="C26" s="1028" t="s">
        <v>449</v>
      </c>
      <c r="D26" s="255" t="s">
        <v>540</v>
      </c>
      <c r="E26" s="256" t="s">
        <v>986</v>
      </c>
      <c r="F26" s="1041" t="s">
        <v>892</v>
      </c>
      <c r="G26" s="35" t="s">
        <v>0</v>
      </c>
      <c r="H26" s="9">
        <v>277.89999999999998</v>
      </c>
      <c r="I26" s="9">
        <f>159.2+1.4</f>
        <v>160.6</v>
      </c>
      <c r="J26" s="903" t="s">
        <v>499</v>
      </c>
      <c r="K26" s="1020" t="s">
        <v>500</v>
      </c>
      <c r="L26" s="909" t="s">
        <v>1330</v>
      </c>
      <c r="M26" s="885" t="s">
        <v>1333</v>
      </c>
    </row>
    <row r="27" spans="2:13" ht="65.25" customHeight="1" x14ac:dyDescent="0.2">
      <c r="B27" s="1029"/>
      <c r="C27" s="1029"/>
      <c r="D27" s="255" t="s">
        <v>524</v>
      </c>
      <c r="E27" s="256" t="s">
        <v>910</v>
      </c>
      <c r="F27" s="1042"/>
      <c r="G27" s="35" t="s">
        <v>248</v>
      </c>
      <c r="H27" s="9">
        <v>137.1</v>
      </c>
      <c r="I27" s="9">
        <v>150.9</v>
      </c>
      <c r="J27" s="1017"/>
      <c r="K27" s="1021"/>
      <c r="L27" s="1027"/>
      <c r="M27" s="1072"/>
    </row>
    <row r="28" spans="2:13" ht="46.5" customHeight="1" x14ac:dyDescent="0.2">
      <c r="B28" s="1030"/>
      <c r="C28" s="904"/>
      <c r="D28" s="341" t="s">
        <v>591</v>
      </c>
      <c r="E28" s="342" t="s">
        <v>911</v>
      </c>
      <c r="F28" s="1043"/>
      <c r="G28" s="56" t="s">
        <v>3</v>
      </c>
      <c r="H28" s="55">
        <v>42</v>
      </c>
      <c r="I28" s="9">
        <v>42</v>
      </c>
      <c r="J28" s="904"/>
      <c r="K28" s="1022"/>
      <c r="L28" s="910"/>
      <c r="M28" s="886"/>
    </row>
    <row r="29" spans="2:13" s="186" customFormat="1" ht="27" customHeight="1" x14ac:dyDescent="0.2">
      <c r="B29" s="168" t="s">
        <v>386</v>
      </c>
      <c r="C29" s="1044" t="s">
        <v>229</v>
      </c>
      <c r="D29" s="1045"/>
      <c r="E29" s="1045"/>
      <c r="F29" s="1046"/>
      <c r="G29" s="721"/>
      <c r="H29" s="170">
        <f>SUM(H30:H36)</f>
        <v>379.9</v>
      </c>
      <c r="I29" s="600">
        <f>SUM(I30:I36)</f>
        <v>326.7</v>
      </c>
      <c r="J29" s="187"/>
      <c r="K29" s="432"/>
      <c r="L29" s="695"/>
      <c r="M29" s="687"/>
    </row>
    <row r="30" spans="2:13" ht="96" customHeight="1" x14ac:dyDescent="0.2">
      <c r="B30" s="18" t="s">
        <v>68</v>
      </c>
      <c r="C30" s="18" t="s">
        <v>474</v>
      </c>
      <c r="D30" s="255" t="s">
        <v>540</v>
      </c>
      <c r="E30" s="256" t="s">
        <v>909</v>
      </c>
      <c r="F30" s="256" t="s">
        <v>788</v>
      </c>
      <c r="G30" s="18" t="s">
        <v>0</v>
      </c>
      <c r="H30" s="9">
        <v>35</v>
      </c>
      <c r="I30" s="9">
        <v>24.4</v>
      </c>
      <c r="J30" s="47" t="s">
        <v>530</v>
      </c>
      <c r="K30" s="431" t="s">
        <v>529</v>
      </c>
      <c r="L30" s="431" t="s">
        <v>529</v>
      </c>
      <c r="M30" s="47" t="s">
        <v>1114</v>
      </c>
    </row>
    <row r="31" spans="2:13" ht="81.75" customHeight="1" x14ac:dyDescent="0.2">
      <c r="B31" s="18" t="s">
        <v>69</v>
      </c>
      <c r="C31" s="57" t="s">
        <v>227</v>
      </c>
      <c r="D31" s="305">
        <v>1</v>
      </c>
      <c r="E31" s="302" t="s">
        <v>908</v>
      </c>
      <c r="F31" s="292" t="s">
        <v>892</v>
      </c>
      <c r="G31" s="57" t="s">
        <v>0</v>
      </c>
      <c r="H31" s="618">
        <v>24.4</v>
      </c>
      <c r="I31" s="618">
        <v>10.7</v>
      </c>
      <c r="J31" s="57" t="s">
        <v>502</v>
      </c>
      <c r="K31" s="146" t="s">
        <v>501</v>
      </c>
      <c r="L31" s="146" t="s">
        <v>501</v>
      </c>
      <c r="M31" s="57" t="s">
        <v>1117</v>
      </c>
    </row>
    <row r="32" spans="2:13" ht="96" customHeight="1" x14ac:dyDescent="0.2">
      <c r="B32" s="18" t="s">
        <v>66</v>
      </c>
      <c r="C32" s="56" t="s">
        <v>153</v>
      </c>
      <c r="D32" s="343">
        <v>1</v>
      </c>
      <c r="E32" s="344" t="s">
        <v>907</v>
      </c>
      <c r="F32" s="344" t="s">
        <v>837</v>
      </c>
      <c r="G32" s="56" t="s">
        <v>0</v>
      </c>
      <c r="H32" s="9">
        <v>26.5</v>
      </c>
      <c r="I32" s="9">
        <v>26.5</v>
      </c>
      <c r="J32" s="56" t="s">
        <v>504</v>
      </c>
      <c r="K32" s="417">
        <v>4</v>
      </c>
      <c r="L32" s="25">
        <v>4</v>
      </c>
      <c r="M32" s="30" t="s">
        <v>1331</v>
      </c>
    </row>
    <row r="33" spans="1:13" ht="46.5" customHeight="1" x14ac:dyDescent="0.2">
      <c r="B33" s="1070" t="s">
        <v>70</v>
      </c>
      <c r="C33" s="903" t="s">
        <v>450</v>
      </c>
      <c r="D33" s="323" t="s">
        <v>540</v>
      </c>
      <c r="E33" s="345" t="s">
        <v>906</v>
      </c>
      <c r="F33" s="1041" t="s">
        <v>892</v>
      </c>
      <c r="G33" s="56" t="s">
        <v>248</v>
      </c>
      <c r="H33" s="11">
        <v>116.3</v>
      </c>
      <c r="I33" s="11">
        <v>115.4</v>
      </c>
      <c r="J33" s="1063" t="s">
        <v>503</v>
      </c>
      <c r="K33" s="1023">
        <v>11</v>
      </c>
      <c r="L33" s="1023">
        <v>11</v>
      </c>
      <c r="M33" s="1063" t="s">
        <v>1116</v>
      </c>
    </row>
    <row r="34" spans="1:13" ht="41.25" customHeight="1" x14ac:dyDescent="0.2">
      <c r="B34" s="1071"/>
      <c r="C34" s="904"/>
      <c r="D34" s="255" t="s">
        <v>524</v>
      </c>
      <c r="E34" s="344" t="s">
        <v>987</v>
      </c>
      <c r="F34" s="1073"/>
      <c r="G34" s="56" t="s">
        <v>0</v>
      </c>
      <c r="H34" s="9">
        <f>92.5+24.5+18.2</f>
        <v>135.19999999999999</v>
      </c>
      <c r="I34" s="48">
        <v>149.69999999999999</v>
      </c>
      <c r="J34" s="1056"/>
      <c r="K34" s="1024"/>
      <c r="L34" s="1024"/>
      <c r="M34" s="1056"/>
    </row>
    <row r="35" spans="1:13" ht="27" customHeight="1" x14ac:dyDescent="0.2">
      <c r="B35" s="1031" t="s">
        <v>389</v>
      </c>
      <c r="C35" s="1064" t="s">
        <v>477</v>
      </c>
      <c r="D35" s="1049">
        <v>1</v>
      </c>
      <c r="E35" s="1047" t="s">
        <v>912</v>
      </c>
      <c r="F35" s="1047" t="s">
        <v>988</v>
      </c>
      <c r="G35" s="56" t="s">
        <v>0</v>
      </c>
      <c r="H35" s="9">
        <v>0</v>
      </c>
      <c r="I35" s="11">
        <v>0</v>
      </c>
      <c r="J35" s="1064" t="s">
        <v>918</v>
      </c>
      <c r="K35" s="1019">
        <v>1</v>
      </c>
      <c r="L35" s="1019">
        <v>1</v>
      </c>
      <c r="M35" s="1064" t="s">
        <v>1118</v>
      </c>
    </row>
    <row r="36" spans="1:13" ht="82.5" customHeight="1" x14ac:dyDescent="0.2">
      <c r="B36" s="1031"/>
      <c r="C36" s="1064"/>
      <c r="D36" s="1050"/>
      <c r="E36" s="1048"/>
      <c r="F36" s="1048"/>
      <c r="G36" s="56" t="s">
        <v>1</v>
      </c>
      <c r="H36" s="55">
        <v>42.5</v>
      </c>
      <c r="I36" s="11">
        <v>0</v>
      </c>
      <c r="J36" s="1064"/>
      <c r="K36" s="1019"/>
      <c r="L36" s="1019"/>
      <c r="M36" s="1064"/>
    </row>
    <row r="37" spans="1:13" s="148" customFormat="1" ht="35.25" customHeight="1" x14ac:dyDescent="0.2">
      <c r="B37" s="149" t="s">
        <v>730</v>
      </c>
      <c r="C37" s="1035" t="s">
        <v>250</v>
      </c>
      <c r="D37" s="1036"/>
      <c r="E37" s="1036"/>
      <c r="F37" s="1037"/>
      <c r="G37" s="722"/>
      <c r="H37" s="151">
        <f>SUM(H38:H40)</f>
        <v>295</v>
      </c>
      <c r="I37" s="785">
        <f>SUM(I38:I40)</f>
        <v>270.20000000000005</v>
      </c>
      <c r="J37" s="150"/>
      <c r="K37" s="433"/>
      <c r="L37" s="696"/>
      <c r="M37" s="688"/>
    </row>
    <row r="38" spans="1:13" s="59" customFormat="1" ht="110.25" customHeight="1" x14ac:dyDescent="0.2">
      <c r="B38" s="107" t="s">
        <v>75</v>
      </c>
      <c r="C38" s="125" t="s">
        <v>451</v>
      </c>
      <c r="D38" s="346">
        <v>1</v>
      </c>
      <c r="E38" s="347" t="s">
        <v>919</v>
      </c>
      <c r="F38" s="347" t="s">
        <v>920</v>
      </c>
      <c r="G38" s="56" t="s">
        <v>0</v>
      </c>
      <c r="H38" s="11">
        <v>135</v>
      </c>
      <c r="I38" s="11">
        <v>134.80000000000001</v>
      </c>
      <c r="J38" s="52" t="s">
        <v>505</v>
      </c>
      <c r="K38" s="434" t="s">
        <v>506</v>
      </c>
      <c r="L38" s="434">
        <v>48</v>
      </c>
      <c r="M38" s="52" t="s">
        <v>1119</v>
      </c>
    </row>
    <row r="39" spans="1:13" s="59" customFormat="1" ht="57.75" customHeight="1" x14ac:dyDescent="0.2">
      <c r="A39" s="11"/>
      <c r="B39" s="107" t="s">
        <v>76</v>
      </c>
      <c r="C39" s="126" t="s">
        <v>452</v>
      </c>
      <c r="D39" s="348">
        <v>1</v>
      </c>
      <c r="E39" s="349" t="s">
        <v>921</v>
      </c>
      <c r="F39" s="349" t="s">
        <v>746</v>
      </c>
      <c r="G39" s="126" t="s">
        <v>0</v>
      </c>
      <c r="H39" s="48">
        <v>60</v>
      </c>
      <c r="I39" s="11">
        <v>47.5</v>
      </c>
      <c r="J39" s="36" t="s">
        <v>507</v>
      </c>
      <c r="K39" s="781">
        <v>10</v>
      </c>
      <c r="L39" s="781">
        <v>8</v>
      </c>
      <c r="M39" s="54" t="s">
        <v>1120</v>
      </c>
    </row>
    <row r="40" spans="1:13" s="59" customFormat="1" ht="96.75" customHeight="1" x14ac:dyDescent="0.2">
      <c r="B40" s="18" t="s">
        <v>77</v>
      </c>
      <c r="C40" s="53" t="s">
        <v>184</v>
      </c>
      <c r="D40" s="329">
        <v>1</v>
      </c>
      <c r="E40" s="312" t="s">
        <v>742</v>
      </c>
      <c r="F40" s="312" t="s">
        <v>920</v>
      </c>
      <c r="G40" s="53" t="s">
        <v>0</v>
      </c>
      <c r="H40" s="55">
        <v>100</v>
      </c>
      <c r="I40" s="48">
        <v>87.9</v>
      </c>
      <c r="J40" s="33" t="s">
        <v>1121</v>
      </c>
      <c r="K40" s="435" t="s">
        <v>704</v>
      </c>
      <c r="L40" s="438" t="s">
        <v>1122</v>
      </c>
      <c r="M40" s="782" t="s">
        <v>1123</v>
      </c>
    </row>
    <row r="41" spans="1:13" s="148" customFormat="1" ht="26.25" customHeight="1" x14ac:dyDescent="0.2">
      <c r="B41" s="149" t="s">
        <v>387</v>
      </c>
      <c r="C41" s="1035" t="s">
        <v>155</v>
      </c>
      <c r="D41" s="1036"/>
      <c r="E41" s="1036"/>
      <c r="F41" s="1037"/>
      <c r="G41" s="722"/>
      <c r="H41" s="152">
        <f>SUM(H42:H47)</f>
        <v>547.1</v>
      </c>
      <c r="I41" s="735">
        <f>SUM(I42:I47)</f>
        <v>373.5</v>
      </c>
      <c r="J41" s="150"/>
      <c r="K41" s="433"/>
      <c r="L41" s="696"/>
      <c r="M41" s="688"/>
    </row>
    <row r="42" spans="1:13" s="59" customFormat="1" ht="105" customHeight="1" x14ac:dyDescent="0.2">
      <c r="B42" s="32" t="s">
        <v>390</v>
      </c>
      <c r="C42" s="53" t="s">
        <v>453</v>
      </c>
      <c r="D42" s="301">
        <v>1</v>
      </c>
      <c r="E42" s="350" t="s">
        <v>922</v>
      </c>
      <c r="F42" s="350" t="s">
        <v>923</v>
      </c>
      <c r="G42" s="53" t="s">
        <v>0</v>
      </c>
      <c r="H42" s="48">
        <v>284.10000000000002</v>
      </c>
      <c r="I42" s="11">
        <v>230.4</v>
      </c>
      <c r="J42" s="30" t="s">
        <v>517</v>
      </c>
      <c r="K42" s="25">
        <v>10</v>
      </c>
      <c r="L42" s="415">
        <v>8</v>
      </c>
      <c r="M42" s="53" t="s">
        <v>1151</v>
      </c>
    </row>
    <row r="43" spans="1:13" s="59" customFormat="1" ht="63" customHeight="1" x14ac:dyDescent="0.2">
      <c r="B43" s="107" t="s">
        <v>388</v>
      </c>
      <c r="C43" s="53" t="s">
        <v>456</v>
      </c>
      <c r="D43" s="301">
        <v>1</v>
      </c>
      <c r="E43" s="311" t="s">
        <v>924</v>
      </c>
      <c r="F43" s="311" t="s">
        <v>788</v>
      </c>
      <c r="G43" s="53" t="s">
        <v>0</v>
      </c>
      <c r="H43" s="48">
        <v>30</v>
      </c>
      <c r="I43" s="11">
        <v>5.7</v>
      </c>
      <c r="J43" s="31" t="s">
        <v>509</v>
      </c>
      <c r="K43" s="25" t="s">
        <v>511</v>
      </c>
      <c r="L43" s="415">
        <v>90</v>
      </c>
      <c r="M43" s="91" t="s">
        <v>1152</v>
      </c>
    </row>
    <row r="44" spans="1:13" s="59" customFormat="1" ht="51" customHeight="1" x14ac:dyDescent="0.2">
      <c r="B44" s="107" t="s">
        <v>83</v>
      </c>
      <c r="C44" s="53" t="s">
        <v>186</v>
      </c>
      <c r="D44" s="301">
        <v>1</v>
      </c>
      <c r="E44" s="311" t="s">
        <v>925</v>
      </c>
      <c r="F44" s="311" t="s">
        <v>788</v>
      </c>
      <c r="G44" s="53" t="s">
        <v>0</v>
      </c>
      <c r="H44" s="48">
        <v>23</v>
      </c>
      <c r="I44" s="11">
        <v>23</v>
      </c>
      <c r="J44" s="52" t="s">
        <v>510</v>
      </c>
      <c r="K44" s="415">
        <v>1</v>
      </c>
      <c r="L44" s="415">
        <v>1</v>
      </c>
      <c r="M44" s="52" t="s">
        <v>1150</v>
      </c>
    </row>
    <row r="45" spans="1:13" s="59" customFormat="1" ht="57.75" customHeight="1" x14ac:dyDescent="0.2">
      <c r="B45" s="115" t="s">
        <v>84</v>
      </c>
      <c r="C45" s="53" t="s">
        <v>483</v>
      </c>
      <c r="D45" s="351">
        <v>1</v>
      </c>
      <c r="E45" s="358" t="s">
        <v>926</v>
      </c>
      <c r="F45" s="311" t="s">
        <v>788</v>
      </c>
      <c r="G45" s="53" t="s">
        <v>0</v>
      </c>
      <c r="H45" s="48">
        <v>50</v>
      </c>
      <c r="I45" s="11">
        <v>18.899999999999999</v>
      </c>
      <c r="J45" s="53" t="s">
        <v>514</v>
      </c>
      <c r="K45" s="415">
        <v>3</v>
      </c>
      <c r="L45" s="415">
        <v>3</v>
      </c>
      <c r="M45" s="53" t="s">
        <v>1149</v>
      </c>
    </row>
    <row r="46" spans="1:13" s="59" customFormat="1" ht="35.25" customHeight="1" x14ac:dyDescent="0.2">
      <c r="B46" s="107" t="s">
        <v>85</v>
      </c>
      <c r="C46" s="53" t="s">
        <v>454</v>
      </c>
      <c r="D46" s="301">
        <v>1</v>
      </c>
      <c r="E46" s="302" t="s">
        <v>743</v>
      </c>
      <c r="F46" s="311" t="s">
        <v>927</v>
      </c>
      <c r="G46" s="53" t="s">
        <v>0</v>
      </c>
      <c r="H46" s="48">
        <v>110</v>
      </c>
      <c r="I46" s="11">
        <v>94.4</v>
      </c>
      <c r="J46" s="30" t="s">
        <v>512</v>
      </c>
      <c r="K46" s="415" t="s">
        <v>508</v>
      </c>
      <c r="L46" s="415">
        <v>12</v>
      </c>
      <c r="M46" s="53" t="s">
        <v>1146</v>
      </c>
    </row>
    <row r="47" spans="1:13" s="59" customFormat="1" ht="30.75" customHeight="1" x14ac:dyDescent="0.2">
      <c r="B47" s="107" t="s">
        <v>391</v>
      </c>
      <c r="C47" s="53" t="s">
        <v>455</v>
      </c>
      <c r="D47" s="301">
        <v>1</v>
      </c>
      <c r="E47" s="302" t="s">
        <v>743</v>
      </c>
      <c r="F47" s="311" t="s">
        <v>927</v>
      </c>
      <c r="G47" s="53" t="s">
        <v>0</v>
      </c>
      <c r="H47" s="48">
        <v>50</v>
      </c>
      <c r="I47" s="11">
        <v>1.1000000000000001</v>
      </c>
      <c r="J47" s="30" t="s">
        <v>513</v>
      </c>
      <c r="K47" s="415" t="s">
        <v>508</v>
      </c>
      <c r="L47" s="415">
        <v>1</v>
      </c>
      <c r="M47" s="53" t="s">
        <v>1148</v>
      </c>
    </row>
    <row r="48" spans="1:13" s="148" customFormat="1" ht="25.5" customHeight="1" x14ac:dyDescent="0.2">
      <c r="B48" s="149" t="s">
        <v>392</v>
      </c>
      <c r="C48" s="1035" t="s">
        <v>259</v>
      </c>
      <c r="D48" s="1036"/>
      <c r="E48" s="1036"/>
      <c r="F48" s="1037"/>
      <c r="G48" s="722"/>
      <c r="H48" s="152">
        <f>SUM(H49:H50)</f>
        <v>1150</v>
      </c>
      <c r="I48" s="735">
        <f>SUM(I49:I50)</f>
        <v>140.30000000000001</v>
      </c>
      <c r="J48" s="150"/>
      <c r="K48" s="433"/>
      <c r="L48" s="696"/>
      <c r="M48" s="688"/>
    </row>
    <row r="49" spans="2:13" s="59" customFormat="1" ht="171" customHeight="1" x14ac:dyDescent="0.2">
      <c r="B49" s="32" t="s">
        <v>393</v>
      </c>
      <c r="C49" s="53" t="s">
        <v>457</v>
      </c>
      <c r="D49" s="301">
        <v>1</v>
      </c>
      <c r="E49" s="302" t="s">
        <v>928</v>
      </c>
      <c r="F49" s="292" t="s">
        <v>788</v>
      </c>
      <c r="G49" s="53" t="s">
        <v>0</v>
      </c>
      <c r="H49" s="48">
        <v>150</v>
      </c>
      <c r="I49" s="11">
        <v>140.30000000000001</v>
      </c>
      <c r="J49" s="53" t="s">
        <v>518</v>
      </c>
      <c r="K49" s="146" t="s">
        <v>519</v>
      </c>
      <c r="L49" s="158" t="s">
        <v>1145</v>
      </c>
      <c r="M49" s="53" t="s">
        <v>1147</v>
      </c>
    </row>
    <row r="50" spans="2:13" s="101" customFormat="1" ht="46.5" customHeight="1" x14ac:dyDescent="0.2">
      <c r="B50" s="32" t="s">
        <v>394</v>
      </c>
      <c r="C50" s="92" t="s">
        <v>243</v>
      </c>
      <c r="D50" s="301">
        <v>1</v>
      </c>
      <c r="E50" s="302" t="s">
        <v>929</v>
      </c>
      <c r="F50" s="292" t="s">
        <v>788</v>
      </c>
      <c r="G50" s="53" t="s">
        <v>2</v>
      </c>
      <c r="H50" s="48">
        <v>1000</v>
      </c>
      <c r="I50" s="11">
        <v>0</v>
      </c>
      <c r="J50" s="92" t="s">
        <v>516</v>
      </c>
      <c r="K50" s="416" t="s">
        <v>1143</v>
      </c>
      <c r="L50" s="416" t="s">
        <v>1142</v>
      </c>
      <c r="M50" s="92" t="s">
        <v>1144</v>
      </c>
    </row>
    <row r="51" spans="2:13" s="148" customFormat="1" ht="24" customHeight="1" x14ac:dyDescent="0.2">
      <c r="B51" s="149" t="s">
        <v>395</v>
      </c>
      <c r="C51" s="1035" t="s">
        <v>156</v>
      </c>
      <c r="D51" s="1036"/>
      <c r="E51" s="1036"/>
      <c r="F51" s="1037"/>
      <c r="G51" s="722"/>
      <c r="H51" s="152">
        <f>SUM(H52:H60)</f>
        <v>7067.2</v>
      </c>
      <c r="I51" s="735">
        <f>SUM(I52:I60)</f>
        <v>6935.7</v>
      </c>
      <c r="J51" s="150"/>
      <c r="K51" s="433"/>
      <c r="L51" s="696"/>
      <c r="M51" s="688"/>
    </row>
    <row r="52" spans="2:13" s="59" customFormat="1" ht="156.75" customHeight="1" x14ac:dyDescent="0.2">
      <c r="B52" s="18" t="s">
        <v>396</v>
      </c>
      <c r="C52" s="51" t="s">
        <v>255</v>
      </c>
      <c r="D52" s="352">
        <v>1</v>
      </c>
      <c r="E52" s="353" t="s">
        <v>930</v>
      </c>
      <c r="F52" s="354" t="s">
        <v>788</v>
      </c>
      <c r="G52" s="56" t="s">
        <v>253</v>
      </c>
      <c r="H52" s="48">
        <v>3276.2</v>
      </c>
      <c r="I52" s="11">
        <v>3161.3</v>
      </c>
      <c r="J52" s="91" t="s">
        <v>520</v>
      </c>
      <c r="K52" s="147" t="s">
        <v>1141</v>
      </c>
      <c r="L52" s="147">
        <v>15.1</v>
      </c>
      <c r="M52" s="91" t="s">
        <v>1140</v>
      </c>
    </row>
    <row r="53" spans="2:13" s="59" customFormat="1" ht="110.25" customHeight="1" x14ac:dyDescent="0.2">
      <c r="B53" s="18" t="s">
        <v>397</v>
      </c>
      <c r="C53" s="62" t="s">
        <v>272</v>
      </c>
      <c r="D53" s="255" t="s">
        <v>540</v>
      </c>
      <c r="E53" s="337" t="s">
        <v>931</v>
      </c>
      <c r="F53" s="302" t="s">
        <v>932</v>
      </c>
      <c r="G53" s="723" t="s">
        <v>0</v>
      </c>
      <c r="H53" s="48">
        <v>230</v>
      </c>
      <c r="I53" s="11">
        <v>229.8</v>
      </c>
      <c r="J53" s="35" t="s">
        <v>705</v>
      </c>
      <c r="K53" s="436" t="s">
        <v>706</v>
      </c>
      <c r="L53" s="784" t="s">
        <v>1138</v>
      </c>
      <c r="M53" s="56" t="s">
        <v>1139</v>
      </c>
    </row>
    <row r="54" spans="2:13" s="10" customFormat="1" ht="51" customHeight="1" x14ac:dyDescent="0.2">
      <c r="B54" s="1028" t="s">
        <v>398</v>
      </c>
      <c r="C54" s="889" t="s">
        <v>458</v>
      </c>
      <c r="D54" s="329">
        <v>1</v>
      </c>
      <c r="E54" s="312" t="s">
        <v>975</v>
      </c>
      <c r="F54" s="354" t="s">
        <v>788</v>
      </c>
      <c r="G54" s="889" t="s">
        <v>0</v>
      </c>
      <c r="H54" s="1033">
        <v>260</v>
      </c>
      <c r="I54" s="1012">
        <v>255.7</v>
      </c>
      <c r="J54" s="889" t="s">
        <v>1135</v>
      </c>
      <c r="K54" s="1023" t="s">
        <v>976</v>
      </c>
      <c r="L54" s="1023" t="s">
        <v>1136</v>
      </c>
      <c r="M54" s="889" t="s">
        <v>1137</v>
      </c>
    </row>
    <row r="55" spans="2:13" s="10" customFormat="1" ht="75" customHeight="1" x14ac:dyDescent="0.2">
      <c r="B55" s="1029"/>
      <c r="C55" s="1062"/>
      <c r="D55" s="355">
        <v>2</v>
      </c>
      <c r="E55" s="356" t="s">
        <v>989</v>
      </c>
      <c r="F55" s="357" t="s">
        <v>788</v>
      </c>
      <c r="G55" s="890"/>
      <c r="H55" s="1034"/>
      <c r="I55" s="1015"/>
      <c r="J55" s="1062"/>
      <c r="K55" s="1025"/>
      <c r="L55" s="1025"/>
      <c r="M55" s="1062"/>
    </row>
    <row r="56" spans="2:13" s="10" customFormat="1" ht="66" customHeight="1" x14ac:dyDescent="0.2">
      <c r="B56" s="1029"/>
      <c r="C56" s="1062"/>
      <c r="D56" s="351">
        <v>3</v>
      </c>
      <c r="E56" s="344" t="s">
        <v>973</v>
      </c>
      <c r="F56" s="357" t="s">
        <v>788</v>
      </c>
      <c r="G56" s="91" t="s">
        <v>1</v>
      </c>
      <c r="H56" s="244">
        <v>1530</v>
      </c>
      <c r="I56" s="737">
        <v>1519.1</v>
      </c>
      <c r="J56" s="1062"/>
      <c r="K56" s="1025"/>
      <c r="L56" s="1025"/>
      <c r="M56" s="1062"/>
    </row>
    <row r="57" spans="2:13" s="10" customFormat="1" ht="43.5" customHeight="1" x14ac:dyDescent="0.2">
      <c r="B57" s="1030"/>
      <c r="C57" s="890"/>
      <c r="D57" s="351">
        <v>4</v>
      </c>
      <c r="E57" s="358" t="s">
        <v>974</v>
      </c>
      <c r="F57" s="357" t="s">
        <v>741</v>
      </c>
      <c r="G57" s="92"/>
      <c r="H57" s="245"/>
      <c r="I57" s="738"/>
      <c r="J57" s="890"/>
      <c r="K57" s="1024"/>
      <c r="L57" s="1024"/>
      <c r="M57" s="890"/>
    </row>
    <row r="58" spans="2:13" s="59" customFormat="1" ht="37.5" customHeight="1" x14ac:dyDescent="0.2">
      <c r="B58" s="18" t="s">
        <v>399</v>
      </c>
      <c r="C58" s="53" t="s">
        <v>167</v>
      </c>
      <c r="D58" s="351">
        <v>1</v>
      </c>
      <c r="E58" s="338" t="s">
        <v>935</v>
      </c>
      <c r="F58" s="304" t="s">
        <v>788</v>
      </c>
      <c r="G58" s="53" t="s">
        <v>0</v>
      </c>
      <c r="H58" s="55">
        <v>120</v>
      </c>
      <c r="I58" s="9">
        <v>119</v>
      </c>
      <c r="J58" s="53" t="s">
        <v>515</v>
      </c>
      <c r="K58" s="415">
        <v>3</v>
      </c>
      <c r="L58" s="415">
        <v>4</v>
      </c>
      <c r="M58" s="783" t="s">
        <v>1134</v>
      </c>
    </row>
    <row r="59" spans="2:13" s="10" customFormat="1" ht="48.75" customHeight="1" x14ac:dyDescent="0.2">
      <c r="B59" s="18" t="s">
        <v>400</v>
      </c>
      <c r="C59" s="92" t="s">
        <v>260</v>
      </c>
      <c r="D59" s="359" t="s">
        <v>540</v>
      </c>
      <c r="E59" s="360" t="s">
        <v>936</v>
      </c>
      <c r="F59" s="360" t="s">
        <v>937</v>
      </c>
      <c r="G59" s="53" t="s">
        <v>0</v>
      </c>
      <c r="H59" s="88">
        <v>1451</v>
      </c>
      <c r="I59" s="618">
        <v>1451</v>
      </c>
      <c r="J59" s="92" t="s">
        <v>521</v>
      </c>
      <c r="K59" s="430">
        <v>29</v>
      </c>
      <c r="L59" s="430">
        <v>29</v>
      </c>
      <c r="M59" s="715" t="s">
        <v>1133</v>
      </c>
    </row>
    <row r="60" spans="2:13" s="59" customFormat="1" ht="41.25" customHeight="1" x14ac:dyDescent="0.2">
      <c r="B60" s="18" t="s">
        <v>401</v>
      </c>
      <c r="C60" s="53" t="s">
        <v>166</v>
      </c>
      <c r="D60" s="301">
        <v>1</v>
      </c>
      <c r="E60" s="361" t="s">
        <v>938</v>
      </c>
      <c r="F60" s="338" t="s">
        <v>788</v>
      </c>
      <c r="G60" s="53" t="s">
        <v>0</v>
      </c>
      <c r="H60" s="55">
        <v>200</v>
      </c>
      <c r="I60" s="9">
        <v>199.8</v>
      </c>
      <c r="J60" s="33" t="s">
        <v>728</v>
      </c>
      <c r="K60" s="415">
        <v>100</v>
      </c>
      <c r="L60" s="415">
        <v>100</v>
      </c>
      <c r="M60" s="29" t="s">
        <v>1132</v>
      </c>
    </row>
    <row r="61" spans="2:13" s="157" customFormat="1" ht="30" customHeight="1" x14ac:dyDescent="0.2">
      <c r="B61" s="154" t="s">
        <v>402</v>
      </c>
      <c r="C61" s="1038" t="s">
        <v>256</v>
      </c>
      <c r="D61" s="1039"/>
      <c r="E61" s="1039"/>
      <c r="F61" s="1040"/>
      <c r="G61" s="724"/>
      <c r="H61" s="156">
        <f>SUM(H62:H68)</f>
        <v>1373.9</v>
      </c>
      <c r="I61" s="736">
        <f>SUM(I62:I68)</f>
        <v>1043.5</v>
      </c>
      <c r="J61" s="155"/>
      <c r="K61" s="437"/>
      <c r="L61" s="696"/>
      <c r="M61" s="688"/>
    </row>
    <row r="62" spans="2:13" s="59" customFormat="1" ht="59.25" customHeight="1" x14ac:dyDescent="0.2">
      <c r="B62" s="109" t="s">
        <v>403</v>
      </c>
      <c r="C62" s="91" t="s">
        <v>157</v>
      </c>
      <c r="D62" s="362">
        <v>1</v>
      </c>
      <c r="E62" s="363" t="s">
        <v>990</v>
      </c>
      <c r="F62" s="338" t="s">
        <v>788</v>
      </c>
      <c r="G62" s="53" t="s">
        <v>0</v>
      </c>
      <c r="H62" s="11">
        <v>0</v>
      </c>
      <c r="I62" s="11">
        <v>0</v>
      </c>
      <c r="J62" s="91" t="s">
        <v>1128</v>
      </c>
      <c r="K62" s="153" t="s">
        <v>1042</v>
      </c>
      <c r="L62" s="153" t="s">
        <v>1042</v>
      </c>
      <c r="M62" s="91" t="s">
        <v>1127</v>
      </c>
    </row>
    <row r="63" spans="2:13" s="59" customFormat="1" ht="85.5" customHeight="1" x14ac:dyDescent="0.2">
      <c r="B63" s="18" t="s">
        <v>404</v>
      </c>
      <c r="C63" s="53" t="s">
        <v>459</v>
      </c>
      <c r="D63" s="301">
        <v>1</v>
      </c>
      <c r="E63" s="350" t="s">
        <v>933</v>
      </c>
      <c r="F63" s="292" t="s">
        <v>788</v>
      </c>
      <c r="G63" s="53" t="s">
        <v>0</v>
      </c>
      <c r="H63" s="11">
        <v>80</v>
      </c>
      <c r="I63" s="11">
        <v>57.5</v>
      </c>
      <c r="J63" s="52" t="s">
        <v>522</v>
      </c>
      <c r="K63" s="146" t="s">
        <v>567</v>
      </c>
      <c r="L63" s="146" t="s">
        <v>898</v>
      </c>
      <c r="M63" s="52" t="s">
        <v>1129</v>
      </c>
    </row>
    <row r="64" spans="2:13" s="59" customFormat="1" ht="33.75" customHeight="1" x14ac:dyDescent="0.2">
      <c r="B64" s="885" t="s">
        <v>405</v>
      </c>
      <c r="C64" s="889" t="s">
        <v>460</v>
      </c>
      <c r="D64" s="351">
        <v>1</v>
      </c>
      <c r="E64" s="358" t="s">
        <v>939</v>
      </c>
      <c r="F64" s="292" t="s">
        <v>788</v>
      </c>
      <c r="G64" s="889" t="s">
        <v>0</v>
      </c>
      <c r="H64" s="1012">
        <v>1000</v>
      </c>
      <c r="I64" s="1012">
        <v>1000</v>
      </c>
      <c r="J64" s="889" t="s">
        <v>527</v>
      </c>
      <c r="K64" s="1010" t="s">
        <v>528</v>
      </c>
      <c r="L64" s="1010" t="s">
        <v>1124</v>
      </c>
      <c r="M64" s="889" t="s">
        <v>1125</v>
      </c>
    </row>
    <row r="65" spans="2:13" s="59" customFormat="1" ht="57" customHeight="1" x14ac:dyDescent="0.2">
      <c r="B65" s="1072"/>
      <c r="C65" s="1062"/>
      <c r="D65" s="351">
        <v>2</v>
      </c>
      <c r="E65" s="358" t="s">
        <v>940</v>
      </c>
      <c r="F65" s="292" t="s">
        <v>788</v>
      </c>
      <c r="G65" s="1062"/>
      <c r="H65" s="1016"/>
      <c r="I65" s="1016"/>
      <c r="J65" s="1062"/>
      <c r="K65" s="1011"/>
      <c r="L65" s="1011"/>
      <c r="M65" s="1062"/>
    </row>
    <row r="66" spans="2:13" s="59" customFormat="1" ht="71.25" customHeight="1" x14ac:dyDescent="0.2">
      <c r="B66" s="716"/>
      <c r="C66" s="890"/>
      <c r="D66" s="351">
        <v>3</v>
      </c>
      <c r="E66" s="358" t="s">
        <v>1126</v>
      </c>
      <c r="F66" s="292" t="s">
        <v>788</v>
      </c>
      <c r="G66" s="890"/>
      <c r="H66" s="1015"/>
      <c r="I66" s="1015"/>
      <c r="J66" s="717"/>
      <c r="K66" s="718"/>
      <c r="L66" s="719"/>
      <c r="M66" s="890"/>
    </row>
    <row r="67" spans="2:13" s="59" customFormat="1" ht="84.75" customHeight="1" x14ac:dyDescent="0.2">
      <c r="B67" s="18" t="s">
        <v>406</v>
      </c>
      <c r="C67" s="126" t="s">
        <v>183</v>
      </c>
      <c r="D67" s="348">
        <v>1</v>
      </c>
      <c r="E67" s="364" t="s">
        <v>941</v>
      </c>
      <c r="F67" s="347" t="s">
        <v>920</v>
      </c>
      <c r="G67" s="126" t="s">
        <v>0</v>
      </c>
      <c r="H67" s="48">
        <v>184.9</v>
      </c>
      <c r="I67" s="48">
        <v>0</v>
      </c>
      <c r="J67" s="54" t="s">
        <v>523</v>
      </c>
      <c r="K67" s="438" t="s">
        <v>524</v>
      </c>
      <c r="L67" s="438" t="s">
        <v>1042</v>
      </c>
      <c r="M67" s="52" t="s">
        <v>1131</v>
      </c>
    </row>
    <row r="68" spans="2:13" s="59" customFormat="1" ht="58.5" customHeight="1" x14ac:dyDescent="0.2">
      <c r="B68" s="18" t="s">
        <v>407</v>
      </c>
      <c r="C68" s="53" t="s">
        <v>257</v>
      </c>
      <c r="D68" s="301">
        <v>1</v>
      </c>
      <c r="E68" s="302" t="s">
        <v>942</v>
      </c>
      <c r="F68" s="292" t="s">
        <v>923</v>
      </c>
      <c r="G68" s="53" t="s">
        <v>0</v>
      </c>
      <c r="H68" s="9">
        <v>109</v>
      </c>
      <c r="I68" s="9">
        <v>-14</v>
      </c>
      <c r="J68" s="53" t="s">
        <v>525</v>
      </c>
      <c r="K68" s="146" t="s">
        <v>649</v>
      </c>
      <c r="L68" s="146" t="s">
        <v>649</v>
      </c>
      <c r="M68" s="53" t="s">
        <v>1130</v>
      </c>
    </row>
    <row r="69" spans="2:13" s="59" customFormat="1" ht="21.75" customHeight="1" x14ac:dyDescent="0.2">
      <c r="B69" s="1065" t="s">
        <v>204</v>
      </c>
      <c r="C69" s="1065"/>
      <c r="D69" s="1065"/>
      <c r="E69" s="1065"/>
      <c r="F69" s="1065"/>
      <c r="G69" s="1066"/>
      <c r="H69" s="127">
        <f>+H61+H51+H48+H41+H37+H29+H20+H6</f>
        <v>14462.6</v>
      </c>
      <c r="I69" s="859">
        <f>+I61+I51+I48+I41+I37+I29+I20+I6</f>
        <v>12527.600000000002</v>
      </c>
      <c r="J69" s="128"/>
      <c r="K69" s="128"/>
      <c r="L69" s="689"/>
      <c r="M69" s="689"/>
    </row>
    <row r="70" spans="2:13" s="59" customFormat="1" ht="17.25" customHeight="1" x14ac:dyDescent="0.2">
      <c r="B70" s="1067"/>
      <c r="C70" s="1068"/>
      <c r="D70" s="1068"/>
      <c r="E70" s="1068"/>
      <c r="F70" s="1068"/>
      <c r="G70" s="1069"/>
      <c r="H70" s="11"/>
      <c r="I70" s="11"/>
      <c r="J70" s="128"/>
      <c r="K70" s="128"/>
      <c r="L70" s="689"/>
      <c r="M70" s="689"/>
    </row>
    <row r="71" spans="2:13" s="59" customFormat="1" ht="30" customHeight="1" x14ac:dyDescent="0.2">
      <c r="B71" s="80"/>
      <c r="C71" s="129" t="s">
        <v>170</v>
      </c>
      <c r="D71" s="365"/>
      <c r="E71" s="366"/>
      <c r="F71" s="366"/>
      <c r="G71" s="725"/>
      <c r="H71" s="83">
        <f t="shared" ref="H71:I71" si="0">SUM(H73:H78)</f>
        <v>14462.6</v>
      </c>
      <c r="I71" s="83">
        <f t="shared" si="0"/>
        <v>12527.6</v>
      </c>
      <c r="J71" s="212"/>
      <c r="K71" s="439"/>
      <c r="L71" s="653"/>
      <c r="M71" s="654"/>
    </row>
    <row r="72" spans="2:13" s="59" customFormat="1" ht="17.25" customHeight="1" x14ac:dyDescent="0.2">
      <c r="B72" s="37"/>
      <c r="C72" s="130" t="s">
        <v>171</v>
      </c>
      <c r="D72" s="367"/>
      <c r="E72" s="368"/>
      <c r="F72" s="368"/>
      <c r="G72" s="726"/>
      <c r="H72" s="14"/>
      <c r="I72" s="14"/>
      <c r="J72" s="210"/>
      <c r="K72" s="440"/>
      <c r="L72" s="657"/>
      <c r="M72" s="658"/>
    </row>
    <row r="73" spans="2:13" s="59" customFormat="1" ht="31.5" customHeight="1" x14ac:dyDescent="0.2">
      <c r="B73" s="37"/>
      <c r="C73" s="130" t="s">
        <v>172</v>
      </c>
      <c r="D73" s="367"/>
      <c r="E73" s="368"/>
      <c r="F73" s="368"/>
      <c r="G73" s="727" t="s">
        <v>0</v>
      </c>
      <c r="H73" s="77">
        <f>+H68+H67+H64+H63+H62+H60+H59+H58+H54+H53+H49+H47+H46+H45+H44+H43+H42+H40+H39+H38+H35+H34+H33+H32+H31+H30+H27+H26+H24+H22+H21+H19+H18+H15+H7</f>
        <v>8557.8000000000011</v>
      </c>
      <c r="I73" s="77">
        <f>+I68+I67+I64+I63+I62+I60+I59+I58+I54+I53+I49+I47+I46+I45+I44+I43+I42+I40+I39+I38+I35+I34+I33+I32+I31+I30+I27+I26+I24+I22+I21+I19+I18+I15+I7</f>
        <v>7791.1</v>
      </c>
      <c r="J73" s="429"/>
      <c r="K73" s="441"/>
      <c r="L73" s="697"/>
      <c r="M73" s="690"/>
    </row>
    <row r="74" spans="2:13" s="59" customFormat="1" ht="22.5" customHeight="1" x14ac:dyDescent="0.2">
      <c r="B74" s="37"/>
      <c r="C74" s="130" t="s">
        <v>173</v>
      </c>
      <c r="D74" s="367"/>
      <c r="E74" s="368"/>
      <c r="F74" s="368"/>
      <c r="G74" s="727" t="s">
        <v>3</v>
      </c>
      <c r="H74" s="77">
        <f>+H52+H8+H28</f>
        <v>3332.2999999999997</v>
      </c>
      <c r="I74" s="77">
        <f>+I52+I8+I28</f>
        <v>3217.4</v>
      </c>
      <c r="J74" s="210"/>
      <c r="K74" s="440"/>
      <c r="L74" s="657"/>
      <c r="M74" s="658"/>
    </row>
    <row r="75" spans="2:13" s="59" customFormat="1" ht="21" customHeight="1" x14ac:dyDescent="0.2">
      <c r="B75" s="37"/>
      <c r="C75" s="130" t="s">
        <v>174</v>
      </c>
      <c r="D75" s="367"/>
      <c r="E75" s="368"/>
      <c r="F75" s="368"/>
      <c r="G75" s="727" t="s">
        <v>4</v>
      </c>
      <c r="H75" s="77"/>
      <c r="I75" s="77"/>
      <c r="J75" s="210"/>
      <c r="K75" s="440"/>
      <c r="L75" s="657"/>
      <c r="M75" s="658"/>
    </row>
    <row r="76" spans="2:13" s="59" customFormat="1" ht="33" customHeight="1" x14ac:dyDescent="0.2">
      <c r="B76" s="37"/>
      <c r="C76" s="130" t="s">
        <v>175</v>
      </c>
      <c r="D76" s="367"/>
      <c r="E76" s="368"/>
      <c r="F76" s="368"/>
      <c r="G76" s="727" t="s">
        <v>1</v>
      </c>
      <c r="H76" s="77">
        <f>+H56+H36+H25</f>
        <v>1572.5</v>
      </c>
      <c r="I76" s="77">
        <f>+I56+I36+I25</f>
        <v>1519.1</v>
      </c>
      <c r="J76" s="210"/>
      <c r="K76" s="440"/>
      <c r="L76" s="657"/>
      <c r="M76" s="658"/>
    </row>
    <row r="77" spans="2:13" s="59" customFormat="1" ht="22.5" customHeight="1" x14ac:dyDescent="0.2">
      <c r="B77" s="37"/>
      <c r="C77" s="130" t="s">
        <v>176</v>
      </c>
      <c r="D77" s="367"/>
      <c r="E77" s="368"/>
      <c r="F77" s="368"/>
      <c r="G77" s="727" t="s">
        <v>2</v>
      </c>
      <c r="H77" s="77">
        <f>+H50</f>
        <v>1000</v>
      </c>
      <c r="I77" s="77">
        <f>+I50</f>
        <v>0</v>
      </c>
      <c r="J77" s="210"/>
      <c r="K77" s="440"/>
      <c r="L77" s="657"/>
      <c r="M77" s="658"/>
    </row>
    <row r="78" spans="2:13" s="59" customFormat="1" ht="22.5" customHeight="1" x14ac:dyDescent="0.2">
      <c r="B78" s="66"/>
      <c r="C78" s="132" t="s">
        <v>177</v>
      </c>
      <c r="D78" s="369"/>
      <c r="E78" s="370"/>
      <c r="F78" s="370"/>
      <c r="G78" s="728" t="s">
        <v>181</v>
      </c>
      <c r="H78" s="77"/>
      <c r="I78" s="77"/>
      <c r="J78" s="210"/>
      <c r="K78" s="440"/>
      <c r="L78" s="657"/>
      <c r="M78" s="658"/>
    </row>
    <row r="79" spans="2:13" s="59" customFormat="1" ht="41.25" customHeight="1" x14ac:dyDescent="0.2">
      <c r="B79" s="67"/>
      <c r="C79" s="133" t="s">
        <v>178</v>
      </c>
      <c r="D79" s="371"/>
      <c r="E79" s="372"/>
      <c r="F79" s="372"/>
      <c r="G79" s="729" t="s">
        <v>182</v>
      </c>
      <c r="H79" s="739"/>
      <c r="I79" s="739"/>
      <c r="J79" s="213"/>
      <c r="K79" s="442"/>
      <c r="L79" s="698"/>
      <c r="M79" s="691"/>
    </row>
    <row r="80" spans="2:13" s="59" customFormat="1" ht="27.75" customHeight="1" x14ac:dyDescent="0.2">
      <c r="B80" s="69"/>
      <c r="C80" s="134" t="s">
        <v>180</v>
      </c>
      <c r="D80" s="373"/>
      <c r="E80" s="374"/>
      <c r="F80" s="374"/>
      <c r="G80" s="730"/>
      <c r="H80" s="740">
        <f t="shared" ref="H80:I80" si="1">+H79+H71</f>
        <v>14462.6</v>
      </c>
      <c r="I80" s="740">
        <f t="shared" si="1"/>
        <v>12527.6</v>
      </c>
      <c r="J80" s="213"/>
      <c r="K80" s="442"/>
      <c r="L80" s="698"/>
      <c r="M80" s="691"/>
    </row>
    <row r="81" spans="2:13" s="59" customFormat="1" ht="18" customHeight="1" x14ac:dyDescent="0.2">
      <c r="B81" s="37"/>
      <c r="C81" s="131" t="s">
        <v>179</v>
      </c>
      <c r="D81" s="367"/>
      <c r="E81" s="368"/>
      <c r="F81" s="368"/>
      <c r="G81" s="726"/>
      <c r="H81" s="95">
        <f>+H36</f>
        <v>42.5</v>
      </c>
      <c r="I81" s="95">
        <f>+I36</f>
        <v>0</v>
      </c>
      <c r="J81" s="214"/>
      <c r="K81" s="443"/>
      <c r="L81" s="699"/>
      <c r="M81" s="692"/>
    </row>
    <row r="82" spans="2:13" s="59" customFormat="1" ht="25.5" hidden="1" x14ac:dyDescent="0.2">
      <c r="B82" s="37"/>
      <c r="C82" s="131" t="s">
        <v>216</v>
      </c>
      <c r="D82" s="367"/>
      <c r="E82" s="368"/>
      <c r="F82" s="368"/>
      <c r="G82" s="731"/>
      <c r="H82" s="124"/>
      <c r="I82" s="702"/>
      <c r="J82" s="211"/>
      <c r="K82" s="444"/>
      <c r="L82" s="663"/>
      <c r="M82" s="664"/>
    </row>
    <row r="83" spans="2:13" s="59" customFormat="1" x14ac:dyDescent="0.2">
      <c r="B83" s="96"/>
      <c r="C83" s="110"/>
      <c r="D83" s="375"/>
      <c r="E83" s="376"/>
      <c r="F83" s="376"/>
      <c r="G83" s="732"/>
      <c r="H83" s="110"/>
      <c r="I83" s="685"/>
      <c r="J83" s="110"/>
      <c r="K83" s="445"/>
      <c r="L83" s="700"/>
      <c r="M83" s="685"/>
    </row>
    <row r="84" spans="2:13" s="59" customFormat="1" x14ac:dyDescent="0.2">
      <c r="B84" s="96"/>
      <c r="C84" s="110"/>
      <c r="D84" s="375"/>
      <c r="E84" s="376"/>
      <c r="F84" s="376"/>
      <c r="G84" s="732"/>
      <c r="H84" s="110"/>
      <c r="I84" s="685"/>
      <c r="J84" s="110"/>
      <c r="K84" s="445"/>
      <c r="L84" s="700"/>
      <c r="M84" s="685"/>
    </row>
    <row r="85" spans="2:13" s="59" customFormat="1" x14ac:dyDescent="0.2">
      <c r="B85" s="96"/>
      <c r="C85" s="110"/>
      <c r="D85" s="375"/>
      <c r="E85" s="376"/>
      <c r="F85" s="376"/>
      <c r="G85" s="732"/>
      <c r="H85" s="110"/>
      <c r="I85" s="685"/>
      <c r="J85" s="110"/>
      <c r="K85" s="445"/>
      <c r="L85" s="700"/>
      <c r="M85" s="685"/>
    </row>
    <row r="88" spans="2:13" ht="15.75" x14ac:dyDescent="0.2">
      <c r="C88" s="114"/>
      <c r="D88" s="333"/>
      <c r="E88" s="317"/>
      <c r="F88" s="317"/>
      <c r="H88" s="207"/>
      <c r="I88" s="703"/>
    </row>
  </sheetData>
  <mergeCells count="104">
    <mergeCell ref="M26:M28"/>
    <mergeCell ref="M33:M34"/>
    <mergeCell ref="M35:M36"/>
    <mergeCell ref="M54:M57"/>
    <mergeCell ref="M3:M4"/>
    <mergeCell ref="M7:M14"/>
    <mergeCell ref="M15:M17"/>
    <mergeCell ref="M21:M23"/>
    <mergeCell ref="M24:M25"/>
    <mergeCell ref="M64:M66"/>
    <mergeCell ref="G1:K1"/>
    <mergeCell ref="K7:K14"/>
    <mergeCell ref="K15:K17"/>
    <mergeCell ref="K3:K4"/>
    <mergeCell ref="E2:E4"/>
    <mergeCell ref="F2:F4"/>
    <mergeCell ref="G2:G4"/>
    <mergeCell ref="J3:J4"/>
    <mergeCell ref="J2:K2"/>
    <mergeCell ref="B5:K5"/>
    <mergeCell ref="H2:H4"/>
    <mergeCell ref="C2:C4"/>
    <mergeCell ref="D2:D4"/>
    <mergeCell ref="B2:B4"/>
    <mergeCell ref="J7:J14"/>
    <mergeCell ref="C15:C17"/>
    <mergeCell ref="J15:J17"/>
    <mergeCell ref="B7:B14"/>
    <mergeCell ref="C6:F6"/>
    <mergeCell ref="C7:C14"/>
    <mergeCell ref="F7:F14"/>
    <mergeCell ref="F15:F17"/>
    <mergeCell ref="H8:H14"/>
    <mergeCell ref="B69:G69"/>
    <mergeCell ref="B70:G70"/>
    <mergeCell ref="C33:C34"/>
    <mergeCell ref="B33:B34"/>
    <mergeCell ref="B64:B65"/>
    <mergeCell ref="B54:B57"/>
    <mergeCell ref="C54:C57"/>
    <mergeCell ref="F33:F34"/>
    <mergeCell ref="C37:F37"/>
    <mergeCell ref="C41:F41"/>
    <mergeCell ref="C48:F48"/>
    <mergeCell ref="B35:B36"/>
    <mergeCell ref="C35:C36"/>
    <mergeCell ref="F35:F36"/>
    <mergeCell ref="C64:C66"/>
    <mergeCell ref="G64:G66"/>
    <mergeCell ref="G8:G14"/>
    <mergeCell ref="J64:J65"/>
    <mergeCell ref="J33:J34"/>
    <mergeCell ref="J35:J36"/>
    <mergeCell ref="J54:J57"/>
    <mergeCell ref="J24:J25"/>
    <mergeCell ref="J26:J28"/>
    <mergeCell ref="H64:H66"/>
    <mergeCell ref="I64:I66"/>
    <mergeCell ref="B15:B17"/>
    <mergeCell ref="C24:C25"/>
    <mergeCell ref="G54:G55"/>
    <mergeCell ref="H54:H55"/>
    <mergeCell ref="B21:B23"/>
    <mergeCell ref="C51:F51"/>
    <mergeCell ref="C61:F61"/>
    <mergeCell ref="B24:B25"/>
    <mergeCell ref="B26:B28"/>
    <mergeCell ref="F26:F28"/>
    <mergeCell ref="C29:F29"/>
    <mergeCell ref="C26:C28"/>
    <mergeCell ref="E35:E36"/>
    <mergeCell ref="D35:D36"/>
    <mergeCell ref="D24:D25"/>
    <mergeCell ref="E24:E25"/>
    <mergeCell ref="F24:F25"/>
    <mergeCell ref="G22:G23"/>
    <mergeCell ref="H22:H23"/>
    <mergeCell ref="C21:C23"/>
    <mergeCell ref="G15:G17"/>
    <mergeCell ref="H15:H17"/>
    <mergeCell ref="C20:F20"/>
    <mergeCell ref="L64:L65"/>
    <mergeCell ref="I2:I4"/>
    <mergeCell ref="I15:I17"/>
    <mergeCell ref="I22:I23"/>
    <mergeCell ref="I54:I55"/>
    <mergeCell ref="I8:I14"/>
    <mergeCell ref="J21:J23"/>
    <mergeCell ref="K21:K23"/>
    <mergeCell ref="K24:K25"/>
    <mergeCell ref="K26:K28"/>
    <mergeCell ref="K33:K34"/>
    <mergeCell ref="K35:K36"/>
    <mergeCell ref="K54:K57"/>
    <mergeCell ref="K64:K65"/>
    <mergeCell ref="L3:L4"/>
    <mergeCell ref="L7:L14"/>
    <mergeCell ref="L15:L17"/>
    <mergeCell ref="L21:L23"/>
    <mergeCell ref="L24:L25"/>
    <mergeCell ref="L26:L28"/>
    <mergeCell ref="L33:L34"/>
    <mergeCell ref="L35:L36"/>
    <mergeCell ref="L54:L57"/>
  </mergeCells>
  <phoneticPr fontId="10" type="noConversion"/>
  <pageMargins left="0.19685039370078741" right="0.19685039370078741" top="0.19685039370078741" bottom="0.19685039370078741" header="0" footer="0"/>
  <pageSetup paperSize="9"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pageSetUpPr fitToPage="1"/>
  </sheetPr>
  <dimension ref="A1:M71"/>
  <sheetViews>
    <sheetView zoomScaleNormal="100" workbookViewId="0">
      <pane ySplit="5" topLeftCell="A6" activePane="bottomLeft" state="frozen"/>
      <selection activeCell="H12" sqref="H12:H18"/>
      <selection pane="bottomLeft" activeCell="E8" sqref="E8"/>
    </sheetView>
  </sheetViews>
  <sheetFormatPr defaultColWidth="9.140625" defaultRowHeight="12.75" x14ac:dyDescent="0.2"/>
  <cols>
    <col min="1" max="1" width="1.7109375" style="10" customWidth="1"/>
    <col min="2" max="2" width="17.5703125" style="39" customWidth="1"/>
    <col min="3" max="3" width="50.140625" style="38" customWidth="1"/>
    <col min="4" max="4" width="6.5703125" style="334" customWidth="1"/>
    <col min="5" max="5" width="40.42578125" style="318" customWidth="1"/>
    <col min="6" max="6" width="25.28515625" style="450" customWidth="1"/>
    <col min="7" max="7" width="7.140625" style="39" customWidth="1"/>
    <col min="8" max="9" width="12.28515625" style="10" customWidth="1"/>
    <col min="10" max="10" width="39.85546875" style="38" customWidth="1"/>
    <col min="11" max="11" width="10.42578125" style="172" customWidth="1"/>
    <col min="12" max="12" width="10.42578125" style="665" customWidth="1"/>
    <col min="13" max="13" width="45" style="666" customWidth="1"/>
    <col min="14" max="16384" width="9.140625" style="10"/>
  </cols>
  <sheetData>
    <row r="1" spans="1:13" s="99" customFormat="1" ht="9.75" customHeight="1" x14ac:dyDescent="0.2">
      <c r="B1" s="1144"/>
      <c r="C1" s="1144"/>
      <c r="D1" s="1144"/>
      <c r="E1" s="1144"/>
      <c r="F1" s="1144"/>
      <c r="G1" s="1144"/>
      <c r="H1" s="1144"/>
      <c r="I1" s="1144"/>
      <c r="J1" s="1144"/>
      <c r="K1" s="1144"/>
      <c r="L1" s="641"/>
      <c r="M1" s="641"/>
    </row>
    <row r="2" spans="1:13" ht="9.75" customHeight="1" x14ac:dyDescent="0.2">
      <c r="B2" s="116"/>
      <c r="C2" s="40"/>
      <c r="D2" s="319"/>
      <c r="E2" s="319"/>
      <c r="F2" s="451"/>
      <c r="G2" s="135"/>
      <c r="H2" s="136"/>
      <c r="I2" s="136"/>
      <c r="J2" s="40"/>
      <c r="K2" s="40"/>
      <c r="L2" s="642"/>
      <c r="M2" s="642"/>
    </row>
    <row r="3" spans="1:13" s="12" customFormat="1" ht="22.5" customHeight="1" x14ac:dyDescent="0.2">
      <c r="B3" s="946" t="s">
        <v>48</v>
      </c>
      <c r="C3" s="1075" t="s">
        <v>96</v>
      </c>
      <c r="D3" s="1078" t="s">
        <v>731</v>
      </c>
      <c r="E3" s="1075" t="s">
        <v>732</v>
      </c>
      <c r="F3" s="1075" t="s">
        <v>733</v>
      </c>
      <c r="G3" s="1078" t="s">
        <v>808</v>
      </c>
      <c r="H3" s="948" t="s">
        <v>1336</v>
      </c>
      <c r="I3" s="948" t="s">
        <v>1336</v>
      </c>
      <c r="J3" s="948" t="s">
        <v>734</v>
      </c>
      <c r="K3" s="948"/>
      <c r="L3" s="643"/>
      <c r="M3" s="643"/>
    </row>
    <row r="4" spans="1:13" s="12" customFormat="1" ht="18.75" customHeight="1" x14ac:dyDescent="0.2">
      <c r="B4" s="946"/>
      <c r="C4" s="1076"/>
      <c r="D4" s="1079"/>
      <c r="E4" s="1076"/>
      <c r="F4" s="1076"/>
      <c r="G4" s="1079"/>
      <c r="H4" s="948"/>
      <c r="I4" s="948"/>
      <c r="J4" s="1081" t="s">
        <v>735</v>
      </c>
      <c r="K4" s="897" t="s">
        <v>1059</v>
      </c>
      <c r="L4" s="897" t="s">
        <v>1060</v>
      </c>
      <c r="M4" s="887" t="s">
        <v>1061</v>
      </c>
    </row>
    <row r="5" spans="1:13" s="12" customFormat="1" ht="63" customHeight="1" x14ac:dyDescent="0.2">
      <c r="B5" s="946"/>
      <c r="C5" s="1077"/>
      <c r="D5" s="1079"/>
      <c r="E5" s="1076"/>
      <c r="F5" s="1077"/>
      <c r="G5" s="1080"/>
      <c r="H5" s="948"/>
      <c r="I5" s="948"/>
      <c r="J5" s="1082"/>
      <c r="K5" s="897"/>
      <c r="L5" s="897"/>
      <c r="M5" s="887"/>
    </row>
    <row r="6" spans="1:13" s="399" customFormat="1" ht="25.5" customHeight="1" x14ac:dyDescent="0.3">
      <c r="B6" s="1139" t="s">
        <v>1031</v>
      </c>
      <c r="C6" s="1140"/>
      <c r="D6" s="1140"/>
      <c r="E6" s="1140"/>
      <c r="F6" s="1140"/>
      <c r="G6" s="1140"/>
      <c r="H6" s="1140"/>
      <c r="I6" s="1140"/>
      <c r="J6" s="1140"/>
      <c r="K6" s="1141"/>
      <c r="L6" s="644"/>
      <c r="M6" s="644"/>
    </row>
    <row r="7" spans="1:13" s="17" customFormat="1" ht="45" customHeight="1" x14ac:dyDescent="0.2">
      <c r="B7" s="557" t="s">
        <v>408</v>
      </c>
      <c r="C7" s="1133" t="s">
        <v>244</v>
      </c>
      <c r="D7" s="1134"/>
      <c r="E7" s="1134"/>
      <c r="F7" s="1134"/>
      <c r="G7" s="616"/>
      <c r="H7" s="600">
        <f>SUM(H8:H11)</f>
        <v>1619.4</v>
      </c>
      <c r="I7" s="600">
        <f>SUM(I8:I11)</f>
        <v>1339.9</v>
      </c>
      <c r="J7" s="601"/>
      <c r="K7" s="558"/>
      <c r="L7" s="645"/>
      <c r="M7" s="646"/>
    </row>
    <row r="8" spans="1:13" ht="216.75" customHeight="1" x14ac:dyDescent="0.2">
      <c r="B8" s="109" t="s">
        <v>106</v>
      </c>
      <c r="C8" s="60" t="s">
        <v>247</v>
      </c>
      <c r="D8" s="303" t="s">
        <v>540</v>
      </c>
      <c r="E8" s="256" t="s">
        <v>743</v>
      </c>
      <c r="F8" s="452" t="s">
        <v>943</v>
      </c>
      <c r="G8" s="36" t="s">
        <v>0</v>
      </c>
      <c r="H8" s="9">
        <v>45</v>
      </c>
      <c r="I8" s="9">
        <v>45</v>
      </c>
      <c r="J8" s="60" t="s">
        <v>629</v>
      </c>
      <c r="K8" s="145" t="s">
        <v>630</v>
      </c>
      <c r="L8" s="153" t="s">
        <v>1088</v>
      </c>
      <c r="M8" s="779" t="s">
        <v>1154</v>
      </c>
    </row>
    <row r="9" spans="1:13" ht="150" customHeight="1" x14ac:dyDescent="0.2">
      <c r="B9" s="18" t="s">
        <v>107</v>
      </c>
      <c r="C9" s="32" t="s">
        <v>671</v>
      </c>
      <c r="D9" s="303" t="s">
        <v>540</v>
      </c>
      <c r="E9" s="256" t="s">
        <v>743</v>
      </c>
      <c r="F9" s="452" t="s">
        <v>943</v>
      </c>
      <c r="G9" s="36" t="s">
        <v>0</v>
      </c>
      <c r="H9" s="9">
        <v>40</v>
      </c>
      <c r="I9" s="9">
        <v>17.3</v>
      </c>
      <c r="J9" s="32" t="s">
        <v>531</v>
      </c>
      <c r="K9" s="158" t="s">
        <v>526</v>
      </c>
      <c r="L9" s="146" t="s">
        <v>776</v>
      </c>
      <c r="M9" s="57" t="s">
        <v>1153</v>
      </c>
    </row>
    <row r="10" spans="1:13" ht="99.75" customHeight="1" x14ac:dyDescent="0.2">
      <c r="B10" s="18" t="s">
        <v>409</v>
      </c>
      <c r="C10" s="32" t="s">
        <v>150</v>
      </c>
      <c r="D10" s="303" t="s">
        <v>540</v>
      </c>
      <c r="E10" s="292" t="s">
        <v>944</v>
      </c>
      <c r="F10" s="453" t="s">
        <v>746</v>
      </c>
      <c r="G10" s="36" t="s">
        <v>0</v>
      </c>
      <c r="H10" s="9">
        <v>4</v>
      </c>
      <c r="I10" s="9">
        <v>3.2</v>
      </c>
      <c r="J10" s="30" t="s">
        <v>628</v>
      </c>
      <c r="K10" s="25">
        <v>10</v>
      </c>
      <c r="L10" s="415">
        <v>12</v>
      </c>
      <c r="M10" s="53" t="s">
        <v>1113</v>
      </c>
    </row>
    <row r="11" spans="1:13" s="17" customFormat="1" ht="136.5" customHeight="1" x14ac:dyDescent="0.2">
      <c r="B11" s="18" t="s">
        <v>412</v>
      </c>
      <c r="C11" s="18" t="s">
        <v>484</v>
      </c>
      <c r="D11" s="323" t="s">
        <v>540</v>
      </c>
      <c r="E11" s="254" t="s">
        <v>1057</v>
      </c>
      <c r="F11" s="454" t="s">
        <v>934</v>
      </c>
      <c r="G11" s="19" t="s">
        <v>3</v>
      </c>
      <c r="H11" s="9">
        <v>1530.4</v>
      </c>
      <c r="I11" s="9">
        <v>1274.4000000000001</v>
      </c>
      <c r="J11" s="30" t="s">
        <v>1090</v>
      </c>
      <c r="K11" s="171" t="s">
        <v>627</v>
      </c>
      <c r="L11" s="431" t="s">
        <v>627</v>
      </c>
      <c r="M11" s="36" t="s">
        <v>1089</v>
      </c>
    </row>
    <row r="12" spans="1:13" s="606" customFormat="1" ht="22.5" customHeight="1" x14ac:dyDescent="0.2">
      <c r="A12" s="602"/>
      <c r="B12" s="559" t="s">
        <v>92</v>
      </c>
      <c r="C12" s="1145" t="s">
        <v>254</v>
      </c>
      <c r="D12" s="1146"/>
      <c r="E12" s="1146"/>
      <c r="F12" s="1147"/>
      <c r="G12" s="617"/>
      <c r="H12" s="603">
        <f>SUM(H13:H30)</f>
        <v>1737.8</v>
      </c>
      <c r="I12" s="603">
        <f>SUM(I13:I30)</f>
        <v>1701.8</v>
      </c>
      <c r="J12" s="604"/>
      <c r="K12" s="605"/>
      <c r="L12" s="649"/>
      <c r="M12" s="650"/>
    </row>
    <row r="13" spans="1:13" s="4" customFormat="1" ht="42.75" customHeight="1" x14ac:dyDescent="0.2">
      <c r="A13" s="37"/>
      <c r="B13" s="1097" t="s">
        <v>108</v>
      </c>
      <c r="C13" s="1097" t="s">
        <v>147</v>
      </c>
      <c r="D13" s="305">
        <v>1</v>
      </c>
      <c r="E13" s="304" t="s">
        <v>945</v>
      </c>
      <c r="F13" s="1148" t="s">
        <v>953</v>
      </c>
      <c r="G13" s="1118" t="s">
        <v>3</v>
      </c>
      <c r="H13" s="1123">
        <v>142.5</v>
      </c>
      <c r="I13" s="1123">
        <v>142.5</v>
      </c>
      <c r="J13" s="1054" t="s">
        <v>713</v>
      </c>
      <c r="K13" s="1106" t="s">
        <v>656</v>
      </c>
      <c r="L13" s="1109">
        <v>17217</v>
      </c>
      <c r="M13" s="1063" t="s">
        <v>1094</v>
      </c>
    </row>
    <row r="14" spans="1:13" s="4" customFormat="1" ht="65.25" customHeight="1" x14ac:dyDescent="0.2">
      <c r="A14" s="37"/>
      <c r="B14" s="1098"/>
      <c r="C14" s="1098"/>
      <c r="D14" s="324">
        <v>2</v>
      </c>
      <c r="E14" s="306" t="s">
        <v>946</v>
      </c>
      <c r="F14" s="1149"/>
      <c r="G14" s="1119"/>
      <c r="H14" s="1124"/>
      <c r="I14" s="1124"/>
      <c r="J14" s="1060"/>
      <c r="K14" s="1107"/>
      <c r="L14" s="1110"/>
      <c r="M14" s="1055"/>
    </row>
    <row r="15" spans="1:13" s="4" customFormat="1" ht="51.75" customHeight="1" x14ac:dyDescent="0.2">
      <c r="A15" s="37"/>
      <c r="B15" s="1098"/>
      <c r="C15" s="1098"/>
      <c r="D15" s="324">
        <v>3</v>
      </c>
      <c r="E15" s="304" t="s">
        <v>947</v>
      </c>
      <c r="F15" s="1149"/>
      <c r="G15" s="1119"/>
      <c r="H15" s="1124"/>
      <c r="I15" s="1124"/>
      <c r="J15" s="1060"/>
      <c r="K15" s="1107"/>
      <c r="L15" s="1110"/>
      <c r="M15" s="1055"/>
    </row>
    <row r="16" spans="1:13" s="4" customFormat="1" ht="51.75" customHeight="1" x14ac:dyDescent="0.2">
      <c r="A16" s="37"/>
      <c r="B16" s="1098"/>
      <c r="C16" s="1098"/>
      <c r="D16" s="324">
        <v>4</v>
      </c>
      <c r="E16" s="304" t="s">
        <v>948</v>
      </c>
      <c r="F16" s="1149"/>
      <c r="G16" s="1119"/>
      <c r="H16" s="1124"/>
      <c r="I16" s="1124"/>
      <c r="J16" s="1060"/>
      <c r="K16" s="1107"/>
      <c r="L16" s="1110"/>
      <c r="M16" s="1055"/>
    </row>
    <row r="17" spans="1:13" s="4" customFormat="1" ht="45.75" customHeight="1" x14ac:dyDescent="0.2">
      <c r="A17" s="37"/>
      <c r="B17" s="1098"/>
      <c r="C17" s="1098"/>
      <c r="D17" s="324">
        <v>5</v>
      </c>
      <c r="E17" s="304" t="s">
        <v>949</v>
      </c>
      <c r="F17" s="1149"/>
      <c r="G17" s="1119"/>
      <c r="H17" s="1124"/>
      <c r="I17" s="1124"/>
      <c r="J17" s="1060"/>
      <c r="K17" s="1107"/>
      <c r="L17" s="1110"/>
      <c r="M17" s="1055"/>
    </row>
    <row r="18" spans="1:13" s="4" customFormat="1" ht="45" customHeight="1" x14ac:dyDescent="0.2">
      <c r="A18" s="37"/>
      <c r="B18" s="1098"/>
      <c r="C18" s="1098"/>
      <c r="D18" s="324">
        <v>6</v>
      </c>
      <c r="E18" s="304" t="s">
        <v>950</v>
      </c>
      <c r="F18" s="1149"/>
      <c r="G18" s="1119"/>
      <c r="H18" s="1124"/>
      <c r="I18" s="1124"/>
      <c r="J18" s="1060"/>
      <c r="K18" s="1107"/>
      <c r="L18" s="1110"/>
      <c r="M18" s="1055"/>
    </row>
    <row r="19" spans="1:13" s="4" customFormat="1" ht="51.75" customHeight="1" x14ac:dyDescent="0.2">
      <c r="A19" s="37"/>
      <c r="B19" s="1098"/>
      <c r="C19" s="1098"/>
      <c r="D19" s="324">
        <v>7</v>
      </c>
      <c r="E19" s="307" t="s">
        <v>951</v>
      </c>
      <c r="F19" s="1149"/>
      <c r="G19" s="1119"/>
      <c r="H19" s="1124"/>
      <c r="I19" s="1124"/>
      <c r="J19" s="1060"/>
      <c r="K19" s="1107"/>
      <c r="L19" s="1110"/>
      <c r="M19" s="1055"/>
    </row>
    <row r="20" spans="1:13" s="4" customFormat="1" ht="42.75" customHeight="1" x14ac:dyDescent="0.2">
      <c r="A20" s="37"/>
      <c r="B20" s="1099"/>
      <c r="C20" s="1099"/>
      <c r="D20" s="324">
        <v>8</v>
      </c>
      <c r="E20" s="307" t="s">
        <v>952</v>
      </c>
      <c r="F20" s="1150"/>
      <c r="G20" s="1120"/>
      <c r="H20" s="1125"/>
      <c r="I20" s="1125"/>
      <c r="J20" s="1061"/>
      <c r="K20" s="1108"/>
      <c r="L20" s="1111"/>
      <c r="M20" s="1056"/>
    </row>
    <row r="21" spans="1:13" s="4" customFormat="1" ht="61.5" customHeight="1" x14ac:dyDescent="0.2">
      <c r="A21" s="37"/>
      <c r="B21" s="1100" t="s">
        <v>109</v>
      </c>
      <c r="C21" s="1118" t="s">
        <v>714</v>
      </c>
      <c r="D21" s="303" t="s">
        <v>540</v>
      </c>
      <c r="E21" s="292" t="s">
        <v>954</v>
      </c>
      <c r="F21" s="1137" t="s">
        <v>953</v>
      </c>
      <c r="G21" s="1118" t="s">
        <v>3</v>
      </c>
      <c r="H21" s="1123">
        <v>360.5</v>
      </c>
      <c r="I21" s="1123">
        <v>360.5</v>
      </c>
      <c r="J21" s="1097" t="s">
        <v>646</v>
      </c>
      <c r="K21" s="1100">
        <v>32.25</v>
      </c>
      <c r="L21" s="1112">
        <v>37.5</v>
      </c>
      <c r="M21" s="1092" t="s">
        <v>1108</v>
      </c>
    </row>
    <row r="22" spans="1:13" s="4" customFormat="1" ht="61.5" customHeight="1" x14ac:dyDescent="0.2">
      <c r="A22" s="37"/>
      <c r="B22" s="1101"/>
      <c r="C22" s="1119"/>
      <c r="D22" s="303" t="s">
        <v>524</v>
      </c>
      <c r="E22" s="292" t="s">
        <v>955</v>
      </c>
      <c r="F22" s="1137"/>
      <c r="G22" s="1119"/>
      <c r="H22" s="1124"/>
      <c r="I22" s="1124"/>
      <c r="J22" s="1098"/>
      <c r="K22" s="1101"/>
      <c r="L22" s="1113"/>
      <c r="M22" s="1093"/>
    </row>
    <row r="23" spans="1:13" s="4" customFormat="1" ht="36.75" customHeight="1" x14ac:dyDescent="0.2">
      <c r="A23" s="37"/>
      <c r="B23" s="1102"/>
      <c r="C23" s="1120"/>
      <c r="D23" s="303" t="s">
        <v>591</v>
      </c>
      <c r="E23" s="292" t="s">
        <v>956</v>
      </c>
      <c r="F23" s="1137"/>
      <c r="G23" s="1120"/>
      <c r="H23" s="1125"/>
      <c r="I23" s="1125"/>
      <c r="J23" s="1099"/>
      <c r="K23" s="1102"/>
      <c r="L23" s="1114"/>
      <c r="M23" s="1094"/>
    </row>
    <row r="24" spans="1:13" s="4" customFormat="1" ht="81.75" customHeight="1" x14ac:dyDescent="0.2">
      <c r="A24" s="15"/>
      <c r="B24" s="37" t="s">
        <v>110</v>
      </c>
      <c r="C24" s="20" t="s">
        <v>230</v>
      </c>
      <c r="D24" s="308">
        <v>1</v>
      </c>
      <c r="E24" s="292" t="s">
        <v>957</v>
      </c>
      <c r="F24" s="455" t="s">
        <v>953</v>
      </c>
      <c r="G24" s="20" t="s">
        <v>0</v>
      </c>
      <c r="H24" s="14">
        <v>40</v>
      </c>
      <c r="I24" s="14">
        <v>40</v>
      </c>
      <c r="J24" s="37" t="s">
        <v>647</v>
      </c>
      <c r="K24" s="15">
        <v>5</v>
      </c>
      <c r="L24" s="778">
        <v>5</v>
      </c>
      <c r="M24" s="131" t="s">
        <v>1093</v>
      </c>
    </row>
    <row r="25" spans="1:13" s="4" customFormat="1" ht="95.25" customHeight="1" x14ac:dyDescent="0.2">
      <c r="A25" s="46"/>
      <c r="B25" s="37" t="s">
        <v>111</v>
      </c>
      <c r="C25" s="41" t="s">
        <v>148</v>
      </c>
      <c r="D25" s="309">
        <v>1</v>
      </c>
      <c r="E25" s="292" t="s">
        <v>958</v>
      </c>
      <c r="F25" s="455" t="s">
        <v>953</v>
      </c>
      <c r="G25" s="20" t="s">
        <v>0</v>
      </c>
      <c r="H25" s="14">
        <v>50</v>
      </c>
      <c r="I25" s="14">
        <v>49.6</v>
      </c>
      <c r="J25" s="41" t="s">
        <v>648</v>
      </c>
      <c r="K25" s="185" t="s">
        <v>776</v>
      </c>
      <c r="L25" s="776" t="s">
        <v>776</v>
      </c>
      <c r="M25" s="775" t="s">
        <v>1095</v>
      </c>
    </row>
    <row r="26" spans="1:13" s="4" customFormat="1" ht="101.25" customHeight="1" x14ac:dyDescent="0.2">
      <c r="A26" s="46"/>
      <c r="B26" s="37" t="s">
        <v>112</v>
      </c>
      <c r="C26" s="20" t="s">
        <v>231</v>
      </c>
      <c r="D26" s="309">
        <v>1</v>
      </c>
      <c r="E26" s="292" t="s">
        <v>957</v>
      </c>
      <c r="F26" s="455" t="s">
        <v>953</v>
      </c>
      <c r="G26" s="20" t="s">
        <v>3</v>
      </c>
      <c r="H26" s="14">
        <v>1064</v>
      </c>
      <c r="I26" s="14">
        <v>1028.5999999999999</v>
      </c>
      <c r="J26" s="159" t="s">
        <v>651</v>
      </c>
      <c r="K26" s="42">
        <v>62.4</v>
      </c>
      <c r="L26" s="774">
        <v>62.4</v>
      </c>
      <c r="M26" s="777" t="s">
        <v>1103</v>
      </c>
    </row>
    <row r="27" spans="1:13" s="4" customFormat="1" ht="42" customHeight="1" x14ac:dyDescent="0.2">
      <c r="A27" s="46"/>
      <c r="B27" s="20" t="s">
        <v>113</v>
      </c>
      <c r="C27" s="24" t="s">
        <v>149</v>
      </c>
      <c r="D27" s="309">
        <v>1</v>
      </c>
      <c r="E27" s="310" t="s">
        <v>959</v>
      </c>
      <c r="F27" s="455" t="s">
        <v>960</v>
      </c>
      <c r="G27" s="20" t="s">
        <v>0</v>
      </c>
      <c r="H27" s="14">
        <v>3.8</v>
      </c>
      <c r="I27" s="14">
        <v>3.7</v>
      </c>
      <c r="J27" s="41" t="s">
        <v>652</v>
      </c>
      <c r="K27" s="42" t="s">
        <v>655</v>
      </c>
      <c r="L27" s="774" t="s">
        <v>655</v>
      </c>
      <c r="M27" s="775" t="s">
        <v>1091</v>
      </c>
    </row>
    <row r="28" spans="1:13" s="4" customFormat="1" ht="39" customHeight="1" x14ac:dyDescent="0.2">
      <c r="A28" s="46"/>
      <c r="B28" s="37" t="s">
        <v>410</v>
      </c>
      <c r="C28" s="20" t="s">
        <v>461</v>
      </c>
      <c r="D28" s="309">
        <v>1</v>
      </c>
      <c r="E28" s="310" t="s">
        <v>959</v>
      </c>
      <c r="F28" s="455" t="s">
        <v>960</v>
      </c>
      <c r="G28" s="20" t="s">
        <v>0</v>
      </c>
      <c r="H28" s="14">
        <v>3.8</v>
      </c>
      <c r="I28" s="14">
        <v>3.7</v>
      </c>
      <c r="J28" s="41" t="s">
        <v>653</v>
      </c>
      <c r="K28" s="185" t="s">
        <v>654</v>
      </c>
      <c r="L28" s="776" t="s">
        <v>654</v>
      </c>
      <c r="M28" s="775" t="s">
        <v>1091</v>
      </c>
    </row>
    <row r="29" spans="1:13" s="4" customFormat="1" ht="24.75" customHeight="1" x14ac:dyDescent="0.2">
      <c r="A29" s="144"/>
      <c r="B29" s="1100" t="s">
        <v>485</v>
      </c>
      <c r="C29" s="1118" t="s">
        <v>486</v>
      </c>
      <c r="D29" s="325">
        <v>1</v>
      </c>
      <c r="E29" s="1121" t="s">
        <v>961</v>
      </c>
      <c r="F29" s="1128" t="s">
        <v>960</v>
      </c>
      <c r="G29" s="20" t="s">
        <v>1</v>
      </c>
      <c r="H29" s="14">
        <v>62.2</v>
      </c>
      <c r="I29" s="14">
        <v>62.2</v>
      </c>
      <c r="J29" s="1118" t="s">
        <v>650</v>
      </c>
      <c r="K29" s="1142">
        <v>1</v>
      </c>
      <c r="L29" s="1115">
        <v>1</v>
      </c>
      <c r="M29" s="1095" t="s">
        <v>1092</v>
      </c>
    </row>
    <row r="30" spans="1:13" s="4" customFormat="1" ht="25.5" customHeight="1" x14ac:dyDescent="0.2">
      <c r="A30" s="144"/>
      <c r="B30" s="1102"/>
      <c r="C30" s="1120"/>
      <c r="D30" s="326">
        <v>1</v>
      </c>
      <c r="E30" s="1122"/>
      <c r="F30" s="1129"/>
      <c r="G30" s="20" t="s">
        <v>3</v>
      </c>
      <c r="H30" s="14">
        <v>11</v>
      </c>
      <c r="I30" s="14">
        <v>11</v>
      </c>
      <c r="J30" s="1120"/>
      <c r="K30" s="1143"/>
      <c r="L30" s="1116"/>
      <c r="M30" s="1096"/>
    </row>
    <row r="31" spans="1:13" ht="31.5" customHeight="1" x14ac:dyDescent="0.2">
      <c r="B31" s="559" t="s">
        <v>95</v>
      </c>
      <c r="C31" s="1130" t="s">
        <v>11</v>
      </c>
      <c r="D31" s="1131"/>
      <c r="E31" s="1131"/>
      <c r="F31" s="1132"/>
      <c r="G31" s="557"/>
      <c r="H31" s="600">
        <f>SUM(H32:H39)</f>
        <v>896.9</v>
      </c>
      <c r="I31" s="600">
        <f>SUM(I32:I39)</f>
        <v>888.1</v>
      </c>
      <c r="J31" s="557"/>
      <c r="K31" s="558"/>
      <c r="L31" s="645"/>
      <c r="M31" s="651"/>
    </row>
    <row r="32" spans="1:13" ht="264.75" customHeight="1" x14ac:dyDescent="0.2">
      <c r="B32" s="32" t="s">
        <v>114</v>
      </c>
      <c r="C32" s="60" t="s">
        <v>246</v>
      </c>
      <c r="D32" s="327" t="s">
        <v>540</v>
      </c>
      <c r="E32" s="313" t="s">
        <v>969</v>
      </c>
      <c r="F32" s="457" t="s">
        <v>943</v>
      </c>
      <c r="G32" s="36" t="s">
        <v>0</v>
      </c>
      <c r="H32" s="9">
        <v>138</v>
      </c>
      <c r="I32" s="9">
        <v>138</v>
      </c>
      <c r="J32" s="60" t="s">
        <v>637</v>
      </c>
      <c r="K32" s="145" t="s">
        <v>638</v>
      </c>
      <c r="L32" s="153" t="s">
        <v>1155</v>
      </c>
      <c r="M32" s="779" t="s">
        <v>1156</v>
      </c>
    </row>
    <row r="33" spans="2:13" ht="106.5" customHeight="1" x14ac:dyDescent="0.2">
      <c r="B33" s="32" t="s">
        <v>203</v>
      </c>
      <c r="C33" s="30" t="s">
        <v>126</v>
      </c>
      <c r="D33" s="301">
        <v>1</v>
      </c>
      <c r="E33" s="302" t="s">
        <v>962</v>
      </c>
      <c r="F33" s="458" t="s">
        <v>788</v>
      </c>
      <c r="G33" s="30" t="s">
        <v>0</v>
      </c>
      <c r="H33" s="9">
        <v>300</v>
      </c>
      <c r="I33" s="9">
        <v>299.7</v>
      </c>
      <c r="J33" s="60" t="s">
        <v>631</v>
      </c>
      <c r="K33" s="145" t="s">
        <v>501</v>
      </c>
      <c r="L33" s="153" t="s">
        <v>501</v>
      </c>
      <c r="M33" s="779" t="s">
        <v>1096</v>
      </c>
    </row>
    <row r="34" spans="2:13" ht="56.25" customHeight="1" x14ac:dyDescent="0.2">
      <c r="B34" s="32" t="s">
        <v>634</v>
      </c>
      <c r="C34" s="30" t="s">
        <v>245</v>
      </c>
      <c r="D34" s="301">
        <v>1</v>
      </c>
      <c r="E34" s="302" t="s">
        <v>796</v>
      </c>
      <c r="F34" s="458" t="s">
        <v>788</v>
      </c>
      <c r="G34" s="41" t="s">
        <v>0</v>
      </c>
      <c r="H34" s="9">
        <v>211.9</v>
      </c>
      <c r="I34" s="9">
        <v>211.9</v>
      </c>
      <c r="J34" s="60" t="s">
        <v>631</v>
      </c>
      <c r="K34" s="145" t="s">
        <v>501</v>
      </c>
      <c r="L34" s="153" t="s">
        <v>501</v>
      </c>
      <c r="M34" s="779" t="s">
        <v>1104</v>
      </c>
    </row>
    <row r="35" spans="2:13" ht="42" hidden="1" customHeight="1" x14ac:dyDescent="0.2">
      <c r="B35" s="891" t="s">
        <v>635</v>
      </c>
      <c r="C35" s="1126" t="s">
        <v>462</v>
      </c>
      <c r="D35" s="301">
        <v>1</v>
      </c>
      <c r="E35" s="302" t="s">
        <v>982</v>
      </c>
      <c r="F35" s="453" t="s">
        <v>746</v>
      </c>
      <c r="G35" s="30" t="s">
        <v>0</v>
      </c>
      <c r="H35" s="9">
        <v>0</v>
      </c>
      <c r="I35" s="9">
        <v>0</v>
      </c>
      <c r="J35" s="1126" t="s">
        <v>983</v>
      </c>
      <c r="K35" s="1105">
        <v>1</v>
      </c>
      <c r="L35" s="1117">
        <v>1</v>
      </c>
      <c r="M35" s="888" t="s">
        <v>983</v>
      </c>
    </row>
    <row r="36" spans="2:13" ht="40.5" hidden="1" customHeight="1" x14ac:dyDescent="0.2">
      <c r="B36" s="891"/>
      <c r="C36" s="1126"/>
      <c r="D36" s="301">
        <v>2</v>
      </c>
      <c r="E36" s="302" t="s">
        <v>977</v>
      </c>
      <c r="F36" s="458" t="s">
        <v>788</v>
      </c>
      <c r="G36" s="30" t="s">
        <v>1</v>
      </c>
      <c r="H36" s="9">
        <v>0</v>
      </c>
      <c r="I36" s="9">
        <v>0</v>
      </c>
      <c r="J36" s="1126"/>
      <c r="K36" s="1105"/>
      <c r="L36" s="1117"/>
      <c r="M36" s="888"/>
    </row>
    <row r="37" spans="2:13" s="99" customFormat="1" ht="81" customHeight="1" x14ac:dyDescent="0.2">
      <c r="B37" s="18" t="s">
        <v>411</v>
      </c>
      <c r="C37" s="30" t="s">
        <v>463</v>
      </c>
      <c r="D37" s="301">
        <v>1</v>
      </c>
      <c r="E37" s="302" t="s">
        <v>964</v>
      </c>
      <c r="F37" s="458" t="s">
        <v>788</v>
      </c>
      <c r="G37" s="30" t="s">
        <v>0</v>
      </c>
      <c r="H37" s="11">
        <v>170</v>
      </c>
      <c r="I37" s="11">
        <v>170</v>
      </c>
      <c r="J37" s="30" t="s">
        <v>632</v>
      </c>
      <c r="K37" s="25">
        <v>1</v>
      </c>
      <c r="L37" s="415">
        <v>1</v>
      </c>
      <c r="M37" s="53" t="s">
        <v>1105</v>
      </c>
    </row>
    <row r="38" spans="2:13" ht="71.25" customHeight="1" x14ac:dyDescent="0.2">
      <c r="B38" s="60" t="s">
        <v>636</v>
      </c>
      <c r="C38" s="31" t="s">
        <v>464</v>
      </c>
      <c r="D38" s="301">
        <v>1</v>
      </c>
      <c r="E38" s="302" t="s">
        <v>984</v>
      </c>
      <c r="F38" s="458" t="s">
        <v>963</v>
      </c>
      <c r="G38" s="30" t="s">
        <v>0</v>
      </c>
      <c r="H38" s="9">
        <v>55</v>
      </c>
      <c r="I38" s="9">
        <v>51.8</v>
      </c>
      <c r="J38" s="30" t="s">
        <v>514</v>
      </c>
      <c r="K38" s="225">
        <v>1</v>
      </c>
      <c r="L38" s="147">
        <v>1</v>
      </c>
      <c r="M38" s="53" t="s">
        <v>1097</v>
      </c>
    </row>
    <row r="39" spans="2:13" ht="65.25" customHeight="1" x14ac:dyDescent="0.2">
      <c r="B39" s="32" t="s">
        <v>645</v>
      </c>
      <c r="C39" s="30" t="s">
        <v>226</v>
      </c>
      <c r="D39" s="301">
        <v>1</v>
      </c>
      <c r="E39" s="302" t="s">
        <v>965</v>
      </c>
      <c r="F39" s="458" t="s">
        <v>920</v>
      </c>
      <c r="G39" s="41" t="s">
        <v>0</v>
      </c>
      <c r="H39" s="9">
        <v>22</v>
      </c>
      <c r="I39" s="9">
        <v>16.7</v>
      </c>
      <c r="J39" s="30" t="s">
        <v>643</v>
      </c>
      <c r="K39" s="146" t="s">
        <v>849</v>
      </c>
      <c r="L39" s="146" t="s">
        <v>849</v>
      </c>
      <c r="M39" s="53" t="s">
        <v>1098</v>
      </c>
    </row>
    <row r="40" spans="2:13" ht="22.5" customHeight="1" x14ac:dyDescent="0.2">
      <c r="B40" s="559" t="s">
        <v>93</v>
      </c>
      <c r="C40" s="1133" t="s">
        <v>13</v>
      </c>
      <c r="D40" s="1134"/>
      <c r="E40" s="1134"/>
      <c r="F40" s="1135"/>
      <c r="G40" s="607"/>
      <c r="H40" s="600">
        <f>SUM(H41:H53)</f>
        <v>564</v>
      </c>
      <c r="I40" s="600">
        <f>SUM(I41:I53)</f>
        <v>428.6</v>
      </c>
      <c r="J40" s="557"/>
      <c r="K40" s="558"/>
      <c r="L40" s="645"/>
      <c r="M40" s="651"/>
    </row>
    <row r="41" spans="2:13" ht="53.25" customHeight="1" x14ac:dyDescent="0.2">
      <c r="B41" s="1028" t="s">
        <v>115</v>
      </c>
      <c r="C41" s="1053" t="s">
        <v>465</v>
      </c>
      <c r="D41" s="328">
        <v>1</v>
      </c>
      <c r="E41" s="302" t="s">
        <v>970</v>
      </c>
      <c r="F41" s="1128" t="s">
        <v>920</v>
      </c>
      <c r="G41" s="1054" t="s">
        <v>0</v>
      </c>
      <c r="H41" s="1012">
        <v>180</v>
      </c>
      <c r="I41" s="1012">
        <v>130.30000000000001</v>
      </c>
      <c r="J41" s="1053" t="s">
        <v>644</v>
      </c>
      <c r="K41" s="1023">
        <v>6</v>
      </c>
      <c r="L41" s="1023">
        <v>6</v>
      </c>
      <c r="M41" s="889" t="s">
        <v>1099</v>
      </c>
    </row>
    <row r="42" spans="2:13" ht="33.75" customHeight="1" x14ac:dyDescent="0.2">
      <c r="B42" s="1029"/>
      <c r="C42" s="1103"/>
      <c r="D42" s="328">
        <v>2</v>
      </c>
      <c r="E42" s="311" t="s">
        <v>981</v>
      </c>
      <c r="F42" s="1136"/>
      <c r="G42" s="1060"/>
      <c r="H42" s="1016"/>
      <c r="I42" s="1016"/>
      <c r="J42" s="1103"/>
      <c r="K42" s="1025"/>
      <c r="L42" s="1025"/>
      <c r="M42" s="1062"/>
    </row>
    <row r="43" spans="2:13" ht="48" customHeight="1" x14ac:dyDescent="0.2">
      <c r="B43" s="1029"/>
      <c r="C43" s="1103"/>
      <c r="D43" s="328">
        <v>3</v>
      </c>
      <c r="E43" s="311" t="s">
        <v>971</v>
      </c>
      <c r="F43" s="1136"/>
      <c r="G43" s="1060"/>
      <c r="H43" s="1016"/>
      <c r="I43" s="1016"/>
      <c r="J43" s="1103"/>
      <c r="K43" s="1025"/>
      <c r="L43" s="1025"/>
      <c r="M43" s="1062"/>
    </row>
    <row r="44" spans="2:13" ht="56.25" customHeight="1" x14ac:dyDescent="0.2">
      <c r="B44" s="1029"/>
      <c r="C44" s="1103"/>
      <c r="D44" s="328">
        <v>4</v>
      </c>
      <c r="E44" s="311" t="s">
        <v>985</v>
      </c>
      <c r="F44" s="1136"/>
      <c r="G44" s="1060"/>
      <c r="H44" s="1016"/>
      <c r="I44" s="1016"/>
      <c r="J44" s="1103"/>
      <c r="K44" s="1025"/>
      <c r="L44" s="1025"/>
      <c r="M44" s="1062"/>
    </row>
    <row r="45" spans="2:13" ht="52.5" customHeight="1" x14ac:dyDescent="0.2">
      <c r="B45" s="1029"/>
      <c r="C45" s="1103"/>
      <c r="D45" s="328">
        <v>5</v>
      </c>
      <c r="E45" s="311" t="s">
        <v>972</v>
      </c>
      <c r="F45" s="1136"/>
      <c r="G45" s="1060"/>
      <c r="H45" s="1016"/>
      <c r="I45" s="1016"/>
      <c r="J45" s="1103"/>
      <c r="K45" s="1025"/>
      <c r="L45" s="1025"/>
      <c r="M45" s="1062"/>
    </row>
    <row r="46" spans="2:13" ht="31.5" customHeight="1" x14ac:dyDescent="0.2">
      <c r="B46" s="1029"/>
      <c r="C46" s="1103"/>
      <c r="D46" s="328">
        <v>6</v>
      </c>
      <c r="E46" s="311" t="s">
        <v>978</v>
      </c>
      <c r="F46" s="1136"/>
      <c r="G46" s="1060"/>
      <c r="H46" s="1016"/>
      <c r="I46" s="1016"/>
      <c r="J46" s="1103"/>
      <c r="K46" s="1025"/>
      <c r="L46" s="1025"/>
      <c r="M46" s="1062"/>
    </row>
    <row r="47" spans="2:13" ht="58.5" customHeight="1" x14ac:dyDescent="0.2">
      <c r="B47" s="1029"/>
      <c r="C47" s="1103"/>
      <c r="D47" s="328">
        <v>7</v>
      </c>
      <c r="E47" s="292" t="s">
        <v>979</v>
      </c>
      <c r="F47" s="1136"/>
      <c r="G47" s="1060"/>
      <c r="H47" s="1016"/>
      <c r="I47" s="1016"/>
      <c r="J47" s="1103"/>
      <c r="K47" s="1025"/>
      <c r="L47" s="1025"/>
      <c r="M47" s="1062"/>
    </row>
    <row r="48" spans="2:13" ht="47.25" customHeight="1" x14ac:dyDescent="0.2">
      <c r="B48" s="1030"/>
      <c r="C48" s="1104"/>
      <c r="D48" s="328">
        <v>8</v>
      </c>
      <c r="E48" s="311" t="s">
        <v>980</v>
      </c>
      <c r="F48" s="1129"/>
      <c r="G48" s="1061"/>
      <c r="H48" s="1015"/>
      <c r="I48" s="1015"/>
      <c r="J48" s="1104"/>
      <c r="K48" s="1024"/>
      <c r="L48" s="1024"/>
      <c r="M48" s="890"/>
    </row>
    <row r="49" spans="1:13" ht="108.75" customHeight="1" x14ac:dyDescent="0.2">
      <c r="B49" s="45" t="s">
        <v>633</v>
      </c>
      <c r="C49" s="31" t="s">
        <v>466</v>
      </c>
      <c r="D49" s="328">
        <v>1</v>
      </c>
      <c r="E49" s="311" t="s">
        <v>968</v>
      </c>
      <c r="F49" s="456" t="s">
        <v>920</v>
      </c>
      <c r="G49" s="94" t="s">
        <v>0</v>
      </c>
      <c r="H49" s="9">
        <v>145</v>
      </c>
      <c r="I49" s="9">
        <v>84.6</v>
      </c>
      <c r="J49" s="31" t="s">
        <v>641</v>
      </c>
      <c r="K49" s="225">
        <v>1</v>
      </c>
      <c r="L49" s="147">
        <v>1</v>
      </c>
      <c r="M49" s="91" t="s">
        <v>1100</v>
      </c>
    </row>
    <row r="50" spans="1:13" ht="70.5" customHeight="1" x14ac:dyDescent="0.2">
      <c r="B50" s="45" t="s">
        <v>220</v>
      </c>
      <c r="C50" s="31" t="s">
        <v>467</v>
      </c>
      <c r="D50" s="328">
        <v>1</v>
      </c>
      <c r="E50" s="311" t="s">
        <v>742</v>
      </c>
      <c r="F50" s="456" t="s">
        <v>967</v>
      </c>
      <c r="G50" s="35" t="s">
        <v>0</v>
      </c>
      <c r="H50" s="137">
        <v>159</v>
      </c>
      <c r="I50" s="137">
        <v>142.69999999999999</v>
      </c>
      <c r="J50" s="31" t="s">
        <v>640</v>
      </c>
      <c r="K50" s="225">
        <v>100</v>
      </c>
      <c r="L50" s="225">
        <v>85</v>
      </c>
      <c r="M50" s="31" t="s">
        <v>1332</v>
      </c>
    </row>
    <row r="51" spans="1:13" ht="111.75" customHeight="1" x14ac:dyDescent="0.2">
      <c r="B51" s="18" t="s">
        <v>116</v>
      </c>
      <c r="C51" s="30" t="s">
        <v>468</v>
      </c>
      <c r="D51" s="255" t="s">
        <v>540</v>
      </c>
      <c r="E51" s="302" t="s">
        <v>966</v>
      </c>
      <c r="F51" s="458" t="s">
        <v>920</v>
      </c>
      <c r="G51" s="35" t="s">
        <v>0</v>
      </c>
      <c r="H51" s="9">
        <v>50</v>
      </c>
      <c r="I51" s="9">
        <v>50</v>
      </c>
      <c r="J51" s="30" t="s">
        <v>639</v>
      </c>
      <c r="K51" s="415">
        <v>4</v>
      </c>
      <c r="L51" s="415">
        <v>4</v>
      </c>
      <c r="M51" s="53" t="s">
        <v>1101</v>
      </c>
    </row>
    <row r="52" spans="1:13" s="13" customFormat="1" ht="99.75" customHeight="1" x14ac:dyDescent="0.2">
      <c r="B52" s="32" t="s">
        <v>117</v>
      </c>
      <c r="C52" s="32" t="s">
        <v>154</v>
      </c>
      <c r="D52" s="255" t="s">
        <v>540</v>
      </c>
      <c r="E52" s="302" t="s">
        <v>966</v>
      </c>
      <c r="F52" s="458" t="s">
        <v>920</v>
      </c>
      <c r="G52" s="32" t="s">
        <v>0</v>
      </c>
      <c r="H52" s="9">
        <v>30</v>
      </c>
      <c r="I52" s="9">
        <v>21</v>
      </c>
      <c r="J52" s="32" t="s">
        <v>642</v>
      </c>
      <c r="K52" s="158" t="s">
        <v>567</v>
      </c>
      <c r="L52" s="146" t="s">
        <v>540</v>
      </c>
      <c r="M52" s="57" t="s">
        <v>1102</v>
      </c>
    </row>
    <row r="53" spans="1:13" ht="43.5" hidden="1" customHeight="1" x14ac:dyDescent="0.2">
      <c r="B53" s="32"/>
      <c r="C53" s="30"/>
      <c r="D53" s="301"/>
      <c r="E53" s="302"/>
      <c r="F53" s="458"/>
      <c r="G53" s="41"/>
      <c r="H53" s="9"/>
      <c r="I53" s="9"/>
      <c r="J53" s="30"/>
      <c r="K53" s="25"/>
      <c r="L53" s="647"/>
      <c r="M53" s="648"/>
    </row>
    <row r="54" spans="1:13" s="4" customFormat="1" ht="27.75" customHeight="1" x14ac:dyDescent="0.2">
      <c r="A54" s="1127" t="s">
        <v>204</v>
      </c>
      <c r="B54" s="1127"/>
      <c r="C54" s="1127"/>
      <c r="D54" s="1127"/>
      <c r="E54" s="1127"/>
      <c r="F54" s="1127"/>
      <c r="G54" s="1127"/>
      <c r="H54" s="87">
        <f>+H40+H31+H12+H7</f>
        <v>4818.1000000000004</v>
      </c>
      <c r="I54" s="87">
        <f>+I40+I31+I12+I7</f>
        <v>4358.3999999999996</v>
      </c>
      <c r="J54" s="111"/>
      <c r="K54" s="111"/>
      <c r="L54" s="652"/>
      <c r="M54" s="652"/>
    </row>
    <row r="55" spans="1:13" s="4" customFormat="1" ht="19.5" customHeight="1" x14ac:dyDescent="0.2">
      <c r="A55" s="1138"/>
      <c r="B55" s="1138"/>
      <c r="C55" s="1138"/>
      <c r="D55" s="1138"/>
      <c r="E55" s="1138"/>
      <c r="F55" s="1138"/>
      <c r="G55" s="1138"/>
      <c r="H55" s="447"/>
      <c r="I55" s="447"/>
      <c r="J55" s="111"/>
      <c r="K55" s="111"/>
      <c r="L55" s="652"/>
      <c r="M55" s="652"/>
    </row>
    <row r="56" spans="1:13" s="82" customFormat="1" ht="25.5" customHeight="1" x14ac:dyDescent="0.25">
      <c r="B56" s="80"/>
      <c r="C56" s="80" t="s">
        <v>170</v>
      </c>
      <c r="D56" s="330"/>
      <c r="E56" s="320"/>
      <c r="F56" s="459"/>
      <c r="G56" s="80"/>
      <c r="H56" s="83">
        <f t="shared" ref="H56:I56" si="0">SUM(H58:H63)</f>
        <v>4818.0999999999995</v>
      </c>
      <c r="I56" s="83">
        <f t="shared" si="0"/>
        <v>4358.3999999999996</v>
      </c>
      <c r="J56" s="177"/>
      <c r="K56" s="178"/>
      <c r="L56" s="653"/>
      <c r="M56" s="654"/>
    </row>
    <row r="57" spans="1:13" s="82" customFormat="1" ht="17.25" customHeight="1" x14ac:dyDescent="0.25">
      <c r="B57" s="76"/>
      <c r="C57" s="71" t="s">
        <v>171</v>
      </c>
      <c r="D57" s="308"/>
      <c r="E57" s="307"/>
      <c r="F57" s="460"/>
      <c r="G57" s="76"/>
      <c r="H57" s="77"/>
      <c r="I57" s="77"/>
      <c r="J57" s="179"/>
      <c r="K57" s="180"/>
      <c r="L57" s="655"/>
      <c r="M57" s="656"/>
    </row>
    <row r="58" spans="1:13" s="82" customFormat="1" ht="32.25" customHeight="1" x14ac:dyDescent="0.25">
      <c r="B58" s="76"/>
      <c r="C58" s="74" t="s">
        <v>172</v>
      </c>
      <c r="D58" s="308"/>
      <c r="E58" s="307"/>
      <c r="F58" s="460"/>
      <c r="G58" s="76" t="s">
        <v>0</v>
      </c>
      <c r="H58" s="77">
        <f>+H52+H51+H50+H49+H41+H39+H38+H37+H35+H34+H33+H28+H27+H25+H24+H10+H9+H8+H32</f>
        <v>1647.5</v>
      </c>
      <c r="I58" s="77">
        <f>+I52+I51+I50+I49+I41+I39+I38+I37+I35+I34+I33+I28+I27+I25+I24+I10+I9+I8+I32</f>
        <v>1479.1999999999998</v>
      </c>
      <c r="J58" s="173"/>
      <c r="K58" s="174"/>
      <c r="L58" s="657"/>
      <c r="M58" s="658"/>
    </row>
    <row r="59" spans="1:13" s="82" customFormat="1" ht="21" customHeight="1" x14ac:dyDescent="0.25">
      <c r="B59" s="76"/>
      <c r="C59" s="74" t="s">
        <v>173</v>
      </c>
      <c r="D59" s="308"/>
      <c r="E59" s="307"/>
      <c r="F59" s="460"/>
      <c r="G59" s="76" t="s">
        <v>3</v>
      </c>
      <c r="H59" s="77">
        <f>+H11+H13+H21+H26+H30</f>
        <v>3108.4</v>
      </c>
      <c r="I59" s="77">
        <f>+I11+I13+I21+I26+I30</f>
        <v>2817</v>
      </c>
      <c r="J59" s="173"/>
      <c r="K59" s="174"/>
      <c r="L59" s="657"/>
      <c r="M59" s="658"/>
    </row>
    <row r="60" spans="1:13" s="82" customFormat="1" ht="21" customHeight="1" x14ac:dyDescent="0.25">
      <c r="B60" s="76"/>
      <c r="C60" s="74" t="s">
        <v>174</v>
      </c>
      <c r="D60" s="308"/>
      <c r="E60" s="307"/>
      <c r="F60" s="460"/>
      <c r="G60" s="76" t="s">
        <v>4</v>
      </c>
      <c r="H60" s="77"/>
      <c r="I60" s="77"/>
      <c r="J60" s="173"/>
      <c r="K60" s="174"/>
      <c r="L60" s="657"/>
      <c r="M60" s="658"/>
    </row>
    <row r="61" spans="1:13" s="82" customFormat="1" ht="30.75" customHeight="1" x14ac:dyDescent="0.25">
      <c r="B61" s="76"/>
      <c r="C61" s="74" t="s">
        <v>175</v>
      </c>
      <c r="D61" s="308"/>
      <c r="E61" s="307"/>
      <c r="F61" s="460"/>
      <c r="G61" s="76" t="s">
        <v>1</v>
      </c>
      <c r="H61" s="77">
        <f>+H36+H29</f>
        <v>62.2</v>
      </c>
      <c r="I61" s="77">
        <f>+I36+I29</f>
        <v>62.2</v>
      </c>
      <c r="J61" s="173"/>
      <c r="K61" s="174"/>
      <c r="L61" s="657"/>
      <c r="M61" s="658"/>
    </row>
    <row r="62" spans="1:13" s="82" customFormat="1" ht="21" customHeight="1" x14ac:dyDescent="0.25">
      <c r="B62" s="76"/>
      <c r="C62" s="74" t="s">
        <v>176</v>
      </c>
      <c r="D62" s="308"/>
      <c r="E62" s="307"/>
      <c r="F62" s="460"/>
      <c r="G62" s="76" t="s">
        <v>2</v>
      </c>
      <c r="H62" s="77"/>
      <c r="I62" s="77"/>
      <c r="J62" s="173"/>
      <c r="K62" s="174"/>
      <c r="L62" s="657"/>
      <c r="M62" s="658"/>
    </row>
    <row r="63" spans="1:13" s="82" customFormat="1" ht="21" customHeight="1" x14ac:dyDescent="0.25">
      <c r="B63" s="66"/>
      <c r="C63" s="75" t="s">
        <v>177</v>
      </c>
      <c r="D63" s="309"/>
      <c r="E63" s="310"/>
      <c r="F63" s="461"/>
      <c r="G63" s="66" t="s">
        <v>181</v>
      </c>
      <c r="H63" s="77"/>
      <c r="I63" s="77"/>
      <c r="J63" s="173"/>
      <c r="K63" s="174"/>
      <c r="L63" s="657"/>
      <c r="M63" s="658"/>
    </row>
    <row r="64" spans="1:13" s="82" customFormat="1" ht="57" customHeight="1" x14ac:dyDescent="0.25">
      <c r="B64" s="68"/>
      <c r="C64" s="84" t="s">
        <v>178</v>
      </c>
      <c r="D64" s="331"/>
      <c r="E64" s="321"/>
      <c r="F64" s="462"/>
      <c r="G64" s="68" t="s">
        <v>182</v>
      </c>
      <c r="H64" s="83"/>
      <c r="I64" s="83"/>
      <c r="J64" s="181"/>
      <c r="K64" s="182"/>
      <c r="L64" s="659"/>
      <c r="M64" s="660"/>
    </row>
    <row r="65" spans="1:13" s="82" customFormat="1" ht="34.5" customHeight="1" x14ac:dyDescent="0.25">
      <c r="B65" s="70"/>
      <c r="C65" s="70" t="s">
        <v>180</v>
      </c>
      <c r="D65" s="332"/>
      <c r="E65" s="322"/>
      <c r="F65" s="463"/>
      <c r="G65" s="70"/>
      <c r="H65" s="81">
        <f t="shared" ref="H65:I65" si="1">+H64+H56</f>
        <v>4818.0999999999995</v>
      </c>
      <c r="I65" s="81">
        <f t="shared" si="1"/>
        <v>4358.3999999999996</v>
      </c>
      <c r="J65" s="183"/>
      <c r="K65" s="184"/>
      <c r="L65" s="661"/>
      <c r="M65" s="662"/>
    </row>
    <row r="66" spans="1:13" s="608" customFormat="1" ht="15.75" customHeight="1" x14ac:dyDescent="0.25">
      <c r="B66" s="71"/>
      <c r="C66" s="76" t="s">
        <v>179</v>
      </c>
      <c r="D66" s="308"/>
      <c r="E66" s="307"/>
      <c r="F66" s="460"/>
      <c r="G66" s="71"/>
      <c r="H66" s="138">
        <f t="shared" ref="H66:I66" si="2">+H36</f>
        <v>0</v>
      </c>
      <c r="I66" s="138">
        <f t="shared" si="2"/>
        <v>0</v>
      </c>
      <c r="J66" s="175"/>
      <c r="K66" s="176"/>
      <c r="L66" s="663"/>
      <c r="M66" s="664"/>
    </row>
    <row r="67" spans="1:13" s="4" customFormat="1" ht="30" hidden="1" x14ac:dyDescent="0.2">
      <c r="A67" s="609"/>
      <c r="B67" s="71"/>
      <c r="C67" s="76" t="s">
        <v>216</v>
      </c>
      <c r="D67" s="308"/>
      <c r="E67" s="307"/>
      <c r="F67" s="460"/>
      <c r="G67" s="71"/>
      <c r="H67" s="138"/>
      <c r="I67" s="138"/>
      <c r="J67" s="175"/>
      <c r="K67" s="176"/>
      <c r="L67" s="663"/>
      <c r="M67" s="664"/>
    </row>
    <row r="71" spans="1:13" ht="15.75" x14ac:dyDescent="0.2">
      <c r="C71" s="114"/>
      <c r="D71" s="333"/>
      <c r="E71" s="317"/>
      <c r="F71" s="464"/>
      <c r="H71" s="208"/>
      <c r="I71" s="208"/>
    </row>
  </sheetData>
  <mergeCells count="65">
    <mergeCell ref="B6:K6"/>
    <mergeCell ref="K29:K30"/>
    <mergeCell ref="B1:K1"/>
    <mergeCell ref="I3:I5"/>
    <mergeCell ref="B13:B20"/>
    <mergeCell ref="G13:G20"/>
    <mergeCell ref="H13:H20"/>
    <mergeCell ref="C7:F7"/>
    <mergeCell ref="C12:F12"/>
    <mergeCell ref="F13:F20"/>
    <mergeCell ref="C13:C20"/>
    <mergeCell ref="I13:I20"/>
    <mergeCell ref="K4:K5"/>
    <mergeCell ref="B3:B5"/>
    <mergeCell ref="C3:C5"/>
    <mergeCell ref="H3:H5"/>
    <mergeCell ref="D3:D5"/>
    <mergeCell ref="E3:E5"/>
    <mergeCell ref="F3:F5"/>
    <mergeCell ref="G3:G5"/>
    <mergeCell ref="J4:J5"/>
    <mergeCell ref="J3:K3"/>
    <mergeCell ref="H41:H48"/>
    <mergeCell ref="I41:I48"/>
    <mergeCell ref="B21:B23"/>
    <mergeCell ref="F21:F23"/>
    <mergeCell ref="A55:G55"/>
    <mergeCell ref="C29:C30"/>
    <mergeCell ref="A54:G54"/>
    <mergeCell ref="B35:B36"/>
    <mergeCell ref="C35:C36"/>
    <mergeCell ref="B29:B30"/>
    <mergeCell ref="B41:B48"/>
    <mergeCell ref="F29:F30"/>
    <mergeCell ref="C31:F31"/>
    <mergeCell ref="C40:F40"/>
    <mergeCell ref="C41:C48"/>
    <mergeCell ref="F41:F48"/>
    <mergeCell ref="G41:G48"/>
    <mergeCell ref="C21:C23"/>
    <mergeCell ref="E29:E30"/>
    <mergeCell ref="J29:J30"/>
    <mergeCell ref="G21:G23"/>
    <mergeCell ref="H21:H23"/>
    <mergeCell ref="I21:I23"/>
    <mergeCell ref="L4:L5"/>
    <mergeCell ref="L13:L20"/>
    <mergeCell ref="L21:L23"/>
    <mergeCell ref="L29:L30"/>
    <mergeCell ref="L35:L36"/>
    <mergeCell ref="L41:L48"/>
    <mergeCell ref="J21:J23"/>
    <mergeCell ref="K21:K23"/>
    <mergeCell ref="J13:J20"/>
    <mergeCell ref="J41:J48"/>
    <mergeCell ref="K41:K48"/>
    <mergeCell ref="K35:K36"/>
    <mergeCell ref="K13:K20"/>
    <mergeCell ref="J35:J36"/>
    <mergeCell ref="M41:M48"/>
    <mergeCell ref="M4:M5"/>
    <mergeCell ref="M13:M20"/>
    <mergeCell ref="M21:M23"/>
    <mergeCell ref="M29:M30"/>
    <mergeCell ref="M35:M36"/>
  </mergeCells>
  <phoneticPr fontId="10" type="noConversion"/>
  <pageMargins left="0.19685039370078741" right="0.19685039370078741" top="0.51181102362204722" bottom="0.19685039370078741" header="0" footer="0"/>
  <pageSetup paperSize="9" scale="52"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F0"/>
    <pageSetUpPr fitToPage="1"/>
  </sheetPr>
  <dimension ref="B1:N61"/>
  <sheetViews>
    <sheetView zoomScaleNormal="100" workbookViewId="0">
      <pane ySplit="1" topLeftCell="A2" activePane="bottomLeft" state="frozen"/>
      <selection activeCell="F27" sqref="F27"/>
      <selection pane="bottomLeft" activeCell="J7" sqref="J7"/>
    </sheetView>
  </sheetViews>
  <sheetFormatPr defaultColWidth="9.140625" defaultRowHeight="12.75" x14ac:dyDescent="0.2"/>
  <cols>
    <col min="1" max="1" width="4" style="1" customWidth="1"/>
    <col min="2" max="2" width="16.85546875" style="6" customWidth="1"/>
    <col min="3" max="3" width="39.7109375" style="143" customWidth="1"/>
    <col min="4" max="4" width="5.28515625" style="389" customWidth="1"/>
    <col min="5" max="5" width="45" style="391" customWidth="1"/>
    <col min="6" max="6" width="27" style="391" customWidth="1"/>
    <col min="7" max="7" width="7.140625" style="1" customWidth="1"/>
    <col min="8" max="8" width="13.28515625" style="5" customWidth="1"/>
    <col min="9" max="9" width="13.28515625" style="714" customWidth="1"/>
    <col min="10" max="10" width="38.5703125" style="13" customWidth="1"/>
    <col min="11" max="11" width="9.140625" style="203" customWidth="1"/>
    <col min="12" max="12" width="9.5703125" style="765" customWidth="1"/>
    <col min="13" max="13" width="46.5703125" style="766" customWidth="1"/>
    <col min="14" max="16384" width="9.140625" style="1"/>
  </cols>
  <sheetData>
    <row r="1" spans="2:14" ht="21" customHeight="1" x14ac:dyDescent="0.2">
      <c r="B1" s="61"/>
      <c r="C1" s="139"/>
      <c r="D1" s="381"/>
      <c r="E1" s="381"/>
      <c r="F1" s="381"/>
      <c r="G1" s="392"/>
      <c r="H1" s="392"/>
      <c r="I1" s="709"/>
      <c r="J1" s="379"/>
      <c r="K1" s="139"/>
      <c r="L1" s="744"/>
      <c r="M1" s="744"/>
    </row>
    <row r="2" spans="2:14" s="13" customFormat="1" ht="27.75" customHeight="1" x14ac:dyDescent="0.2">
      <c r="B2" s="1235" t="s">
        <v>48</v>
      </c>
      <c r="C2" s="1193" t="s">
        <v>96</v>
      </c>
      <c r="D2" s="1196" t="s">
        <v>731</v>
      </c>
      <c r="E2" s="1193" t="s">
        <v>732</v>
      </c>
      <c r="F2" s="1193" t="s">
        <v>733</v>
      </c>
      <c r="G2" s="1196" t="s">
        <v>808</v>
      </c>
      <c r="H2" s="948" t="s">
        <v>1336</v>
      </c>
      <c r="I2" s="948" t="s">
        <v>1336</v>
      </c>
      <c r="J2" s="1225" t="s">
        <v>734</v>
      </c>
      <c r="K2" s="1225"/>
      <c r="L2" s="743"/>
      <c r="M2" s="743"/>
    </row>
    <row r="3" spans="2:14" s="13" customFormat="1" ht="15.75" customHeight="1" x14ac:dyDescent="0.2">
      <c r="B3" s="1235"/>
      <c r="C3" s="1194"/>
      <c r="D3" s="1197"/>
      <c r="E3" s="1194"/>
      <c r="F3" s="1194"/>
      <c r="G3" s="1197"/>
      <c r="H3" s="948"/>
      <c r="I3" s="948"/>
      <c r="J3" s="1226" t="s">
        <v>735</v>
      </c>
      <c r="K3" s="897" t="s">
        <v>1059</v>
      </c>
      <c r="L3" s="897" t="s">
        <v>1060</v>
      </c>
      <c r="M3" s="1225" t="s">
        <v>1061</v>
      </c>
    </row>
    <row r="4" spans="2:14" s="13" customFormat="1" ht="43.5" customHeight="1" x14ac:dyDescent="0.2">
      <c r="B4" s="1235"/>
      <c r="C4" s="1195"/>
      <c r="D4" s="1197"/>
      <c r="E4" s="1194"/>
      <c r="F4" s="1195"/>
      <c r="G4" s="1198"/>
      <c r="H4" s="948"/>
      <c r="I4" s="948"/>
      <c r="J4" s="1227"/>
      <c r="K4" s="897"/>
      <c r="L4" s="897"/>
      <c r="M4" s="1225"/>
    </row>
    <row r="5" spans="2:14" s="399" customFormat="1" ht="25.5" customHeight="1" x14ac:dyDescent="0.3">
      <c r="B5" s="1228" t="s">
        <v>1030</v>
      </c>
      <c r="C5" s="1228"/>
      <c r="D5" s="1228"/>
      <c r="E5" s="1228"/>
      <c r="F5" s="1228"/>
      <c r="G5" s="1228"/>
      <c r="H5" s="1228"/>
      <c r="I5" s="1228"/>
      <c r="J5" s="1228"/>
      <c r="K5" s="1228"/>
      <c r="L5" s="745"/>
      <c r="M5" s="745"/>
    </row>
    <row r="6" spans="2:14" s="193" customFormat="1" ht="33.75" customHeight="1" x14ac:dyDescent="0.2">
      <c r="B6" s="167" t="s">
        <v>97</v>
      </c>
      <c r="C6" s="1189" t="s">
        <v>159</v>
      </c>
      <c r="D6" s="1189"/>
      <c r="E6" s="1189"/>
      <c r="F6" s="1189"/>
      <c r="G6" s="194"/>
      <c r="H6" s="704">
        <f>SUM(H7:H19)</f>
        <v>6528.3</v>
      </c>
      <c r="I6" s="742">
        <f>SUM(I7:I19)</f>
        <v>6268.9999999999991</v>
      </c>
      <c r="J6" s="705"/>
      <c r="K6" s="706"/>
      <c r="L6" s="746"/>
      <c r="M6" s="747"/>
    </row>
    <row r="7" spans="2:14" ht="91.5" customHeight="1" x14ac:dyDescent="0.2">
      <c r="B7" s="160" t="s">
        <v>123</v>
      </c>
      <c r="C7" s="43" t="s">
        <v>198</v>
      </c>
      <c r="D7" s="382" t="s">
        <v>540</v>
      </c>
      <c r="E7" s="383" t="s">
        <v>994</v>
      </c>
      <c r="F7" s="383" t="s">
        <v>995</v>
      </c>
      <c r="G7" s="707" t="s">
        <v>0</v>
      </c>
      <c r="H7" s="119">
        <v>741.3</v>
      </c>
      <c r="I7" s="119">
        <v>702.9</v>
      </c>
      <c r="J7" s="708" t="s">
        <v>729</v>
      </c>
      <c r="K7" s="767">
        <v>100</v>
      </c>
      <c r="L7" s="767">
        <v>100</v>
      </c>
      <c r="M7" s="397" t="s">
        <v>1066</v>
      </c>
      <c r="N7" s="615"/>
    </row>
    <row r="8" spans="2:14" ht="33.75" customHeight="1" x14ac:dyDescent="0.2">
      <c r="B8" s="1230" t="s">
        <v>122</v>
      </c>
      <c r="C8" s="999" t="s">
        <v>160</v>
      </c>
      <c r="D8" s="1229" t="s">
        <v>540</v>
      </c>
      <c r="E8" s="1188" t="s">
        <v>996</v>
      </c>
      <c r="F8" s="1188" t="s">
        <v>997</v>
      </c>
      <c r="G8" s="395" t="s">
        <v>4</v>
      </c>
      <c r="H8" s="119">
        <v>17.899999999999999</v>
      </c>
      <c r="I8" s="119">
        <v>14.8</v>
      </c>
      <c r="J8" s="1201" t="s">
        <v>672</v>
      </c>
      <c r="K8" s="1199" t="s">
        <v>1326</v>
      </c>
      <c r="L8" s="1199" t="s">
        <v>1327</v>
      </c>
      <c r="M8" s="941" t="s">
        <v>672</v>
      </c>
    </row>
    <row r="9" spans="2:14" ht="22.5" customHeight="1" x14ac:dyDescent="0.2">
      <c r="B9" s="1231"/>
      <c r="C9" s="999"/>
      <c r="D9" s="1229"/>
      <c r="E9" s="1188"/>
      <c r="F9" s="1188"/>
      <c r="G9" s="1232" t="s">
        <v>0</v>
      </c>
      <c r="H9" s="1222">
        <v>5462.1</v>
      </c>
      <c r="I9" s="1222">
        <v>5264.2</v>
      </c>
      <c r="J9" s="1201"/>
      <c r="K9" s="1199"/>
      <c r="L9" s="1199"/>
      <c r="M9" s="941"/>
    </row>
    <row r="10" spans="2:14" s="219" customFormat="1" ht="90.75" customHeight="1" x14ac:dyDescent="0.2">
      <c r="B10" s="218" t="s">
        <v>121</v>
      </c>
      <c r="C10" s="140" t="s">
        <v>161</v>
      </c>
      <c r="D10" s="382" t="s">
        <v>540</v>
      </c>
      <c r="E10" s="383" t="s">
        <v>998</v>
      </c>
      <c r="F10" s="383" t="s">
        <v>1083</v>
      </c>
      <c r="G10" s="1233"/>
      <c r="H10" s="1223"/>
      <c r="I10" s="1223"/>
      <c r="J10" s="383" t="s">
        <v>665</v>
      </c>
      <c r="K10" s="190" t="s">
        <v>501</v>
      </c>
      <c r="L10" s="190" t="s">
        <v>501</v>
      </c>
      <c r="M10" s="770" t="s">
        <v>1071</v>
      </c>
    </row>
    <row r="11" spans="2:14" s="219" customFormat="1" ht="32.25" customHeight="1" x14ac:dyDescent="0.2">
      <c r="B11" s="1185" t="s">
        <v>413</v>
      </c>
      <c r="C11" s="1185" t="s">
        <v>215</v>
      </c>
      <c r="D11" s="382" t="s">
        <v>540</v>
      </c>
      <c r="E11" s="383" t="s">
        <v>1000</v>
      </c>
      <c r="F11" s="1154" t="s">
        <v>999</v>
      </c>
      <c r="G11" s="1233"/>
      <c r="H11" s="1223"/>
      <c r="I11" s="1223"/>
      <c r="J11" s="1154" t="s">
        <v>664</v>
      </c>
      <c r="K11" s="1203" t="s">
        <v>501</v>
      </c>
      <c r="L11" s="1203" t="s">
        <v>501</v>
      </c>
      <c r="M11" s="1154" t="s">
        <v>1084</v>
      </c>
    </row>
    <row r="12" spans="2:14" s="219" customFormat="1" ht="43.5" customHeight="1" x14ac:dyDescent="0.2">
      <c r="B12" s="1186"/>
      <c r="C12" s="1186"/>
      <c r="D12" s="382" t="s">
        <v>524</v>
      </c>
      <c r="E12" s="383" t="s">
        <v>1085</v>
      </c>
      <c r="F12" s="1155"/>
      <c r="G12" s="1233"/>
      <c r="H12" s="1223"/>
      <c r="I12" s="1223"/>
      <c r="J12" s="1155"/>
      <c r="K12" s="1204"/>
      <c r="L12" s="1204"/>
      <c r="M12" s="1155"/>
    </row>
    <row r="13" spans="2:14" s="219" customFormat="1" ht="45.75" customHeight="1" x14ac:dyDescent="0.2">
      <c r="B13" s="1187"/>
      <c r="C13" s="1187"/>
      <c r="D13" s="382" t="s">
        <v>591</v>
      </c>
      <c r="E13" s="383" t="s">
        <v>1001</v>
      </c>
      <c r="F13" s="1156"/>
      <c r="G13" s="1233"/>
      <c r="H13" s="1223"/>
      <c r="I13" s="1223"/>
      <c r="J13" s="1156"/>
      <c r="K13" s="1205"/>
      <c r="L13" s="1205"/>
      <c r="M13" s="1156"/>
    </row>
    <row r="14" spans="2:14" s="219" customFormat="1" ht="123.75" customHeight="1" x14ac:dyDescent="0.2">
      <c r="B14" s="218" t="s">
        <v>414</v>
      </c>
      <c r="C14" s="140" t="s">
        <v>206</v>
      </c>
      <c r="D14" s="382" t="s">
        <v>540</v>
      </c>
      <c r="E14" s="383" t="s">
        <v>755</v>
      </c>
      <c r="F14" s="383" t="s">
        <v>836</v>
      </c>
      <c r="G14" s="1233"/>
      <c r="H14" s="1223"/>
      <c r="I14" s="1223"/>
      <c r="J14" s="383" t="s">
        <v>1069</v>
      </c>
      <c r="K14" s="769" t="s">
        <v>676</v>
      </c>
      <c r="L14" s="858" t="s">
        <v>1328</v>
      </c>
      <c r="M14" s="383" t="s">
        <v>1070</v>
      </c>
    </row>
    <row r="15" spans="2:14" s="219" customFormat="1" ht="92.25" customHeight="1" x14ac:dyDescent="0.2">
      <c r="B15" s="140" t="s">
        <v>415</v>
      </c>
      <c r="C15" s="140" t="s">
        <v>163</v>
      </c>
      <c r="D15" s="382" t="s">
        <v>540</v>
      </c>
      <c r="E15" s="383" t="s">
        <v>755</v>
      </c>
      <c r="F15" s="400" t="s">
        <v>757</v>
      </c>
      <c r="G15" s="1233"/>
      <c r="H15" s="1223"/>
      <c r="I15" s="1223"/>
      <c r="J15" s="413" t="s">
        <v>668</v>
      </c>
      <c r="K15" s="190" t="s">
        <v>524</v>
      </c>
      <c r="L15" s="190" t="s">
        <v>591</v>
      </c>
      <c r="M15" s="768" t="s">
        <v>1068</v>
      </c>
    </row>
    <row r="16" spans="2:14" s="219" customFormat="1" ht="116.25" customHeight="1" x14ac:dyDescent="0.2">
      <c r="B16" s="140" t="s">
        <v>416</v>
      </c>
      <c r="C16" s="140" t="s">
        <v>164</v>
      </c>
      <c r="D16" s="385" t="s">
        <v>540</v>
      </c>
      <c r="E16" s="390" t="s">
        <v>1002</v>
      </c>
      <c r="F16" s="390" t="s">
        <v>993</v>
      </c>
      <c r="G16" s="1234"/>
      <c r="H16" s="1224"/>
      <c r="I16" s="1224"/>
      <c r="J16" s="413" t="s">
        <v>667</v>
      </c>
      <c r="K16" s="414">
        <v>100</v>
      </c>
      <c r="L16" s="414">
        <v>100</v>
      </c>
      <c r="M16" s="768" t="s">
        <v>1067</v>
      </c>
    </row>
    <row r="17" spans="2:13" ht="81.75" customHeight="1" x14ac:dyDescent="0.2">
      <c r="B17" s="43" t="s">
        <v>421</v>
      </c>
      <c r="C17" s="44" t="s">
        <v>162</v>
      </c>
      <c r="D17" s="385" t="s">
        <v>540</v>
      </c>
      <c r="E17" s="390" t="s">
        <v>1003</v>
      </c>
      <c r="F17" s="390" t="s">
        <v>1004</v>
      </c>
      <c r="G17" s="396" t="s">
        <v>0</v>
      </c>
      <c r="H17" s="112">
        <v>30</v>
      </c>
      <c r="I17" s="112">
        <v>29.2</v>
      </c>
      <c r="J17" s="85" t="s">
        <v>666</v>
      </c>
      <c r="K17" s="190" t="s">
        <v>548</v>
      </c>
      <c r="L17" s="190" t="s">
        <v>1072</v>
      </c>
      <c r="M17" s="43" t="s">
        <v>1086</v>
      </c>
    </row>
    <row r="18" spans="2:13" ht="33.75" customHeight="1" x14ac:dyDescent="0.2">
      <c r="B18" s="43" t="s">
        <v>417</v>
      </c>
      <c r="C18" s="43" t="s">
        <v>158</v>
      </c>
      <c r="D18" s="382" t="s">
        <v>540</v>
      </c>
      <c r="E18" s="383" t="s">
        <v>1005</v>
      </c>
      <c r="F18" s="383" t="s">
        <v>832</v>
      </c>
      <c r="G18" s="396" t="s">
        <v>0</v>
      </c>
      <c r="H18" s="112">
        <v>33.6</v>
      </c>
      <c r="I18" s="112">
        <v>14.5</v>
      </c>
      <c r="J18" s="403" t="s">
        <v>662</v>
      </c>
      <c r="K18" s="771" t="s">
        <v>663</v>
      </c>
      <c r="L18" s="771" t="s">
        <v>663</v>
      </c>
      <c r="M18" s="36" t="s">
        <v>1073</v>
      </c>
    </row>
    <row r="19" spans="2:13" s="113" customFormat="1" ht="32.25" customHeight="1" x14ac:dyDescent="0.2">
      <c r="B19" s="1190" t="s">
        <v>418</v>
      </c>
      <c r="C19" s="1182" t="s">
        <v>283</v>
      </c>
      <c r="D19" s="382" t="s">
        <v>540</v>
      </c>
      <c r="E19" s="383" t="s">
        <v>1006</v>
      </c>
      <c r="F19" s="401" t="s">
        <v>1016</v>
      </c>
      <c r="G19" s="1151" t="s">
        <v>3</v>
      </c>
      <c r="H19" s="1171">
        <v>243.4</v>
      </c>
      <c r="I19" s="1171">
        <v>243.4</v>
      </c>
      <c r="J19" s="1174" t="s">
        <v>670</v>
      </c>
      <c r="K19" s="1157">
        <v>26</v>
      </c>
      <c r="L19" s="1247">
        <v>26</v>
      </c>
      <c r="M19" s="1239" t="s">
        <v>1074</v>
      </c>
    </row>
    <row r="20" spans="2:13" s="113" customFormat="1" ht="35.25" customHeight="1" x14ac:dyDescent="0.2">
      <c r="B20" s="1191"/>
      <c r="C20" s="1183"/>
      <c r="D20" s="382" t="s">
        <v>524</v>
      </c>
      <c r="E20" s="383" t="s">
        <v>1007</v>
      </c>
      <c r="F20" s="401" t="s">
        <v>1016</v>
      </c>
      <c r="G20" s="1152"/>
      <c r="H20" s="1172"/>
      <c r="I20" s="1172"/>
      <c r="J20" s="1175"/>
      <c r="K20" s="1158"/>
      <c r="L20" s="1248"/>
      <c r="M20" s="1240"/>
    </row>
    <row r="21" spans="2:13" s="113" customFormat="1" ht="24.75" customHeight="1" x14ac:dyDescent="0.2">
      <c r="B21" s="1191"/>
      <c r="C21" s="1183"/>
      <c r="D21" s="382" t="s">
        <v>591</v>
      </c>
      <c r="E21" s="383" t="s">
        <v>1008</v>
      </c>
      <c r="F21" s="401" t="s">
        <v>1016</v>
      </c>
      <c r="G21" s="1152"/>
      <c r="H21" s="1172"/>
      <c r="I21" s="1172"/>
      <c r="J21" s="1175"/>
      <c r="K21" s="1158"/>
      <c r="L21" s="1248"/>
      <c r="M21" s="1240"/>
    </row>
    <row r="22" spans="2:13" s="113" customFormat="1" ht="33.75" customHeight="1" x14ac:dyDescent="0.2">
      <c r="B22" s="1191"/>
      <c r="C22" s="1183"/>
      <c r="D22" s="382" t="s">
        <v>567</v>
      </c>
      <c r="E22" s="383" t="s">
        <v>1009</v>
      </c>
      <c r="F22" s="337" t="s">
        <v>1017</v>
      </c>
      <c r="G22" s="1152"/>
      <c r="H22" s="1172"/>
      <c r="I22" s="1172"/>
      <c r="J22" s="1175"/>
      <c r="K22" s="1158"/>
      <c r="L22" s="1248"/>
      <c r="M22" s="1240"/>
    </row>
    <row r="23" spans="2:13" s="113" customFormat="1" ht="53.25" customHeight="1" x14ac:dyDescent="0.2">
      <c r="B23" s="1191"/>
      <c r="C23" s="1183"/>
      <c r="D23" s="382" t="s">
        <v>497</v>
      </c>
      <c r="E23" s="291" t="s">
        <v>1010</v>
      </c>
      <c r="F23" s="337" t="s">
        <v>1018</v>
      </c>
      <c r="G23" s="1152"/>
      <c r="H23" s="1172"/>
      <c r="I23" s="1172"/>
      <c r="J23" s="1175"/>
      <c r="K23" s="1158"/>
      <c r="L23" s="1248"/>
      <c r="M23" s="1240"/>
    </row>
    <row r="24" spans="2:13" s="113" customFormat="1" ht="31.5" customHeight="1" x14ac:dyDescent="0.2">
      <c r="B24" s="1191"/>
      <c r="C24" s="1183"/>
      <c r="D24" s="382" t="s">
        <v>898</v>
      </c>
      <c r="E24" s="383" t="s">
        <v>1011</v>
      </c>
      <c r="F24" s="400" t="s">
        <v>757</v>
      </c>
      <c r="G24" s="1152"/>
      <c r="H24" s="1172"/>
      <c r="I24" s="1172"/>
      <c r="J24" s="1175"/>
      <c r="K24" s="1158"/>
      <c r="L24" s="1248"/>
      <c r="M24" s="1240"/>
    </row>
    <row r="25" spans="2:13" s="113" customFormat="1" ht="30.75" customHeight="1" x14ac:dyDescent="0.2">
      <c r="B25" s="1191"/>
      <c r="C25" s="1183"/>
      <c r="D25" s="382" t="s">
        <v>720</v>
      </c>
      <c r="E25" s="384" t="s">
        <v>1012</v>
      </c>
      <c r="F25" s="383" t="s">
        <v>1004</v>
      </c>
      <c r="G25" s="1152"/>
      <c r="H25" s="1172"/>
      <c r="I25" s="1172"/>
      <c r="J25" s="1175"/>
      <c r="K25" s="1158"/>
      <c r="L25" s="1248"/>
      <c r="M25" s="1240"/>
    </row>
    <row r="26" spans="2:13" s="113" customFormat="1" ht="37.5" customHeight="1" x14ac:dyDescent="0.2">
      <c r="B26" s="1191"/>
      <c r="C26" s="1183"/>
      <c r="D26" s="382" t="s">
        <v>649</v>
      </c>
      <c r="E26" s="383" t="s">
        <v>1013</v>
      </c>
      <c r="F26" s="401" t="s">
        <v>795</v>
      </c>
      <c r="G26" s="1152"/>
      <c r="H26" s="1172"/>
      <c r="I26" s="1172"/>
      <c r="J26" s="1175"/>
      <c r="K26" s="1158"/>
      <c r="L26" s="1248"/>
      <c r="M26" s="1240"/>
    </row>
    <row r="27" spans="2:13" s="113" customFormat="1" ht="37.5" customHeight="1" x14ac:dyDescent="0.2">
      <c r="B27" s="1191"/>
      <c r="C27" s="1183"/>
      <c r="D27" s="382" t="s">
        <v>776</v>
      </c>
      <c r="E27" s="383" t="s">
        <v>1014</v>
      </c>
      <c r="F27" s="383" t="s">
        <v>837</v>
      </c>
      <c r="G27" s="1152"/>
      <c r="H27" s="1172"/>
      <c r="I27" s="1172"/>
      <c r="J27" s="1175"/>
      <c r="K27" s="1158"/>
      <c r="L27" s="1248"/>
      <c r="M27" s="1240"/>
    </row>
    <row r="28" spans="2:13" s="113" customFormat="1" ht="27" customHeight="1" x14ac:dyDescent="0.2">
      <c r="B28" s="1192"/>
      <c r="C28" s="1184"/>
      <c r="D28" s="382" t="s">
        <v>495</v>
      </c>
      <c r="E28" s="307" t="s">
        <v>1015</v>
      </c>
      <c r="F28" s="307" t="s">
        <v>920</v>
      </c>
      <c r="G28" s="1153"/>
      <c r="H28" s="1173"/>
      <c r="I28" s="1173"/>
      <c r="J28" s="1176"/>
      <c r="K28" s="1159"/>
      <c r="L28" s="1249"/>
      <c r="M28" s="1241"/>
    </row>
    <row r="29" spans="2:13" s="193" customFormat="1" ht="23.25" customHeight="1" x14ac:dyDescent="0.2">
      <c r="B29" s="167" t="s">
        <v>99</v>
      </c>
      <c r="C29" s="1179" t="s">
        <v>5</v>
      </c>
      <c r="D29" s="1180"/>
      <c r="E29" s="1180"/>
      <c r="F29" s="1181"/>
      <c r="G29" s="194"/>
      <c r="H29" s="191">
        <f>SUM(H30:H34)</f>
        <v>2770.6000000000004</v>
      </c>
      <c r="I29" s="741">
        <f>SUM(I30:I34)</f>
        <v>2425.9</v>
      </c>
      <c r="J29" s="380"/>
      <c r="K29" s="195"/>
      <c r="L29" s="748"/>
      <c r="M29" s="749"/>
    </row>
    <row r="30" spans="2:13" ht="138" customHeight="1" x14ac:dyDescent="0.2">
      <c r="B30" s="43" t="s">
        <v>222</v>
      </c>
      <c r="C30" s="44" t="s">
        <v>101</v>
      </c>
      <c r="D30" s="385" t="s">
        <v>540</v>
      </c>
      <c r="E30" s="390" t="s">
        <v>1019</v>
      </c>
      <c r="F30" s="402" t="s">
        <v>832</v>
      </c>
      <c r="G30" s="396" t="s">
        <v>0</v>
      </c>
      <c r="H30" s="119">
        <v>154</v>
      </c>
      <c r="I30" s="119">
        <v>0</v>
      </c>
      <c r="J30" s="404" t="s">
        <v>657</v>
      </c>
      <c r="K30" s="772">
        <v>100</v>
      </c>
      <c r="L30" s="772">
        <v>100</v>
      </c>
      <c r="M30" s="36" t="s">
        <v>1075</v>
      </c>
    </row>
    <row r="31" spans="2:13" ht="34.5" customHeight="1" x14ac:dyDescent="0.2">
      <c r="B31" s="43" t="s">
        <v>120</v>
      </c>
      <c r="C31" s="44" t="s">
        <v>102</v>
      </c>
      <c r="D31" s="323" t="s">
        <v>540</v>
      </c>
      <c r="E31" s="390" t="s">
        <v>1020</v>
      </c>
      <c r="F31" s="402" t="s">
        <v>832</v>
      </c>
      <c r="G31" s="396" t="s">
        <v>0</v>
      </c>
      <c r="H31" s="119">
        <v>26.7</v>
      </c>
      <c r="I31" s="119">
        <v>22.6</v>
      </c>
      <c r="J31" s="404" t="s">
        <v>658</v>
      </c>
      <c r="K31" s="772">
        <v>100</v>
      </c>
      <c r="L31" s="772">
        <v>100</v>
      </c>
      <c r="M31" s="580" t="s">
        <v>1076</v>
      </c>
    </row>
    <row r="32" spans="2:13" ht="25.5" customHeight="1" x14ac:dyDescent="0.2">
      <c r="B32" s="978" t="s">
        <v>119</v>
      </c>
      <c r="C32" s="938" t="s">
        <v>103</v>
      </c>
      <c r="D32" s="1051" t="s">
        <v>540</v>
      </c>
      <c r="E32" s="1088" t="s">
        <v>1021</v>
      </c>
      <c r="F32" s="1088" t="s">
        <v>795</v>
      </c>
      <c r="G32" s="396" t="s">
        <v>0</v>
      </c>
      <c r="H32" s="119">
        <v>400</v>
      </c>
      <c r="I32" s="119">
        <v>213.4</v>
      </c>
      <c r="J32" s="1202" t="s">
        <v>659</v>
      </c>
      <c r="K32" s="1200">
        <v>100</v>
      </c>
      <c r="L32" s="1200">
        <v>100</v>
      </c>
      <c r="M32" s="1182" t="s">
        <v>1077</v>
      </c>
    </row>
    <row r="33" spans="2:13" ht="19.5" customHeight="1" x14ac:dyDescent="0.2">
      <c r="B33" s="978"/>
      <c r="C33" s="938"/>
      <c r="D33" s="1177"/>
      <c r="E33" s="1089"/>
      <c r="F33" s="1089"/>
      <c r="G33" s="396" t="s">
        <v>0</v>
      </c>
      <c r="H33" s="119">
        <v>124.1</v>
      </c>
      <c r="I33" s="119">
        <v>124.1</v>
      </c>
      <c r="J33" s="1202"/>
      <c r="K33" s="1200"/>
      <c r="L33" s="1200"/>
      <c r="M33" s="1183"/>
    </row>
    <row r="34" spans="2:13" ht="21.75" customHeight="1" x14ac:dyDescent="0.2">
      <c r="B34" s="978"/>
      <c r="C34" s="938"/>
      <c r="D34" s="1178"/>
      <c r="E34" s="1090"/>
      <c r="F34" s="1090"/>
      <c r="G34" s="396" t="s">
        <v>2</v>
      </c>
      <c r="H34" s="119">
        <v>2065.8000000000002</v>
      </c>
      <c r="I34" s="613">
        <v>2065.8000000000002</v>
      </c>
      <c r="J34" s="1202"/>
      <c r="K34" s="1200"/>
      <c r="L34" s="1200"/>
      <c r="M34" s="1184"/>
    </row>
    <row r="35" spans="2:13" s="193" customFormat="1" ht="27.75" customHeight="1" x14ac:dyDescent="0.2">
      <c r="B35" s="167" t="s">
        <v>100</v>
      </c>
      <c r="C35" s="1179" t="s">
        <v>673</v>
      </c>
      <c r="D35" s="1180"/>
      <c r="E35" s="1180"/>
      <c r="F35" s="1181"/>
      <c r="G35" s="194"/>
      <c r="H35" s="191">
        <f>SUM(H36:H38)</f>
        <v>204.6</v>
      </c>
      <c r="I35" s="741">
        <f>SUM(I36:I38)</f>
        <v>201.89999999999998</v>
      </c>
      <c r="J35" s="380"/>
      <c r="K35" s="195"/>
      <c r="L35" s="748"/>
      <c r="M35" s="749"/>
    </row>
    <row r="36" spans="2:13" ht="19.5" customHeight="1" x14ac:dyDescent="0.2">
      <c r="B36" s="1208" t="s">
        <v>419</v>
      </c>
      <c r="C36" s="1208" t="s">
        <v>285</v>
      </c>
      <c r="D36" s="1217" t="s">
        <v>540</v>
      </c>
      <c r="E36" s="1215" t="s">
        <v>1022</v>
      </c>
      <c r="F36" s="1154" t="s">
        <v>832</v>
      </c>
      <c r="G36" s="397" t="s">
        <v>0</v>
      </c>
      <c r="H36" s="119">
        <v>32.9</v>
      </c>
      <c r="I36" s="119">
        <v>32.200000000000003</v>
      </c>
      <c r="J36" s="1163" t="s">
        <v>677</v>
      </c>
      <c r="K36" s="1160" t="s">
        <v>591</v>
      </c>
      <c r="L36" s="1236" t="s">
        <v>591</v>
      </c>
      <c r="M36" s="1242" t="s">
        <v>1079</v>
      </c>
    </row>
    <row r="37" spans="2:13" ht="22.5" customHeight="1" x14ac:dyDescent="0.2">
      <c r="B37" s="1209"/>
      <c r="C37" s="1209"/>
      <c r="D37" s="1218"/>
      <c r="E37" s="1216"/>
      <c r="F37" s="1156"/>
      <c r="G37" s="397" t="s">
        <v>0</v>
      </c>
      <c r="H37" s="393">
        <v>15</v>
      </c>
      <c r="I37" s="393">
        <v>15</v>
      </c>
      <c r="J37" s="1164"/>
      <c r="K37" s="1162"/>
      <c r="L37" s="1237"/>
      <c r="M37" s="1243"/>
    </row>
    <row r="38" spans="2:13" ht="38.25" customHeight="1" x14ac:dyDescent="0.2">
      <c r="B38" s="1190" t="s">
        <v>674</v>
      </c>
      <c r="C38" s="1212" t="s">
        <v>199</v>
      </c>
      <c r="D38" s="385" t="s">
        <v>540</v>
      </c>
      <c r="E38" s="390" t="s">
        <v>1023</v>
      </c>
      <c r="F38" s="400" t="s">
        <v>757</v>
      </c>
      <c r="G38" s="1219" t="s">
        <v>0</v>
      </c>
      <c r="H38" s="1165">
        <v>156.69999999999999</v>
      </c>
      <c r="I38" s="1165">
        <v>154.69999999999999</v>
      </c>
      <c r="J38" s="1168" t="s">
        <v>660</v>
      </c>
      <c r="K38" s="1160" t="s">
        <v>567</v>
      </c>
      <c r="L38" s="1236" t="s">
        <v>567</v>
      </c>
      <c r="M38" s="1244" t="s">
        <v>1078</v>
      </c>
    </row>
    <row r="39" spans="2:13" ht="57" customHeight="1" x14ac:dyDescent="0.2">
      <c r="B39" s="1191"/>
      <c r="C39" s="1213"/>
      <c r="D39" s="385" t="s">
        <v>524</v>
      </c>
      <c r="E39" s="390" t="s">
        <v>1025</v>
      </c>
      <c r="F39" s="390" t="s">
        <v>788</v>
      </c>
      <c r="G39" s="1220"/>
      <c r="H39" s="1166"/>
      <c r="I39" s="1166"/>
      <c r="J39" s="1169"/>
      <c r="K39" s="1161"/>
      <c r="L39" s="1238"/>
      <c r="M39" s="1245"/>
    </row>
    <row r="40" spans="2:13" ht="56.25" customHeight="1" x14ac:dyDescent="0.2">
      <c r="B40" s="1191"/>
      <c r="C40" s="1213"/>
      <c r="D40" s="385" t="s">
        <v>591</v>
      </c>
      <c r="E40" s="390" t="s">
        <v>1024</v>
      </c>
      <c r="F40" s="390" t="s">
        <v>788</v>
      </c>
      <c r="G40" s="1220"/>
      <c r="H40" s="1166"/>
      <c r="I40" s="1166"/>
      <c r="J40" s="1169"/>
      <c r="K40" s="1161"/>
      <c r="L40" s="1238"/>
      <c r="M40" s="1245"/>
    </row>
    <row r="41" spans="2:13" ht="60" customHeight="1" x14ac:dyDescent="0.2">
      <c r="B41" s="1191"/>
      <c r="C41" s="1213"/>
      <c r="D41" s="385" t="s">
        <v>567</v>
      </c>
      <c r="E41" s="390" t="s">
        <v>1087</v>
      </c>
      <c r="F41" s="390" t="s">
        <v>788</v>
      </c>
      <c r="G41" s="1220"/>
      <c r="H41" s="1166"/>
      <c r="I41" s="1166"/>
      <c r="J41" s="1169"/>
      <c r="K41" s="1161"/>
      <c r="L41" s="1238"/>
      <c r="M41" s="1245"/>
    </row>
    <row r="42" spans="2:13" ht="54" customHeight="1" x14ac:dyDescent="0.2">
      <c r="B42" s="1192"/>
      <c r="C42" s="1214"/>
      <c r="D42" s="385" t="s">
        <v>497</v>
      </c>
      <c r="E42" s="390" t="s">
        <v>1026</v>
      </c>
      <c r="F42" s="390" t="s">
        <v>993</v>
      </c>
      <c r="G42" s="1221"/>
      <c r="H42" s="1167"/>
      <c r="I42" s="1167"/>
      <c r="J42" s="1170"/>
      <c r="K42" s="1162"/>
      <c r="L42" s="1237"/>
      <c r="M42" s="1246"/>
    </row>
    <row r="43" spans="2:13" s="193" customFormat="1" ht="49.5" customHeight="1" x14ac:dyDescent="0.2">
      <c r="B43" s="167" t="s">
        <v>420</v>
      </c>
      <c r="C43" s="1210" t="s">
        <v>165</v>
      </c>
      <c r="D43" s="1211"/>
      <c r="E43" s="1211"/>
      <c r="F43" s="1211"/>
      <c r="G43" s="398"/>
      <c r="H43" s="191">
        <f>SUM(H44:H46)</f>
        <v>504.8</v>
      </c>
      <c r="I43" s="741">
        <f>SUM(I44:I46)</f>
        <v>431.6</v>
      </c>
      <c r="J43" s="405"/>
      <c r="K43" s="192"/>
      <c r="L43" s="750"/>
      <c r="M43" s="751"/>
    </row>
    <row r="44" spans="2:13" ht="157.5" customHeight="1" x14ac:dyDescent="0.2">
      <c r="B44" s="43" t="s">
        <v>118</v>
      </c>
      <c r="C44" s="44" t="s">
        <v>286</v>
      </c>
      <c r="D44" s="303" t="s">
        <v>540</v>
      </c>
      <c r="E44" s="390" t="s">
        <v>1027</v>
      </c>
      <c r="F44" s="390" t="s">
        <v>993</v>
      </c>
      <c r="G44" s="397" t="s">
        <v>0</v>
      </c>
      <c r="H44" s="394">
        <v>420</v>
      </c>
      <c r="I44" s="394">
        <v>347.5</v>
      </c>
      <c r="J44" s="205" t="s">
        <v>717</v>
      </c>
      <c r="K44" s="166" t="s">
        <v>716</v>
      </c>
      <c r="L44" s="166" t="s">
        <v>1080</v>
      </c>
      <c r="M44" s="773" t="s">
        <v>1081</v>
      </c>
    </row>
    <row r="45" spans="2:13" ht="41.25" customHeight="1" x14ac:dyDescent="0.2">
      <c r="B45" s="1208" t="s">
        <v>675</v>
      </c>
      <c r="C45" s="1212" t="s">
        <v>469</v>
      </c>
      <c r="D45" s="385" t="s">
        <v>540</v>
      </c>
      <c r="E45" s="390" t="s">
        <v>991</v>
      </c>
      <c r="F45" s="390" t="s">
        <v>993</v>
      </c>
      <c r="G45" s="396" t="s">
        <v>1</v>
      </c>
      <c r="H45" s="394">
        <v>67.8</v>
      </c>
      <c r="I45" s="394">
        <v>67.3</v>
      </c>
      <c r="J45" s="1168" t="s">
        <v>661</v>
      </c>
      <c r="K45" s="1160" t="s">
        <v>540</v>
      </c>
      <c r="L45" s="1236" t="s">
        <v>540</v>
      </c>
      <c r="M45" s="1244" t="s">
        <v>1082</v>
      </c>
    </row>
    <row r="46" spans="2:13" ht="48" customHeight="1" x14ac:dyDescent="0.2">
      <c r="B46" s="1209"/>
      <c r="C46" s="1214"/>
      <c r="D46" s="385" t="s">
        <v>524</v>
      </c>
      <c r="E46" s="390" t="s">
        <v>992</v>
      </c>
      <c r="F46" s="390" t="s">
        <v>806</v>
      </c>
      <c r="G46" s="396" t="s">
        <v>0</v>
      </c>
      <c r="H46" s="394">
        <v>17</v>
      </c>
      <c r="I46" s="394">
        <v>16.8</v>
      </c>
      <c r="J46" s="1170"/>
      <c r="K46" s="1162"/>
      <c r="L46" s="1237"/>
      <c r="M46" s="1246"/>
    </row>
    <row r="47" spans="2:13" ht="21.75" customHeight="1" x14ac:dyDescent="0.2">
      <c r="B47" s="1207"/>
      <c r="C47" s="1207"/>
      <c r="D47" s="1207"/>
      <c r="E47" s="1207"/>
      <c r="F47" s="1207"/>
      <c r="G47" s="1207"/>
      <c r="H47" s="89">
        <f>+H43+H35+H29+H6</f>
        <v>10008.300000000001</v>
      </c>
      <c r="I47" s="89">
        <f>+I43+I35+I29+I6</f>
        <v>9328.4</v>
      </c>
      <c r="J47" s="406"/>
      <c r="K47" s="204"/>
      <c r="L47" s="752"/>
      <c r="M47" s="711"/>
    </row>
    <row r="48" spans="2:13" ht="18" customHeight="1" x14ac:dyDescent="0.2">
      <c r="B48" s="1206"/>
      <c r="C48" s="1206"/>
      <c r="D48" s="1206"/>
      <c r="E48" s="1206"/>
      <c r="F48" s="1206"/>
      <c r="G48" s="1206"/>
      <c r="H48" s="394"/>
      <c r="I48" s="710"/>
      <c r="J48" s="407"/>
      <c r="K48" s="196"/>
      <c r="L48" s="753"/>
      <c r="M48" s="754"/>
    </row>
    <row r="49" spans="2:13" s="82" customFormat="1" ht="30" customHeight="1" x14ac:dyDescent="0.25">
      <c r="B49" s="72"/>
      <c r="C49" s="121" t="s">
        <v>170</v>
      </c>
      <c r="D49" s="386"/>
      <c r="E49" s="314"/>
      <c r="F49" s="314"/>
      <c r="G49" s="121"/>
      <c r="H49" s="102">
        <f t="shared" ref="H49:I49" si="0">SUM(H51:H56)</f>
        <v>10008.299999999999</v>
      </c>
      <c r="I49" s="102">
        <f t="shared" si="0"/>
        <v>9328.4</v>
      </c>
      <c r="J49" s="408"/>
      <c r="K49" s="197"/>
      <c r="L49" s="755"/>
      <c r="M49" s="756"/>
    </row>
    <row r="50" spans="2:13" s="82" customFormat="1" ht="17.25" customHeight="1" x14ac:dyDescent="0.25">
      <c r="B50" s="65"/>
      <c r="C50" s="122" t="s">
        <v>171</v>
      </c>
      <c r="D50" s="308"/>
      <c r="E50" s="307"/>
      <c r="F50" s="307"/>
      <c r="G50" s="63"/>
      <c r="H50" s="105"/>
      <c r="I50" s="713"/>
      <c r="J50" s="409"/>
      <c r="K50" s="198"/>
      <c r="L50" s="757"/>
      <c r="M50" s="681"/>
    </row>
    <row r="51" spans="2:13" s="82" customFormat="1" ht="30" customHeight="1" x14ac:dyDescent="0.25">
      <c r="B51" s="65"/>
      <c r="C51" s="122" t="s">
        <v>172</v>
      </c>
      <c r="D51" s="308"/>
      <c r="E51" s="307"/>
      <c r="F51" s="307"/>
      <c r="G51" s="63" t="s">
        <v>0</v>
      </c>
      <c r="H51" s="105">
        <f>+H46+H44+H38+H37+H36+H33+H32+H31+H30+H18+H17+H9+H7</f>
        <v>7613.4000000000005</v>
      </c>
      <c r="I51" s="105">
        <f>+I46+I44+I38+I37+I36+I33+I32+I31+I30+I18+I17+I9+I7</f>
        <v>6937.0999999999995</v>
      </c>
      <c r="J51" s="250"/>
      <c r="K51" s="198"/>
      <c r="L51" s="757"/>
      <c r="M51" s="758"/>
    </row>
    <row r="52" spans="2:13" s="82" customFormat="1" ht="27" customHeight="1" x14ac:dyDescent="0.25">
      <c r="B52" s="65"/>
      <c r="C52" s="122" t="s">
        <v>173</v>
      </c>
      <c r="D52" s="308"/>
      <c r="E52" s="307"/>
      <c r="F52" s="307"/>
      <c r="G52" s="63" t="s">
        <v>3</v>
      </c>
      <c r="H52" s="105">
        <f>+H19</f>
        <v>243.4</v>
      </c>
      <c r="I52" s="105">
        <f>+I19</f>
        <v>243.4</v>
      </c>
      <c r="J52" s="250"/>
      <c r="K52" s="198"/>
      <c r="L52" s="757"/>
      <c r="M52" s="681"/>
    </row>
    <row r="53" spans="2:13" s="82" customFormat="1" ht="18" customHeight="1" x14ac:dyDescent="0.25">
      <c r="B53" s="65"/>
      <c r="C53" s="122" t="s">
        <v>174</v>
      </c>
      <c r="D53" s="308"/>
      <c r="E53" s="307"/>
      <c r="F53" s="307"/>
      <c r="G53" s="63" t="s">
        <v>4</v>
      </c>
      <c r="H53" s="105">
        <f>+H8</f>
        <v>17.899999999999999</v>
      </c>
      <c r="I53" s="105">
        <f>+I8</f>
        <v>14.8</v>
      </c>
      <c r="J53" s="409"/>
      <c r="K53" s="198"/>
      <c r="L53" s="757"/>
      <c r="M53" s="681"/>
    </row>
    <row r="54" spans="2:13" s="82" customFormat="1" ht="27" customHeight="1" x14ac:dyDescent="0.25">
      <c r="B54" s="65"/>
      <c r="C54" s="122" t="s">
        <v>175</v>
      </c>
      <c r="D54" s="308"/>
      <c r="E54" s="307"/>
      <c r="F54" s="307"/>
      <c r="G54" s="63" t="s">
        <v>1</v>
      </c>
      <c r="H54" s="105">
        <f>+H45</f>
        <v>67.8</v>
      </c>
      <c r="I54" s="105">
        <f>+I45</f>
        <v>67.3</v>
      </c>
      <c r="J54" s="409"/>
      <c r="K54" s="198"/>
      <c r="L54" s="757"/>
      <c r="M54" s="681"/>
    </row>
    <row r="55" spans="2:13" s="82" customFormat="1" ht="16.5" customHeight="1" x14ac:dyDescent="0.25">
      <c r="B55" s="65"/>
      <c r="C55" s="122" t="s">
        <v>176</v>
      </c>
      <c r="D55" s="308"/>
      <c r="E55" s="307"/>
      <c r="F55" s="307"/>
      <c r="G55" s="63" t="s">
        <v>2</v>
      </c>
      <c r="H55" s="105">
        <f>+H34</f>
        <v>2065.8000000000002</v>
      </c>
      <c r="I55" s="105">
        <f>+I34</f>
        <v>2065.8000000000002</v>
      </c>
      <c r="J55" s="409"/>
      <c r="K55" s="198"/>
      <c r="L55" s="757"/>
      <c r="M55" s="681"/>
    </row>
    <row r="56" spans="2:13" s="82" customFormat="1" ht="19.5" customHeight="1" x14ac:dyDescent="0.25">
      <c r="B56" s="117"/>
      <c r="C56" s="123" t="s">
        <v>177</v>
      </c>
      <c r="D56" s="309"/>
      <c r="E56" s="310"/>
      <c r="F56" s="310"/>
      <c r="G56" s="64" t="s">
        <v>181</v>
      </c>
      <c r="H56" s="105"/>
      <c r="I56" s="105"/>
      <c r="J56" s="409"/>
      <c r="K56" s="198"/>
      <c r="L56" s="757"/>
      <c r="M56" s="681"/>
    </row>
    <row r="57" spans="2:13" s="82" customFormat="1" ht="42.75" customHeight="1" x14ac:dyDescent="0.25">
      <c r="B57" s="106"/>
      <c r="C57" s="73" t="s">
        <v>178</v>
      </c>
      <c r="D57" s="387"/>
      <c r="E57" s="315"/>
      <c r="F57" s="315"/>
      <c r="G57" s="73" t="s">
        <v>182</v>
      </c>
      <c r="H57" s="102"/>
      <c r="I57" s="712"/>
      <c r="J57" s="410"/>
      <c r="K57" s="199"/>
      <c r="L57" s="759"/>
      <c r="M57" s="680"/>
    </row>
    <row r="58" spans="2:13" s="82" customFormat="1" ht="34.5" customHeight="1" x14ac:dyDescent="0.25">
      <c r="B58" s="118"/>
      <c r="C58" s="78" t="s">
        <v>180</v>
      </c>
      <c r="D58" s="388"/>
      <c r="E58" s="316"/>
      <c r="F58" s="316"/>
      <c r="G58" s="78"/>
      <c r="H58" s="141">
        <f t="shared" ref="H58:I58" si="1">+H57+H49</f>
        <v>10008.299999999999</v>
      </c>
      <c r="I58" s="141">
        <f t="shared" si="1"/>
        <v>9328.4</v>
      </c>
      <c r="J58" s="410"/>
      <c r="K58" s="199"/>
      <c r="L58" s="759"/>
      <c r="M58" s="680"/>
    </row>
    <row r="59" spans="2:13" s="82" customFormat="1" ht="18" customHeight="1" x14ac:dyDescent="0.25">
      <c r="B59" s="65"/>
      <c r="C59" s="63" t="s">
        <v>179</v>
      </c>
      <c r="D59" s="308"/>
      <c r="E59" s="307"/>
      <c r="F59" s="307"/>
      <c r="G59" s="63"/>
      <c r="H59" s="105">
        <f>+H45</f>
        <v>67.8</v>
      </c>
      <c r="I59" s="105">
        <f>+I45</f>
        <v>67.3</v>
      </c>
      <c r="J59" s="409"/>
      <c r="K59" s="200"/>
      <c r="L59" s="760"/>
      <c r="M59" s="681"/>
    </row>
    <row r="60" spans="2:13" ht="45" hidden="1" x14ac:dyDescent="0.2">
      <c r="B60" s="104"/>
      <c r="C60" s="65" t="s">
        <v>216</v>
      </c>
      <c r="D60" s="308"/>
      <c r="E60" s="307"/>
      <c r="F60" s="307"/>
      <c r="G60" s="122"/>
      <c r="H60" s="142"/>
      <c r="I60" s="142"/>
      <c r="J60" s="411"/>
      <c r="K60" s="201"/>
      <c r="L60" s="761"/>
      <c r="M60" s="762"/>
    </row>
    <row r="61" spans="2:13" x14ac:dyDescent="0.2">
      <c r="J61" s="412"/>
      <c r="K61" s="202"/>
      <c r="L61" s="763"/>
      <c r="M61" s="764"/>
    </row>
  </sheetData>
  <mergeCells count="81">
    <mergeCell ref="L32:L34"/>
    <mergeCell ref="L36:L37"/>
    <mergeCell ref="L38:L42"/>
    <mergeCell ref="L45:L46"/>
    <mergeCell ref="M3:M4"/>
    <mergeCell ref="M8:M9"/>
    <mergeCell ref="M11:M13"/>
    <mergeCell ref="M19:M28"/>
    <mergeCell ref="M32:M34"/>
    <mergeCell ref="M36:M37"/>
    <mergeCell ref="M38:M42"/>
    <mergeCell ref="M45:M46"/>
    <mergeCell ref="L3:L4"/>
    <mergeCell ref="L8:L9"/>
    <mergeCell ref="L11:L13"/>
    <mergeCell ref="L19:L28"/>
    <mergeCell ref="I2:I4"/>
    <mergeCell ref="I9:I16"/>
    <mergeCell ref="I19:I28"/>
    <mergeCell ref="I38:I42"/>
    <mergeCell ref="K3:K4"/>
    <mergeCell ref="J2:K2"/>
    <mergeCell ref="J3:J4"/>
    <mergeCell ref="B5:K5"/>
    <mergeCell ref="D8:D9"/>
    <mergeCell ref="E8:E9"/>
    <mergeCell ref="C8:C9"/>
    <mergeCell ref="B8:B9"/>
    <mergeCell ref="G9:G16"/>
    <mergeCell ref="H9:H16"/>
    <mergeCell ref="B2:B4"/>
    <mergeCell ref="H2:H4"/>
    <mergeCell ref="B48:G48"/>
    <mergeCell ref="B32:B34"/>
    <mergeCell ref="C32:C34"/>
    <mergeCell ref="B47:G47"/>
    <mergeCell ref="B45:B46"/>
    <mergeCell ref="C35:F35"/>
    <mergeCell ref="C43:F43"/>
    <mergeCell ref="C38:C42"/>
    <mergeCell ref="B38:B42"/>
    <mergeCell ref="C36:C37"/>
    <mergeCell ref="B36:B37"/>
    <mergeCell ref="F36:F37"/>
    <mergeCell ref="E36:E37"/>
    <mergeCell ref="D36:D37"/>
    <mergeCell ref="G38:G42"/>
    <mergeCell ref="C45:C46"/>
    <mergeCell ref="J45:J46"/>
    <mergeCell ref="K8:K9"/>
    <mergeCell ref="K32:K34"/>
    <mergeCell ref="K45:K46"/>
    <mergeCell ref="J8:J9"/>
    <mergeCell ref="J32:J34"/>
    <mergeCell ref="J11:J13"/>
    <mergeCell ref="K11:K13"/>
    <mergeCell ref="C2:C4"/>
    <mergeCell ref="D2:D4"/>
    <mergeCell ref="E2:E4"/>
    <mergeCell ref="F2:F4"/>
    <mergeCell ref="G2:G4"/>
    <mergeCell ref="B11:B13"/>
    <mergeCell ref="F8:F9"/>
    <mergeCell ref="C6:F6"/>
    <mergeCell ref="C11:C13"/>
    <mergeCell ref="B19:B28"/>
    <mergeCell ref="D32:D34"/>
    <mergeCell ref="E32:E34"/>
    <mergeCell ref="F32:F34"/>
    <mergeCell ref="C29:F29"/>
    <mergeCell ref="C19:C28"/>
    <mergeCell ref="G19:G28"/>
    <mergeCell ref="F11:F13"/>
    <mergeCell ref="K19:K28"/>
    <mergeCell ref="K38:K42"/>
    <mergeCell ref="J36:J37"/>
    <mergeCell ref="K36:K37"/>
    <mergeCell ref="H38:H42"/>
    <mergeCell ref="J38:J42"/>
    <mergeCell ref="H19:H28"/>
    <mergeCell ref="J19:J28"/>
  </mergeCells>
  <phoneticPr fontId="10" type="noConversion"/>
  <pageMargins left="0.19685039370078741" right="0.19685039370078741" top="0.19685039370078741" bottom="0.19685039370078741" header="0" footer="0"/>
  <pageSetup paperSize="9" scale="53"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F0"/>
    <pageSetUpPr fitToPage="1"/>
  </sheetPr>
  <dimension ref="B1:H31"/>
  <sheetViews>
    <sheetView zoomScale="85" zoomScaleNormal="85" workbookViewId="0">
      <selection activeCell="M11" sqref="M11"/>
    </sheetView>
  </sheetViews>
  <sheetFormatPr defaultColWidth="9.140625" defaultRowHeight="15.75" x14ac:dyDescent="0.2"/>
  <cols>
    <col min="1" max="1" width="3.42578125" style="8" customWidth="1"/>
    <col min="2" max="2" width="8.85546875" style="8" customWidth="1"/>
    <col min="3" max="3" width="77.7109375" style="86" customWidth="1"/>
    <col min="4" max="5" width="39.42578125" style="97" customWidth="1"/>
    <col min="6" max="6" width="12.85546875" style="8" customWidth="1"/>
    <col min="7" max="7" width="14.7109375" style="8" customWidth="1"/>
    <col min="8" max="16384" width="9.140625" style="8"/>
  </cols>
  <sheetData>
    <row r="1" spans="2:8" ht="19.5" customHeight="1" x14ac:dyDescent="0.2"/>
    <row r="2" spans="2:8" ht="35.25" customHeight="1" thickBot="1" x14ac:dyDescent="0.25">
      <c r="B2" s="1250" t="s">
        <v>1335</v>
      </c>
      <c r="C2" s="1250"/>
      <c r="D2" s="1250"/>
      <c r="E2" s="1250"/>
    </row>
    <row r="3" spans="2:8" ht="48.75" customHeight="1" x14ac:dyDescent="0.2">
      <c r="B3" s="220" t="s">
        <v>168</v>
      </c>
      <c r="C3" s="221" t="s">
        <v>169</v>
      </c>
      <c r="D3" s="221" t="s">
        <v>49</v>
      </c>
      <c r="E3" s="221" t="s">
        <v>49</v>
      </c>
    </row>
    <row r="4" spans="2:8" ht="35.25" customHeight="1" x14ac:dyDescent="0.2">
      <c r="B4" s="216" t="s">
        <v>6</v>
      </c>
      <c r="C4" s="90" t="s">
        <v>287</v>
      </c>
      <c r="D4" s="872">
        <f>+'01 Visuomenės ugdymo'!H84</f>
        <v>7118.2000000000007</v>
      </c>
      <c r="E4" s="872">
        <f>+'01 Visuomenės ugdymo'!I84</f>
        <v>6611.9</v>
      </c>
    </row>
    <row r="5" spans="2:8" ht="35.25" customHeight="1" x14ac:dyDescent="0.2">
      <c r="B5" s="216" t="s">
        <v>7</v>
      </c>
      <c r="C5" s="90" t="s">
        <v>288</v>
      </c>
      <c r="D5" s="872">
        <f>+'02 Socialinės gerovės'!H126</f>
        <v>30041.200000000004</v>
      </c>
      <c r="E5" s="872">
        <f>+'02 Socialinės gerovės'!I126</f>
        <v>29526.400000000001</v>
      </c>
    </row>
    <row r="6" spans="2:8" ht="35.25" customHeight="1" x14ac:dyDescent="0.2">
      <c r="B6" s="216" t="s">
        <v>8</v>
      </c>
      <c r="C6" s="90" t="s">
        <v>289</v>
      </c>
      <c r="D6" s="872">
        <f>+'03 Darnios aplinkos'!H69</f>
        <v>14462.6</v>
      </c>
      <c r="E6" s="872">
        <f>+'03 Darnios aplinkos'!I69</f>
        <v>12527.600000000002</v>
      </c>
    </row>
    <row r="7" spans="2:8" ht="35.25" customHeight="1" x14ac:dyDescent="0.2">
      <c r="B7" s="216" t="s">
        <v>9</v>
      </c>
      <c r="C7" s="90" t="s">
        <v>290</v>
      </c>
      <c r="D7" s="872">
        <f>+'04 Ekonominės plėtros'!H54</f>
        <v>4818.1000000000004</v>
      </c>
      <c r="E7" s="872">
        <f>+'04 Ekonominės plėtros'!I54</f>
        <v>4358.3999999999996</v>
      </c>
    </row>
    <row r="8" spans="2:8" ht="35.25" customHeight="1" x14ac:dyDescent="0.2">
      <c r="B8" s="216" t="s">
        <v>10</v>
      </c>
      <c r="C8" s="90" t="s">
        <v>470</v>
      </c>
      <c r="D8" s="872">
        <f>+'05 Valdymo '!H47</f>
        <v>10008.300000000001</v>
      </c>
      <c r="E8" s="872">
        <f>+'05 Valdymo '!I47</f>
        <v>9328.4</v>
      </c>
    </row>
    <row r="9" spans="2:8" ht="36.75" customHeight="1" x14ac:dyDescent="0.2">
      <c r="B9" s="222"/>
      <c r="C9" s="223" t="s">
        <v>200</v>
      </c>
      <c r="D9" s="873">
        <f>SUM(D4:D8)</f>
        <v>66448.400000000009</v>
      </c>
      <c r="E9" s="873">
        <f>SUM(E4:E8)</f>
        <v>62352.700000000012</v>
      </c>
    </row>
    <row r="10" spans="2:8" ht="38.25" customHeight="1" x14ac:dyDescent="0.2">
      <c r="B10" s="1259" t="s">
        <v>170</v>
      </c>
      <c r="C10" s="1260"/>
      <c r="D10" s="874">
        <f>+'01 Visuomenės ugdymo'!H86+'02 Socialinės gerovės'!H128+'03 Darnios aplinkos'!H71+'04 Ekonominės plėtros'!H56+'05 Valdymo '!H49</f>
        <v>70980.87999999999</v>
      </c>
      <c r="E10" s="874">
        <f>+'01 Visuomenės ugdymo'!I86+'02 Socialinės gerovės'!I128+'03 Darnios aplinkos'!I71+'04 Ekonominės plėtros'!I56+'05 Valdymo '!I49</f>
        <v>66506</v>
      </c>
    </row>
    <row r="11" spans="2:8" ht="24.75" customHeight="1" x14ac:dyDescent="0.2">
      <c r="B11" s="1261" t="s">
        <v>171</v>
      </c>
      <c r="C11" s="1262"/>
      <c r="D11" s="875"/>
      <c r="E11" s="875"/>
    </row>
    <row r="12" spans="2:8" ht="45" customHeight="1" x14ac:dyDescent="0.2">
      <c r="B12" s="1263" t="s">
        <v>187</v>
      </c>
      <c r="C12" s="1264"/>
      <c r="D12" s="875">
        <f>+'01 Visuomenės ugdymo'!H88+'02 Socialinės gerovės'!H130+'03 Darnios aplinkos'!H73+'04 Ekonominės plėtros'!H58+'05 Valdymo '!H51</f>
        <v>30087.700000000004</v>
      </c>
      <c r="E12" s="875">
        <f>+'01 Visuomenės ugdymo'!I88+'02 Socialinės gerovės'!I130+'03 Darnios aplinkos'!I73+'04 Ekonominės plėtros'!I58+'05 Valdymo '!I51</f>
        <v>27839.200000000001</v>
      </c>
      <c r="F12" s="206"/>
      <c r="H12" s="206"/>
    </row>
    <row r="13" spans="2:8" ht="36.75" customHeight="1" x14ac:dyDescent="0.2">
      <c r="B13" s="1265" t="s">
        <v>188</v>
      </c>
      <c r="C13" s="1266"/>
      <c r="D13" s="875">
        <f>+'01 Visuomenės ugdymo'!H89+'02 Socialinės gerovės'!H131+'03 Darnios aplinkos'!H74+'04 Ekonominės plėtros'!H59+'05 Valdymo '!H52</f>
        <v>34082.1</v>
      </c>
      <c r="E13" s="875">
        <f>+'01 Visuomenės ugdymo'!I89+'02 Socialinės gerovės'!I131+'03 Darnios aplinkos'!I74+'04 Ekonominės plėtros'!I59+'05 Valdymo '!I52</f>
        <v>33256.500000000007</v>
      </c>
      <c r="F13" s="206"/>
      <c r="G13" s="206"/>
      <c r="H13" s="206"/>
    </row>
    <row r="14" spans="2:8" ht="36" customHeight="1" x14ac:dyDescent="0.2">
      <c r="B14" s="1265" t="s">
        <v>189</v>
      </c>
      <c r="C14" s="1266"/>
      <c r="D14" s="875">
        <f>+'01 Visuomenės ugdymo'!H90+'02 Socialinės gerovės'!H132+'03 Darnios aplinkos'!H75+'04 Ekonominės plėtros'!H60+'05 Valdymo '!H53</f>
        <v>17.899999999999999</v>
      </c>
      <c r="E14" s="875">
        <f>+'01 Visuomenės ugdymo'!I90+'02 Socialinės gerovės'!I132+'03 Darnios aplinkos'!I75+'04 Ekonominės plėtros'!I60+'05 Valdymo '!I53</f>
        <v>14.8</v>
      </c>
    </row>
    <row r="15" spans="2:8" ht="27" customHeight="1" x14ac:dyDescent="0.2">
      <c r="B15" s="1265" t="s">
        <v>190</v>
      </c>
      <c r="C15" s="1266"/>
      <c r="D15" s="875">
        <f>+'01 Visuomenės ugdymo'!H91+'02 Socialinės gerovės'!H133+'03 Darnios aplinkos'!H76+'04 Ekonominės plėtros'!H61+'05 Valdymo '!H54</f>
        <v>3727.38</v>
      </c>
      <c r="E15" s="875">
        <f>+'01 Visuomenės ugdymo'!I91+'02 Socialinės gerovės'!I133+'03 Darnios aplinkos'!I76+'04 Ekonominės plėtros'!I61+'05 Valdymo '!I54</f>
        <v>3329.7</v>
      </c>
      <c r="F15" s="206"/>
    </row>
    <row r="16" spans="2:8" ht="28.5" customHeight="1" x14ac:dyDescent="0.2">
      <c r="B16" s="1265" t="s">
        <v>191</v>
      </c>
      <c r="C16" s="1266"/>
      <c r="D16" s="875">
        <f>+'01 Visuomenės ugdymo'!H92+'02 Socialinės gerovės'!H134+'03 Darnios aplinkos'!H77+'04 Ekonominės plėtros'!H62+'05 Valdymo '!H55</f>
        <v>3065.8</v>
      </c>
      <c r="E16" s="875">
        <f>+'01 Visuomenės ugdymo'!I92+'02 Socialinės gerovės'!I134+'03 Darnios aplinkos'!I77+'04 Ekonominės plėtros'!I62+'05 Valdymo '!I55</f>
        <v>2065.8000000000002</v>
      </c>
    </row>
    <row r="17" spans="2:5" ht="34.5" customHeight="1" x14ac:dyDescent="0.2">
      <c r="B17" s="1265" t="s">
        <v>192</v>
      </c>
      <c r="C17" s="1266"/>
      <c r="D17" s="875">
        <f>+'01 Visuomenės ugdymo'!H93+'02 Socialinės gerovės'!H135+'03 Darnios aplinkos'!H78+'04 Ekonominės plėtros'!H63+'05 Valdymo '!H56</f>
        <v>0</v>
      </c>
      <c r="E17" s="875">
        <f>+'01 Visuomenės ugdymo'!I93+'02 Socialinės gerovės'!I135+'03 Darnios aplinkos'!I78+'04 Ekonominės plėtros'!I63+'05 Valdymo '!I56</f>
        <v>0</v>
      </c>
    </row>
    <row r="18" spans="2:5" ht="55.5" customHeight="1" x14ac:dyDescent="0.2">
      <c r="B18" s="1253" t="s">
        <v>193</v>
      </c>
      <c r="C18" s="1254"/>
      <c r="D18" s="874">
        <f>+'01 Visuomenės ugdymo'!H94+'02 Socialinės gerovės'!H136+'03 Darnios aplinkos'!H79+'04 Ekonominės plėtros'!H64+'05 Valdymo '!H57</f>
        <v>0</v>
      </c>
      <c r="E18" s="874">
        <f>+'01 Visuomenės ugdymo'!I94+'02 Socialinės gerovės'!I136+'03 Darnios aplinkos'!I79+'04 Ekonominės plėtros'!I64+'05 Valdymo '!I57</f>
        <v>0</v>
      </c>
    </row>
    <row r="19" spans="2:5" ht="36.75" customHeight="1" x14ac:dyDescent="0.2">
      <c r="B19" s="1255" t="s">
        <v>180</v>
      </c>
      <c r="C19" s="1256"/>
      <c r="D19" s="873">
        <f>+'01 Visuomenės ugdymo'!H95+'02 Socialinės gerovės'!H137+'03 Darnios aplinkos'!H80+'04 Ekonominės plėtros'!H65+'05 Valdymo '!H58</f>
        <v>70980.87999999999</v>
      </c>
      <c r="E19" s="873">
        <f>+'01 Visuomenės ugdymo'!I95+'02 Socialinės gerovės'!I137+'03 Darnios aplinkos'!I80+'04 Ekonominės plėtros'!I65+'05 Valdymo '!I58</f>
        <v>66506</v>
      </c>
    </row>
    <row r="20" spans="2:5" ht="32.25" customHeight="1" x14ac:dyDescent="0.2">
      <c r="B20" s="1257" t="s">
        <v>194</v>
      </c>
      <c r="C20" s="1258"/>
      <c r="D20" s="876">
        <f>+'01 Visuomenės ugdymo'!H96+'02 Socialinės gerovės'!H138+'03 Darnios aplinkos'!H81+'04 Ekonominės plėtros'!H66+'05 Valdymo '!H59</f>
        <v>1381.6</v>
      </c>
      <c r="E20" s="876">
        <f>+'01 Visuomenės ugdymo'!I96+'02 Socialinės gerovės'!I138+'03 Darnios aplinkos'!I81+'04 Ekonominės plėtros'!I66+'05 Valdymo '!I59</f>
        <v>1053.6999999999998</v>
      </c>
    </row>
    <row r="21" spans="2:5" ht="47.25" hidden="1" customHeight="1" thickBot="1" x14ac:dyDescent="0.25">
      <c r="B21" s="1251" t="s">
        <v>216</v>
      </c>
      <c r="C21" s="1252"/>
      <c r="D21" s="217"/>
      <c r="E21" s="217"/>
    </row>
    <row r="22" spans="2:5" x14ac:dyDescent="0.2">
      <c r="D22" s="108"/>
      <c r="E22" s="108"/>
    </row>
    <row r="23" spans="2:5" x14ac:dyDescent="0.2">
      <c r="D23" s="93"/>
      <c r="E23" s="93"/>
    </row>
    <row r="25" spans="2:5" x14ac:dyDescent="0.2">
      <c r="D25" s="93"/>
      <c r="E25" s="93"/>
    </row>
    <row r="28" spans="2:5" x14ac:dyDescent="0.2">
      <c r="C28" s="114"/>
      <c r="D28" s="209"/>
      <c r="E28" s="209"/>
    </row>
    <row r="29" spans="2:5" x14ac:dyDescent="0.2">
      <c r="C29" s="114"/>
    </row>
    <row r="31" spans="2:5" x14ac:dyDescent="0.2">
      <c r="C31" s="114"/>
      <c r="D31" s="98"/>
      <c r="E31" s="98"/>
    </row>
  </sheetData>
  <mergeCells count="13">
    <mergeCell ref="B2:E2"/>
    <mergeCell ref="B21:C21"/>
    <mergeCell ref="B18:C18"/>
    <mergeCell ref="B19:C19"/>
    <mergeCell ref="B20:C20"/>
    <mergeCell ref="B10:C10"/>
    <mergeCell ref="B11:C11"/>
    <mergeCell ref="B12:C12"/>
    <mergeCell ref="B13:C13"/>
    <mergeCell ref="B14:C14"/>
    <mergeCell ref="B15:C15"/>
    <mergeCell ref="B16:C16"/>
    <mergeCell ref="B17:C17"/>
  </mergeCells>
  <pageMargins left="0.78740157480314965" right="0.19685039370078741" top="0.19685039370078741" bottom="0.19685039370078741" header="0" footer="0"/>
  <pageSetup paperSize="9" scale="8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6</vt:i4>
      </vt:variant>
      <vt:variant>
        <vt:lpstr>Įvardytieji diapazonai</vt:lpstr>
      </vt:variant>
      <vt:variant>
        <vt:i4>7</vt:i4>
      </vt:variant>
    </vt:vector>
  </HeadingPairs>
  <TitlesOfParts>
    <vt:vector size="13" baseType="lpstr">
      <vt:lpstr>01 Visuomenės ugdymo</vt:lpstr>
      <vt:lpstr>02 Socialinės gerovės</vt:lpstr>
      <vt:lpstr>03 Darnios aplinkos</vt:lpstr>
      <vt:lpstr>04 Ekonominės plėtros</vt:lpstr>
      <vt:lpstr>05 Valdymo </vt:lpstr>
      <vt:lpstr>Lešų poreikis iš viso</vt:lpstr>
      <vt:lpstr>'01 Visuomenės ugdymo'!Print_Area</vt:lpstr>
      <vt:lpstr>'02 Socialinės gerovės'!Print_Area</vt:lpstr>
      <vt:lpstr>'03 Darnios aplinkos'!Print_Area</vt:lpstr>
      <vt:lpstr>'04 Ekonominės plėtros'!Print_Area</vt:lpstr>
      <vt:lpstr>'05 Valdymo '!Print_Area</vt:lpstr>
      <vt:lpstr>'Lešų poreikis iš viso'!Print_Area</vt:lpstr>
      <vt:lpstr>'01 Visuomenės ugdymo'!Print_Titles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Aušra Čiukienė</cp:lastModifiedBy>
  <cp:lastPrinted>2026-03-03T09:38:48Z</cp:lastPrinted>
  <dcterms:created xsi:type="dcterms:W3CDTF">2008-01-09T09:46:52Z</dcterms:created>
  <dcterms:modified xsi:type="dcterms:W3CDTF">2026-03-05T07:31:27Z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