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aciukiene\Desktop\Darbas\Veiklos planai_programiniai\2026-2028 m. SVP\Administracijos 2026 m. planas\"/>
    </mc:Choice>
  </mc:AlternateContent>
  <xr:revisionPtr revIDLastSave="0" documentId="13_ncr:1_{A2111FD4-6BF9-4E47-8723-C8E9610BF1C0}" xr6:coauthVersionLast="47" xr6:coauthVersionMax="47" xr10:uidLastSave="{00000000-0000-0000-0000-000000000000}"/>
  <bookViews>
    <workbookView xWindow="3855" yWindow="375" windowWidth="38700" windowHeight="18825" tabRatio="988" xr2:uid="{00000000-000D-0000-FFFF-FFFF00000000}"/>
  </bookViews>
  <sheets>
    <sheet name="01 Visuomenės ugdymo" sheetId="26" r:id="rId1"/>
    <sheet name="02 Socialinės gerovės" sheetId="27" r:id="rId2"/>
    <sheet name="03 Darnios aplinkos" sheetId="33" r:id="rId3"/>
    <sheet name="04 Ekonominės plėtros" sheetId="31" r:id="rId4"/>
    <sheet name="05 Valdymo " sheetId="36" r:id="rId5"/>
    <sheet name="Lešų poreikis iš viso" sheetId="40" r:id="rId6"/>
  </sheets>
  <definedNames>
    <definedName name="_xlnm._FilterDatabase" localSheetId="0" hidden="1">'01 Visuomenės ugdymo'!$A$15:$K$85</definedName>
    <definedName name="_xlnm._FilterDatabase" localSheetId="1" hidden="1">'02 Socialinės gerovės'!$B$12:$K$106</definedName>
    <definedName name="_xlnm._FilterDatabase" localSheetId="2" hidden="1">'03 Darnios aplinkos'!$A$12:$K$47</definedName>
    <definedName name="_xlnm._FilterDatabase" localSheetId="3" hidden="1">'04 Ekonominės plėtros'!$A$13:$J$59</definedName>
    <definedName name="_xlnm._FilterDatabase" localSheetId="4" hidden="1">'05 Valdymo '!$B$11:$O$46</definedName>
    <definedName name="_xlnm.Print_Area" localSheetId="0">'01 Visuomenės ugdymo'!$A$1:$J$99</definedName>
    <definedName name="_xlnm.Print_Area" localSheetId="1">'02 Socialinės gerovės'!$B$7:$J$121</definedName>
    <definedName name="_xlnm.Print_Area" localSheetId="2">'03 Darnios aplinkos'!$A$1:$J$86</definedName>
    <definedName name="_xlnm.Print_Area" localSheetId="3">'04 Ekonominės plėtros'!$A$7:$J$76</definedName>
    <definedName name="_xlnm.Print_Area" localSheetId="4">'05 Valdymo '!$B$6:$J$59</definedName>
    <definedName name="_xlnm.Print_Area" localSheetId="5">'Lešų poreikis iš viso'!$A$1:$E$20</definedName>
    <definedName name="_xlnm.Print_Titles" localSheetId="0">'01 Visuomenės ugdymo'!$11:$13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42" i="27" l="1"/>
  <c r="H111" i="27"/>
  <c r="H12" i="27"/>
  <c r="H73" i="26" l="1"/>
  <c r="H90" i="26"/>
  <c r="H56" i="26"/>
  <c r="H42" i="26"/>
  <c r="H89" i="26" s="1"/>
  <c r="H54" i="36"/>
  <c r="H52" i="36"/>
  <c r="H51" i="36"/>
  <c r="H50" i="36"/>
  <c r="H73" i="31"/>
  <c r="H68" i="31"/>
  <c r="H66" i="31"/>
  <c r="H19" i="31"/>
  <c r="H36" i="31"/>
  <c r="H45" i="31"/>
  <c r="H65" i="31"/>
  <c r="H85" i="33"/>
  <c r="H81" i="33"/>
  <c r="H80" i="33"/>
  <c r="H78" i="33"/>
  <c r="K13" i="33"/>
  <c r="H77" i="33"/>
  <c r="H45" i="33"/>
  <c r="H24" i="33"/>
  <c r="H118" i="27"/>
  <c r="K13" i="27"/>
  <c r="K14" i="27" s="1"/>
  <c r="H113" i="27"/>
  <c r="H110" i="27"/>
  <c r="H86" i="27"/>
  <c r="H73" i="27"/>
  <c r="H57" i="27"/>
  <c r="H50" i="27"/>
  <c r="H31" i="27"/>
  <c r="H92" i="26"/>
  <c r="H87" i="26" l="1"/>
  <c r="H36" i="26"/>
  <c r="L12" i="36" l="1"/>
  <c r="L14" i="36" s="1"/>
  <c r="N12" i="36" l="1"/>
  <c r="H23" i="27"/>
  <c r="H41" i="36" l="1"/>
  <c r="H35" i="36"/>
  <c r="H11" i="36"/>
  <c r="H46" i="36" s="1"/>
  <c r="K11" i="36"/>
  <c r="L11" i="36" s="1"/>
  <c r="L9" i="36" s="1"/>
  <c r="H65" i="33" l="1"/>
  <c r="H56" i="33"/>
  <c r="H53" i="33"/>
  <c r="H41" i="33"/>
  <c r="H12" i="33"/>
  <c r="H33" i="33"/>
  <c r="H70" i="26" l="1"/>
  <c r="H64" i="26"/>
  <c r="H50" i="26"/>
  <c r="H44" i="26"/>
  <c r="H24" i="26"/>
  <c r="H15" i="26"/>
  <c r="H70" i="27" l="1"/>
  <c r="H106" i="27" s="1"/>
  <c r="H103" i="26" l="1"/>
  <c r="H102" i="26"/>
  <c r="H101" i="26"/>
  <c r="D17" i="40"/>
  <c r="D13" i="40" l="1"/>
  <c r="D5" i="40" l="1"/>
  <c r="H108" i="27" l="1"/>
  <c r="H117" i="27" l="1"/>
  <c r="D14" i="40" l="1"/>
  <c r="D16" i="40"/>
  <c r="H13" i="31"/>
  <c r="H73" i="33" l="1"/>
  <c r="D6" i="40" s="1"/>
  <c r="H75" i="33"/>
  <c r="H63" i="31" l="1"/>
  <c r="D15" i="40"/>
  <c r="H84" i="33"/>
  <c r="H72" i="31" l="1"/>
  <c r="D18" i="40"/>
  <c r="H29" i="26" l="1"/>
  <c r="H85" i="26" s="1"/>
  <c r="D12" i="40" l="1"/>
  <c r="H96" i="26"/>
  <c r="H86" i="26" l="1"/>
  <c r="D4" i="40" l="1"/>
  <c r="D20" i="40" l="1"/>
  <c r="H48" i="36" l="1"/>
  <c r="H57" i="36" l="1"/>
  <c r="D19" i="40" s="1"/>
  <c r="D10" i="40"/>
  <c r="D8" i="40" l="1"/>
  <c r="H61" i="31" l="1"/>
  <c r="D7" i="40" s="1"/>
  <c r="D9" i="40" s="1"/>
</calcChain>
</file>

<file path=xl/sharedStrings.xml><?xml version="1.0" encoding="utf-8"?>
<sst xmlns="http://schemas.openxmlformats.org/spreadsheetml/2006/main" count="1710" uniqueCount="1003">
  <si>
    <t>SB</t>
  </si>
  <si>
    <t>ES</t>
  </si>
  <si>
    <t>SK</t>
  </si>
  <si>
    <t>SBVB</t>
  </si>
  <si>
    <t>ĮP</t>
  </si>
  <si>
    <t>Užtikrinti finansavimą nenumatytoms išlaidoms dengti bei valdyti prisiimtus finansinius įsipareigojimus</t>
  </si>
  <si>
    <t>01</t>
  </si>
  <si>
    <t>02</t>
  </si>
  <si>
    <t>03</t>
  </si>
  <si>
    <t>04</t>
  </si>
  <si>
    <t>05</t>
  </si>
  <si>
    <t>Plėtoti, atnaujinti viešąją infrastruktūrą, atsižvelgiant į turizmo plėtros ir rekreacijos poreikius</t>
  </si>
  <si>
    <t>Išsaugoti istorinį bei kultūros paveldą, didinti jo patrauklumą ir žinomumą</t>
  </si>
  <si>
    <t>Gerinti socialinę aplinką ir didinti socialinės paramos įvairovę</t>
  </si>
  <si>
    <t>002-01-01-01 (TP)</t>
  </si>
  <si>
    <t>002-01-01 (T, P)</t>
  </si>
  <si>
    <t>Neveiksniais pripažintų asmenų būklės peržiūrėjimas</t>
  </si>
  <si>
    <t>02-01-02 (T, P)</t>
  </si>
  <si>
    <t>002-01-02-03 (TP)</t>
  </si>
  <si>
    <t>002-01-03-01 (TP)</t>
  </si>
  <si>
    <t>002-01-03-02 (TP)</t>
  </si>
  <si>
    <t>002-01-03-03 (TP)</t>
  </si>
  <si>
    <t xml:space="preserve">Modernizuoti ir atnaujinti sveikatos priežiūros įstaigų infrastruktūrą sveikatos gerinimo poreikiams </t>
  </si>
  <si>
    <t>002-01-04-01 (TP)</t>
  </si>
  <si>
    <t>002-01-04-02 (TP)</t>
  </si>
  <si>
    <t>002-01-04-03 (TP)</t>
  </si>
  <si>
    <t>002-01-04-04 (TP)</t>
  </si>
  <si>
    <t>002-01-04-05 (TP)</t>
  </si>
  <si>
    <t>Programos uždavinio, priemonės kodas ir požymis</t>
  </si>
  <si>
    <t>Organizuoti Lietuvos Respublikos teisės aktuose numatytos paramos bei paslaugų asmenims ir šeimoms teikimą, skatinti socialinę integraciją</t>
  </si>
  <si>
    <t>003-01-01 (T)</t>
  </si>
  <si>
    <t>003-01-01-01 (TP)</t>
  </si>
  <si>
    <t>Nemokamo socialiai remtinų vaikų maitinimo ikimokyklinėse įstaigose organizavimas</t>
  </si>
  <si>
    <t>Būsto nuomos ar išperkamosios būsto nuomos mokesčių dalies kompensavimas</t>
  </si>
  <si>
    <t>Kelionės išlaidų už lengvatinį keleivių vežimą kompensavimas</t>
  </si>
  <si>
    <t>Lietuvos Respublikos piniginės socialinės paramos nepasiturintiems gyventojams įstatymo įgyvendinimo užtikrinimas</t>
  </si>
  <si>
    <t>003-01-01-03 (TP)</t>
  </si>
  <si>
    <t>003-01-01-04 (TP)</t>
  </si>
  <si>
    <t>003-01-02 (T)</t>
  </si>
  <si>
    <t>Kainų skirtumo gyventojams už šildymą kompensavimas</t>
  </si>
  <si>
    <t>Karšto ir šalto vandens pardavimo kainos socialiai remtiniems asmenims kompensavimas</t>
  </si>
  <si>
    <t>Vienkartinė išmoka gimus vaikui Lietuvos Respublikos teritorijoje ir gyvenančiam Kėdainių rajono savivaldybėje</t>
  </si>
  <si>
    <t>003-01-02-01 (TP)</t>
  </si>
  <si>
    <t>003-01-02-04 (TP)</t>
  </si>
  <si>
    <t>003-01-03-03 (TP)</t>
  </si>
  <si>
    <t>003-01-03-05 (TP)</t>
  </si>
  <si>
    <t>Socialinių dirbtuvių paslaugos organizavimas</t>
  </si>
  <si>
    <t>Socialinės globos asmenims su sunkia negalia teikimas</t>
  </si>
  <si>
    <t xml:space="preserve">Asmeninės pagalbos teikimas ir administravimas </t>
  </si>
  <si>
    <t>003-01-04-01 (TP)</t>
  </si>
  <si>
    <t>003-01-04-02 (TP)</t>
  </si>
  <si>
    <t>003-01-04-03 (TP)</t>
  </si>
  <si>
    <t>Vaikų dienos centrų veiklos programų finansavimas</t>
  </si>
  <si>
    <t>Kėdainių rajono savivaldybės užimtumo didinimo programos įgyvendinimas</t>
  </si>
  <si>
    <t>Savivaldybės ir socialinio būsto remontas</t>
  </si>
  <si>
    <t>Viešosios aplinkos pritaikymas specialiųjų poreikių turintiems gyventojams</t>
  </si>
  <si>
    <t>003-01-05-03 (TP)</t>
  </si>
  <si>
    <t>003-01-05-04 (TP)</t>
  </si>
  <si>
    <t>003-01-05-05 (TP)</t>
  </si>
  <si>
    <t>Modernizuoti socialines paslaugas teikiančių įstaigų ir socialinio būsto infrastruktūrą, didinant gyventojų socialinę gerovę</t>
  </si>
  <si>
    <t>Aukšto meistriškumo sportininkų ir jų trenerių paskatinimas  už sporto pasiekimus</t>
  </si>
  <si>
    <t>004-01-02 (T)</t>
  </si>
  <si>
    <t>004-01-04 (T)</t>
  </si>
  <si>
    <t>004-01-03 (T)</t>
  </si>
  <si>
    <t>Uždavinio, priemonės pavadinimas, finansavimo šaltiniai</t>
  </si>
  <si>
    <t>005-01-01 (T)</t>
  </si>
  <si>
    <t>Kultūrinių veiklos projektų finansavimas</t>
  </si>
  <si>
    <t>005-01-02 (T)</t>
  </si>
  <si>
    <t>005-01-03 (T)</t>
  </si>
  <si>
    <t>Savivaldybės mero rezervas</t>
  </si>
  <si>
    <t>Savivaldybės mero fondas</t>
  </si>
  <si>
    <t>Paskolų grąžinimas, palūkanų ir paskolų aptarnavimo išlaidų apmokėjimas</t>
  </si>
  <si>
    <t>Dalyvavimas  rengiant ir vykdant mobilizaciją, demobilizaciją, priimančiosios šalies paramą</t>
  </si>
  <si>
    <t>001-01-01 (T)</t>
  </si>
  <si>
    <t>004-01-01-01 (TP)</t>
  </si>
  <si>
    <t>004-01-01-02 (TP)</t>
  </si>
  <si>
    <t>004-01-02-01 (TP)</t>
  </si>
  <si>
    <t>004-01-02-02 (TP)</t>
  </si>
  <si>
    <t>004-01-02-03 (TP)</t>
  </si>
  <si>
    <t>004-01-02-04 (TP)</t>
  </si>
  <si>
    <t>004-01-02-07 (TP)</t>
  </si>
  <si>
    <t>004-01-03-01 (TP)</t>
  </si>
  <si>
    <t>004-01-04-01 (TP)</t>
  </si>
  <si>
    <t>004-01-04-04 (TP)</t>
  </si>
  <si>
    <t>004-01-04-05 (TP)</t>
  </si>
  <si>
    <t>005-01-02-03 (TP)</t>
  </si>
  <si>
    <t>005-01-02-02 (TP)</t>
  </si>
  <si>
    <t>005-01-01-04 (TP)</t>
  </si>
  <si>
    <t>005-01-01-03 (TP)</t>
  </si>
  <si>
    <t>005-01-01-01 (TP)</t>
  </si>
  <si>
    <t xml:space="preserve">Švietimo programų įgyvendinimas ir  tinkamos  ugdymo(si) aplinkos užtikrinimas </t>
  </si>
  <si>
    <t>Krakių kultūros centro patalpų dalies pritaikymas kultūros reikmėms</t>
  </si>
  <si>
    <t>Užtikrinti neformaliojo ugdymo dermę</t>
  </si>
  <si>
    <t>001-01-01-01 (TP)</t>
  </si>
  <si>
    <t>001-01-02-01 (TP)</t>
  </si>
  <si>
    <t>001-01-03 (T)</t>
  </si>
  <si>
    <t>001-01-02 (T, P)</t>
  </si>
  <si>
    <t>001-01-03-04 (PP)</t>
  </si>
  <si>
    <t>001-01-03-02 (PP)</t>
  </si>
  <si>
    <t>001-01-03-03 (PP)</t>
  </si>
  <si>
    <t>001-01-04 (T)</t>
  </si>
  <si>
    <t>001-01-04-01 (TP)</t>
  </si>
  <si>
    <t>Gabių mokinių skatinimas</t>
  </si>
  <si>
    <t>001-01-04-04 (TP)</t>
  </si>
  <si>
    <t>001-01-04-03 (TP)</t>
  </si>
  <si>
    <t>001-01-05-01 (TP)</t>
  </si>
  <si>
    <t>001-01-05-02 (TP)</t>
  </si>
  <si>
    <t>Priklausomybę sukeliančių medžiagų vartojimo mažinimo ir prevencijos programos priemonių įgyvendinimas</t>
  </si>
  <si>
    <t>001-01-06 (T)</t>
  </si>
  <si>
    <t>001-01-06-01 (TP)</t>
  </si>
  <si>
    <t>Skaitmeninio ugdymo plėtra</t>
  </si>
  <si>
    <t xml:space="preserve">Švietimo paslaugų kokybės gerinimas, aprūpinant efektyviai veikiančias bendrojo ugdymo mokyklas laboratorine įranga ir priemonėmis </t>
  </si>
  <si>
    <t xml:space="preserve">Valstybės perduotų savivaldybėms žemės ūkio funkcijų vykdymas, konsultuojant rajono asmenis ūkininkavimo, žemės ūkio technikos registravimo ir kitais su žemės ūkiu susijusiais klausimais </t>
  </si>
  <si>
    <t>Hidrotechninių įrenginių atnaujinimui reikalingos techninės dokumentacijos rengimas</t>
  </si>
  <si>
    <t>Dalyvavimas projekte "Inkubavimo, konsultavimo, mentorystės ir tinklaveikos programų vystymas, skatinant pradedančiųjų SVV subjektų kūrimąsi ir augimą regionuose" partnerio teisėmis</t>
  </si>
  <si>
    <t xml:space="preserve">Šėtos gimnazijos I aukšto patalpų  bei gimnazijos aplinkos pritaikymas ikimokyklinio / priešmokyklinio ugdymo organizavimui       </t>
  </si>
  <si>
    <t>Atliekų tvarkymo sistemos organizavimas</t>
  </si>
  <si>
    <t xml:space="preserve">Apleistų (bešeimininkių ar savivaldybei nuosavybės teise priklausančių) pastatų ar kitų aplinką žalojančių objektų likvidavimas </t>
  </si>
  <si>
    <t>Kultūros paveldo objektų, esančių Kėdainių rajono savivaldybės teritorijoje, ir kultūros paveldo statinių, esančių Kėdainių senamiesčio dalyje, išsaugojimo darbų finansavimo programa</t>
  </si>
  <si>
    <t xml:space="preserve">Užtikrinti inžinerinio aprūpinimo (vandentiekio, nuotekų tinklų ir kt.) sistemų atnaujinimą ir plėtrą </t>
  </si>
  <si>
    <t>Gerinti susisiekimo infrastruktūrą, užtikrinant gyventojų darnų judumą bei mobilumą</t>
  </si>
  <si>
    <t>Seniūnijų administracinių pastatų atnaujinimas</t>
  </si>
  <si>
    <t>Seniūnaičių veiklos organizavimas</t>
  </si>
  <si>
    <t xml:space="preserve">Savivaldybės administracijos veiklos užtikrinimas </t>
  </si>
  <si>
    <t>Savivaldybės administracijos administracinės naštos mažinimo plano vykdymas</t>
  </si>
  <si>
    <t>Savivaldybės žmogiškųjų išteklių kompetencijų stiprinimas</t>
  </si>
  <si>
    <t>Diasporos politikos įgyvendinimas</t>
  </si>
  <si>
    <t>Kėdainių rajono savivaldybės administracijos kokybės vadybos sistemos priežiūra ir atnaujinimas</t>
  </si>
  <si>
    <t>Inžinerinių paslaugų, darbų ir įrenginių finansavimas</t>
  </si>
  <si>
    <t>Biudžetinių įstaigų kiemų dangos atnaujinimas</t>
  </si>
  <si>
    <t xml:space="preserve">Eil. Nr. </t>
  </si>
  <si>
    <t>Programos kodas ir pavadinimas</t>
  </si>
  <si>
    <t>1. Savivaldybės biudžetas (įskaitant skolintas lėšas)</t>
  </si>
  <si>
    <t>Iš jo:</t>
  </si>
  <si>
    <t>1.1. savivaldybės biudžeto lėšos (nuosavos, be ankstesnių metų likučio)</t>
  </si>
  <si>
    <t>1.2. Lietuvos Respublikos valstybės biudžeto dotacijos</t>
  </si>
  <si>
    <t>1.3. Pajamų įmokos ir kitos pajamos</t>
  </si>
  <si>
    <t>1.4. Europos Sąjungos ir kitos tarptautinės finansinės paramos lėšos</t>
  </si>
  <si>
    <t>1.5. Skolintos lėšos</t>
  </si>
  <si>
    <t>1.6. Ankstesnių metų likučiai</t>
  </si>
  <si>
    <t>2. Kiti šaltiniai (Europos Sąjungos finansinė parama projektams įgyvendinti ir kitos teisėtai gautos lėšos, nurodant atskirus šaltinius)</t>
  </si>
  <si>
    <t>Iš jų: regioninių pažangos priemonių lėšos</t>
  </si>
  <si>
    <t>IŠ VISO programai finansuoti pagal finansavimo šaltinius (1 ir 2 punktai)</t>
  </si>
  <si>
    <t>SBL</t>
  </si>
  <si>
    <t>KT</t>
  </si>
  <si>
    <t>Infrastruktūros plėtros techninės dokumentacijos rengimas ir infrastruktūros gerinimo darbai (SĮP)</t>
  </si>
  <si>
    <t>Išmokos pagal savivaldybės  infrastruktūros plėtros sutartis (SĮP)</t>
  </si>
  <si>
    <t>Socialinių būstų įsigijimas</t>
  </si>
  <si>
    <t>1.1. savivaldybės biudžeto lėšos (nuosavos, be ankstesnių metų likučio)  SB</t>
  </si>
  <si>
    <t>1.2. Lietuvos Respublikos valstybės biudžeto dotacijos   SBVB</t>
  </si>
  <si>
    <t>1.3. Pajamų įmokos ir kitos pajamos  ĮP</t>
  </si>
  <si>
    <t>1.4. Europos Sąjungos ir kitos tarptautinės finansinės paramos lėšos ES</t>
  </si>
  <si>
    <t>1.5. Skolintos lėšos SK</t>
  </si>
  <si>
    <t>1.6. Ankstesnių metų likučiai  SBL</t>
  </si>
  <si>
    <t>2. Kiti šaltiniai (Europos Sąjungos finansinė parama projektams įgyvendinti ir kitos teisėtai gautos lėšos, nurodant atskirus šaltinius)  KT</t>
  </si>
  <si>
    <t xml:space="preserve">Iš jų: regioninių pažangos priemonių lėšos </t>
  </si>
  <si>
    <t>Savivaldybės tarybos, mero ir jo tarnybos veiklos užtikrinimas</t>
  </si>
  <si>
    <t xml:space="preserve">Visuomenės įtraukimas į planavimo, biudžeto formavimo, konsultavimosi procesus, organizuojant dalyvaujamojo biudžeto iniciatyvų konkursą ir iniciatyvų įgyvendinimą </t>
  </si>
  <si>
    <t>IŠ VISO PROGRAMOS ĮGYVENDINTI</t>
  </si>
  <si>
    <t>004-01-03-02 (TP)</t>
  </si>
  <si>
    <t>IŠ VISO</t>
  </si>
  <si>
    <t>Nemokamo mokinių maitinimo kainos bendrojo ugdymo mokyklose kompensavimas</t>
  </si>
  <si>
    <t>Lygių galimybių, moterų ir vyrų lygybės politikos įgyvendinimas bei asmens duomenų apsaugos užtikrinimas</t>
  </si>
  <si>
    <t>Savivaldybės korupcijos prevencijos veiksmų plano įgyvendinimas</t>
  </si>
  <si>
    <t>Asignavimų ir kitų lėšų pokytis, palyginti su ankstesnių metų patvirtintų asignavimų ir kitų lėšų planu</t>
  </si>
  <si>
    <t>Užtikrinti ir gerinti stacionarias ir nestacionarias socialines paslaugas socialinę riziką patiriančioms šeimoms, asmenims ir vaikams</t>
  </si>
  <si>
    <t>Asmenų su negalia reikalų koordinavimas</t>
  </si>
  <si>
    <t xml:space="preserve">SB </t>
  </si>
  <si>
    <t>004-01-04-03 (TP)</t>
  </si>
  <si>
    <t>Kultūros centrų ir jų skyrių, bibliotekos ir jos filialų materialinės, infrastruktūrinės aplinkos atnaujinimas</t>
  </si>
  <si>
    <t>005-01-02-01 (TP)</t>
  </si>
  <si>
    <t xml:space="preserve">Nevyriausybinių organizacijų institucinis stiprinimas bei veiklos plėtojimo projektų finansavimas </t>
  </si>
  <si>
    <t>Rajono savivaldybės renginių, kultūrinių iniciatyvų finansavimas, etninės kultūros puoselėjimas, mėgėjų meno kolektyvų veiklos stiprinimas</t>
  </si>
  <si>
    <t>Bešeimininkių ir bepriežiūrių gyvūnų surinkimas, karantinavimas, priežiūra</t>
  </si>
  <si>
    <t>Tobulinti atliekų tvarkymo bei aplinkos išsaugojimo sistemą, užtikrinti estetišką aplinką</t>
  </si>
  <si>
    <t>Prižiūrėti, tvarkyti savivaldybės viešąsias teritorijas, gerinti kraštovaizdžio apsaugą, didinti jo patrauklumą</t>
  </si>
  <si>
    <t>Gyvenviečių lietaus nuotekų-drenažų sistemų remontas</t>
  </si>
  <si>
    <t xml:space="preserve">Melioracijos inžinerinių statinių rekonstravimas Nevėžio pabaseinyje - Nevėžio  ir Šušvės upių žiotyse </t>
  </si>
  <si>
    <t>Individualios pagalbos teikimo išlaidų kompensacijų teikimas ir administravimas</t>
  </si>
  <si>
    <t>Išmokų vaikams teikimas ir administravimas</t>
  </si>
  <si>
    <t>Lietuvos Respublikos teisės aktuose numatytos paramos teikimas užsieniečiams, pasitraukusiems iš Ukrainos dėl Rusijos Federacijos karinių veiksmų Ukrainoje</t>
  </si>
  <si>
    <t>Užtikrinti ir gerinti socialines paslaugas, teikiamas institucijose, namuose ir bendruomenėje asmenims su negalia bei senyvo amžiaus asmenims</t>
  </si>
  <si>
    <t>Intelekto ir (ar) psichikos negalią turinčių asmenų atvejo vadybos paslaugų teikimas</t>
  </si>
  <si>
    <t xml:space="preserve">Materialinio nepritekliaus mažinimo programos Lietuvoje įgyvendinimas </t>
  </si>
  <si>
    <t xml:space="preserve">Sudaryti prielaidas ugdymo kokybei gerinti, mažinti ugdymo kokybės skirtumus tarp mokyklų, užtikrinti STEAM dalykų programų įgyvendinimą bei skaitmeninio ugdymo turinio plėtrą </t>
  </si>
  <si>
    <t>002-01-04-06 (TP)</t>
  </si>
  <si>
    <t>Nutolusios saulės elektrinės įsigijimas</t>
  </si>
  <si>
    <t>Stiprinti savivaldybės institucijų ir verslo įmonių bendradarbiavimą, sudaryti palankias sąlygas sumanios pramonės ir logistikos srities verslų atsiradimui, plėtrai bei investicijų pritraukimui</t>
  </si>
  <si>
    <t>VšĮ Kėdainių turizmo ir verslo informacijos centro efektyvios veiklos užtikrinimas turizmo srityje</t>
  </si>
  <si>
    <t>VšĮ Kėdainių turizmo ir verslo informacijos centro efektyvios veiklos užtikrinimas verslo srityje</t>
  </si>
  <si>
    <t>SB (AA)</t>
  </si>
  <si>
    <t>Remti ir vykdyti aplinkos kokybės gerinimo, aplinkos monitoringo ir kitas aplinkos apsaugos iniciatyvas</t>
  </si>
  <si>
    <t>Rengti, atnaujinti  teritorijų planavimo ir kitus dokumentus, sudarant sąlygas darniai infrastruktūros plėtrai</t>
  </si>
  <si>
    <t xml:space="preserve">Prevencinių priemonių, kuriomis siekiama išvengti medžiojamųjų gyvūnų daromos žalos miškui, įgyvendinimas </t>
  </si>
  <si>
    <t xml:space="preserve">Individualių nuotekų valymo įrenginių kompensavimas gyventojams </t>
  </si>
  <si>
    <t>SBVB (KPP)</t>
  </si>
  <si>
    <t>Plėtoti tvarų ir efektyvų žemės ūkį</t>
  </si>
  <si>
    <t xml:space="preserve">Vietinės reikšmės kelių ir gatvių remontas, priežiūra ir palaikymas,  saugaus eismo ir darnaus judumo priemonių diegimas (KPP) </t>
  </si>
  <si>
    <t>Vystyti gyvenamąją aplinką, užtikrinant viešosios infrastruktūros priežiūrą, atnaujinimą ir tinkamą naudojimą</t>
  </si>
  <si>
    <t>Europos Sąjungos infrastruktūros projektų, kuriems taikomas apmokėjimas kompensavimo būdu, išlaidų apmokėjimas</t>
  </si>
  <si>
    <t xml:space="preserve">Išlaidų už įsigytus produktus, mokinio reikmenis finansavimas, socialinės paramos mokiniams administravimas </t>
  </si>
  <si>
    <t xml:space="preserve">Prižiūrėti ir plėtoti energetinę infrastruktūrą, diegti energiją taupančias priemones </t>
  </si>
  <si>
    <t>Nuostolių, susidariusių dėl būtinų keleivinio transporto paslaugų teikimo visuomenei, apmokėjimas</t>
  </si>
  <si>
    <t>Sporto veiklos programų finansavimas</t>
  </si>
  <si>
    <t xml:space="preserve">Užsienio kilmės Lietuvos gyventojų integracijos koordinavimas </t>
  </si>
  <si>
    <t>Gerinti švietimo pagalbos teikimą, įgyvendinti kokybišką įvairių ugdymosi poreikių turinčių mokinių ugdymą, taikant inovatyvius ugdymo(si) metodus ir būdus</t>
  </si>
  <si>
    <t>Neformaliojo vaikų švietimo, socializacijos, prevencijos veiklų programų plėtojimas, vaikų vasaros stovyklų finansavimas</t>
  </si>
  <si>
    <t>Didinti pedagogų ir mokinių motyvaciją, užtikrinti sveiką, saugią emocinę ir fizinę aplinką ugdymo įstaigose</t>
  </si>
  <si>
    <t>Jaunimo veiklos projektų, programų  finansavimas</t>
  </si>
  <si>
    <t>Skatinti gyventojų fizinį aktyvumą, vystyti įvairias gyventojų poreikius atitinkančias sporto šakas, didinti sportinės veiklos žinomumą</t>
  </si>
  <si>
    <t>Gerinti ugdymo, kultūros, sporto paskirties viešąją infrastruktūrą, modernizuoti materialinę ir edukacinę aplinką, vadovaujantis universalaus dizaino principais</t>
  </si>
  <si>
    <t>Kelių dangos gerinimo finansavimas seniūnijose</t>
  </si>
  <si>
    <t>Šėtos gimnazijos sporto aikštyno atnaujinimas</t>
  </si>
  <si>
    <t xml:space="preserve">Bendrojo ir ikimokyklinio ugdymo įstaigų (skyrių) pastatų modernizavimo techninės dokumentacijos rengimas bei pastatų modernizavimas </t>
  </si>
  <si>
    <t>Sporto infrastruktūrai prie ugdymo įstaigų  atnaujinti reikalingos techninės dokumentacijos rengimas ir atnaujinimo darbai</t>
  </si>
  <si>
    <t>Pagalbos pinigai globėjams, globojantiems vaikus</t>
  </si>
  <si>
    <t xml:space="preserve">Smurto artimoje aplinkoje bei krizių įveikimo prevencija,  pagalba socialiai pažeidžiamiems asmenims </t>
  </si>
  <si>
    <t>Užtikrinti gyventojų socialinį bei viešąjį saugumą</t>
  </si>
  <si>
    <t>Gyventojų civilinio saugumo užtikrinimas</t>
  </si>
  <si>
    <t>Visuomenės sveikatos rėmimo specialiosios programos priemonių įgyvendinimas</t>
  </si>
  <si>
    <t xml:space="preserve">Valstybės perduotų savivaldybei funkcijų kokybiškas įgyvendinimas ir organizavimas </t>
  </si>
  <si>
    <t xml:space="preserve">Kompensacijų nepriklausomybės gynėjams mokėjimas bei išmokų ginkluoto pasipriešinimo dalyviams apmokėjimas </t>
  </si>
  <si>
    <t xml:space="preserve">IT sistemų atnaujinimas, priežiūra, kibernetinio saugumo užtikrinimas, kolokacijos paslauga Valstybės duomenų centre, bendradarbiavimas dėl VDV IS, apimant "duomenų ežerą" </t>
  </si>
  <si>
    <t xml:space="preserve">Aktyvios visuomenės ugdymo programa </t>
  </si>
  <si>
    <t xml:space="preserve"> Socialinės gerovės užtikrinimo programa</t>
  </si>
  <si>
    <t xml:space="preserve"> Darnios aplinkos ir infrastruktūros plėtros programa</t>
  </si>
  <si>
    <t>Ekonominės plėtros programa</t>
  </si>
  <si>
    <t>001-01-01-02 (PP)</t>
  </si>
  <si>
    <t>001-01-01-03 (TP)</t>
  </si>
  <si>
    <t>001-01-01-04 (TP, PP)</t>
  </si>
  <si>
    <t>002-01-01-05 (TP, PP)</t>
  </si>
  <si>
    <t>001-01-02-04 (PP)</t>
  </si>
  <si>
    <t>001-01-04-06 (TP)</t>
  </si>
  <si>
    <t>001-01-04-07 (TP)</t>
  </si>
  <si>
    <t>001-01-04-09 (TP)</t>
  </si>
  <si>
    <t>001-01-05 (T)</t>
  </si>
  <si>
    <t>001-01-05-03 (TP)</t>
  </si>
  <si>
    <t>001-01-06-02 (TP)</t>
  </si>
  <si>
    <t>001-01-06-03 (TP)</t>
  </si>
  <si>
    <t>001-01-07 (T)</t>
  </si>
  <si>
    <t>001-01-07-05 (TP)</t>
  </si>
  <si>
    <t>001-01-07-06 (TP)</t>
  </si>
  <si>
    <t>001-01-08 (T)</t>
  </si>
  <si>
    <t>001-01-08-01 (TP)</t>
  </si>
  <si>
    <t>001-01-08-03 (TP)</t>
  </si>
  <si>
    <t>001-01-08-06 (TP)</t>
  </si>
  <si>
    <t>001-01-09 (T)</t>
  </si>
  <si>
    <t>001-01-09-01 (TP)</t>
  </si>
  <si>
    <t>001-01-09-02 (TP)</t>
  </si>
  <si>
    <t>001-01-10 (T)</t>
  </si>
  <si>
    <t>001-01-10-01 (TP)</t>
  </si>
  <si>
    <t>001-01-10-02 (TP)</t>
  </si>
  <si>
    <t>001-01-10-03 (TP)</t>
  </si>
  <si>
    <t>001-01-10-07 (TP)</t>
  </si>
  <si>
    <t>001-01-10-09 (TP)</t>
  </si>
  <si>
    <t>002-01-01-03 (PP)</t>
  </si>
  <si>
    <t>002-01-05-04 (TP)</t>
  </si>
  <si>
    <t>002-01-05-05 (TP)</t>
  </si>
  <si>
    <t>002-01-05-07 (TP)</t>
  </si>
  <si>
    <t>002-01-05-08 (TP)</t>
  </si>
  <si>
    <t>002-01-05-10 (TP)</t>
  </si>
  <si>
    <t>002-01-05-11 (TP)</t>
  </si>
  <si>
    <t>002-01-05-09 (TP)</t>
  </si>
  <si>
    <t>002-01-06 (T)</t>
  </si>
  <si>
    <t>002-01-06-03 (TP)</t>
  </si>
  <si>
    <t>002-01-07-02 (TP)</t>
  </si>
  <si>
    <t>002-01-07-03 (TP)</t>
  </si>
  <si>
    <t>002-01-07-05 (TP)</t>
  </si>
  <si>
    <t>002-01-07-06 (TP)</t>
  </si>
  <si>
    <t>002-01-07-09 (TP)</t>
  </si>
  <si>
    <t>002-01-08-02 (TP)</t>
  </si>
  <si>
    <t>002-01-08-03 (TP)</t>
  </si>
  <si>
    <t>003-01-01-02  (TP)</t>
  </si>
  <si>
    <t>003-01-02-02 (PP)</t>
  </si>
  <si>
    <t>003-01-03 (T)</t>
  </si>
  <si>
    <t>003-01-05 (T)</t>
  </si>
  <si>
    <t>003-01-05-02 (TP)</t>
  </si>
  <si>
    <t>003-01-03-06 (PP)</t>
  </si>
  <si>
    <t>003-01-05-01 (PP)</t>
  </si>
  <si>
    <t>003-01-06 (T)</t>
  </si>
  <si>
    <t>003-01-06-01 (TP)</t>
  </si>
  <si>
    <t>003-01-06-02 (TP</t>
  </si>
  <si>
    <t>003-01-07 (T)</t>
  </si>
  <si>
    <t>003-01-07-01 (TP)</t>
  </si>
  <si>
    <t>003-01-07-02 (TP)</t>
  </si>
  <si>
    <t>003-01-07-03 (TP)</t>
  </si>
  <si>
    <t>003-01-07-04 (TP)</t>
  </si>
  <si>
    <t>003-01-07-05 (TP)</t>
  </si>
  <si>
    <t>003-01-07-06 (TP)</t>
  </si>
  <si>
    <t>003-01-08 (T)</t>
  </si>
  <si>
    <t>003-01-08-01 (TP)</t>
  </si>
  <si>
    <t>003-01-08-02 (TP)</t>
  </si>
  <si>
    <t>003-01-08-03 (TP)</t>
  </si>
  <si>
    <t>003-01-08-04 (TP)</t>
  </si>
  <si>
    <t>003-01-08-05 (TP)</t>
  </si>
  <si>
    <t>004-01-01 (T, P)</t>
  </si>
  <si>
    <t>004-01-01-03 (PP)</t>
  </si>
  <si>
    <t>004-01-03-05 (TP)</t>
  </si>
  <si>
    <t>004-01-01-04 (PP)</t>
  </si>
  <si>
    <t>005-01-01-05 (TP)</t>
  </si>
  <si>
    <t>005-01-01-06 (TP)</t>
  </si>
  <si>
    <t>005-01-01-07 (TP)</t>
  </si>
  <si>
    <t>005-01-01-08 (TP)</t>
  </si>
  <si>
    <t>005-01-01-11 (TP)</t>
  </si>
  <si>
    <t>005-01-01-12 (TP)</t>
  </si>
  <si>
    <t>005-01-01-09 (TP)</t>
  </si>
  <si>
    <t>Saugių ugdymo sąlygų įstaigose užtikrinimas</t>
  </si>
  <si>
    <t xml:space="preserve">Vystyti jaunimui palankią aplinką, plėsti ir skatinti įvairias veiklas ir užimtumą, formuojant jaunimo politiką </t>
  </si>
  <si>
    <t xml:space="preserve">Jaunimui palankios aplinkos vystymas, skatinant įvairias veiklas,  formuojant jaunimo politiką </t>
  </si>
  <si>
    <t>Organizuoti  kultūros įstaigų veiklą,  užtikrinti kultūros paslaugų kokybę ir jų prieinamumą, finansuoti renginius bei kultūrines iniciatyvas</t>
  </si>
  <si>
    <t xml:space="preserve">Jaunimo užimtumo vasarą ir integracijos į darbo rinką programos įgyvendinimas,   skatinimas užsiimti savanoriška veikla </t>
  </si>
  <si>
    <t>Skatinti nevyriausybinių ir bendruomeninių organizacijų  plėtrą, didinti jų įtrauktį</t>
  </si>
  <si>
    <t xml:space="preserve">Bendruomeninių organizacijų veiklos projektų finansavimas, bendruomeninės veiklos stiprinimas </t>
  </si>
  <si>
    <t xml:space="preserve">Miesto bei rajono vietos veiklos grupių plėtros strategijų finansavimas </t>
  </si>
  <si>
    <t>Bendruomeninės fizinio aktyvumo infrastruktūros atnaujinimas ir (arba) plėtra</t>
  </si>
  <si>
    <t>Finansuoti sporto veiklos programas, skatinti sporto organizacijas, sporto komandas ir sportininkus</t>
  </si>
  <si>
    <t>Kėdainių kultūros centro rekonstrukcija ir  įveiklinimas</t>
  </si>
  <si>
    <t>Socialinių išmokų bei kompensacijų (būsto šildymo, šalto bei karšto vandens), paramos mirties atveju teikimas ir administravimas</t>
  </si>
  <si>
    <t>Prisidėjimas prie Savivaldybei priklausančio būsto renovacijos</t>
  </si>
  <si>
    <t xml:space="preserve">Aplinkos kokybės gerinimas ir apsauga, visuomenės aplinkosauginis švietimas </t>
  </si>
  <si>
    <t xml:space="preserve">Aplinkos monitoringas, oro, dirvožemio, požeminio ir paviršinio vandens nuotekų tyrimai </t>
  </si>
  <si>
    <t>Susidariusių atliekų surinkimas, transportavimas, tvarkymas, konteinerių, kompostavimo dėžių įsigijimas</t>
  </si>
  <si>
    <t>Želdynų ir želdinių apsauga, tvarkymas, būklės stebėsena, gėlynų kūrimas</t>
  </si>
  <si>
    <t>Dokumentų, padedančių užtikrinti darnią rajono savivaldybės teritorijų plėtrą, rengimas</t>
  </si>
  <si>
    <t xml:space="preserve">Investicinių projektų, planų, paraiškų, kitos techninės dokumentacijos rengimas  paramai gauti </t>
  </si>
  <si>
    <t>Objektų remontai pagal administracijos direktoriaus įsakymus</t>
  </si>
  <si>
    <t xml:space="preserve">Avarinių židinių likvidavimas </t>
  </si>
  <si>
    <t>Vandentiekio, nuotekų tinklų rekonstrukcija ir plėtra mieste</t>
  </si>
  <si>
    <t>Gatvių apšvietimo rekonstrukcija, įrengimas, modernizavimas</t>
  </si>
  <si>
    <t>Biudžetinių įstaigų stogų remontas</t>
  </si>
  <si>
    <t xml:space="preserve">Kompleksiškas daugiabučių gyvenamųjų namų kvartalų atnaujinimas </t>
  </si>
  <si>
    <t xml:space="preserve">Infrastruktūros miesto parke įrengimas </t>
  </si>
  <si>
    <t xml:space="preserve">Babėnų šilo miškotvarka ir pritaikymas patogiam poilsiui, laisvalaikiui </t>
  </si>
  <si>
    <t>Lankytinų objektų ir jų teritorijų,  kultūros paveldo objektų ar objektų, esančių kultūros paveldo teritorijų prieigose tvarkybos reikalingos dokumentacijos rengimas, objektų atnaujinimas</t>
  </si>
  <si>
    <t>Minareto ir jo prieigų tvarkyba</t>
  </si>
  <si>
    <t xml:space="preserve">Evangelikų ir reformatų bažnyčios infrastruktūros, jos varpinės  atnaujinimas </t>
  </si>
  <si>
    <t>Savivaldybės valdymo tobulinimo programa</t>
  </si>
  <si>
    <t>Jaunuolių skatinimas pasirinkti policijos pareigūno profesiją</t>
  </si>
  <si>
    <t xml:space="preserve">Dalyvavimas vaikų mokymo plaukti projekte „Mokėk plaukti ir saugiau elgtis vandenyje“ </t>
  </si>
  <si>
    <t>001-01-10-10 (TP)</t>
  </si>
  <si>
    <t xml:space="preserve">Dalyvaujamojo biudžeto iniciatyvų ugdymo įstaigose įgyvendinimas </t>
  </si>
  <si>
    <t>Saugios aplinkos kūrimas ir bendruomenės viešosios tvarkos užtikrinimas</t>
  </si>
  <si>
    <t>Geriamojo vandens tiekimo ir buitinių nuotekų tvarkymo infrastruktūros plėtros ir/ar rekonstrukcijos kaimiškosiose gyvenvietėse techninės dokumentacijos rengimas</t>
  </si>
  <si>
    <t>Projekto "Kėdainių miesto viešosios infrastruktūros, svarbios verslui, atnaujinimas ir plėtra "įgyvendinimas</t>
  </si>
  <si>
    <t>Sporto centro bazių atnaujinimas ir plėtra</t>
  </si>
  <si>
    <t>Suorganizuotas jaunimo dienos renginys</t>
  </si>
  <si>
    <t>Finansuotų  projektų, programų skaičius</t>
  </si>
  <si>
    <t>Invazinių augalų ugaviečių skaičiaus sumažėjimas Kėdainių r. sav., proc.</t>
  </si>
  <si>
    <t xml:space="preserve">Pagal patvirtintą aplinkos monitoringo programą per pusmetį nustatytų teršalų koncentracijų verčių viršijimų dalis nuo visų atliktų tyrimų, proc. </t>
  </si>
  <si>
    <t xml:space="preserve">Per metus registruotų gyvūnų daromos žalos incidentų skaičiaus sumažėjimas, proc. </t>
  </si>
  <si>
    <t>Per metus patenkintų prašymų dalis, proc., nuo gautų prašymų skaičiaus</t>
  </si>
  <si>
    <t>15</t>
  </si>
  <si>
    <t>ne daugiau 5</t>
  </si>
  <si>
    <t>10</t>
  </si>
  <si>
    <t>20</t>
  </si>
  <si>
    <t>5</t>
  </si>
  <si>
    <t>Gautų  skundų dėl nesklandaus komunalinių atliekų tvarkymo sistemos veikimo, skaičiaus mažėjimas (kasmet), proc.</t>
  </si>
  <si>
    <t>Komunalinių atliekų tvarkymo sistemos įgyvendinimas pagal Kėdainių r. sav. atliekų prevencijos ir tvarkymo 2021-2027 m. planą, proc.</t>
  </si>
  <si>
    <t>90</t>
  </si>
  <si>
    <t>100</t>
  </si>
  <si>
    <t>Suteikta laikina globa bešeimininkiams gyvūnams, proc.</t>
  </si>
  <si>
    <t>Seniūnijų skaičius, kuriose įgyvendinamos želdynų ir želdinių apsaugos, tvarkymo, būklės stebėsenos, želdynų kūrimo, želdinių veisimo ir inventorizavimo priemonės</t>
  </si>
  <si>
    <t>Parengtų teritorijų planavimo dokumentų (specialiųjų, detaliųjų, bendrųjų, geodezinių, žemės sklypų formavimo ir pertvarkymo, kadastrinių matavimų  ir kt.) skaičius</t>
  </si>
  <si>
    <t>~40</t>
  </si>
  <si>
    <t xml:space="preserve">Parengtos dokumentacijos skaičius </t>
  </si>
  <si>
    <t>pagal poreikį</t>
  </si>
  <si>
    <t>Paklota vandentiekio ir nuotekų tinklų, m</t>
  </si>
  <si>
    <t>~300</t>
  </si>
  <si>
    <t>Remontuotų objektų skaičius</t>
  </si>
  <si>
    <t>Objektų skaičius, kuriuose likviduoti avariniai židiniai</t>
  </si>
  <si>
    <t>Parengtos techninės dokumentacijos skaičius</t>
  </si>
  <si>
    <t>1 Mw</t>
  </si>
  <si>
    <t>Remontuotų biudžetinių įstaigų kiemų skaičius</t>
  </si>
  <si>
    <t>Įsigytos galios nutolusi saulės elektrinė</t>
  </si>
  <si>
    <t>Įgyvendinta projekto veiklų, proc. (iš viso)</t>
  </si>
  <si>
    <t>Nutiestų tinklų, pakeistų atramų, šviestuvų kaičius</t>
  </si>
  <si>
    <t>KPP lėšomis suremontuotų, rekonstruotų, naujai nutiestų kelių ir pėsčiųjų bei dviračių takų ilgis, km</t>
  </si>
  <si>
    <t>~10</t>
  </si>
  <si>
    <t>Autobusų maršrutų skaičius</t>
  </si>
  <si>
    <t>Pastatų, kurių stogai remontuoti, skaičius</t>
  </si>
  <si>
    <t xml:space="preserve">Parengtų techninių dokumentacijų skaičius </t>
  </si>
  <si>
    <t>2</t>
  </si>
  <si>
    <t>Projektų, kuriems reikalingas savivaldybės indėlio prisidėjimas, skaičius</t>
  </si>
  <si>
    <t>12</t>
  </si>
  <si>
    <t>Atnaujinamų teritorijų skaičius, m2</t>
  </si>
  <si>
    <t>~9000</t>
  </si>
  <si>
    <t>Subjektų, kuriems suteikta finansinė parama, skaičius</t>
  </si>
  <si>
    <t>Finansuotų bendruomeninių organizacijų skaičius/ įgyvendintų projekto veiklų proc.</t>
  </si>
  <si>
    <t>13</t>
  </si>
  <si>
    <t xml:space="preserve">Savivaldybės savo indėliu prisidėjusi prie  plėtros strategijos projektų, skaičius </t>
  </si>
  <si>
    <t>Išmokytų 1-4 klasių mokinių plaukti skaičius nuo dalyvavusių programoje vaikų skaičiaus, proc.</t>
  </si>
  <si>
    <t>Atnaujintų/įrengtų vaikų sporto ir žaidimų aikštelių skaičius</t>
  </si>
  <si>
    <t xml:space="preserve">Sporto projektuose vykdytų veiklų ir unikalių dalyvių skaičiaus didėjimas, proc. </t>
  </si>
  <si>
    <t>0,7</t>
  </si>
  <si>
    <t>1</t>
  </si>
  <si>
    <t>Per metus atnaujintų arba naujai įrengtų   infrastruktūros objektų skaičius (valdomų sporto centro bazių)</t>
  </si>
  <si>
    <t xml:space="preserve">Iškovotų medalių šalies ir tarptautinėse aukšto meistriškumo varžybose skaičius </t>
  </si>
  <si>
    <t>&gt; 70</t>
  </si>
  <si>
    <t>Programoje, dalyvaujančių įstaigų skaičius (tinklaveika)</t>
  </si>
  <si>
    <t>Pirmoko krepšelį gaunančiųjų skaičius</t>
  </si>
  <si>
    <t>~400</t>
  </si>
  <si>
    <t xml:space="preserve">Įstaigų, plečiančių skaitmeninimą,  skaičius </t>
  </si>
  <si>
    <t>Mokinių, dalyvavusių vasaros stovyklose, dalis (proc.)</t>
  </si>
  <si>
    <t>14,6</t>
  </si>
  <si>
    <t>40</t>
  </si>
  <si>
    <t>Mokinių, kurie naudojasi sukurta visos dienos mokyklos infrastruktūra, skaičius</t>
  </si>
  <si>
    <t>&lt;900</t>
  </si>
  <si>
    <t>Dalykinių olimpiadų ir konkursų prizininkų skaičius, tenkantis 10 tūkst. mokinių</t>
  </si>
  <si>
    <t>Mokinių, kuriems skirti piniginiai prizai, skaičius</t>
  </si>
  <si>
    <t>Ekologiškai besimaitinančių vaikų skaičius</t>
  </si>
  <si>
    <t>Projekto „Ankstyvojo ugdymo užtikrinimas vaikams iš socialinę riziką patiriančių šeimų“ įgyvendinimas</t>
  </si>
  <si>
    <t xml:space="preserve">Įgyvendinamų prevencinių priemonių skaičius </t>
  </si>
  <si>
    <t>Finansuotų  projektų skaičius / projektų dalyvių ir lankytojų skaičius</t>
  </si>
  <si>
    <t xml:space="preserve">Atlikta numatytų atnaujinimo darbų, proc. / atnaujinta sporto infrastruktūra besinaudojančių asmenų skaičiaus </t>
  </si>
  <si>
    <t>30</t>
  </si>
  <si>
    <t>Įstaigų, kurioms gerinama materialinė, infrastruktūrinė aplinka, skaičius</t>
  </si>
  <si>
    <t>4</t>
  </si>
  <si>
    <t>Asmenų, gaunančių socialinę pašalpą ir kompensacijas, skaičius</t>
  </si>
  <si>
    <t>Mokinių, gaunančių nemokamą maitinimą, skaičius</t>
  </si>
  <si>
    <t>Mokinių, gaunančių būtiniausius mokinio reikmenis, skaičius</t>
  </si>
  <si>
    <t>Vaikų, gaunančių nemokamą maitinimą, skaičius</t>
  </si>
  <si>
    <t>Parduotų su nuolaida bilietų skaičius (tūkst.)</t>
  </si>
  <si>
    <t>Asmenų, gavusių kompensacijas, skaičius</t>
  </si>
  <si>
    <t>Asmenų, gavusių būsto nuomos ar išperkamosios būsto nuomos mokesčių dalies kompensaciją, skaičius iš bendro asmenų, turinčių teisę į paramą būstui išsinuomoti ir įrašytų  į sąrašus, skaičiaus, proc.</t>
  </si>
  <si>
    <t>Asmenų, gaunančių išmokas vaikams, skaičius</t>
  </si>
  <si>
    <t>Asmenų, kurių neveiksnumas peržiūrėtas, skaičius</t>
  </si>
  <si>
    <t>Pasibaigus užimtumo didinimo programoms po 6 mėnesių dirbs arba vykdys savarankišką veiklą asmenų dalis iš užimtumo didinimo programų dalyvių skaičiaus (procentai)</t>
  </si>
  <si>
    <t>Asmenų, gaunančių kompensaciją, skaičius</t>
  </si>
  <si>
    <t>Paramos gavėjų skaičius</t>
  </si>
  <si>
    <t>Paslaugų gavėjų skaičius</t>
  </si>
  <si>
    <t>Globojamų asmenų skaičius/globojamų asmenų, kuriems teikiamos paslaugos, procentas, palyginus su visais asmenimis, kuriems nustatytas paslaugos poreikis</t>
  </si>
  <si>
    <t>Asmenų su negalia klausimų koordinavimo funkcijos vykdymas, proc.</t>
  </si>
  <si>
    <t>Asmenų, kuriems vienu metu teikiamos atvejo vadybos paslaugos, skaičius</t>
  </si>
  <si>
    <t>Finansuotų vaikų dienos centrų  skaičius/veiklose dalyvavusių vaikų, jaunuolių  skaičius</t>
  </si>
  <si>
    <t>Įgyvendintų prevencinių priemonių skaičius</t>
  </si>
  <si>
    <t>3</t>
  </si>
  <si>
    <t xml:space="preserve">Paramos teikimo nepasiturintiems asmenims užtikrinimas, proc. </t>
  </si>
  <si>
    <t>Asmenų, gaunančių individualios pagalbos teikimo išlaidų kompensacijas, skaičius</t>
  </si>
  <si>
    <t xml:space="preserve">Numatytos paramos teikimas pagal teisės aktus, proc. </t>
  </si>
  <si>
    <t xml:space="preserve">Koordinatoriaus funkcijų vykdymas, proc. </t>
  </si>
  <si>
    <t>14</t>
  </si>
  <si>
    <t>~200</t>
  </si>
  <si>
    <t>Globojamų vaikų skaičius</t>
  </si>
  <si>
    <t>139</t>
  </si>
  <si>
    <t>Asmenų, kuriems finansuotos socialinės paslaugos, skaičius</t>
  </si>
  <si>
    <t>Asmenų, gaunančių išmokas, skaičius</t>
  </si>
  <si>
    <t>Laikino atokvėpio paslaugos teikimas ir administravimas</t>
  </si>
  <si>
    <t xml:space="preserve">Paslaugos teikimo užtikrinimas, asmenims, kuriems nustatytas poreikis, proc. </t>
  </si>
  <si>
    <t>10/195</t>
  </si>
  <si>
    <t>Asmenų, kuriems suteikta krizių įveikimo, konsultacinė pagalba</t>
  </si>
  <si>
    <t>~120</t>
  </si>
  <si>
    <t>Paskatintų jaunuolių skaičius</t>
  </si>
  <si>
    <t>Įsigytų socialinės paskirties butų skaičius</t>
  </si>
  <si>
    <t>Įsigytas ir pritaikytas būstas</t>
  </si>
  <si>
    <t>Einamaisiais metais pagal poreikį atliktų  remontų socialiniuose būstuose skaičius, proc.</t>
  </si>
  <si>
    <t xml:space="preserve">Finansavimas pagal teikiamą poreikį </t>
  </si>
  <si>
    <t>Pritaikytų būstų neįgaliesiems skaičius</t>
  </si>
  <si>
    <t xml:space="preserve">Įvykdytų savivaldybės mobilizacijos plano priemonių dalis, proc. </t>
  </si>
  <si>
    <t>130,5</t>
  </si>
  <si>
    <t>Projekte dalyvaujančių verslo subjektų skaičius</t>
  </si>
  <si>
    <t xml:space="preserve">Suteiktų  informacinių, konsultacinių paslaugų ūkio subjektams ir asmenims pagal paklausimus skaičius, val. </t>
  </si>
  <si>
    <t>~520</t>
  </si>
  <si>
    <t>Įrengiamų/atnaujinamų/pritaikomų  parko elementų (erdvių)</t>
  </si>
  <si>
    <t>004-01-03-03 (TP)</t>
  </si>
  <si>
    <t>004-01-03-06 (TP)</t>
  </si>
  <si>
    <t>Turizmo ir verslo informacinio centro lankytojų skaičiaus didėjimas, proc., lyginant su praėjusiais metais</t>
  </si>
  <si>
    <t>Kulto pastatų, kuriems skirtas finansavimas tvarkybos darbams atlikti, skaičius</t>
  </si>
  <si>
    <t xml:space="preserve">Einamaisiais metais numatytų darbų, proc. </t>
  </si>
  <si>
    <t>Tvarkomų kultūros paveldo objektų ar kultūros paveldo statinių skaičius</t>
  </si>
  <si>
    <t>Tvarkomų objektų skaičius</t>
  </si>
  <si>
    <t>Remontuojamų, prižiūrimų melioracijos griovių ilgis, km</t>
  </si>
  <si>
    <t>Gyvenviečių, kuriose atlikti drenažo remonto darbai, skaičius</t>
  </si>
  <si>
    <t>Parengtų projektų skaičius</t>
  </si>
  <si>
    <t>8</t>
  </si>
  <si>
    <t>Rekonstruojamų melioracijos griovių ilgis, km</t>
  </si>
  <si>
    <t>~16500</t>
  </si>
  <si>
    <t>Tikslingai panaudoto rezervo
dalis, proc.</t>
  </si>
  <si>
    <t>Tikslingai panaudoto fondo
dalis, proc.</t>
  </si>
  <si>
    <t>Finansinių įsipareigojimų vykdymo savalaikiškumas, proc.</t>
  </si>
  <si>
    <t>Įgyvendinamų gyventojų iniciatyvų skaičius</t>
  </si>
  <si>
    <t>Seniūnijose išrinktų seniūnaičių skaičius</t>
  </si>
  <si>
    <t>70</t>
  </si>
  <si>
    <t>Vieta pagal lyčių lygybės stebėsenos savivaldybėse rodiklius (2023 m. -12)</t>
  </si>
  <si>
    <t>Korupcijos prevencijos veiksmų plano metinis įvykdymas, proc.</t>
  </si>
  <si>
    <t xml:space="preserve">Administracinės naštos mažinimo plano metinis įvykdymo proc. </t>
  </si>
  <si>
    <t>Savivaldybės administracijos darbuotojų, per metus tobulinusių kvalifikaciją, dalis, proc.</t>
  </si>
  <si>
    <t>Kokybės vadybos sistemos administracinių paslaugų rodiklių pasiekimas</t>
  </si>
  <si>
    <t>Diasporos atstovų, prisidedančių prie Kėdainių vardo garsinimo ir ryšių su užsienio lietuviais stiprinimo, skaičius</t>
  </si>
  <si>
    <t>2/3</t>
  </si>
  <si>
    <t>Vykdomų valstybės deleguotų funkcijų skaičius (bendras)</t>
  </si>
  <si>
    <t xml:space="preserve">Finansinės paramos teikimas per Savivaldybės smulkiojo verslo rėmimo fondą </t>
  </si>
  <si>
    <t>Administracijos pareigybių skaičius vykdantis savivaldybei priskirtas funkcijas / savivaldybės administracijos pareigybių skaičius, tenkantis 1000 rajono gyventojų</t>
  </si>
  <si>
    <t>005-01-03-02 (TP)</t>
  </si>
  <si>
    <t>10-tuke</t>
  </si>
  <si>
    <t xml:space="preserve"> Visuomenės sveikatos rėmimo specialiosios programos įgyvendinimas, proc.</t>
  </si>
  <si>
    <t>Asmenų, dalyvavusių sveikatos raštingumo didinimo veiklose, skaičius</t>
  </si>
  <si>
    <t>Finansuotų projektų skaičius</t>
  </si>
  <si>
    <t>Paramą gavusių nacionalinio, regionų ar vietos lygmens viešojo administravimo ar viešąsias paslaugas teikiančių įstaigų skaičius</t>
  </si>
  <si>
    <t>Asmenys, dalyvavę kvalifikacijos įgijimo veiklose</t>
  </si>
  <si>
    <t>pagal subjektų prašymus</t>
  </si>
  <si>
    <t>Prižiūrimų žvyrkelių ilgis, km / diegiamų dulkėtumo mažinimo priemonių skaičius</t>
  </si>
  <si>
    <t>~35/1</t>
  </si>
  <si>
    <t>Žemės ūkio subjektų pateiktų ir nagrinėjamų prašymų, paraiškų, aptarnaujamos žemės ūkio technikos, įregistruotos rajone ir atliktų techninių apžiūrų skaičius</t>
  </si>
  <si>
    <t xml:space="preserve">Valstybės perduotų savivaldybėm funkcijų vykdymas melioracijos srityje, remontuojant valstybei nuosavybės teise priklausančią melioracijos, hidrotechnikos infrastruktūrą </t>
  </si>
  <si>
    <t>Infrastruktūros vienetų, pritaikytų neįgaliųjų poreikiams, skaičius</t>
  </si>
  <si>
    <t xml:space="preserve">KRSA valdomų ir tvarkomų informacinių sistemų skaičius / visuomenei atvertų duomenų rinkinių skaičius (kaupiamieji vienetai) </t>
  </si>
  <si>
    <t>7</t>
  </si>
  <si>
    <t xml:space="preserve">Prioritetinėms sporto šakoms skirtų savivaldybės biudžeto asignavimų nuo bendro sporto veikloms skirto finansavimo,  dalis (proc.) </t>
  </si>
  <si>
    <t>Į dalyvaujamojo biudžeto iniciatyvas įsitraukusiųjų  mokyklų skaičius</t>
  </si>
  <si>
    <t>Atlikta numatytų pritaikymo darbų, proc. (bendras)</t>
  </si>
  <si>
    <t>Tarybos posėdžių, komitetų transliavimo dažnumas, viešumas ir prieinamumas visuomenei, proc.</t>
  </si>
  <si>
    <t>003-01-04 (T)</t>
  </si>
  <si>
    <t>Veiklos kodas</t>
  </si>
  <si>
    <t>Veiklos pavadinimas</t>
  </si>
  <si>
    <t>Atsakingas vykdytojas</t>
  </si>
  <si>
    <t>Vertinimo kriterijai</t>
  </si>
  <si>
    <t>Planas</t>
  </si>
  <si>
    <t>Pavadinimas</t>
  </si>
  <si>
    <t xml:space="preserve">PATVIRTINTA </t>
  </si>
  <si>
    <t xml:space="preserve">Kėdainių rajono savivaldybės administracijos direktoriaus  </t>
  </si>
  <si>
    <t xml:space="preserve">(Kėdainių rajono savivaldybės administracijos direktoriaus                            </t>
  </si>
  <si>
    <t>KĖDAINIŲ RAJONO SAVIVALDYBĖS ADMINISTRACIJA</t>
  </si>
  <si>
    <t>01 AKTYVIOS VISUOMENĖS UGDYMAS</t>
  </si>
  <si>
    <t>Švietimo, kultūros ir sporto skyrius</t>
  </si>
  <si>
    <t>Švietimo, kultūros ir sporto skyrius, Biudžeto ir finansų skyrius</t>
  </si>
  <si>
    <t>Strateginio planavimo ir investicijų skyrius, Apskaitos skyrius</t>
  </si>
  <si>
    <t>Priemonės koordinavimas</t>
  </si>
  <si>
    <t>Priemonės įgyvendinimo  koordinavimas</t>
  </si>
  <si>
    <t>Projekto „Ugdymo priemonės mokykloms“  koordinavimas</t>
  </si>
  <si>
    <t>Programų konkurso organizavimas, konsultacijos, paraiškų ir sutarčių derinimas, veiklų stebėjimas, vertinimas, ataskaitų teikimas</t>
  </si>
  <si>
    <t>Strateginio planavimo ir investicijų skyrius</t>
  </si>
  <si>
    <t>ES projekto koordinavimas, rangos darbų, įrangos, priemonių įsigijimo sutarčių  koordinavimas, rangovo / tiekėjų prisiimtų sutartinių įsipareigojimų vykdymo kontrolė</t>
  </si>
  <si>
    <t>ES projekto koordinavimas, rangos darbų, įrangos, priemonių įsigijimo viešųjų pirkimų organizavimas, sutarčių  koordinavimas, rangovo / tiekėjų prisiimtų sutartinių įsipareigojimų vykdymo kontrolė</t>
  </si>
  <si>
    <t>Švietimo, kultūros ir sporto skyrius, Apskaitos skyrius</t>
  </si>
  <si>
    <t>Strateginio planavimo ir investicijų skyrius, Statybos skyrius, Apskaitos skyrius</t>
  </si>
  <si>
    <t>Mokyklose besimokančių gabių mokinių, per vienerius mokslo metus pasiekusių puikių mokymosi rezultatų, įvertinimo ir paskatinimo organizavimas</t>
  </si>
  <si>
    <t>Vyr. specialistas (tarpinstitucinio bendradarbiavimo koordinatorius), patarėja (sveikatos reikalų koordinatorė), patarėja (jaunimo reikalų koordinatorė)</t>
  </si>
  <si>
    <t>Priemonės įgyvendinimo koordinavimas</t>
  </si>
  <si>
    <t xml:space="preserve">Švietimo, kultūros ir sporto skyrius, Biudžeto ir finansų skyrius </t>
  </si>
  <si>
    <t>Patarėja (jaunimo reikalų koordinatorė)</t>
  </si>
  <si>
    <t xml:space="preserve">Jaunimo veiklos projektų konkurso organizavimas, sutarčių rengimas, ataskaitų rinkimas </t>
  </si>
  <si>
    <t>Vyr. specialistė (nevyriausybinių organizacijų koordinatorė), Apskaitos skyrius</t>
  </si>
  <si>
    <t xml:space="preserve">Nevyriausybinių organizacijų veiklos projektų konkurso organizavimas </t>
  </si>
  <si>
    <t>Nevyriausybinių organizacijų forumo ir tarptautinės savanorių dienos paminėjimo organizavimas</t>
  </si>
  <si>
    <t>Vyr. specialistė (nevyriausybinių organizacijų koordinatorė)</t>
  </si>
  <si>
    <t xml:space="preserve">Rajono bendruomeninių organizacijų veiklos projektų konkurso organizavimas </t>
  </si>
  <si>
    <t>Sutarčių su strategijos vykdytojais ir projektų vykdytojais sudarymas, kofinansavimo dalies užtikrinimas</t>
  </si>
  <si>
    <t>Kultūros projektų konkurso organizavimas</t>
  </si>
  <si>
    <t>Rajoninių renginių, konkursų, dalyvavimo regioniniuose ir respublikiniuose renginiuose bei konkursuose koordinavimas ir finansavimas</t>
  </si>
  <si>
    <t>Kėdainių krašto kultūros premijos konkurso organizavimas</t>
  </si>
  <si>
    <t>Česlavo Milošo premijos konkurso organizavimas</t>
  </si>
  <si>
    <t>Dalyvavimas tautinių kostiumų  ir instrumentų įsigijimo finansavimo konkurse</t>
  </si>
  <si>
    <t>Kultūros premijos laureatų skaičius</t>
  </si>
  <si>
    <t xml:space="preserve">Koncertinius kostiumų komplektus/instrumentus atsinaujinusių kolektyvų skaičius </t>
  </si>
  <si>
    <t xml:space="preserve">&gt;40 </t>
  </si>
  <si>
    <t>Organizuotų tarptautinių mainų skaičius</t>
  </si>
  <si>
    <t>Paskatintų iniciatyvų bei suorganizuotų veiklų skaičius</t>
  </si>
  <si>
    <t>9</t>
  </si>
  <si>
    <t>Įgyvendintų projekto veiklų proc.</t>
  </si>
  <si>
    <t>Sportinės veiklos organizavimas, koordinavimas</t>
  </si>
  <si>
    <t>Sporto projektų konkurso organizavimas, sutarčių su vykdytojais suderinimas, sutarčių vykdymo  kontrolė</t>
  </si>
  <si>
    <t>Sutarčių su vykdytojais suderinimas, priemonių koordinavimas ir vykdymo  kontrolė</t>
  </si>
  <si>
    <t>Sporto veiklos programų konkurso organizavimas, sutarčių su vykdytojais suderinimas, sutarčių vykdymo  kontrolė, ataskaitų rinkimas</t>
  </si>
  <si>
    <t>Konkurso, apdovanojant aukšto meistriškumo sportininkus ir jų trenerius už sporto pasiekimus, organizavimas</t>
  </si>
  <si>
    <t>Statybos skyrius</t>
  </si>
  <si>
    <t xml:space="preserve"> Statybos skyrius</t>
  </si>
  <si>
    <t>Biudžeto ir finansų skyrius</t>
  </si>
  <si>
    <t>Remonto darbų viešojo pirkimo vykdymas,  darbų  koordinavimas, rangovo prisiimtų sutartinių įsipareigojimų vykdymo kontrolė</t>
  </si>
  <si>
    <t>Tarptautinių kultūros mainų koordinavimas</t>
  </si>
  <si>
    <t xml:space="preserve">Priemonės įgyvendinimo organizavimas </t>
  </si>
  <si>
    <t>Strateginio planavimo ir investicijų skyrius,  Apskaitos skyrius</t>
  </si>
  <si>
    <t>Strateginio planavimo ir investicijų skyrius, Švietimo, kultūros ir sporto skyrius, Apskaitos skyrius</t>
  </si>
  <si>
    <t>Finansavimo         šaltinis</t>
  </si>
  <si>
    <t xml:space="preserve">Statybos skyrius </t>
  </si>
  <si>
    <t>Finansuotų veiklų skaičius</t>
  </si>
  <si>
    <t xml:space="preserve">Programos priemonių sveikatos projektų konkurso organizavimas, sutarčių su vykdytojais parengimas, priemonių įgyvendinimo koordinavimas ir kontrolė; užkrečiamųjų ligų plano priemonių vykdymo kontrolė     </t>
  </si>
  <si>
    <t>Patarėja (sveikatos reikalų koordinatorė)</t>
  </si>
  <si>
    <t xml:space="preserve">Veiklos projektų konkurso organizavimas </t>
  </si>
  <si>
    <t xml:space="preserve">2 </t>
  </si>
  <si>
    <t>ES projekto, kuris įgyvendinamas su partneriais,  koordinavimas,  informacijos apie įgyvendinamas veiklas, mokėjimo prašymų  įgyvendinančioms institucijoms teikimas</t>
  </si>
  <si>
    <t>Projekte dalyvaujančių mokyklų vykdomų veiklų koordinavimas, informacijos apie įgyvendinamas veiklas, mokėjimo prašymų  įgyvendinančioms institucijoms teikimas</t>
  </si>
  <si>
    <t>Patarėja (sveikatos reikalų koordinatorė), Apskaitos skyrius</t>
  </si>
  <si>
    <t>ES projekto  koordinavimas,  informacijos apie įgyvendinamas veiklas, mokėjimo prašymų  įgyvendinančioms institucijoms teikimas</t>
  </si>
  <si>
    <t>Įrangos, baldų viešųjų pirkimų organizavimas</t>
  </si>
  <si>
    <t>Būstų įsigijimo procedūrų organizavimas ir įgyvendinimas</t>
  </si>
  <si>
    <t>Turto valdymo skyrius, Socialinės paramos skyrius, Statybos skyrius</t>
  </si>
  <si>
    <t>Poreikio surinkimas, informacijos susisteminimas, komisijos darbo organizavimas, viešųjų pirkimų organizavimas, rangovo prisiimtų sutartinių įsipareigojimų vykdymo kontrolė</t>
  </si>
  <si>
    <t>Socialinės paramos skyrius, Statybos skyrius</t>
  </si>
  <si>
    <t>Apmokėjimo užtikrinimas pagal pateiktas paraiškas</t>
  </si>
  <si>
    <t>Apskaitos skyrius</t>
  </si>
  <si>
    <t>Poreikio surinkimas, viešųjų pirkimų organizavimas, rangovo prisiimtų sutartinių įsipareigojimų vykdymo kontrolė</t>
  </si>
  <si>
    <t>Socialinės paramos skyrius, Statybos  skyrius</t>
  </si>
  <si>
    <t>Poreikio identifikavimas, viešųjų pirkimų organizavimas, sutarties vykdymo koordinavimas</t>
  </si>
  <si>
    <t>Socialinės paramos skyrius</t>
  </si>
  <si>
    <t>Turto valdymo skyrius</t>
  </si>
  <si>
    <t>Projekto veiklų įgyvendinimo proc.</t>
  </si>
  <si>
    <t>Pareigūnas, atliekantis savivaldybės parengties pareigūno funkcijas</t>
  </si>
  <si>
    <t>Pasirengimo mobilizacijai, demobilizacijai ir priimančios šalies paramos teikimo administravimas</t>
  </si>
  <si>
    <t>Vyr. specialistas (mobilizacijai)</t>
  </si>
  <si>
    <t xml:space="preserve">Duomenų rinkimas, sisteminimas, savivaldybės mobilizacijos plano rengimas </t>
  </si>
  <si>
    <t>Mobilizacinio ar priimančios šalies paramos teikimo mokymo organizavimas, koordinavimas</t>
  </si>
  <si>
    <t>Civilinės saugos ekstremaliųjų situacijų valdymo plano prevencinių priemonių rengimas (atnaujinimas), operacijų centro veiklos organizavimas</t>
  </si>
  <si>
    <t>Funkcijos vykdymo procentas</t>
  </si>
  <si>
    <t>Techninio projekto parengimo viešųjų pirkimų organizavimas, tiekėjo prisiimtų sutartinių įsipareigojimų vykdymo kontrolė</t>
  </si>
  <si>
    <t>Koordinavimas, duomenų suvedimas į programą "Parama"</t>
  </si>
  <si>
    <t>Koordinavimas, duomenų suvedimas į programą "Parama", informacijos teikimas švietimo įstaigų vadovams</t>
  </si>
  <si>
    <t>Socialinės paramos skyrius, Švietimo, kultūros ir sporto skyrius</t>
  </si>
  <si>
    <t>Informacijos rinkimas, ikimokyklinių įstaigų užmokesčio už vaikų išlaikymą analizė</t>
  </si>
  <si>
    <t>Koordinavimas, duomenų rinkimas, apmokėjimas maitinimo paslaugų teikėjams bei įstaigoms</t>
  </si>
  <si>
    <t>Socialinės paramos skyrius, Apskaitos skyrius</t>
  </si>
  <si>
    <t>Duomenų ir pateisinamųjų dokumentų iš vežėjų ir įstaigų rinkimas, sisteminimas, analizė ir teikimas Apskaitos bei Biudžeto ir finansų skyriams</t>
  </si>
  <si>
    <t>Socialinės paramos skyrius,  Apskaitos skyrius</t>
  </si>
  <si>
    <t>Asmenų konsultavimas, prašymų priėmimas, sąrašų sudarymas, duomenų vedimas į SPIS programą</t>
  </si>
  <si>
    <t>Neveiksniais pripažintų asmenų būklės peržiūrėjimo organizavimas</t>
  </si>
  <si>
    <t>Užsienio kilmės Lietuvos gyventojų integracijos procesų koordinavimas</t>
  </si>
  <si>
    <t>Užimtumo didinimo programą, skirtą užimtumo skatinimo ir motyvavimo paslaugų nedirbantiems ir socialinę paramą gaunantiems asmenims modeliui įgyvendint</t>
  </si>
  <si>
    <t>Asmenų konsultavimas, prašymų priėmimas, sprendimų dėl paslaugų skyrimo rengimas, lėšų poreikio apskaičiavimas ir lėšų pervedimas paslaugos teikėjui, finansinių ir dalykinių ataskaitų teikimas</t>
  </si>
  <si>
    <t>Asmenų su negalia klausimų koordinavimas teisės aktų nustatyta tvarka</t>
  </si>
  <si>
    <t xml:space="preserve">Apmokėjimų užtikrinimas paslaugų teikėjams </t>
  </si>
  <si>
    <t>Koordinavimas, duomenų teikimas paslaugų teikėjams</t>
  </si>
  <si>
    <t>Išmokų pervedimas</t>
  </si>
  <si>
    <t>Programos administravimas</t>
  </si>
  <si>
    <t>Apmokėjimas už suteiktas paslaugas ne savivaldybės pavaldumo globos įstaigoms</t>
  </si>
  <si>
    <t>Apskaitos skyrius, Socialinės paramos skyrius</t>
  </si>
  <si>
    <t>Projektų konkurso organizavimas, projektų koordinavimas, sutarčių vykdymo kontrolė</t>
  </si>
  <si>
    <t>Laikino atokvėpio paslaugos organizavimas, suteikiant galimybę paslaugos gavėjui laikinai pailsėti nuo prižiūrimo asmens slaugos</t>
  </si>
  <si>
    <t>Paslaugų, reikalingų asmens poreikių tenkinimui, vertinimas, planavimas, organizavimas ir įgyvendinimo koordinavimas</t>
  </si>
  <si>
    <t>Koordinavimas, apmokėjimas už suteiktas paslaugas ne savivaldybės pavaldumo globos įstaigoms</t>
  </si>
  <si>
    <t>Sutarčių  sudarymas, programų įgyvendinimo priežiūros organizavimas</t>
  </si>
  <si>
    <t>Konkurso organizavimas, priemonių  koordinavimas, sutarčių vykdymo kontrolė</t>
  </si>
  <si>
    <t>Įgyvendinamų programos priemonių koordinavimas</t>
  </si>
  <si>
    <t xml:space="preserve">Viešosios tvarkos skyrius </t>
  </si>
  <si>
    <t>Globėjų pritraukimo ir palaikymo priemonių, siekiant užtikrinti vaikų, likusių be tėvų globos, globą šeimoje, įgyvendinimas</t>
  </si>
  <si>
    <t>Koordinavimas, Duomenų suvedimas į programą "Parama", išmokų mokėjimas</t>
  </si>
  <si>
    <t>Biudžeto lėšų skyrimo įsakymo parengimas, priemonės koordinavimas</t>
  </si>
  <si>
    <t>Programos įgyvendinimo organizavimas, programos įgyvendinimo koordinavimas</t>
  </si>
  <si>
    <t>Nevyriausybinių organizacijų ir bendruomeninės veiklos koordinavimas pagal  projektą "Stiprinti bendruomeninę veiklą savivaldybėse"</t>
  </si>
  <si>
    <t>Aplinkosaugos skyrius</t>
  </si>
  <si>
    <t>Sosnovskio barščio naikinimo rajono seniūnijose koordinavimas</t>
  </si>
  <si>
    <t>Nevėžio, Dotnuvėlės upių, kitų telkinių pakrančių valymo darbų koordinavimas</t>
  </si>
  <si>
    <t>6</t>
  </si>
  <si>
    <t xml:space="preserve">Saugomų teritorijų apsaugos ir tvarkymo darbų koordinavimas </t>
  </si>
  <si>
    <t>Gelbėjimo ir cheminių avarijų padarinių likvidavimo ir priemonių finansavimo užtikrinimas</t>
  </si>
  <si>
    <t>Visuomenės aplinkosauginio švietimo organizavimas</t>
  </si>
  <si>
    <t xml:space="preserve">Medžioklės klausimų koordinavimas, dalyvavimas finansinės paramos medžiojamųjų gyvūnų daromos žalos prevencijos priemonėms įgyvendinti komisijoje </t>
  </si>
  <si>
    <t>Priemonės koordinavimas ir viešinimas</t>
  </si>
  <si>
    <t>Želdinių priežiūros, naujų želdinių įveisimo organizavimas ir koordinavimas, bendradarbiavimas su seniūnijomis</t>
  </si>
  <si>
    <t>Atliekų, kurių turėtojo nustatyti neįmanoma arba kuris nebeegzistuoja, tvarkymo priemonių organizavimas ir  vykdymas</t>
  </si>
  <si>
    <t>Aplinkosaugos skyrius, Apskaitos skyrius</t>
  </si>
  <si>
    <t>Techninės dokumentacijos parengimas</t>
  </si>
  <si>
    <t xml:space="preserve">Suteiktų lengvatų  už vietinę rinkliavą už  komunalinių atliekų surinkimą kompensavimas </t>
  </si>
  <si>
    <t>Susidariusių atliekų tvarkymas, vartų mokesčio mokėjimas</t>
  </si>
  <si>
    <t>Architektūros ir urbanistikos skyrius</t>
  </si>
  <si>
    <t>Projektinių pasiūlymų, paraiškų ir kitos dokumentacijos parengimo organizavimas ir kontrolė</t>
  </si>
  <si>
    <t>Apskaitos skyrius, Strateginio planavimo ir investicijų skyrius</t>
  </si>
  <si>
    <t xml:space="preserve">Rangos darbų (pagal poreikį) viešojo pirkimo organizavimas, rangos darbų koordinavimas, rangovo prisiimtų sutartinių įsipareigojimų vykdymo kontrolė </t>
  </si>
  <si>
    <t xml:space="preserve">Viešųjų pirkimų organizavimas, rangos darbų vykdymo koordinavimas, rangovo prisiimtų sutartinių įsipareigojimų vykdymo kontrolė </t>
  </si>
  <si>
    <t>Rangos darbų viešųjų pirkimų organizavimas, rangos darbų koordinavimas, rangovo prisiimtų sutartinių įsipareigojimų vykdymo kontrolė, seniūnijų konsultavimas ir bendradarbiavimas</t>
  </si>
  <si>
    <t>Rangos darbų viešųjų pirkimų organizavimas (pagal poreikį), rangos darbų koordinavimas, rangovo prisiimtų sutartinių įsipareigojimų vykdymo kontrolė</t>
  </si>
  <si>
    <t>Keleivių vežimo kompensacijos mokėjimo užtikrinimas</t>
  </si>
  <si>
    <t>Turto valdymo skyrius, Apskaitos skyrius</t>
  </si>
  <si>
    <t>Inžinerinių tinklų perkėlimo darbų organizavimas, tvarkant miesto bei rajono gatves</t>
  </si>
  <si>
    <t>S. Jaugelio Telegos daugiabučių gyvenamųjų namų kvartalų atnaujinimo darbų  viešųjų pirkimų organizavimas, rangos darbų koordinavimas, rangovo  prisiimtų sutartinių įsipareigojimų vykdymo kontrolė</t>
  </si>
  <si>
    <t xml:space="preserve">Priemonės įgyvendinimo  koordinavimas </t>
  </si>
  <si>
    <t>Administracijos direktorius</t>
  </si>
  <si>
    <t>Žemės ūkio valdų,  ūkininkų ūkių  įregistravimas, išregistravimas, kasmetinis duomenų atnaujinimas)</t>
  </si>
  <si>
    <t>Paramos už žemės ūkio naudmenas ir kitus plotus bei gyvulius paraiškos pildymas, deklaruojamų laukų įbraižymas, duomenų keitimas, pasikeitusių KŽS ribų aprašymas</t>
  </si>
  <si>
    <t>Pagal gautus prašymus pasėliams, miškui padarytos žalos įvertinimas vietoje ir apžiūros aktų surašymas, sprendimų priėmimas, atstovavimas teismuose</t>
  </si>
  <si>
    <t>Paraiškų priėmimas, įvertinimas, kompensuojamų sumų apskaičiavimas, duomenų suvedimas į ŽŪMIS ir KOTIS</t>
  </si>
  <si>
    <t>Paramos teikimo bičių laikytojams už papildomą bičių maitinimą administravimas</t>
  </si>
  <si>
    <t>Pieno pardavimo tiesiogiai vartoti deklaracijų ir kitų dokumentų administravimas</t>
  </si>
  <si>
    <t>Žemės ūkio technikos įregistravimas, perregistravimas, išregistravimas, registracijos dokumentų išdavimas, duomenų suvedimas į registrą</t>
  </si>
  <si>
    <t>Žemės ūkio technikos techninių apžiūrų atlikimas, duomenų suvedimas, talonų išdavimas</t>
  </si>
  <si>
    <t>Žemės ūkio skyrius</t>
  </si>
  <si>
    <t>Melioracijos statinių priežiūros ir remonto darbų viešųjų pirkimų organizavimas, darbų koordinavimas, rangovo prisiimtų sutartinių įsipareigojimų vykdymo kontrolė</t>
  </si>
  <si>
    <t>Priešprojektiniai tyrinėjimų techninės sąmatinės dokumentacijos sudarymo, ekspertizės viešųjų pirkimų organizavimas, paslaugų teikėjo  prisiimtų sutartinių įsipareigojimų vykdymo kontrolė</t>
  </si>
  <si>
    <t>Darbų techninė priežiūros koordinavimas, vykdymo kontrolė</t>
  </si>
  <si>
    <t>Remonto darbų viešųjų pirkimų organizavimas, rangos darbų koordinavimas, rangovo prisiimtų sutartinių įsipareigojimų vykdymo kontrolė</t>
  </si>
  <si>
    <t>Techninės dokumentacijos rengimo viešųjų pirkimų organizavimas, tiekėjo prisiimtų sutartinių įsipareigojimų vykdymo kontrolė</t>
  </si>
  <si>
    <t>Žemės ūkio skyrius, Apskaitos skyrius</t>
  </si>
  <si>
    <t>Statybos skyrius, Architektūros ir urbanistikos skyrius</t>
  </si>
  <si>
    <t>Programos konkurso organizavimas, sutarčių su vykdytojais suderinimas, sutarčių vykdymo  kontrolė, ataskaitų rinkimas</t>
  </si>
  <si>
    <t>Architektūros ir urbanistikos skyrius, Biudžeto ir finansų skyrius</t>
  </si>
  <si>
    <t>Programos įgyvendinimo  koordinavimas</t>
  </si>
  <si>
    <t>Projekto veiklų koordinavimas, informacijos apie įgyvendinamas veiklas, mokėjimo prašymų  įgyvendinančiai institucijai teikimas</t>
  </si>
  <si>
    <t xml:space="preserve">Projekto techninės dokumentacijos rengimo viešojo pirkimo organizavimas, tiekėjų prisiimtų įsipareigojimų vykdymas </t>
  </si>
  <si>
    <t>Informacinių nuorodų į kultūros paveldo objektus (su įrengimu) pirkimo organizavimas</t>
  </si>
  <si>
    <t>Nekilnojamųjų kultūros vertybių vertinimo medžiagos parengimo organizavimas ir koordinavimas, individualių apsaugos reglamentų nekilnojamiesiems kultūros objektams, vietovėms rengimas</t>
  </si>
  <si>
    <t>Archeologiniai  ir kiti tyrinėjimai kultūros paveldo teritorijose, paveldo objektams parengtų tvarkybos projektų ekspertizės vykdymas, sąmatų rengimas</t>
  </si>
  <si>
    <t>Konteinerių, kompostavimo dėžių įsigijimo viešųjų pirkimų organizavimas, tiekėjų prisiimtų sutartinių įsipareigojimų vykdymo kontrolė</t>
  </si>
  <si>
    <t>Miesto gėlynų, gėlinių ir dekoratyvinių krūmų priežiūros  ir apželdinimo organizavimas ir koordinavimas</t>
  </si>
  <si>
    <t>Bendrasis skyrius</t>
  </si>
  <si>
    <t xml:space="preserve">Tarybos, mero ir jo tarnybos veiklos užtikrinimas pagal nustatytą LR vietos savivaldos įstatymą ir tarybos veiklos reglamentą </t>
  </si>
  <si>
    <t>Administracijos skyriams priskirtų funkcijų kokybiško vykdymo, administracinės naštos mažinimo priemonių vykdymo užtikrinimas</t>
  </si>
  <si>
    <t>Administracijos direktorius, Administracijos struktūriniai padaliniai (skyriai) ir darbuotojai, neįeinantys į struktūrinius padalinius</t>
  </si>
  <si>
    <t>Administracijos administracinės naštos mažinimo plano priemonių vykdymo vertinimas, ataskaitų teikimas ir viešinimas</t>
  </si>
  <si>
    <t>Administracijoje ruošiamų teisės aktų projektų antikorupcinis vertinimas</t>
  </si>
  <si>
    <t>Kokybės vadybos sistemos administracinių paslaugų rodiklių priežiūra</t>
  </si>
  <si>
    <t>Kompetencijų stiprinimo organizavimas</t>
  </si>
  <si>
    <t>Teisės ir personalo skyrius</t>
  </si>
  <si>
    <t>Seniūnaičių veiklos užtikrinimas (darbo užmokesčio mokėjimas)</t>
  </si>
  <si>
    <t>Gyventojų registro tvarkymas ir duomenų valstybės registrui teikimas</t>
  </si>
  <si>
    <t>Savivaldybei priskirtų archyvinių dokumentų tvarkymas</t>
  </si>
  <si>
    <t>Civilinės būklės aktų registravimas</t>
  </si>
  <si>
    <t>Valstybinės kalbos vartojimo ir taisyklingumo kontrolė</t>
  </si>
  <si>
    <t>Koordinuotai teikiamų paslaugų vaikams nuo gimimo iki 18 metų (turintiems didelių ir labai didelių specialiųjų ugdymosi poreikių – iki 21 metų) ir vaiko atstovams pagal įstatymą koordinavimas</t>
  </si>
  <si>
    <t>Jaunimo politikos įgyvendinimas</t>
  </si>
  <si>
    <t>Valstybės garantuojamos pirminės teisinės pagalbos teikimas</t>
  </si>
  <si>
    <t>Duomenų teikimas valstybės suteiktos pagalbos registrui</t>
  </si>
  <si>
    <t>Savivaldybių teritorijoje esančių miestų ir miestelių teritorijų ribose valstybinės žemės, perduotos Lietuvos Respublikos Vyriausybės nutarimu, patikėtinio funkcijos vykdymas</t>
  </si>
  <si>
    <t>Erdvinių duomenų rinkinio tvarkymas</t>
  </si>
  <si>
    <t xml:space="preserve">Civilinės metrikacijos ir archyvo skyrius </t>
  </si>
  <si>
    <t>Vyr. specialistė (kalbos tvarkytoja)</t>
  </si>
  <si>
    <t>Vyr. specialistė (tarpinstitucinio bendradarbiavimo koordinatorė)</t>
  </si>
  <si>
    <t>Tikslingas lėšų skyrimas ekstremalioms situacijoms ir arba ekstremaliems įvykiams likviduoti, jų padariniams šalinti, gaisrų ir stichinių nelaimių padariniams likviduoti</t>
  </si>
  <si>
    <t>Tikslingas lėšų, skirtų Kėdainių rajono savivaldybės mero fondui, panaudojimas</t>
  </si>
  <si>
    <t>Prisiimtų finansinių įsipareigojimų vykdymas pagal nustatytus paskolų grąžinimo grafikus</t>
  </si>
  <si>
    <t>IT įrangos, programų, IS atnaujinimo viešųjų pirkimų organizavimas, įdiegtų programų, IS priežiūra ir plėtros organizavimas</t>
  </si>
  <si>
    <t>02 SOCIALINĖS GEROVĖS UŽTIKRINIMAS</t>
  </si>
  <si>
    <t xml:space="preserve">03 DARNI APLINKA IR INFRASTRUKTŪROS PLĖTRA </t>
  </si>
  <si>
    <t>05 SAVIVALDYBĖS VALDYMO TOBULINIMAS</t>
  </si>
  <si>
    <t xml:space="preserve">04 EKONOMINĖ PLĖTRA </t>
  </si>
  <si>
    <t>Jaunimo užimtumo vasarą ir integracijos į darbo rinką programos  koordinavimas ir viešinimas</t>
  </si>
  <si>
    <t xml:space="preserve">Jaunimo savanoriškos veiklos plėtros konkurso organizavimas </t>
  </si>
  <si>
    <t>Veiklose dalyvaujančių savanorių skaičius</t>
  </si>
  <si>
    <t xml:space="preserve"> </t>
  </si>
  <si>
    <t>Pagal programą įdarbintų 14-21 m. jaunuolių skaičius</t>
  </si>
  <si>
    <t>Aplinkos monitoringo programos paslaugų įgyvendinimo koordinavimas</t>
  </si>
  <si>
    <t>Mokytojų ir švietimo pagalbos specialistų pritraukimas, perkvalifikavimas ir skatinimas</t>
  </si>
  <si>
    <t>Daugiabučių namų patalpų pritaikymas minimaliems priedangų reikalavimams</t>
  </si>
  <si>
    <t>Pritaikytų daugiabučių namų minimaliems priedangų reikalavimams skaičius</t>
  </si>
  <si>
    <t xml:space="preserve">2025 m.                  d.  įsakymo Nr.AD-1-        redakcija)     </t>
  </si>
  <si>
    <t>Bendrojo ugdymo mokyklų (vykdančių vidurinio ar pagrindinio ugdymo programas), turinčių gamtos mokslų laboratorijas/sensorinius kambarius dalis (proc.)</t>
  </si>
  <si>
    <t>90/85</t>
  </si>
  <si>
    <t>2026 METŲ VEIKLOS PLANAS</t>
  </si>
  <si>
    <t>Projekto veiklų įgyvendinimo proc. (iš viso)</t>
  </si>
  <si>
    <t>50</t>
  </si>
  <si>
    <t>Remonto darbų koordinavimas, rangovo prisiimtų sutartinių įsipareigojimų vykdymo kontrolė</t>
  </si>
  <si>
    <t xml:space="preserve">Į ikimokyklinį ir priešmokyklinį ugdymą įtrauktų vaikų iš socialinę riziką patiriančių šeimų teikiant jiems pagalbą ugdymo procese dalis </t>
  </si>
  <si>
    <t>Mokyklų, kuriose įdiegiamos universalaus dizaino ir kitos inžinerinės priemonės aplinką pritaikant asmenims, turintiems negalią, skaičius</t>
  </si>
  <si>
    <t>001-01-04-08 (TP)</t>
  </si>
  <si>
    <t>Maitinimo savarankiškai organizavimas mokyklose</t>
  </si>
  <si>
    <t xml:space="preserve">Mokyklų, kuriose stiprinamas savarankiškas maitinimas, skaičius </t>
  </si>
  <si>
    <t>~490</t>
  </si>
  <si>
    <t>Kėdainių rajono savivaldybės jaunimo reikalų tarybos veiklos koordinavimas</t>
  </si>
  <si>
    <t>Suorganizuotų susitikimų, posėdžių jaunimo reikalų klausimais skaičius</t>
  </si>
  <si>
    <t>Fizinio aktyvumo veiklų skatinimas ir aukšto meistriškumo sporto plėtros užtikrinimas</t>
  </si>
  <si>
    <t>Fizinio aktyvumo veiklų dalyvių skaičiaus didėjimas (proc.) / rajone organizuojamų aukšto meistriškumo sporto renginių skaičiaus augimas</t>
  </si>
  <si>
    <t>~60</t>
  </si>
  <si>
    <t>Rangos darbų  koordinavimas, rangovo prisiimtų sutartinių įsipareigojimų vykdymo kontrolė</t>
  </si>
  <si>
    <t>100/  &gt;370</t>
  </si>
  <si>
    <t xml:space="preserve">Parengtų įstaigų pastatų modernizavimo techninės dokumentacijos </t>
  </si>
  <si>
    <t xml:space="preserve">Švietimo pagalbos užtikrinimas ugdymo įstaigose, proc.  </t>
  </si>
  <si>
    <t>&lt;90</t>
  </si>
  <si>
    <t>Techninio projekto rengimo koordinavimas, rangos darbų viešojo pirkimo organizavimas, rangos  darbų  koordinavimas, rangovo prisiimtų sutartinių įsipareigojimų vykdymo kontrolė</t>
  </si>
  <si>
    <t xml:space="preserve">Parengta rekonstrukcijos techninė dokumentacija/atlikta numatytų atnaujinimo ir pritaikymo darbų, proc.   </t>
  </si>
  <si>
    <t>1/100</t>
  </si>
  <si>
    <t>Lopšelio-darželio "Aviliukas" pastato kapitalinio remonto techninės dokumentacijos rengimo sutarties vykdymo kontrolė, ekspertizės paslaugų tiekėjo prisiimtų sutartinių įsipareigojimų vykdymo kontrolė</t>
  </si>
  <si>
    <t xml:space="preserve"> 2026 m. asignavimai ir kitos lėšos</t>
  </si>
  <si>
    <t xml:space="preserve">Josvainių gimnazijos sporto aikštyno atnaujinimui finansavimo skyrimo administravimas </t>
  </si>
  <si>
    <t xml:space="preserve">Reikalingos įrangos įsigijimo koordinavimas, finansavimo skyrimo administravimas </t>
  </si>
  <si>
    <t>001-01-10-06 (TP)</t>
  </si>
  <si>
    <t>Dengto futbolo maniežo investicinio projekto parengimas</t>
  </si>
  <si>
    <t>001-01-10-04 (TP)</t>
  </si>
  <si>
    <t>Parengtų įstaigų pastatų modernizavimo techninės dokumentacijos skaičius, vnt.</t>
  </si>
  <si>
    <t xml:space="preserve">Strateginio planavimo ir investicijų skyrius </t>
  </si>
  <si>
    <t>Investicinio projekto rengimo viešojo pirkimo organizavimas, esant paskelbtam finansavimo kvietimui</t>
  </si>
  <si>
    <t>Įsigyto įrangos komplektas, vnt.</t>
  </si>
  <si>
    <t>001-01-10-08 (TP)</t>
  </si>
  <si>
    <t>Interreg Lietuvos-Lenkijos projekto "SEEHEARACT" kofinansavimas, atnaujinant  Kėdainių krašto muziejaus ekspozicijas</t>
  </si>
  <si>
    <t xml:space="preserve">Kėdainių krašto muziejaus vykdomo projekto finansavimo skyrimo administravimas </t>
  </si>
  <si>
    <t>Projekto veiklų įgyvendinimo proc., (bendras)</t>
  </si>
  <si>
    <t>Sudaryti sąlygas stiprinti gyventojų sveikatą užtikrinant prieinamų, kokybiškų ir integruotų visuomenės sveikatos bei sveikatos priežiūros paslaugų plėtrą, veiklų tęstinumą ir  įgyvendinimą</t>
  </si>
  <si>
    <t>Projekto „Kokybiškų visuomenės sveikatos paslaugų prieinamumo didinimas Kėdainių rajone" įgyvendinimas</t>
  </si>
  <si>
    <t>002-01-01-04 (TP)</t>
  </si>
  <si>
    <t>Sveikatos priežiūros paslaugų teikimo pajėgumų stiprinimas, užtikrinant paslaugų kokybę, saugą ir prieinamumą</t>
  </si>
  <si>
    <t>002-01-01-05 (PP)</t>
  </si>
  <si>
    <t>Projekto „Sveikatos priežiūros specialistų rengimas, pritraukimas Kėdainių rajono savivaldybėje" įgyvendinimas</t>
  </si>
  <si>
    <t>002-01-01-06 (TP)</t>
  </si>
  <si>
    <t>Vaikų, turinčių  autizmo spektro ir kitų raidos sutrikimų, sveikatos stiprinimas, galimybių siekti asmeninės pažangos, visaverčio socialinio dalyvavimo prielaidų užtikrinimas</t>
  </si>
  <si>
    <t xml:space="preserve">Priemonės koordinavimas, įsakymų dėl lėšų skyrimo  kultūros centrams įrangos įsigijimui rengimas, finansavimo skyrimo administravimas </t>
  </si>
  <si>
    <t>~220</t>
  </si>
  <si>
    <t xml:space="preserve">Visuomenės sveikatos biuro įgyvendinamo projekto  finansavimo skyrimo administravimas </t>
  </si>
  <si>
    <t>Sveikatos srities veiklos programų konkurso aprašo parengimas, konkurso organizavimas, sutarčių su vykdytojais suderinimas, sutarčių vykdymo  kontrolė, ataskaitų rinkimas</t>
  </si>
  <si>
    <t>002-01-02-01 (PP)</t>
  </si>
  <si>
    <t>Odontologijos skyriaus remonto  darbų  koordinavimas, rangovo prisiimtų sutartinių įsipareigojimų vykdymo kontrolė</t>
  </si>
  <si>
    <t>Projekto koordinavimas, informacijos apie įgyvendinamas veiklas, mokėjimo prašymų  įgyvendinančioms institucijoms teikimas</t>
  </si>
  <si>
    <t>Rangos darbų priestato statybai viešųjų pirkimų organizavimas, rangovo prisiimtų sutartinių įsipareigojimų vykdymo kontrolė</t>
  </si>
  <si>
    <t>Projekto veiklų įgyvendinimo proc. (bendras)</t>
  </si>
  <si>
    <t>002-01-03 (T)</t>
  </si>
  <si>
    <t>002-01-03-04 (TP)</t>
  </si>
  <si>
    <t>002-01-03-05 (TP)</t>
  </si>
  <si>
    <t>002-01-03-06 (TP)</t>
  </si>
  <si>
    <t>002-01-03-07 (TP)</t>
  </si>
  <si>
    <t>002-01-03-08 (TP)</t>
  </si>
  <si>
    <t>002-01-03-09 (TP)</t>
  </si>
  <si>
    <t>002-01-03-10 (TP)</t>
  </si>
  <si>
    <t>002-01-03-11 (TP)</t>
  </si>
  <si>
    <t>002-01-03-12 (TP)</t>
  </si>
  <si>
    <t>002-01-03-13 (TP)</t>
  </si>
  <si>
    <t>002-01-03-14 (PP)</t>
  </si>
  <si>
    <t>Projekto „ Integracijos tiltai: Paslaugų teikimas užsienio kilmės Lietuvos gyventojams Kėdainių rajone" įgyvendinimas</t>
  </si>
  <si>
    <t>Teikiamų  kompleksinių integracijos paslaugų skaičius</t>
  </si>
  <si>
    <t>~12250</t>
  </si>
  <si>
    <t>~1000</t>
  </si>
  <si>
    <t>74</t>
  </si>
  <si>
    <t>~8100</t>
  </si>
  <si>
    <t>~2300</t>
  </si>
  <si>
    <t>~2047</t>
  </si>
  <si>
    <t>~450</t>
  </si>
  <si>
    <t>~1320</t>
  </si>
  <si>
    <t>002-01-04 (T)</t>
  </si>
  <si>
    <t>Savivaldybės finansinė parama pirmąjį būstą įsigyjančioms jaunoms šeimoms</t>
  </si>
  <si>
    <t xml:space="preserve">Patenkintų prašymų, gauti finansinę paramą pirmajam būstui įsigyti, proc. </t>
  </si>
  <si>
    <t>Savivaldybės finansinės paramos pirmąjį būstą įsigyjančioms jaunoms šeimoms skyrimo administravimas</t>
  </si>
  <si>
    <t xml:space="preserve">Kompensacijų teikimo, jų gavėjams užtikrinimas, proc. </t>
  </si>
  <si>
    <t>140</t>
  </si>
  <si>
    <t>5800</t>
  </si>
  <si>
    <t>002-01-05 (T, P)</t>
  </si>
  <si>
    <t>002-01-05-02 (TP)</t>
  </si>
  <si>
    <t>Socialinės globos ir akredituotos socialinės priežiūros paslaugų teikimo finansavimas ne savivaldybės pavaldumo įstaigose, taip pat įstaigose, kurių dalininkė yra savivaldybė, ir nevyriausybinėse organizacijose</t>
  </si>
  <si>
    <t>Socialinės reabilitacijos paslaugų asmenims su negalia bendruomenėje organizavimas</t>
  </si>
  <si>
    <t>002-01-05-06 (PP)</t>
  </si>
  <si>
    <t>Asmenų su negalia, gavusių paslaugas, skaičius</t>
  </si>
  <si>
    <t>175</t>
  </si>
  <si>
    <t>~260/98,5</t>
  </si>
  <si>
    <t>Turto valdymo skyrius,  Biudžeto ir finansų skyrius</t>
  </si>
  <si>
    <r>
      <t xml:space="preserve">Projekto „Asmenų su intelekto ir (ar) psichikos negalia institucinės globos pertvarkos įgyvendinimas Kėdainių rajono savivaldybėje, įsteigiant </t>
    </r>
    <r>
      <rPr>
        <u/>
        <sz val="10"/>
        <rFont val="Times New Roman"/>
        <family val="1"/>
      </rPr>
      <t>socialines</t>
    </r>
    <r>
      <rPr>
        <sz val="10"/>
        <rFont val="Times New Roman"/>
        <family val="1"/>
      </rPr>
      <t xml:space="preserve"> dirbtuves" įgyvendinimas</t>
    </r>
  </si>
  <si>
    <t>002-01-07 (T)</t>
  </si>
  <si>
    <t>Civilinės saugos sistemos parengties užtikrinimas savivaldybėje (mokymai, pratybos, kolektyvinės apsaugos statiniai ir kitos pasirengimo priemonės)</t>
  </si>
  <si>
    <t>Rajono civilinės saugos perspėjimo sistemos būklės kontroliavimas</t>
  </si>
  <si>
    <t>Pilietiškumo, pilietinio atsparumo ir kt. mokymuose dalyvaujančiųjų skaičius</t>
  </si>
  <si>
    <t>Administracijos patarėjas (atliekantis savivaldybės parengties pareigūno funkcijas), Apskaitos skyrius</t>
  </si>
  <si>
    <t>002-01-07-01 (TP)</t>
  </si>
  <si>
    <t>002-01-07-08 (PP)</t>
  </si>
  <si>
    <t>002-01-07-07 (PP)</t>
  </si>
  <si>
    <t>Patalpų, pritaikytų priedangoms, skaičius</t>
  </si>
  <si>
    <t xml:space="preserve">Statinių, pritaikytų kolektyvinei apsaugai, skaičius </t>
  </si>
  <si>
    <t>002-01-08 (T, P)</t>
  </si>
  <si>
    <t>002-01-08-04 (TP)</t>
  </si>
  <si>
    <t>002-01-08-05 (TP)</t>
  </si>
  <si>
    <t>002-01-08-06 (TP)</t>
  </si>
  <si>
    <t>Būsto pritaikymo asmenims su negalia  organizavimas ir dalinis kompensavimas</t>
  </si>
  <si>
    <t>002-01-08-07 (PP)</t>
  </si>
  <si>
    <t>Socialiai pažeidžiamų, socialinę riziką (atskirtį) patiriančių asmenų, gavusių paslaugas naujoje ar modernizuotoje infrastruktūroje skaičius per metus</t>
  </si>
  <si>
    <t>Rangos darbų, prekių viešųjų pirkimų organizavimas, tiekėjų prisiimtų sutartinių įsipareigojimų vykdymo kontrolė</t>
  </si>
  <si>
    <t>Naujo pastato statybos viešųjų pirkimų organizavimas, darbų  koordinavimas, rangovo prisiimtų sutartinių įsipareigojimų vykdymo kontrolė</t>
  </si>
  <si>
    <t>002-01-08-09 (TP)</t>
  </si>
  <si>
    <t>002-01-08-10 (PP)</t>
  </si>
  <si>
    <t>002-01-08-08 (PP)</t>
  </si>
  <si>
    <t>002-01-08-01 (TP)</t>
  </si>
  <si>
    <t>002-01-02-02 (PP)</t>
  </si>
  <si>
    <t>002-01-03-15 (TP)</t>
  </si>
  <si>
    <t>daugiau nei 90</t>
  </si>
  <si>
    <t>Jūrinių erelių perimviečių stebėjimo užtikrinimas, varninių paukščių gausos reguliavimas</t>
  </si>
  <si>
    <t xml:space="preserve">ES projekto paraiškos, techninės dokumentacijos rengimui reikalingos informacijos teikimas Kauno RAC </t>
  </si>
  <si>
    <t>Aplinkosaugos skyrius, Strateginio planavimo ir investicijų skyrius</t>
  </si>
  <si>
    <t>Strateginio planavimo ir investicijų skyrius, Statybos skyrius</t>
  </si>
  <si>
    <t xml:space="preserve">Tvarkomų erdvių skaičius, vnt. </t>
  </si>
  <si>
    <t>Rangos darbų  viešųjų pirkimų organizavimas, tiekėjų prisiimtų sutartinių įsipareigojimų vykdymo kontrolė</t>
  </si>
  <si>
    <t>Turto valdymo skyrius, Biudžeto ir finansų skyrius</t>
  </si>
  <si>
    <t>Infrastruktūros plėtros sutarčių, pagal kurias išmokėtos išmokos, skaičius, vnt.</t>
  </si>
  <si>
    <t>Statybos skyrius, Biudžeto ir finansų  skyrius</t>
  </si>
  <si>
    <t xml:space="preserve">Techninės dokumentacijos dėl Aušros k.vandens ir nuotekų tinklų įrengimo parengimo viešojo pirkimo organizavimas, tiekėjų prisiimtų sutartinių įsipareigojimų vykdymo kontrolė </t>
  </si>
  <si>
    <t xml:space="preserve">Vandentiekio, nuotekų tinklų rekonstrukcija ir plėtra rajone </t>
  </si>
  <si>
    <t>~2940</t>
  </si>
  <si>
    <t>Rangos darbų  viešojo pirkimo organizavimas, rangos darbų koordinavimas, rangovo prisiimtų sutartinių įsipareigojimų vykdymo kontrolė (Pelėdnagiai-Paobelys; Gineitų k.)</t>
  </si>
  <si>
    <t>003-01-05-06 (TP)</t>
  </si>
  <si>
    <t>Statybos skyrius, Biudžeto ir finansų skyrius</t>
  </si>
  <si>
    <t>Projektuojamų pėsčiųjų ir dviračių takų atkarpų, vnt. / rekonstruotų takų ilgis, km</t>
  </si>
  <si>
    <t>Pėsčiųjų ir dviračių takų atkarpų (Pirmūnų g. , Kalno g., Ganyklų g.) techninės dokumentacijos rengimo koordinavimas, tiekėjo prisiimtų sutartinių įsipareigojimų vykdymo kontrolė</t>
  </si>
  <si>
    <t>Rangos darbų (Josvainių gimnazija, l/d Vyturėlis) viešųjų pirkimų organizavimas, rangos darbų koordinavimas, rangovo prisiimtų sutartinių įsipareigojimų vykdymo kontrolė</t>
  </si>
  <si>
    <t>Tikslingas finansavimas reikalingiems darbams atlikti pagal poreikį, proc.</t>
  </si>
  <si>
    <t>Kitų  daugiabučių gyvenamųjų namų kvartalų (melioratorių g., Pagirių k., Kaplių k.)  atnaujinimo darbų  viešųjų pirkimų organizavimas, rangos darbų koordinavimas, rangovo  prisiimtų sutartinių įsipareigojimų vykdymo kontrolė</t>
  </si>
  <si>
    <t>Architektūros ir urbanistikos skyrius, Statybos skyrius</t>
  </si>
  <si>
    <t xml:space="preserve">Investicijoms gerinamas viešųjų teritorijų plotas, ha (LEZ teritorijos bendras plotas) </t>
  </si>
  <si>
    <t>Elektros tinklų rekonstrukcijos Kėdainių LEZ teritorijoje paraiškos teikimas finansavimui gauti</t>
  </si>
  <si>
    <t xml:space="preserve">Apskaitos skyrius </t>
  </si>
  <si>
    <t>Projekto partnerio kofinansavimo dalies užtikrinimas</t>
  </si>
  <si>
    <t>~35</t>
  </si>
  <si>
    <t>004-01-02-08 (PP)</t>
  </si>
  <si>
    <t>Valstybei nuosavybės teise priklausančių melioracijos statinių ir (ar) sistemų rekonstravimo ir projektavimo darbų bei apleistų žemės plotų mažinimo priemonių įgyvendinimas</t>
  </si>
  <si>
    <t>Planuojamas atkurti žemės ūkio naudmenų plotas blogos būklės melioruotoje žemėje, patenkančioje į apleistos žemės plotus, ha</t>
  </si>
  <si>
    <t>Paraiškos teikimas finansavimui gauti</t>
  </si>
  <si>
    <t>004-01-03-01 (PP)</t>
  </si>
  <si>
    <t xml:space="preserve">Projekto veiklų įgyvendinimo proc. </t>
  </si>
  <si>
    <t>Statybos skyrius, Apskaitos skyrius</t>
  </si>
  <si>
    <t>Šilo tvarkybos ir pritaikymo visuomenės poreikiams rangos darbų viešojo pirkimo organizavimas, rangovo prisiimtų sutartinių įsipareigojimų vykdymo kontrolė</t>
  </si>
  <si>
    <t>Einamaisiais metais atliekamų projekte numatytų darbų proc.(bendras)</t>
  </si>
  <si>
    <t>Patrauklios viešosios erdvės kūrimas Aristavos kaime</t>
  </si>
  <si>
    <t>Patrauklios viešosios erdvės kūrimas Dotnuvos miestelyje</t>
  </si>
  <si>
    <t>ES projekto  koordinavimas,  informacijos apie įgyvendinamas veiklas  įgyvendinančioms institucijoms teikimas</t>
  </si>
  <si>
    <t>Savivaldybės religinių bendruomenių ir bendrijų rėmimo programos įgyvendinimas</t>
  </si>
  <si>
    <t>004-01-04-06 (TP)</t>
  </si>
  <si>
    <t>Turistams pritaikomų ir patogiai pasiekiamų turizmo objektų skaičius</t>
  </si>
  <si>
    <t>Lietuvos partizanų kapų teritorijų tvarkymo darbų rangovo įsipareigojimų vykdymo kontrolė</t>
  </si>
  <si>
    <t xml:space="preserve">Apytalaukio dvaro avarinės būklės šalinimo ir konstrukcijų išramstymo darbų sutarties vykdymo kontrolė </t>
  </si>
  <si>
    <t xml:space="preserve">Gelnų koplytėlės darbų sutarties vykdymo kontrolė </t>
  </si>
  <si>
    <t xml:space="preserve">Juciūnų koplyčios ir varpinės perdažymo darbų  sutarties vykdymo kontrolė </t>
  </si>
  <si>
    <t xml:space="preserve">Apytalaukio Šv. apaštalų Petro ir Povilo bažnyčios tvoros remonto darbų  sutarties vykdymo kontrolė </t>
  </si>
  <si>
    <t>Sudaryti sąlygas kokybiškai įgyvendinti teisės aktuose nustatytas Savivaldybei funkcijas, mažinant administracinę naštą, įgyvendinant lygias galimybes bei korupcijos prevencijos priemones</t>
  </si>
  <si>
    <t xml:space="preserve">180,05 /3,9 </t>
  </si>
  <si>
    <t>~90</t>
  </si>
  <si>
    <t>005-01-01-10 (TP)</t>
  </si>
  <si>
    <t>62/20</t>
  </si>
  <si>
    <t>2025-2027 m. Korupcijos prevencijos veiksmų plano   įgyvendinimo koordinavimas ir ataskaitos rengimas</t>
  </si>
  <si>
    <t>Skatinti vietos bendruomenę įsitraukti į vietos valdymą</t>
  </si>
  <si>
    <t>2026 m.  gyventojų iniciatyvų, skirtų gyvenamajai aplinkai gerinti, projektų idėjų atrankos konkurso organizavimas ir koordinavimas</t>
  </si>
  <si>
    <t>"Kėdainių rajono gyventojo mobili aplikacija"  iniciatyvos įgyvendinimas (II d.): paslaugų, tiekėjo prisiimtų sutartinių įsipareigojimų vykdymo kontrolė</t>
  </si>
  <si>
    <t>"KULTŪRŲ KIEMAS – pažink Kėdainių istoriją kitaip"  iniciatyvos įgyvendinimas: rangos darbų viešojo pirkimo organizavimas, rangos darbų koordinavimas, rangovo prisiimtų sutartinių įsipareigojimų vykdymo kontrolė</t>
  </si>
  <si>
    <t>2026 m. lėšų poreikis (tūkst. Eur)</t>
  </si>
  <si>
    <t xml:space="preserve">Sveikatos srities programoms skirtų savivaldybės biudžeto asignavimų nuo bendro sveikatos sričiai skirto finansavimo,  dalis (proc.) </t>
  </si>
  <si>
    <t>Atnaujinamos infrastruktūros, vnt.</t>
  </si>
  <si>
    <t>Miesto seniūnijos pastato atnaujinimo techninės dokumentacijos rengimo sutarties koordinavimas, tiekėjo prisiimtų sutartinių įsipareigojimų vykdymo kontrolė</t>
  </si>
  <si>
    <t>Parengtos techninės dokumentacijos skaičius, skaičius</t>
  </si>
  <si>
    <t>Atsiskaitymo už atliktus inžinerinių tinklų ir WC, automobilių stovėjimo aikštelės įrengimo  darbus užtikrinimas</t>
  </si>
  <si>
    <t>Centralizuoto vidaus audito skyrius</t>
  </si>
  <si>
    <t>Priežiūros ir (ar) kontrolės veiklų planavimas, koordinavimas, kontrolė, korupcijos prevencijos viešinimo vykdymas</t>
  </si>
  <si>
    <t>„Viešosios infrastruktūros sutvarkymas Surviliškio miestelio centre“  iniciatyvos įgyvendinimas: darbų bei įrenginių rengimo viešojo pirkimo organizavimas, darbų koordinavimas, rangovo prisiimtų sutartinių įsipareigojimų vykdymo kontrolė</t>
  </si>
  <si>
    <t>2026  m. kovo 16 d.  įsakymu Nr.AD-1-236</t>
  </si>
  <si>
    <t>Programos 2026 m. numatytų  priemonių įgyvendinimas, organizavimas, koordinavimas</t>
  </si>
  <si>
    <t>Jauunimo dienos renginio organizavimas</t>
  </si>
  <si>
    <t xml:space="preserve">Priemonės įgyvendinimo koordinavimas, finansavimo skyrimo administravimas </t>
  </si>
  <si>
    <t xml:space="preserve">Priemonės koordinavimas, įrengiant padelio aikštelę, atnaujinant krepšinio aikštelę, finansavimo skyrimo administravimas </t>
  </si>
  <si>
    <t>Numatytų išmokų pervedimo užtikrinimas</t>
  </si>
  <si>
    <t>„Tūkstantmečio mokyklos I"  projekto įgyvendinimas</t>
  </si>
  <si>
    <t>Pirmoko krepšelio  finansavimas</t>
  </si>
  <si>
    <t>Projekto „Išmaniųjų akademija"  įgyvendinimas (ES projekto „Kauno regiono funkcinės zonos strategija" dalis)</t>
  </si>
  <si>
    <t>Projekto „Ugdymo prieinamumo didinimas atskirtį patiriantiems vaikams Kėdainių „Ryto“ ir Kėdainių senamiesčio progimnazijose" įgyvendinimas</t>
  </si>
  <si>
    <t>Projekto „Įvairialypio švietimo plėtojimas Kėdainių „Aušros“ progimnazijoje ir Vilainių mokykloje-darželyje „Obelėlė“, vykdant visos dienos mokyklos veiklą"  įgyvendinimas</t>
  </si>
  <si>
    <t>001-01-08-02 (TP)</t>
  </si>
  <si>
    <t xml:space="preserve">Sporto projektų finansavimas </t>
  </si>
  <si>
    <t>001-01-08-05 (TP)</t>
  </si>
  <si>
    <t>Pirmoko krepšelioįsigijimo  viešojo pirkimo organizavimas</t>
  </si>
  <si>
    <t>Poreikio išsiaiškinimas, bendradarbiavimas su Kėdainių miesto seniūnija, atnaujinimo darbų vykdymo kontrolė, Biudžeto lėšų skyrimo įsakymo parengimas</t>
  </si>
  <si>
    <t xml:space="preserve">Priemonės įgyvendinimo koordinavimas, finansavimo skyrimo administravimas ( l/d  "Žilvitis", l/d "Pasaka", l/d "Vyturėlis") </t>
  </si>
  <si>
    <t xml:space="preserve">Vaikų maitinimo ekologiškais ir pagal nacionalinę maisto kokybės sistemą pagamintais produktais organizavimas (dalyvavimas projekte) </t>
  </si>
  <si>
    <t>Priemonės įgyvendinimo koordinavimas, finansavimo skyrimo administravimas (labūnavos pagrindinė mokykla, Spindulio mokykla)</t>
  </si>
  <si>
    <t>Projekto „Sveikatos centro sudėtyje teikiamų sveikatos priežiūros paslaugų infrastruktūros modernizavimas Kėdainių rajono savivaldybėje" įgyvendinimas</t>
  </si>
  <si>
    <t>Projekto „Ilgalaikės priežiūros paslaugų plėtojimo užtikrinimas" įgyvendinimas</t>
  </si>
  <si>
    <t>Projekto „Sveikatos centro veiklos modelio diegimas Kėdainių rajono savivaldybėje" įgyvendinimas</t>
  </si>
  <si>
    <t>Konkurso organizavimas, priemonės  koordinavimas</t>
  </si>
  <si>
    <t>Projekto „Priedangų infrastruktūros plėtra Kėdainių rajono savivaldybėje" įgyvendinimas</t>
  </si>
  <si>
    <t>Projekto „Pasirengimas evakuojamus gyventojus laikinai apgyvendinti kolektyvinės apsaugos statiniuose" įgyvendinimas</t>
  </si>
  <si>
    <t xml:space="preserve">Socialinių būstų įsigijimo procedūrų organizavimas ir vykdymas (esant poreikiui ir galimybei) sutarčių sudarymas, sutarčių vykdymo kontrolė </t>
  </si>
  <si>
    <t>Projekto „Socialinio būsto fondo neįgaliesiems ir gausioms šeimoms plėtra" įgyvendinimas</t>
  </si>
  <si>
    <r>
      <t xml:space="preserve">Projekto „Asmenų su intelekto ir psichikos negalia institucinės globos pertvarkos įgyvendinimas Kėdainių rajono savivaldybėje, įsteigiant </t>
    </r>
    <r>
      <rPr>
        <u/>
        <sz val="10"/>
        <rFont val="Times New Roman"/>
        <family val="1"/>
        <charset val="186"/>
      </rPr>
      <t>grupinius</t>
    </r>
    <r>
      <rPr>
        <sz val="10"/>
        <rFont val="Times New Roman"/>
        <family val="1"/>
      </rPr>
      <t xml:space="preserve"> gyvenimo namus" įgyvendinimas</t>
    </r>
  </si>
  <si>
    <r>
      <t xml:space="preserve">Projekto „Asmenų su intelekto ir psichikos negalia institucinės globos pertvarkos įgyvendinimas Kėdainių rajono savivaldybėje, įsigyjant </t>
    </r>
    <r>
      <rPr>
        <u/>
        <sz val="10"/>
        <rFont val="Times New Roman"/>
        <family val="1"/>
        <charset val="186"/>
      </rPr>
      <t>apsaugotus</t>
    </r>
    <r>
      <rPr>
        <sz val="10"/>
        <rFont val="Times New Roman"/>
        <family val="1"/>
      </rPr>
      <t xml:space="preserve"> būstus" įgyvendinimas</t>
    </r>
  </si>
  <si>
    <r>
      <t xml:space="preserve">Projekto „Socialinių paslaugų įstaigų </t>
    </r>
    <r>
      <rPr>
        <u/>
        <sz val="10"/>
        <rFont val="Times New Roman"/>
        <family val="1"/>
        <charset val="186"/>
      </rPr>
      <t>senyvo</t>
    </r>
    <r>
      <rPr>
        <sz val="10"/>
        <rFont val="Times New Roman"/>
        <family val="1"/>
      </rPr>
      <t xml:space="preserve"> amžiaus asmenims infrastruktūros modernizavimas ir plėtra Kėdainių rajono savivaldybėje" įgyvendinimas</t>
    </r>
  </si>
  <si>
    <r>
      <t>Projekto „</t>
    </r>
    <r>
      <rPr>
        <u/>
        <sz val="10"/>
        <rFont val="Times New Roman"/>
        <family val="1"/>
        <charset val="186"/>
      </rPr>
      <t>Nestacionarių</t>
    </r>
    <r>
      <rPr>
        <sz val="10"/>
        <rFont val="Times New Roman"/>
        <family val="1"/>
      </rPr>
      <t xml:space="preserve"> socialinių paslaugų infrastruktūros modernizavimas Kėdainių rajono savivaldybėje" įgyvendinimas</t>
    </r>
  </si>
  <si>
    <t>Projekto „Rūšiuojamojo atliekų surinkimo skatinimas Kėdainių rajono savivaldybėje“ įgyvendinimas</t>
  </si>
  <si>
    <t>003-01-02-03 (TP)</t>
  </si>
  <si>
    <t>konkurso organizavimas, sudarytų sutarčių su paslaugų vykdytojais koordinavimas</t>
  </si>
  <si>
    <t>Projekto „Žaliosios infrastruktūros Kėdainių miesto urbanizuotoje aplinkoje plėtojimas“ įgyvendinimas</t>
  </si>
  <si>
    <t>Rangos darbų viešųjų pirkimų organizavimas, rangovo prisiimtų sutartinių įsipareigojimų vykdymo kontrolė</t>
  </si>
  <si>
    <t>Specialiųjų, detaliųjų, geodezinių planų rengimo viešųjų pirkimų organizavimas, teikiamų paslaugų koordinavimas, paslaugų teikėjų prisiimtų sutartinių įsipareigojimų vykdymo kontrolė</t>
  </si>
  <si>
    <t>Priemonės koordinavimas, išmokų pagal sudarytas sutartis užtikrinimas</t>
  </si>
  <si>
    <t>Projekto „Geriamojo vandens tiekimo ir nuotekų tvarkymo paslaugų prieinamumo didinimas Kėdainių rajone“ įgyvendinimas</t>
  </si>
  <si>
    <t>Projekto, kurį įgyvendina UAB „Kėdainių vandenys“, kofinansavimo dalies užtikrinimas</t>
  </si>
  <si>
    <t>Nutolusios saulės elektrinės aptarnavimo ir priežiūros mokesčių administravimas</t>
  </si>
  <si>
    <t>Projekto „Darnaus judumo mieste skatinimas, plėtojant dviračių bei pėsčiųjų takų infrastruktūrą“ įgyvendinimas</t>
  </si>
  <si>
    <t>Pėsčiųjų ir dviračių takų įrengimo rangos darbų (Vaivorykštės tiltas - J. Basanavičiaus g., nuo Draugystės g. iki Pušyno, Tilto g., Juodkiškio g., Gegučių parko takų) viešųjų pirkimų organizavimas, rangos darbų koordinavimas, rangovo prisiimtų sutartinių įsipareigojimų vykdymo kontrolė</t>
  </si>
  <si>
    <t>Techninės dokumentacijos (Chemikų g.  ir Liaudies g. kvartalų) rengimo viešojo pirkimo organizavimas, tiekėjo prisiimtų sutartinių įsipareigojimų vykdymo kontrolė</t>
  </si>
  <si>
    <t>Techninės dokumentacijos rengimo  (Radvilų g., J.Paukštelio g., P.Rabikausko g.) viešojo pirkimo organizavimas, tiekėjo prisiimtų sutartinių įsipareigojimų vykdymo kontrolė</t>
  </si>
  <si>
    <t xml:space="preserve">Projekto  „Kultūros paveldo ir gamtos objektų pritaikymas lankyti Kėdainių rajono savivaldybėje" įgyvendinimas (ES projekto "Kauno regiono funkcinės zonos strategija" dalis)  </t>
  </si>
  <si>
    <t xml:space="preserve">Rangos darbų viešojo pirkimo organizavimas, rangovo prisiimtų įsipareigojimų vykdymas </t>
  </si>
  <si>
    <t xml:space="preserve">Senamiesčio objektų apšvietimo  (Sinagoga, Daugiakultūris centras, Monkutė Marks muziejus, Škotų 3 namai) paslaugos sutarties vykdymo kontrolė </t>
  </si>
  <si>
    <t>Prieigų tvarkybos darbų viešojo pirkimo organizavimas,  rangovo prisiimtų sutartinių įsipareigojimų vykdymo kontrolė</t>
  </si>
  <si>
    <t xml:space="preserve">Atsiskaitymo už 2025 m. atliktus darbus </t>
  </si>
  <si>
    <t>Socialinės paramos skyrius, Teisės ir personalo skyrius</t>
  </si>
  <si>
    <t>Administracijos direktorius, Apskaitos skyrius</t>
  </si>
  <si>
    <t>Vyr. specialistė (už korupcijai atsparios aplinkos kūrimą atsakingas asmuo)</t>
  </si>
  <si>
    <t>Griovimo techninių projektų apleistiems objektams likviduoti parengimas</t>
  </si>
  <si>
    <t>Griovimo techninių projektų viešųjų pirkimų organizavimas, paslaugų teikėjo prisiimtų sutartinių įsipareigojimų vykdymo kontrolė</t>
  </si>
  <si>
    <t>002-01-01-07 (TP)</t>
  </si>
  <si>
    <t>Gydytojų rezidentų praktinio mokymo modelio įgyvendinimas VšĮ Kėdainių ligoninėje ir VšĮ Pirminiame sveikatos priežiūros centre</t>
  </si>
  <si>
    <t>Priemonės  koordinavimas</t>
  </si>
  <si>
    <t xml:space="preserve">2026 m. birželio    d.  įsakymo Nr.AD-1-     redakcija)     </t>
  </si>
  <si>
    <t xml:space="preserve">2026 m. birželio     d.  įsakymo Nr.AD-1-     redakcija)     </t>
  </si>
  <si>
    <t>Mokinio padėjėjo skyrimo tvark komisijos darbo organizavimas</t>
  </si>
  <si>
    <t>Dalyvaujančių kolektyvų skaičius</t>
  </si>
  <si>
    <t xml:space="preserve">Įstaigų skaičius, kuriose atlikti remonto darbai </t>
  </si>
  <si>
    <t>37/100</t>
  </si>
  <si>
    <t>22</t>
  </si>
  <si>
    <t>11</t>
  </si>
  <si>
    <t>Lopšelio-darželio "Kaštonas" rangos darbų viešojo pirkimo organizavimas,  sutarties vykdymo kontrolė, rango prisiimtų sutartinių įsipareigojimų vykdymo kontrolė</t>
  </si>
  <si>
    <t>Rangos darbų vykdymo proc.</t>
  </si>
  <si>
    <t>16/4000</t>
  </si>
  <si>
    <t>Dalyvavimo Lietuvos moksleivių dainų šventėje  koordinavimas, "Kėdainiai - Lietuvos kultūros sostinė' projekto koordinavimas</t>
  </si>
  <si>
    <t>Švietimo, kultūros ir sporto skyriuss</t>
  </si>
  <si>
    <t xml:space="preserve">Dalyvavimas projekte „Antimikrobinio atsparumo valdymo plėtojimui" </t>
  </si>
  <si>
    <t>002-01-01-08 (TP)</t>
  </si>
  <si>
    <t>Asmens sveikatos priežiūros įstaigų, kuriose integruotas antimikrobinio atsparumo valdymo modelis, skaičius / taikomų bandomųjų modelių skaičius</t>
  </si>
  <si>
    <t>1/2</t>
  </si>
  <si>
    <t>Rezidentūros bazių, kuriose gydytojai rezidentai atliks profesinės veiklos praktiką ir bus įdarbinti gydytojais rezidentais, skaičius</t>
  </si>
  <si>
    <t>1500/35/60</t>
  </si>
  <si>
    <t>3 /~1,5</t>
  </si>
  <si>
    <t>004-01-01-05 (PP)</t>
  </si>
  <si>
    <t>Susisiekimo infrastruktūros su pramoninėmis teritorijomis  modernizavimas Kėdainiuose (Biochemikų g.)</t>
  </si>
  <si>
    <t>Paraiškos teikimas finansavimui gauti, rangos darbų atlikimas</t>
  </si>
  <si>
    <t xml:space="preserve">Pagerintos susisiekimo infrastruktūros dalis, m. </t>
  </si>
  <si>
    <t>480</t>
  </si>
  <si>
    <t xml:space="preserve">2026 m. rugsėjo 29 d.  įsakymo Nr.AD-1-943 redakcija)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</si>
</sst>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L_t_-;\-* #,##0.00\ _L_t_-;_-* &quot;-&quot;??\ _L_t_-;_-@_-"/>
    <numFmt numFmtId="165" formatCode="0.0"/>
    <numFmt numFmtId="166" formatCode="#,##0.0"/>
  </numFmts>
  <fonts count="71" x14ac:knownFonts="1">
    <font>
      <sz val="10"/>
      <name val="Arial"/>
      <charset val="186"/>
    </font>
    <font>
      <sz val="10"/>
      <name val="Times New Roman"/>
      <family val="1"/>
      <charset val="186"/>
    </font>
    <font>
      <sz val="9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10"/>
      <name val="Times New Roman"/>
      <family val="1"/>
      <charset val="186"/>
    </font>
    <font>
      <i/>
      <sz val="10"/>
      <name val="Times New Roman"/>
      <family val="1"/>
      <charset val="186"/>
    </font>
    <font>
      <sz val="10"/>
      <name val="Arial"/>
      <family val="2"/>
      <charset val="186"/>
    </font>
    <font>
      <b/>
      <sz val="11"/>
      <name val="Times New Roman"/>
      <family val="1"/>
      <charset val="186"/>
    </font>
    <font>
      <b/>
      <sz val="10"/>
      <name val="Times New Roman"/>
      <family val="1"/>
    </font>
    <font>
      <sz val="9"/>
      <name val="Times New Roman"/>
      <family val="1"/>
    </font>
    <font>
      <sz val="8"/>
      <name val="Arial"/>
      <family val="2"/>
      <charset val="186"/>
    </font>
    <font>
      <sz val="11"/>
      <name val="Times New Roman"/>
      <family val="1"/>
      <charset val="186"/>
    </font>
    <font>
      <sz val="10"/>
      <name val="Times New Roman"/>
      <family val="1"/>
    </font>
    <font>
      <b/>
      <sz val="12"/>
      <name val="Times New Roman"/>
      <family val="1"/>
    </font>
    <font>
      <i/>
      <sz val="10"/>
      <name val="Times New Roman"/>
      <family val="1"/>
    </font>
    <font>
      <sz val="12"/>
      <name val="Times New Roman"/>
      <family val="1"/>
    </font>
    <font>
      <sz val="10"/>
      <color theme="1"/>
      <name val="Times New Roman"/>
      <family val="1"/>
    </font>
    <font>
      <sz val="10"/>
      <color theme="1"/>
      <name val="Times New Roman"/>
      <family val="1"/>
      <charset val="186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  <font>
      <i/>
      <sz val="11"/>
      <name val="Times New Roman"/>
      <family val="1"/>
    </font>
    <font>
      <sz val="11"/>
      <name val="Times New Roman"/>
      <family val="1"/>
    </font>
    <font>
      <sz val="10"/>
      <name val="Arial"/>
      <family val="2"/>
    </font>
    <font>
      <b/>
      <sz val="14"/>
      <name val="Times New Roman"/>
      <family val="1"/>
    </font>
    <font>
      <sz val="14"/>
      <name val="Times New Roman"/>
      <family val="1"/>
    </font>
    <font>
      <b/>
      <i/>
      <sz val="14"/>
      <name val="Times New Roman"/>
      <family val="1"/>
    </font>
    <font>
      <b/>
      <sz val="10"/>
      <color theme="1"/>
      <name val="Times New Roman"/>
      <family val="1"/>
      <charset val="186"/>
    </font>
    <font>
      <sz val="12"/>
      <color rgb="FF0070C0"/>
      <name val="Times New Roman"/>
      <family val="1"/>
    </font>
    <font>
      <sz val="10"/>
      <color rgb="FF009900"/>
      <name val="Times New Roman"/>
      <family val="1"/>
    </font>
    <font>
      <i/>
      <sz val="10"/>
      <color theme="1"/>
      <name val="Times New Roman"/>
      <family val="1"/>
    </font>
    <font>
      <sz val="11"/>
      <name val="Arial"/>
      <family val="2"/>
      <charset val="186"/>
    </font>
    <font>
      <i/>
      <sz val="11"/>
      <name val="Times New Roman"/>
      <family val="1"/>
      <charset val="186"/>
    </font>
    <font>
      <sz val="10"/>
      <color theme="0"/>
      <name val="Times New Roman"/>
      <family val="1"/>
      <charset val="186"/>
    </font>
    <font>
      <sz val="10"/>
      <color rgb="FF002060"/>
      <name val="Times New Roman"/>
      <family val="1"/>
    </font>
    <font>
      <sz val="10"/>
      <color theme="3" tint="-0.249977111117893"/>
      <name val="Times New Roman"/>
      <family val="1"/>
    </font>
    <font>
      <b/>
      <sz val="10"/>
      <color rgb="FF002060"/>
      <name val="Times New Roman"/>
      <family val="1"/>
    </font>
    <font>
      <b/>
      <sz val="10"/>
      <color rgb="FF002060"/>
      <name val="Times New Roman"/>
      <family val="1"/>
      <charset val="186"/>
    </font>
    <font>
      <sz val="10"/>
      <color rgb="FF002060"/>
      <name val="Arial"/>
      <family val="2"/>
      <charset val="186"/>
    </font>
    <font>
      <i/>
      <sz val="10"/>
      <name val="Arial"/>
      <family val="2"/>
      <charset val="186"/>
    </font>
    <font>
      <b/>
      <i/>
      <sz val="10"/>
      <name val="Times New Roman"/>
      <family val="1"/>
      <charset val="186"/>
    </font>
    <font>
      <b/>
      <sz val="9"/>
      <name val="Times New Roman"/>
      <family val="1"/>
    </font>
    <font>
      <sz val="10"/>
      <color theme="0"/>
      <name val="Arial"/>
      <family val="2"/>
      <charset val="186"/>
    </font>
    <font>
      <sz val="14"/>
      <color theme="0"/>
      <name val="Times New Roman"/>
      <family val="1"/>
      <charset val="186"/>
    </font>
    <font>
      <i/>
      <sz val="10"/>
      <color theme="0"/>
      <name val="Arial"/>
      <family val="2"/>
      <charset val="186"/>
    </font>
    <font>
      <sz val="11"/>
      <color theme="0"/>
      <name val="Times New Roman"/>
      <family val="1"/>
      <charset val="186"/>
    </font>
    <font>
      <i/>
      <sz val="9.5"/>
      <name val="Times New Roman"/>
      <family val="1"/>
    </font>
    <font>
      <b/>
      <sz val="9.5"/>
      <name val="Times New Roman"/>
      <family val="1"/>
    </font>
    <font>
      <sz val="12"/>
      <name val="Times New Roman"/>
      <family val="1"/>
      <charset val="186"/>
    </font>
    <font>
      <i/>
      <sz val="12"/>
      <name val="Times New Roman"/>
      <family val="1"/>
      <charset val="186"/>
    </font>
    <font>
      <b/>
      <u/>
      <sz val="14"/>
      <name val="Times New Roman"/>
      <family val="1"/>
      <charset val="186"/>
    </font>
    <font>
      <sz val="13"/>
      <name val="Times New Roman"/>
      <family val="1"/>
      <charset val="186"/>
    </font>
    <font>
      <b/>
      <sz val="14"/>
      <name val="Times New Roman"/>
      <family val="1"/>
      <charset val="186"/>
    </font>
    <font>
      <sz val="14"/>
      <name val="Times New Roman"/>
      <family val="1"/>
      <charset val="186"/>
    </font>
    <font>
      <b/>
      <sz val="10"/>
      <name val="Arial"/>
      <family val="2"/>
      <charset val="186"/>
    </font>
    <font>
      <b/>
      <i/>
      <sz val="11"/>
      <name val="Times New Roman"/>
      <family val="1"/>
      <charset val="186"/>
    </font>
    <font>
      <b/>
      <i/>
      <sz val="12"/>
      <name val="Times New Roman"/>
      <family val="1"/>
      <charset val="186"/>
    </font>
    <font>
      <u/>
      <sz val="10"/>
      <name val="Times New Roman"/>
      <family val="1"/>
    </font>
    <font>
      <b/>
      <sz val="9"/>
      <name val="Times New Roman"/>
      <family val="1"/>
      <charset val="186"/>
    </font>
    <font>
      <sz val="10"/>
      <color rgb="FFFF0000"/>
      <name val="Arial"/>
      <family val="2"/>
      <charset val="186"/>
    </font>
    <font>
      <sz val="10"/>
      <color rgb="FFFF0000"/>
      <name val="Times New Roman"/>
      <family val="1"/>
    </font>
    <font>
      <sz val="10"/>
      <color theme="5"/>
      <name val="Times New Roman"/>
      <family val="1"/>
    </font>
    <font>
      <b/>
      <i/>
      <sz val="9.5"/>
      <name val="Times New Roman"/>
      <family val="1"/>
    </font>
    <font>
      <b/>
      <sz val="10"/>
      <color theme="3" tint="-0.249977111117893"/>
      <name val="Times New Roman"/>
      <family val="1"/>
    </font>
    <font>
      <i/>
      <sz val="9.5"/>
      <name val="Times New Roman"/>
      <family val="1"/>
      <charset val="186"/>
    </font>
    <font>
      <b/>
      <i/>
      <sz val="9.5"/>
      <name val="Times New Roman"/>
      <family val="1"/>
      <charset val="186"/>
    </font>
    <font>
      <i/>
      <sz val="9.5"/>
      <color theme="1"/>
      <name val="Times New Roman"/>
      <family val="1"/>
      <charset val="186"/>
    </font>
    <font>
      <i/>
      <sz val="9.5"/>
      <color theme="1"/>
      <name val="Times New Roman"/>
      <family val="1"/>
    </font>
    <font>
      <b/>
      <i/>
      <sz val="9.5"/>
      <color theme="1"/>
      <name val="Times New Roman"/>
      <family val="1"/>
    </font>
    <font>
      <b/>
      <sz val="12"/>
      <color theme="1"/>
      <name val="Times New Roman"/>
      <family val="1"/>
      <charset val="186"/>
    </font>
    <font>
      <u/>
      <sz val="10"/>
      <name val="Times New Roman"/>
      <family val="1"/>
      <charset val="186"/>
    </font>
    <font>
      <sz val="11.5"/>
      <name val="Times New Roman"/>
      <family val="1"/>
      <charset val="186"/>
    </font>
  </fonts>
  <fills count="2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CC"/>
        <bgColor indexed="9"/>
      </patternFill>
    </fill>
    <fill>
      <patternFill patternType="solid">
        <fgColor theme="8" tint="0.59999389629810485"/>
        <bgColor indexed="34"/>
      </patternFill>
    </fill>
    <fill>
      <patternFill patternType="solid">
        <fgColor theme="8" tint="0.59999389629810485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9"/>
      </patternFill>
    </fill>
    <fill>
      <patternFill patternType="solid">
        <fgColor theme="0"/>
        <bgColor theme="0"/>
      </patternFill>
    </fill>
    <fill>
      <patternFill patternType="solid">
        <fgColor theme="8" tint="0.59999389629810485"/>
        <bgColor theme="0"/>
      </patternFill>
    </fill>
    <fill>
      <patternFill patternType="solid">
        <fgColor theme="0"/>
        <bgColor rgb="FFB6DDE8"/>
      </patternFill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3">
    <xf numFmtId="0" fontId="0" fillId="0" borderId="0"/>
    <xf numFmtId="0" fontId="6" fillId="0" borderId="0"/>
    <xf numFmtId="0" fontId="1" fillId="0" borderId="0"/>
    <xf numFmtId="164" fontId="6" fillId="0" borderId="0" applyFont="0" applyFill="0" applyBorder="0" applyAlignment="0" applyProtection="0"/>
    <xf numFmtId="0" fontId="6" fillId="0" borderId="0"/>
    <xf numFmtId="0" fontId="6" fillId="0" borderId="0"/>
    <xf numFmtId="0" fontId="1" fillId="0" borderId="0"/>
    <xf numFmtId="0" fontId="6" fillId="0" borderId="0"/>
    <xf numFmtId="0" fontId="1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22" fillId="0" borderId="0"/>
    <xf numFmtId="0" fontId="1" fillId="0" borderId="0"/>
  </cellStyleXfs>
  <cellXfs count="1057">
    <xf numFmtId="0" fontId="0" fillId="0" borderId="0" xfId="0"/>
    <xf numFmtId="0" fontId="6" fillId="0" borderId="0" xfId="0" applyFont="1"/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9" fillId="0" borderId="0" xfId="0" applyFont="1" applyAlignment="1">
      <alignment wrapText="1"/>
    </xf>
    <xf numFmtId="0" fontId="6" fillId="2" borderId="0" xfId="0" applyFont="1" applyFill="1"/>
    <xf numFmtId="0" fontId="6" fillId="0" borderId="0" xfId="0" applyFont="1" applyAlignment="1">
      <alignment horizontal="left"/>
    </xf>
    <xf numFmtId="0" fontId="1" fillId="0" borderId="0" xfId="0" applyFont="1" applyAlignment="1">
      <alignment vertical="top" wrapText="1"/>
    </xf>
    <xf numFmtId="166" fontId="12" fillId="4" borderId="1" xfId="0" applyNumberFormat="1" applyFont="1" applyFill="1" applyBorder="1" applyAlignment="1">
      <alignment vertical="top" wrapText="1"/>
    </xf>
    <xf numFmtId="0" fontId="12" fillId="0" borderId="0" xfId="0" applyFont="1" applyAlignment="1">
      <alignment vertical="top" wrapText="1"/>
    </xf>
    <xf numFmtId="166" fontId="12" fillId="4" borderId="1" xfId="0" applyNumberFormat="1" applyFont="1" applyFill="1" applyBorder="1" applyAlignment="1">
      <alignment horizontal="right" vertical="top" wrapText="1"/>
    </xf>
    <xf numFmtId="0" fontId="8" fillId="0" borderId="0" xfId="0" applyFont="1" applyAlignment="1">
      <alignment vertical="top" wrapText="1"/>
    </xf>
    <xf numFmtId="0" fontId="12" fillId="0" borderId="0" xfId="0" applyFont="1"/>
    <xf numFmtId="166" fontId="12" fillId="4" borderId="1" xfId="4" applyNumberFormat="1" applyFont="1" applyFill="1" applyBorder="1" applyAlignment="1">
      <alignment vertical="top" wrapText="1"/>
    </xf>
    <xf numFmtId="0" fontId="12" fillId="0" borderId="1" xfId="4" applyFont="1" applyBorder="1" applyAlignment="1">
      <alignment horizontal="center" vertical="top" wrapText="1"/>
    </xf>
    <xf numFmtId="0" fontId="1" fillId="4" borderId="1" xfId="0" applyFont="1" applyFill="1" applyBorder="1" applyAlignment="1">
      <alignment vertical="top" wrapText="1"/>
    </xf>
    <xf numFmtId="0" fontId="12" fillId="0" borderId="0" xfId="0" applyFont="1" applyAlignment="1">
      <alignment wrapText="1"/>
    </xf>
    <xf numFmtId="49" fontId="12" fillId="0" borderId="1" xfId="0" applyNumberFormat="1" applyFont="1" applyBorder="1" applyAlignment="1">
      <alignment horizontal="left" vertical="top" wrapText="1"/>
    </xf>
    <xf numFmtId="49" fontId="12" fillId="0" borderId="1" xfId="0" applyNumberFormat="1" applyFont="1" applyBorder="1" applyAlignment="1">
      <alignment vertical="top" wrapText="1"/>
    </xf>
    <xf numFmtId="0" fontId="12" fillId="4" borderId="1" xfId="4" applyFont="1" applyFill="1" applyBorder="1" applyAlignment="1">
      <alignment vertical="top" wrapText="1"/>
    </xf>
    <xf numFmtId="165" fontId="1" fillId="4" borderId="1" xfId="0" applyNumberFormat="1" applyFont="1" applyFill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vertical="top" wrapText="1"/>
    </xf>
    <xf numFmtId="0" fontId="12" fillId="4" borderId="1" xfId="0" applyFont="1" applyFill="1" applyBorder="1" applyAlignment="1">
      <alignment vertical="top" wrapText="1"/>
    </xf>
    <xf numFmtId="0" fontId="12" fillId="4" borderId="1" xfId="0" applyFont="1" applyFill="1" applyBorder="1" applyAlignment="1">
      <alignment horizontal="center" vertical="top" wrapText="1"/>
    </xf>
    <xf numFmtId="0" fontId="1" fillId="4" borderId="4" xfId="0" applyFont="1" applyFill="1" applyBorder="1" applyAlignment="1">
      <alignment horizontal="left" vertical="top" wrapText="1"/>
    </xf>
    <xf numFmtId="0" fontId="1" fillId="4" borderId="1" xfId="0" applyFont="1" applyFill="1" applyBorder="1" applyAlignment="1">
      <alignment horizontal="left" vertical="top" wrapText="1"/>
    </xf>
    <xf numFmtId="49" fontId="1" fillId="4" borderId="1" xfId="0" applyNumberFormat="1" applyFont="1" applyFill="1" applyBorder="1" applyAlignment="1">
      <alignment vertical="top" wrapText="1"/>
    </xf>
    <xf numFmtId="49" fontId="1" fillId="4" borderId="1" xfId="0" applyNumberFormat="1" applyFont="1" applyFill="1" applyBorder="1" applyAlignment="1">
      <alignment horizontal="left" vertical="top" wrapText="1"/>
    </xf>
    <xf numFmtId="0" fontId="12" fillId="4" borderId="1" xfId="0" applyFont="1" applyFill="1" applyBorder="1" applyAlignment="1">
      <alignment horizontal="left" vertical="top" wrapText="1"/>
    </xf>
    <xf numFmtId="0" fontId="12" fillId="4" borderId="2" xfId="0" applyFont="1" applyFill="1" applyBorder="1" applyAlignment="1">
      <alignment horizontal="left" vertical="top" wrapText="1"/>
    </xf>
    <xf numFmtId="49" fontId="12" fillId="4" borderId="1" xfId="0" applyNumberFormat="1" applyFont="1" applyFill="1" applyBorder="1" applyAlignment="1">
      <alignment horizontal="left" vertical="top" wrapText="1"/>
    </xf>
    <xf numFmtId="49" fontId="12" fillId="4" borderId="1" xfId="0" applyNumberFormat="1" applyFont="1" applyFill="1" applyBorder="1" applyAlignment="1">
      <alignment vertical="top" wrapText="1"/>
    </xf>
    <xf numFmtId="49" fontId="1" fillId="0" borderId="1" xfId="0" applyNumberFormat="1" applyFont="1" applyBorder="1" applyAlignment="1">
      <alignment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vertical="top" wrapText="1"/>
    </xf>
    <xf numFmtId="0" fontId="12" fillId="0" borderId="1" xfId="4" applyFont="1" applyBorder="1" applyAlignment="1">
      <alignment vertical="top" wrapText="1"/>
    </xf>
    <xf numFmtId="49" fontId="12" fillId="0" borderId="0" xfId="0" applyNumberFormat="1" applyFont="1" applyAlignment="1">
      <alignment vertical="top" wrapText="1"/>
    </xf>
    <xf numFmtId="49" fontId="12" fillId="0" borderId="0" xfId="0" applyNumberFormat="1" applyFont="1" applyAlignment="1">
      <alignment horizontal="left" vertical="top" wrapText="1"/>
    </xf>
    <xf numFmtId="49" fontId="8" fillId="0" borderId="0" xfId="0" applyNumberFormat="1" applyFont="1" applyAlignment="1">
      <alignment horizontal="center" vertical="top"/>
    </xf>
    <xf numFmtId="0" fontId="12" fillId="4" borderId="1" xfId="4" applyFont="1" applyFill="1" applyBorder="1" applyAlignment="1">
      <alignment horizontal="left" vertical="top" wrapText="1"/>
    </xf>
    <xf numFmtId="0" fontId="12" fillId="4" borderId="1" xfId="4" applyFont="1" applyFill="1" applyBorder="1" applyAlignment="1">
      <alignment horizontal="center" vertical="top" wrapText="1"/>
    </xf>
    <xf numFmtId="49" fontId="12" fillId="0" borderId="2" xfId="0" applyNumberFormat="1" applyFont="1" applyBorder="1" applyAlignment="1">
      <alignment horizontal="left" vertical="top" wrapText="1"/>
    </xf>
    <xf numFmtId="0" fontId="12" fillId="4" borderId="2" xfId="4" applyFont="1" applyFill="1" applyBorder="1" applyAlignment="1">
      <alignment horizontal="center" vertical="top" wrapText="1"/>
    </xf>
    <xf numFmtId="49" fontId="16" fillId="0" borderId="1" xfId="0" applyNumberFormat="1" applyFont="1" applyBorder="1" applyAlignment="1">
      <alignment horizontal="left" vertical="top" wrapText="1"/>
    </xf>
    <xf numFmtId="166" fontId="16" fillId="4" borderId="1" xfId="0" applyNumberFormat="1" applyFont="1" applyFill="1" applyBorder="1" applyAlignment="1">
      <alignment horizontal="right" vertical="top" wrapText="1"/>
    </xf>
    <xf numFmtId="0" fontId="16" fillId="0" borderId="2" xfId="0" applyFont="1" applyBorder="1" applyAlignment="1">
      <alignment horizontal="left" vertical="top" wrapText="1"/>
    </xf>
    <xf numFmtId="0" fontId="16" fillId="4" borderId="1" xfId="0" applyFont="1" applyFill="1" applyBorder="1" applyAlignment="1">
      <alignment vertical="top" wrapText="1"/>
    </xf>
    <xf numFmtId="0" fontId="16" fillId="4" borderId="1" xfId="0" applyFont="1" applyFill="1" applyBorder="1" applyAlignment="1">
      <alignment horizontal="left" vertical="top" wrapText="1"/>
    </xf>
    <xf numFmtId="0" fontId="16" fillId="0" borderId="1" xfId="0" applyFont="1" applyBorder="1" applyAlignment="1">
      <alignment vertical="top" wrapText="1"/>
    </xf>
    <xf numFmtId="166" fontId="16" fillId="4" borderId="1" xfId="0" applyNumberFormat="1" applyFont="1" applyFill="1" applyBorder="1" applyAlignment="1">
      <alignment vertical="top" wrapText="1"/>
    </xf>
    <xf numFmtId="0" fontId="16" fillId="0" borderId="1" xfId="0" applyFont="1" applyBorder="1" applyAlignment="1">
      <alignment horizontal="left" vertical="top" wrapText="1"/>
    </xf>
    <xf numFmtId="49" fontId="16" fillId="4" borderId="1" xfId="0" applyNumberFormat="1" applyFont="1" applyFill="1" applyBorder="1" applyAlignment="1">
      <alignment horizontal="left" vertical="top" wrapText="1"/>
    </xf>
    <xf numFmtId="0" fontId="16" fillId="0" borderId="0" xfId="0" applyFont="1"/>
    <xf numFmtId="49" fontId="16" fillId="0" borderId="0" xfId="0" applyNumberFormat="1" applyFont="1" applyAlignment="1">
      <alignment horizontal="center"/>
    </xf>
    <xf numFmtId="0" fontId="18" fillId="0" borderId="0" xfId="0" applyFont="1" applyAlignment="1">
      <alignment horizontal="center"/>
    </xf>
    <xf numFmtId="0" fontId="12" fillId="2" borderId="0" xfId="0" applyFont="1" applyFill="1"/>
    <xf numFmtId="49" fontId="12" fillId="4" borderId="2" xfId="0" applyNumberFormat="1" applyFont="1" applyFill="1" applyBorder="1" applyAlignment="1">
      <alignment horizontal="left" vertical="top" wrapText="1"/>
    </xf>
    <xf numFmtId="49" fontId="4" fillId="4" borderId="0" xfId="6" applyNumberFormat="1" applyFont="1" applyFill="1" applyAlignment="1">
      <alignment horizontal="left"/>
    </xf>
    <xf numFmtId="49" fontId="16" fillId="0" borderId="5" xfId="0" applyNumberFormat="1" applyFont="1" applyBorder="1" applyAlignment="1">
      <alignment horizontal="left" vertical="top" wrapText="1"/>
    </xf>
    <xf numFmtId="0" fontId="1" fillId="0" borderId="1" xfId="4" applyFont="1" applyBorder="1" applyAlignment="1">
      <alignment vertical="top" wrapText="1"/>
    </xf>
    <xf numFmtId="0" fontId="1" fillId="4" borderId="1" xfId="4" applyFont="1" applyFill="1" applyBorder="1" applyAlignment="1">
      <alignment vertical="top" wrapText="1"/>
    </xf>
    <xf numFmtId="0" fontId="8" fillId="9" borderId="1" xfId="4" applyFont="1" applyFill="1" applyBorder="1" applyAlignment="1">
      <alignment vertical="top" wrapText="1"/>
    </xf>
    <xf numFmtId="0" fontId="8" fillId="10" borderId="1" xfId="4" applyFont="1" applyFill="1" applyBorder="1" applyAlignment="1">
      <alignment vertical="top" wrapText="1"/>
    </xf>
    <xf numFmtId="0" fontId="4" fillId="9" borderId="1" xfId="4" applyFont="1" applyFill="1" applyBorder="1" applyAlignment="1">
      <alignment vertical="top" wrapText="1"/>
    </xf>
    <xf numFmtId="0" fontId="14" fillId="0" borderId="1" xfId="4" applyFont="1" applyBorder="1" applyAlignment="1">
      <alignment vertical="top" wrapText="1"/>
    </xf>
    <xf numFmtId="0" fontId="14" fillId="4" borderId="1" xfId="4" applyFont="1" applyFill="1" applyBorder="1" applyAlignment="1">
      <alignment vertical="top" wrapText="1"/>
    </xf>
    <xf numFmtId="0" fontId="4" fillId="10" borderId="1" xfId="4" applyFont="1" applyFill="1" applyBorder="1" applyAlignment="1">
      <alignment vertical="top" wrapText="1"/>
    </xf>
    <xf numFmtId="0" fontId="12" fillId="0" borderId="0" xfId="0" applyFont="1" applyAlignment="1">
      <alignment horizontal="left" vertical="top" wrapText="1"/>
    </xf>
    <xf numFmtId="0" fontId="21" fillId="2" borderId="0" xfId="0" applyFont="1" applyFill="1"/>
    <xf numFmtId="49" fontId="12" fillId="0" borderId="1" xfId="6" applyNumberFormat="1" applyFont="1" applyBorder="1" applyAlignment="1">
      <alignment horizontal="left" vertical="top" wrapText="1"/>
    </xf>
    <xf numFmtId="0" fontId="15" fillId="0" borderId="0" xfId="0" applyFont="1" applyAlignment="1">
      <alignment vertical="top" wrapText="1"/>
    </xf>
    <xf numFmtId="166" fontId="16" fillId="4" borderId="1" xfId="0" applyNumberFormat="1" applyFont="1" applyFill="1" applyBorder="1" applyAlignment="1">
      <alignment vertical="top"/>
    </xf>
    <xf numFmtId="49" fontId="23" fillId="0" borderId="1" xfId="0" applyNumberFormat="1" applyFont="1" applyBorder="1" applyAlignment="1">
      <alignment horizontal="left" vertical="top" wrapText="1"/>
    </xf>
    <xf numFmtId="166" fontId="24" fillId="0" borderId="1" xfId="0" applyNumberFormat="1" applyFont="1" applyBorder="1" applyAlignment="1">
      <alignment vertical="top" wrapText="1"/>
    </xf>
    <xf numFmtId="166" fontId="23" fillId="9" borderId="1" xfId="0" applyNumberFormat="1" applyFont="1" applyFill="1" applyBorder="1" applyAlignment="1">
      <alignment vertical="top" wrapText="1"/>
    </xf>
    <xf numFmtId="0" fontId="16" fillId="4" borderId="2" xfId="0" applyFont="1" applyFill="1" applyBorder="1" applyAlignment="1">
      <alignment horizontal="left" vertical="top" wrapText="1"/>
    </xf>
    <xf numFmtId="0" fontId="16" fillId="4" borderId="4" xfId="0" applyFont="1" applyFill="1" applyBorder="1" applyAlignment="1">
      <alignment horizontal="left" vertical="top" wrapText="1"/>
    </xf>
    <xf numFmtId="166" fontId="15" fillId="0" borderId="0" xfId="0" applyNumberFormat="1" applyFont="1" applyAlignment="1">
      <alignment vertical="top" wrapText="1"/>
    </xf>
    <xf numFmtId="0" fontId="12" fillId="0" borderId="1" xfId="4" applyFont="1" applyBorder="1" applyAlignment="1">
      <alignment horizontal="left" vertical="top" wrapText="1"/>
    </xf>
    <xf numFmtId="166" fontId="16" fillId="4" borderId="1" xfId="4" applyNumberFormat="1" applyFont="1" applyFill="1" applyBorder="1" applyAlignment="1">
      <alignment vertical="top" wrapText="1"/>
    </xf>
    <xf numFmtId="0" fontId="12" fillId="2" borderId="0" xfId="0" applyFont="1" applyFill="1" applyAlignment="1">
      <alignment horizontal="left"/>
    </xf>
    <xf numFmtId="0" fontId="27" fillId="0" borderId="0" xfId="0" applyFont="1" applyAlignment="1">
      <alignment vertical="top" wrapText="1"/>
    </xf>
    <xf numFmtId="166" fontId="27" fillId="0" borderId="0" xfId="0" applyNumberFormat="1" applyFont="1" applyAlignment="1">
      <alignment vertical="top" wrapText="1"/>
    </xf>
    <xf numFmtId="0" fontId="9" fillId="0" borderId="0" xfId="0" applyFont="1" applyAlignment="1">
      <alignment horizontal="left" vertical="top" wrapText="1"/>
    </xf>
    <xf numFmtId="0" fontId="2" fillId="4" borderId="0" xfId="0" applyFont="1" applyFill="1" applyAlignment="1">
      <alignment horizontal="left" vertical="top" wrapText="1"/>
    </xf>
    <xf numFmtId="0" fontId="28" fillId="2" borderId="0" xfId="0" applyFont="1" applyFill="1"/>
    <xf numFmtId="0" fontId="30" fillId="2" borderId="0" xfId="0" applyFont="1" applyFill="1"/>
    <xf numFmtId="0" fontId="31" fillId="0" borderId="1" xfId="4" applyFont="1" applyBorder="1" applyAlignment="1">
      <alignment vertical="top" wrapText="1"/>
    </xf>
    <xf numFmtId="49" fontId="12" fillId="3" borderId="1" xfId="0" applyNumberFormat="1" applyFont="1" applyFill="1" applyBorder="1" applyAlignment="1">
      <alignment horizontal="left" vertical="top" wrapText="1"/>
    </xf>
    <xf numFmtId="166" fontId="13" fillId="0" borderId="0" xfId="0" applyNumberFormat="1" applyFont="1" applyAlignment="1">
      <alignment vertical="top" wrapText="1"/>
    </xf>
    <xf numFmtId="49" fontId="12" fillId="0" borderId="2" xfId="0" applyNumberFormat="1" applyFont="1" applyBorder="1" applyAlignment="1">
      <alignment horizontal="center" vertical="top" wrapText="1"/>
    </xf>
    <xf numFmtId="0" fontId="16" fillId="2" borderId="0" xfId="0" applyFont="1" applyFill="1"/>
    <xf numFmtId="166" fontId="12" fillId="4" borderId="0" xfId="4" applyNumberFormat="1" applyFont="1" applyFill="1" applyAlignment="1">
      <alignment horizontal="center" vertical="top" wrapText="1"/>
    </xf>
    <xf numFmtId="166" fontId="1" fillId="4" borderId="1" xfId="0" applyNumberFormat="1" applyFont="1" applyFill="1" applyBorder="1" applyAlignment="1">
      <alignment vertical="top" wrapText="1"/>
    </xf>
    <xf numFmtId="0" fontId="6" fillId="4" borderId="0" xfId="0" applyFont="1" applyFill="1"/>
    <xf numFmtId="166" fontId="23" fillId="4" borderId="1" xfId="0" applyNumberFormat="1" applyFont="1" applyFill="1" applyBorder="1" applyAlignment="1">
      <alignment vertical="top" wrapText="1"/>
    </xf>
    <xf numFmtId="0" fontId="15" fillId="0" borderId="0" xfId="0" applyFont="1" applyAlignment="1">
      <alignment horizontal="right" vertical="top" wrapText="1"/>
    </xf>
    <xf numFmtId="49" fontId="8" fillId="0" borderId="0" xfId="0" applyNumberFormat="1" applyFont="1" applyAlignment="1">
      <alignment horizontal="left" vertical="top" wrapText="1"/>
    </xf>
    <xf numFmtId="49" fontId="8" fillId="0" borderId="0" xfId="0" applyNumberFormat="1" applyFont="1" applyAlignment="1">
      <alignment horizontal="left" vertical="top"/>
    </xf>
    <xf numFmtId="166" fontId="1" fillId="4" borderId="1" xfId="0" applyNumberFormat="1" applyFont="1" applyFill="1" applyBorder="1" applyAlignment="1">
      <alignment vertical="top"/>
    </xf>
    <xf numFmtId="49" fontId="1" fillId="4" borderId="2" xfId="0" applyNumberFormat="1" applyFont="1" applyFill="1" applyBorder="1" applyAlignment="1">
      <alignment vertical="top" wrapText="1"/>
    </xf>
    <xf numFmtId="0" fontId="4" fillId="11" borderId="1" xfId="4" applyFont="1" applyFill="1" applyBorder="1" applyAlignment="1">
      <alignment vertical="top" wrapText="1"/>
    </xf>
    <xf numFmtId="0" fontId="5" fillId="0" borderId="1" xfId="4" applyFont="1" applyBorder="1" applyAlignment="1">
      <alignment vertical="top" wrapText="1"/>
    </xf>
    <xf numFmtId="0" fontId="5" fillId="4" borderId="1" xfId="4" applyFont="1" applyFill="1" applyBorder="1" applyAlignment="1">
      <alignment vertical="top" wrapText="1"/>
    </xf>
    <xf numFmtId="4" fontId="16" fillId="4" borderId="1" xfId="4" applyNumberFormat="1" applyFont="1" applyFill="1" applyBorder="1" applyAlignment="1">
      <alignment vertical="top" wrapText="1"/>
    </xf>
    <xf numFmtId="0" fontId="16" fillId="3" borderId="1" xfId="0" applyFont="1" applyFill="1" applyBorder="1" applyAlignment="1">
      <alignment horizontal="left" vertical="top" wrapText="1"/>
    </xf>
    <xf numFmtId="165" fontId="16" fillId="2" borderId="1" xfId="0" applyNumberFormat="1" applyFont="1" applyFill="1" applyBorder="1" applyAlignment="1">
      <alignment horizontal="left" vertical="top" wrapText="1"/>
    </xf>
    <xf numFmtId="166" fontId="16" fillId="4" borderId="0" xfId="0" applyNumberFormat="1" applyFont="1" applyFill="1" applyAlignment="1">
      <alignment horizontal="center" vertical="top" wrapText="1"/>
    </xf>
    <xf numFmtId="0" fontId="29" fillId="0" borderId="1" xfId="4" applyFont="1" applyBorder="1" applyAlignment="1">
      <alignment vertical="top" wrapText="1"/>
    </xf>
    <xf numFmtId="0" fontId="16" fillId="0" borderId="1" xfId="4" applyFont="1" applyBorder="1" applyAlignment="1">
      <alignment vertical="top" wrapText="1"/>
    </xf>
    <xf numFmtId="0" fontId="18" fillId="0" borderId="1" xfId="4" applyFont="1" applyBorder="1" applyAlignment="1">
      <alignment vertical="top" wrapText="1"/>
    </xf>
    <xf numFmtId="0" fontId="29" fillId="4" borderId="1" xfId="4" applyFont="1" applyFill="1" applyBorder="1" applyAlignment="1">
      <alignment vertical="top" wrapText="1"/>
    </xf>
    <xf numFmtId="0" fontId="18" fillId="4" borderId="1" xfId="4" applyFont="1" applyFill="1" applyBorder="1" applyAlignment="1">
      <alignment vertical="top" wrapText="1"/>
    </xf>
    <xf numFmtId="0" fontId="18" fillId="9" borderId="1" xfId="4" applyFont="1" applyFill="1" applyBorder="1" applyAlignment="1">
      <alignment vertical="top" wrapText="1"/>
    </xf>
    <xf numFmtId="166" fontId="18" fillId="9" borderId="1" xfId="4" applyNumberFormat="1" applyFont="1" applyFill="1" applyBorder="1" applyAlignment="1">
      <alignment vertical="top" wrapText="1"/>
    </xf>
    <xf numFmtId="0" fontId="18" fillId="10" borderId="1" xfId="4" applyFont="1" applyFill="1" applyBorder="1" applyAlignment="1">
      <alignment vertical="top" wrapText="1"/>
    </xf>
    <xf numFmtId="0" fontId="8" fillId="0" borderId="0" xfId="0" applyFont="1" applyAlignment="1">
      <alignment horizontal="left" vertical="top"/>
    </xf>
    <xf numFmtId="0" fontId="8" fillId="0" borderId="0" xfId="0" applyFont="1" applyAlignment="1">
      <alignment horizontal="center" vertical="top"/>
    </xf>
    <xf numFmtId="49" fontId="4" fillId="4" borderId="0" xfId="6" applyNumberFormat="1" applyFont="1" applyFill="1" applyAlignment="1">
      <alignment horizontal="center"/>
    </xf>
    <xf numFmtId="49" fontId="5" fillId="0" borderId="1" xfId="6" applyNumberFormat="1" applyFont="1" applyBorder="1" applyAlignment="1">
      <alignment horizontal="left" vertical="top" wrapText="1"/>
    </xf>
    <xf numFmtId="0" fontId="1" fillId="0" borderId="0" xfId="0" applyFont="1"/>
    <xf numFmtId="0" fontId="12" fillId="4" borderId="0" xfId="4" applyFont="1" applyFill="1" applyAlignment="1">
      <alignment horizontal="center" vertical="top" wrapText="1"/>
    </xf>
    <xf numFmtId="49" fontId="12" fillId="4" borderId="2" xfId="0" applyNumberFormat="1" applyFont="1" applyFill="1" applyBorder="1" applyAlignment="1">
      <alignment horizontal="center" vertical="top" wrapText="1"/>
    </xf>
    <xf numFmtId="49" fontId="16" fillId="4" borderId="1" xfId="0" applyNumberFormat="1" applyFont="1" applyFill="1" applyBorder="1" applyAlignment="1">
      <alignment horizontal="center" vertical="top" wrapText="1"/>
    </xf>
    <xf numFmtId="0" fontId="16" fillId="4" borderId="2" xfId="0" applyFont="1" applyFill="1" applyBorder="1" applyAlignment="1">
      <alignment horizontal="center" vertical="top" wrapText="1"/>
    </xf>
    <xf numFmtId="0" fontId="33" fillId="2" borderId="0" xfId="0" applyFont="1" applyFill="1"/>
    <xf numFmtId="49" fontId="16" fillId="4" borderId="2" xfId="0" applyNumberFormat="1" applyFont="1" applyFill="1" applyBorder="1" applyAlignment="1">
      <alignment horizontal="center" vertical="top" wrapText="1"/>
    </xf>
    <xf numFmtId="0" fontId="34" fillId="2" borderId="0" xfId="0" applyFont="1" applyFill="1"/>
    <xf numFmtId="49" fontId="12" fillId="4" borderId="1" xfId="0" applyNumberFormat="1" applyFont="1" applyFill="1" applyBorder="1" applyAlignment="1">
      <alignment horizontal="center" vertical="top" wrapText="1"/>
    </xf>
    <xf numFmtId="0" fontId="12" fillId="4" borderId="4" xfId="4" applyFont="1" applyFill="1" applyBorder="1" applyAlignment="1">
      <alignment horizontal="left" vertical="top" wrapText="1"/>
    </xf>
    <xf numFmtId="0" fontId="4" fillId="4" borderId="0" xfId="4" applyFont="1" applyFill="1" applyAlignment="1">
      <alignment vertical="top" wrapText="1"/>
    </xf>
    <xf numFmtId="0" fontId="1" fillId="4" borderId="0" xfId="4" applyFont="1" applyFill="1" applyAlignment="1">
      <alignment vertical="top" wrapText="1"/>
    </xf>
    <xf numFmtId="0" fontId="1" fillId="4" borderId="0" xfId="0" applyFont="1" applyFill="1" applyAlignment="1">
      <alignment vertical="top" wrapText="1"/>
    </xf>
    <xf numFmtId="0" fontId="35" fillId="8" borderId="1" xfId="0" applyFont="1" applyFill="1" applyBorder="1" applyAlignment="1">
      <alignment vertical="top" wrapText="1"/>
    </xf>
    <xf numFmtId="49" fontId="36" fillId="8" borderId="1" xfId="0" applyNumberFormat="1" applyFont="1" applyFill="1" applyBorder="1" applyAlignment="1">
      <alignment horizontal="left" vertical="top" wrapText="1"/>
    </xf>
    <xf numFmtId="49" fontId="35" fillId="8" borderId="1" xfId="0" applyNumberFormat="1" applyFont="1" applyFill="1" applyBorder="1" applyAlignment="1">
      <alignment horizontal="left" vertical="top" wrapText="1"/>
    </xf>
    <xf numFmtId="166" fontId="35" fillId="8" borderId="1" xfId="0" applyNumberFormat="1" applyFont="1" applyFill="1" applyBorder="1" applyAlignment="1">
      <alignment vertical="top" wrapText="1"/>
    </xf>
    <xf numFmtId="49" fontId="12" fillId="0" borderId="0" xfId="0" applyNumberFormat="1" applyFont="1" applyAlignment="1">
      <alignment horizontal="center" vertical="top" wrapText="1"/>
    </xf>
    <xf numFmtId="0" fontId="14" fillId="4" borderId="0" xfId="4" applyFont="1" applyFill="1" applyAlignment="1">
      <alignment vertical="top" wrapText="1"/>
    </xf>
    <xf numFmtId="0" fontId="14" fillId="4" borderId="0" xfId="4" applyFont="1" applyFill="1" applyAlignment="1">
      <alignment horizontal="center" vertical="top" wrapText="1"/>
    </xf>
    <xf numFmtId="49" fontId="12" fillId="4" borderId="1" xfId="4" applyNumberFormat="1" applyFont="1" applyFill="1" applyBorder="1" applyAlignment="1">
      <alignment horizontal="center" vertical="top" wrapText="1"/>
    </xf>
    <xf numFmtId="0" fontId="35" fillId="0" borderId="0" xfId="0" applyFont="1"/>
    <xf numFmtId="49" fontId="35" fillId="8" borderId="4" xfId="0" applyNumberFormat="1" applyFont="1" applyFill="1" applyBorder="1" applyAlignment="1">
      <alignment horizontal="left" vertical="top" wrapText="1"/>
    </xf>
    <xf numFmtId="0" fontId="35" fillId="8" borderId="3" xfId="0" applyFont="1" applyFill="1" applyBorder="1" applyAlignment="1">
      <alignment vertical="top" wrapText="1"/>
    </xf>
    <xf numFmtId="0" fontId="35" fillId="8" borderId="5" xfId="0" applyFont="1" applyFill="1" applyBorder="1" applyAlignment="1">
      <alignment vertical="top" wrapText="1"/>
    </xf>
    <xf numFmtId="0" fontId="33" fillId="0" borderId="0" xfId="0" applyFont="1"/>
    <xf numFmtId="49" fontId="5" fillId="0" borderId="1" xfId="6" applyNumberFormat="1" applyFont="1" applyBorder="1" applyAlignment="1">
      <alignment horizontal="center" vertical="top" wrapText="1"/>
    </xf>
    <xf numFmtId="0" fontId="37" fillId="0" borderId="0" xfId="0" applyFont="1"/>
    <xf numFmtId="0" fontId="36" fillId="8" borderId="1" xfId="6" applyFont="1" applyFill="1" applyBorder="1" applyAlignment="1">
      <alignment vertical="top" wrapText="1"/>
    </xf>
    <xf numFmtId="0" fontId="36" fillId="8" borderId="1" xfId="6" applyFont="1" applyFill="1" applyBorder="1" applyAlignment="1">
      <alignment horizontal="center" vertical="top" wrapText="1"/>
    </xf>
    <xf numFmtId="0" fontId="4" fillId="15" borderId="0" xfId="4" applyFont="1" applyFill="1" applyAlignment="1">
      <alignment horizontal="center" vertical="top" wrapText="1"/>
    </xf>
    <xf numFmtId="0" fontId="5" fillId="4" borderId="0" xfId="4" applyFont="1" applyFill="1" applyAlignment="1">
      <alignment horizontal="center" vertical="top" wrapText="1"/>
    </xf>
    <xf numFmtId="0" fontId="4" fillId="4" borderId="0" xfId="4" applyFont="1" applyFill="1" applyAlignment="1">
      <alignment horizontal="center" vertical="top" wrapText="1"/>
    </xf>
    <xf numFmtId="0" fontId="1" fillId="4" borderId="0" xfId="4" applyFont="1" applyFill="1" applyAlignment="1">
      <alignment horizontal="center" vertical="top" wrapText="1"/>
    </xf>
    <xf numFmtId="0" fontId="1" fillId="4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17" fillId="4" borderId="2" xfId="6" applyFont="1" applyFill="1" applyBorder="1" applyAlignment="1">
      <alignment horizontal="center" vertical="top" wrapText="1"/>
    </xf>
    <xf numFmtId="49" fontId="36" fillId="8" borderId="4" xfId="0" applyNumberFormat="1" applyFont="1" applyFill="1" applyBorder="1" applyAlignment="1">
      <alignment horizontal="left" vertical="top" wrapText="1"/>
    </xf>
    <xf numFmtId="166" fontId="36" fillId="8" borderId="4" xfId="6" applyNumberFormat="1" applyFont="1" applyFill="1" applyBorder="1" applyAlignment="1">
      <alignment vertical="top" wrapText="1"/>
    </xf>
    <xf numFmtId="3" fontId="36" fillId="8" borderId="4" xfId="6" applyNumberFormat="1" applyFont="1" applyFill="1" applyBorder="1" applyAlignment="1">
      <alignment horizontal="center" vertical="top" wrapText="1"/>
    </xf>
    <xf numFmtId="166" fontId="1" fillId="0" borderId="0" xfId="0" applyNumberFormat="1" applyFont="1" applyAlignment="1">
      <alignment vertical="top" wrapText="1"/>
    </xf>
    <xf numFmtId="4" fontId="16" fillId="0" borderId="0" xfId="0" applyNumberFormat="1" applyFont="1"/>
    <xf numFmtId="166" fontId="12" fillId="0" borderId="0" xfId="0" applyNumberFormat="1" applyFont="1" applyAlignment="1">
      <alignment vertical="top" wrapText="1"/>
    </xf>
    <xf numFmtId="4" fontId="27" fillId="0" borderId="0" xfId="0" applyNumberFormat="1" applyFont="1" applyAlignment="1">
      <alignment vertical="top" wrapText="1"/>
    </xf>
    <xf numFmtId="0" fontId="29" fillId="4" borderId="0" xfId="4" applyFont="1" applyFill="1" applyAlignment="1">
      <alignment vertical="top" wrapText="1"/>
    </xf>
    <xf numFmtId="0" fontId="18" fillId="4" borderId="0" xfId="4" applyFont="1" applyFill="1" applyAlignment="1">
      <alignment vertical="top" wrapText="1"/>
    </xf>
    <xf numFmtId="0" fontId="16" fillId="4" borderId="0" xfId="4" applyFont="1" applyFill="1" applyAlignment="1">
      <alignment vertical="top" wrapText="1"/>
    </xf>
    <xf numFmtId="49" fontId="23" fillId="0" borderId="19" xfId="0" applyNumberFormat="1" applyFont="1" applyBorder="1" applyAlignment="1">
      <alignment horizontal="center" vertical="top" wrapText="1"/>
    </xf>
    <xf numFmtId="166" fontId="23" fillId="4" borderId="23" xfId="0" applyNumberFormat="1" applyFont="1" applyFill="1" applyBorder="1" applyAlignment="1">
      <alignment vertical="top" wrapText="1"/>
    </xf>
    <xf numFmtId="49" fontId="5" fillId="0" borderId="3" xfId="6" applyNumberFormat="1" applyFont="1" applyBorder="1" applyAlignment="1">
      <alignment horizontal="left" vertical="top" wrapText="1"/>
    </xf>
    <xf numFmtId="0" fontId="38" fillId="0" borderId="0" xfId="0" applyFont="1"/>
    <xf numFmtId="0" fontId="23" fillId="8" borderId="17" xfId="0" applyFont="1" applyFill="1" applyBorder="1" applyAlignment="1">
      <alignment horizontal="center" vertical="top" wrapText="1"/>
    </xf>
    <xf numFmtId="0" fontId="23" fillId="8" borderId="18" xfId="0" applyFont="1" applyFill="1" applyBorder="1" applyAlignment="1">
      <alignment horizontal="center" vertical="top" wrapText="1"/>
    </xf>
    <xf numFmtId="0" fontId="24" fillId="8" borderId="19" xfId="0" applyFont="1" applyFill="1" applyBorder="1" applyAlignment="1">
      <alignment vertical="top" wrapText="1"/>
    </xf>
    <xf numFmtId="49" fontId="23" fillId="8" borderId="1" xfId="0" applyNumberFormat="1" applyFont="1" applyFill="1" applyBorder="1" applyAlignment="1">
      <alignment horizontal="center" vertical="top" wrapText="1"/>
    </xf>
    <xf numFmtId="166" fontId="23" fillId="8" borderId="1" xfId="0" applyNumberFormat="1" applyFont="1" applyFill="1" applyBorder="1" applyAlignment="1">
      <alignment vertical="top" wrapText="1"/>
    </xf>
    <xf numFmtId="0" fontId="1" fillId="4" borderId="2" xfId="0" applyFont="1" applyFill="1" applyBorder="1" applyAlignment="1">
      <alignment horizontal="left" vertical="top" wrapText="1"/>
    </xf>
    <xf numFmtId="0" fontId="35" fillId="8" borderId="1" xfId="0" applyFont="1" applyFill="1" applyBorder="1" applyAlignment="1">
      <alignment horizontal="center" vertical="top" wrapText="1"/>
    </xf>
    <xf numFmtId="0" fontId="5" fillId="4" borderId="1" xfId="0" applyFont="1" applyFill="1" applyBorder="1" applyAlignment="1">
      <alignment horizontal="center" vertical="top" wrapText="1"/>
    </xf>
    <xf numFmtId="0" fontId="5" fillId="4" borderId="1" xfId="0" applyFont="1" applyFill="1" applyBorder="1" applyAlignment="1">
      <alignment horizontal="left" vertical="top" wrapText="1"/>
    </xf>
    <xf numFmtId="0" fontId="5" fillId="4" borderId="1" xfId="0" applyFont="1" applyFill="1" applyBorder="1" applyAlignment="1">
      <alignment vertical="top" wrapText="1"/>
    </xf>
    <xf numFmtId="49" fontId="5" fillId="4" borderId="2" xfId="0" applyNumberFormat="1" applyFont="1" applyFill="1" applyBorder="1" applyAlignment="1">
      <alignment horizontal="left" vertical="top" wrapText="1"/>
    </xf>
    <xf numFmtId="49" fontId="5" fillId="4" borderId="1" xfId="0" applyNumberFormat="1" applyFont="1" applyFill="1" applyBorder="1" applyAlignment="1">
      <alignment vertical="top" wrapText="1"/>
    </xf>
    <xf numFmtId="49" fontId="5" fillId="4" borderId="1" xfId="0" applyNumberFormat="1" applyFont="1" applyFill="1" applyBorder="1" applyAlignment="1">
      <alignment horizontal="center" vertical="top" wrapText="1"/>
    </xf>
    <xf numFmtId="0" fontId="5" fillId="4" borderId="2" xfId="0" applyFont="1" applyFill="1" applyBorder="1" applyAlignment="1">
      <alignment horizontal="center" vertical="top" wrapText="1"/>
    </xf>
    <xf numFmtId="0" fontId="5" fillId="4" borderId="2" xfId="0" applyFont="1" applyFill="1" applyBorder="1" applyAlignment="1">
      <alignment vertical="top" wrapText="1"/>
    </xf>
    <xf numFmtId="49" fontId="5" fillId="0" borderId="1" xfId="0" applyNumberFormat="1" applyFont="1" applyBorder="1" applyAlignment="1">
      <alignment horizontal="center" vertical="top" wrapText="1"/>
    </xf>
    <xf numFmtId="49" fontId="5" fillId="0" borderId="1" xfId="0" applyNumberFormat="1" applyFont="1" applyBorder="1" applyAlignment="1">
      <alignment vertical="top" wrapText="1"/>
    </xf>
    <xf numFmtId="49" fontId="5" fillId="0" borderId="2" xfId="0" applyNumberFormat="1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left" vertical="top" wrapText="1"/>
    </xf>
    <xf numFmtId="0" fontId="5" fillId="4" borderId="2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49" fontId="5" fillId="4" borderId="1" xfId="0" applyNumberFormat="1" applyFont="1" applyFill="1" applyBorder="1" applyAlignment="1">
      <alignment horizontal="left" vertical="top" wrapText="1"/>
    </xf>
    <xf numFmtId="0" fontId="1" fillId="0" borderId="1" xfId="4" applyFont="1" applyBorder="1" applyAlignment="1">
      <alignment horizontal="left" vertical="top" wrapText="1"/>
    </xf>
    <xf numFmtId="0" fontId="1" fillId="4" borderId="1" xfId="4" applyFont="1" applyFill="1" applyBorder="1" applyAlignment="1">
      <alignment horizontal="left" vertical="top" wrapText="1"/>
    </xf>
    <xf numFmtId="0" fontId="4" fillId="9" borderId="1" xfId="4" applyFont="1" applyFill="1" applyBorder="1" applyAlignment="1">
      <alignment horizontal="left" vertical="top" wrapText="1"/>
    </xf>
    <xf numFmtId="0" fontId="4" fillId="10" borderId="1" xfId="4" applyFont="1" applyFill="1" applyBorder="1" applyAlignment="1">
      <alignment horizontal="left" vertical="top" wrapText="1"/>
    </xf>
    <xf numFmtId="49" fontId="5" fillId="0" borderId="1" xfId="0" applyNumberFormat="1" applyFont="1" applyBorder="1" applyAlignment="1">
      <alignment horizontal="left" vertical="top" wrapText="1"/>
    </xf>
    <xf numFmtId="1" fontId="5" fillId="4" borderId="1" xfId="0" applyNumberFormat="1" applyFont="1" applyFill="1" applyBorder="1" applyAlignment="1">
      <alignment horizontal="center" vertical="top" wrapText="1"/>
    </xf>
    <xf numFmtId="165" fontId="5" fillId="4" borderId="1" xfId="0" applyNumberFormat="1" applyFont="1" applyFill="1" applyBorder="1" applyAlignment="1">
      <alignment vertical="top" wrapText="1"/>
    </xf>
    <xf numFmtId="166" fontId="12" fillId="0" borderId="0" xfId="0" applyNumberFormat="1" applyFont="1"/>
    <xf numFmtId="166" fontId="12" fillId="4" borderId="0" xfId="0" applyNumberFormat="1" applyFont="1" applyFill="1"/>
    <xf numFmtId="0" fontId="36" fillId="8" borderId="4" xfId="6" applyFont="1" applyFill="1" applyBorder="1" applyAlignment="1">
      <alignment vertical="top" wrapText="1"/>
    </xf>
    <xf numFmtId="0" fontId="4" fillId="4" borderId="0" xfId="6" applyFont="1" applyFill="1"/>
    <xf numFmtId="166" fontId="1" fillId="4" borderId="2" xfId="0" applyNumberFormat="1" applyFont="1" applyFill="1" applyBorder="1" applyAlignment="1">
      <alignment vertical="top"/>
    </xf>
    <xf numFmtId="0" fontId="24" fillId="2" borderId="0" xfId="0" applyFont="1" applyFill="1"/>
    <xf numFmtId="0" fontId="41" fillId="0" borderId="0" xfId="0" applyFont="1"/>
    <xf numFmtId="0" fontId="32" fillId="0" borderId="0" xfId="0" applyFont="1"/>
    <xf numFmtId="166" fontId="32" fillId="0" borderId="0" xfId="0" applyNumberFormat="1" applyFont="1"/>
    <xf numFmtId="0" fontId="42" fillId="2" borderId="0" xfId="0" applyFont="1" applyFill="1"/>
    <xf numFmtId="166" fontId="41" fillId="0" borderId="0" xfId="0" applyNumberFormat="1" applyFont="1"/>
    <xf numFmtId="166" fontId="43" fillId="0" borderId="0" xfId="0" applyNumberFormat="1" applyFont="1"/>
    <xf numFmtId="0" fontId="43" fillId="0" borderId="0" xfId="0" applyFont="1"/>
    <xf numFmtId="0" fontId="41" fillId="4" borderId="0" xfId="0" applyFont="1" applyFill="1"/>
    <xf numFmtId="0" fontId="44" fillId="2" borderId="0" xfId="0" applyFont="1" applyFill="1"/>
    <xf numFmtId="0" fontId="12" fillId="4" borderId="1" xfId="6" applyFont="1" applyFill="1" applyBorder="1" applyAlignment="1">
      <alignment horizontal="left" vertical="top" wrapText="1"/>
    </xf>
    <xf numFmtId="0" fontId="8" fillId="15" borderId="0" xfId="4" applyFont="1" applyFill="1" applyAlignment="1">
      <alignment vertical="top" wrapText="1"/>
    </xf>
    <xf numFmtId="0" fontId="12" fillId="4" borderId="0" xfId="4" applyFont="1" applyFill="1" applyAlignment="1">
      <alignment vertical="top" wrapText="1"/>
    </xf>
    <xf numFmtId="0" fontId="8" fillId="4" borderId="0" xfId="4" applyFont="1" applyFill="1" applyAlignment="1">
      <alignment vertical="top" wrapText="1"/>
    </xf>
    <xf numFmtId="0" fontId="5" fillId="4" borderId="4" xfId="6" applyFont="1" applyFill="1" applyBorder="1" applyAlignment="1">
      <alignment horizontal="center" vertical="top" wrapText="1"/>
    </xf>
    <xf numFmtId="0" fontId="16" fillId="4" borderId="1" xfId="0" applyFont="1" applyFill="1" applyBorder="1" applyAlignment="1">
      <alignment horizontal="center" vertical="top" wrapText="1"/>
    </xf>
    <xf numFmtId="49" fontId="1" fillId="4" borderId="2" xfId="0" applyNumberFormat="1" applyFont="1" applyFill="1" applyBorder="1" applyAlignment="1">
      <alignment horizontal="left" vertical="top" wrapText="1"/>
    </xf>
    <xf numFmtId="49" fontId="1" fillId="4" borderId="6" xfId="0" applyNumberFormat="1" applyFont="1" applyFill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49" fontId="1" fillId="0" borderId="2" xfId="0" applyNumberFormat="1" applyFont="1" applyBorder="1" applyAlignment="1">
      <alignment horizontal="left" vertical="top" wrapText="1"/>
    </xf>
    <xf numFmtId="166" fontId="1" fillId="4" borderId="2" xfId="0" applyNumberFormat="1" applyFont="1" applyFill="1" applyBorder="1" applyAlignment="1">
      <alignment vertical="top" wrapText="1"/>
    </xf>
    <xf numFmtId="0" fontId="1" fillId="0" borderId="1" xfId="0" applyFont="1" applyBorder="1" applyAlignment="1">
      <alignment horizontal="left" vertical="top" wrapText="1"/>
    </xf>
    <xf numFmtId="49" fontId="1" fillId="4" borderId="1" xfId="0" applyNumberFormat="1" applyFont="1" applyFill="1" applyBorder="1" applyAlignment="1">
      <alignment horizontal="center" vertical="top" wrapText="1"/>
    </xf>
    <xf numFmtId="49" fontId="1" fillId="4" borderId="2" xfId="0" applyNumberFormat="1" applyFont="1" applyFill="1" applyBorder="1" applyAlignment="1">
      <alignment horizontal="center" vertical="top" wrapText="1"/>
    </xf>
    <xf numFmtId="49" fontId="1" fillId="4" borderId="4" xfId="0" applyNumberFormat="1" applyFont="1" applyFill="1" applyBorder="1" applyAlignment="1">
      <alignment horizontal="center" vertical="top" wrapText="1"/>
    </xf>
    <xf numFmtId="166" fontId="29" fillId="4" borderId="0" xfId="4" applyNumberFormat="1" applyFont="1" applyFill="1" applyAlignment="1">
      <alignment vertical="top" wrapText="1"/>
    </xf>
    <xf numFmtId="0" fontId="16" fillId="4" borderId="4" xfId="0" applyFont="1" applyFill="1" applyBorder="1" applyAlignment="1">
      <alignment horizontal="center" vertical="top" wrapText="1"/>
    </xf>
    <xf numFmtId="49" fontId="16" fillId="0" borderId="1" xfId="0" applyNumberFormat="1" applyFont="1" applyBorder="1" applyAlignment="1">
      <alignment horizontal="center" vertical="top" wrapText="1"/>
    </xf>
    <xf numFmtId="49" fontId="35" fillId="8" borderId="4" xfId="0" applyNumberFormat="1" applyFont="1" applyFill="1" applyBorder="1" applyAlignment="1">
      <alignment horizontal="center" vertical="top" wrapText="1"/>
    </xf>
    <xf numFmtId="49" fontId="12" fillId="0" borderId="5" xfId="0" applyNumberFormat="1" applyFont="1" applyBorder="1" applyAlignment="1">
      <alignment horizontal="center" vertical="top" wrapText="1"/>
    </xf>
    <xf numFmtId="49" fontId="16" fillId="2" borderId="1" xfId="0" applyNumberFormat="1" applyFont="1" applyFill="1" applyBorder="1" applyAlignment="1">
      <alignment horizontal="center" vertical="top" wrapText="1"/>
    </xf>
    <xf numFmtId="0" fontId="29" fillId="4" borderId="0" xfId="4" applyFont="1" applyFill="1" applyAlignment="1">
      <alignment horizontal="center" vertical="top" wrapText="1"/>
    </xf>
    <xf numFmtId="166" fontId="29" fillId="4" borderId="0" xfId="4" applyNumberFormat="1" applyFont="1" applyFill="1" applyAlignment="1">
      <alignment horizontal="center" vertical="top" wrapText="1"/>
    </xf>
    <xf numFmtId="0" fontId="18" fillId="4" borderId="0" xfId="4" applyFont="1" applyFill="1" applyAlignment="1">
      <alignment horizontal="center" vertical="top" wrapText="1"/>
    </xf>
    <xf numFmtId="0" fontId="16" fillId="4" borderId="0" xfId="4" applyFont="1" applyFill="1" applyAlignment="1">
      <alignment horizontal="center" vertical="top" wrapText="1"/>
    </xf>
    <xf numFmtId="0" fontId="16" fillId="2" borderId="0" xfId="0" applyFont="1" applyFill="1" applyAlignment="1">
      <alignment horizontal="center"/>
    </xf>
    <xf numFmtId="0" fontId="16" fillId="0" borderId="0" xfId="0" applyFont="1" applyAlignment="1">
      <alignment horizontal="center"/>
    </xf>
    <xf numFmtId="166" fontId="12" fillId="0" borderId="1" xfId="4" applyNumberFormat="1" applyFont="1" applyBorder="1" applyAlignment="1">
      <alignment vertical="top" wrapText="1"/>
    </xf>
    <xf numFmtId="49" fontId="45" fillId="0" borderId="0" xfId="0" applyNumberFormat="1" applyFont="1" applyAlignment="1">
      <alignment vertical="top" wrapText="1"/>
    </xf>
    <xf numFmtId="49" fontId="45" fillId="0" borderId="0" xfId="0" applyNumberFormat="1" applyFont="1" applyAlignment="1">
      <alignment horizontal="center" vertical="top"/>
    </xf>
    <xf numFmtId="0" fontId="45" fillId="0" borderId="1" xfId="0" applyFont="1" applyBorder="1" applyAlignment="1">
      <alignment vertical="top" wrapText="1"/>
    </xf>
    <xf numFmtId="49" fontId="45" fillId="4" borderId="1" xfId="0" applyNumberFormat="1" applyFont="1" applyFill="1" applyBorder="1" applyAlignment="1">
      <alignment horizontal="left" vertical="top" wrapText="1"/>
    </xf>
    <xf numFmtId="49" fontId="45" fillId="0" borderId="2" xfId="0" applyNumberFormat="1" applyFont="1" applyBorder="1" applyAlignment="1">
      <alignment horizontal="left" vertical="top" wrapText="1"/>
    </xf>
    <xf numFmtId="0" fontId="45" fillId="4" borderId="2" xfId="0" applyFont="1" applyFill="1" applyBorder="1" applyAlignment="1">
      <alignment vertical="top" wrapText="1"/>
    </xf>
    <xf numFmtId="0" fontId="45" fillId="4" borderId="2" xfId="0" applyFont="1" applyFill="1" applyBorder="1" applyAlignment="1">
      <alignment horizontal="left" vertical="top" wrapText="1"/>
    </xf>
    <xf numFmtId="49" fontId="45" fillId="4" borderId="2" xfId="0" applyNumberFormat="1" applyFont="1" applyFill="1" applyBorder="1" applyAlignment="1">
      <alignment horizontal="left" vertical="top" wrapText="1"/>
    </xf>
    <xf numFmtId="0" fontId="45" fillId="4" borderId="1" xfId="0" applyFont="1" applyFill="1" applyBorder="1" applyAlignment="1">
      <alignment horizontal="left" vertical="top" wrapText="1"/>
    </xf>
    <xf numFmtId="0" fontId="45" fillId="11" borderId="1" xfId="4" applyFont="1" applyFill="1" applyBorder="1" applyAlignment="1">
      <alignment vertical="top" wrapText="1"/>
    </xf>
    <xf numFmtId="0" fontId="45" fillId="0" borderId="1" xfId="4" applyFont="1" applyBorder="1" applyAlignment="1">
      <alignment vertical="top" wrapText="1"/>
    </xf>
    <xf numFmtId="0" fontId="45" fillId="4" borderId="1" xfId="4" applyFont="1" applyFill="1" applyBorder="1" applyAlignment="1">
      <alignment vertical="top" wrapText="1"/>
    </xf>
    <xf numFmtId="0" fontId="45" fillId="9" borderId="1" xfId="4" applyFont="1" applyFill="1" applyBorder="1" applyAlignment="1">
      <alignment vertical="top" wrapText="1"/>
    </xf>
    <xf numFmtId="0" fontId="45" fillId="10" borderId="1" xfId="4" applyFont="1" applyFill="1" applyBorder="1" applyAlignment="1">
      <alignment vertical="top" wrapText="1"/>
    </xf>
    <xf numFmtId="0" fontId="45" fillId="0" borderId="0" xfId="0" applyFont="1" applyAlignment="1">
      <alignment horizontal="right" vertical="top" wrapText="1"/>
    </xf>
    <xf numFmtId="0" fontId="1" fillId="2" borderId="0" xfId="0" applyFont="1" applyFill="1"/>
    <xf numFmtId="0" fontId="1" fillId="4" borderId="0" xfId="0" applyFont="1" applyFill="1" applyAlignment="1">
      <alignment horizontal="left"/>
    </xf>
    <xf numFmtId="0" fontId="5" fillId="2" borderId="0" xfId="0" applyFont="1" applyFill="1" applyAlignment="1">
      <alignment horizontal="center"/>
    </xf>
    <xf numFmtId="0" fontId="5" fillId="2" borderId="0" xfId="0" applyFont="1" applyFill="1"/>
    <xf numFmtId="49" fontId="47" fillId="4" borderId="0" xfId="0" applyNumberFormat="1" applyFont="1" applyFill="1" applyAlignment="1">
      <alignment horizontal="left" wrapText="1"/>
    </xf>
    <xf numFmtId="49" fontId="48" fillId="0" borderId="0" xfId="0" applyNumberFormat="1" applyFont="1" applyAlignment="1">
      <alignment horizontal="center" wrapText="1"/>
    </xf>
    <xf numFmtId="49" fontId="48" fillId="0" borderId="0" xfId="0" applyNumberFormat="1" applyFont="1" applyAlignment="1">
      <alignment wrapText="1"/>
    </xf>
    <xf numFmtId="0" fontId="47" fillId="0" borderId="0" xfId="0" applyFont="1" applyAlignment="1">
      <alignment wrapText="1"/>
    </xf>
    <xf numFmtId="0" fontId="50" fillId="0" borderId="0" xfId="0" applyFont="1" applyAlignment="1">
      <alignment wrapText="1"/>
    </xf>
    <xf numFmtId="0" fontId="52" fillId="2" borderId="0" xfId="0" applyFont="1" applyFill="1"/>
    <xf numFmtId="0" fontId="11" fillId="2" borderId="0" xfId="0" applyFont="1" applyFill="1"/>
    <xf numFmtId="49" fontId="5" fillId="4" borderId="2" xfId="0" applyNumberFormat="1" applyFont="1" applyFill="1" applyBorder="1" applyAlignment="1">
      <alignment horizontal="center" vertical="top" wrapText="1"/>
    </xf>
    <xf numFmtId="166" fontId="1" fillId="4" borderId="1" xfId="0" applyNumberFormat="1" applyFont="1" applyFill="1" applyBorder="1" applyAlignment="1">
      <alignment horizontal="right" vertical="top" wrapText="1"/>
    </xf>
    <xf numFmtId="49" fontId="4" fillId="8" borderId="1" xfId="0" applyNumberFormat="1" applyFont="1" applyFill="1" applyBorder="1" applyAlignment="1">
      <alignment horizontal="center" vertical="top" wrapText="1"/>
    </xf>
    <xf numFmtId="0" fontId="11" fillId="0" borderId="0" xfId="0" applyFont="1" applyAlignment="1">
      <alignment horizontal="left" vertical="top" wrapText="1"/>
    </xf>
    <xf numFmtId="0" fontId="1" fillId="4" borderId="1" xfId="11" applyFont="1" applyFill="1" applyBorder="1" applyAlignment="1">
      <alignment horizontal="left" vertical="top" wrapText="1"/>
    </xf>
    <xf numFmtId="0" fontId="1" fillId="4" borderId="1" xfId="11" applyFont="1" applyFill="1" applyBorder="1" applyAlignment="1">
      <alignment horizontal="center" vertical="top" wrapText="1"/>
    </xf>
    <xf numFmtId="166" fontId="1" fillId="4" borderId="2" xfId="0" applyNumberFormat="1" applyFont="1" applyFill="1" applyBorder="1" applyAlignment="1">
      <alignment horizontal="right" vertical="top" wrapText="1"/>
    </xf>
    <xf numFmtId="0" fontId="1" fillId="0" borderId="1" xfId="11" applyFont="1" applyBorder="1" applyAlignment="1">
      <alignment horizontal="left" vertical="top" wrapText="1"/>
    </xf>
    <xf numFmtId="166" fontId="1" fillId="4" borderId="4" xfId="0" applyNumberFormat="1" applyFont="1" applyFill="1" applyBorder="1" applyAlignment="1">
      <alignment horizontal="right" vertical="top" wrapText="1"/>
    </xf>
    <xf numFmtId="0" fontId="1" fillId="0" borderId="2" xfId="11" applyFont="1" applyBorder="1" applyAlignment="1">
      <alignment horizontal="left" vertical="top" wrapText="1"/>
    </xf>
    <xf numFmtId="0" fontId="1" fillId="4" borderId="2" xfId="11" applyFont="1" applyFill="1" applyBorder="1" applyAlignment="1">
      <alignment horizontal="center" vertical="top" wrapText="1"/>
    </xf>
    <xf numFmtId="0" fontId="1" fillId="4" borderId="1" xfId="11" applyFont="1" applyFill="1" applyBorder="1" applyAlignment="1">
      <alignment vertical="top" wrapText="1"/>
    </xf>
    <xf numFmtId="49" fontId="1" fillId="4" borderId="1" xfId="11" applyNumberFormat="1" applyFont="1" applyFill="1" applyBorder="1" applyAlignment="1">
      <alignment horizontal="center" vertical="top" wrapText="1"/>
    </xf>
    <xf numFmtId="0" fontId="1" fillId="4" borderId="2" xfId="11" applyFont="1" applyFill="1" applyBorder="1" applyAlignment="1">
      <alignment horizontal="left" vertical="top" wrapText="1"/>
    </xf>
    <xf numFmtId="49" fontId="1" fillId="4" borderId="2" xfId="11" applyNumberFormat="1" applyFont="1" applyFill="1" applyBorder="1" applyAlignment="1">
      <alignment horizontal="center" vertical="top" wrapText="1"/>
    </xf>
    <xf numFmtId="0" fontId="7" fillId="0" borderId="0" xfId="0" applyFont="1" applyAlignment="1">
      <alignment horizontal="left" vertical="top" wrapText="1"/>
    </xf>
    <xf numFmtId="0" fontId="11" fillId="0" borderId="0" xfId="0" applyFont="1" applyAlignment="1">
      <alignment vertical="top" wrapText="1"/>
    </xf>
    <xf numFmtId="49" fontId="1" fillId="0" borderId="15" xfId="0" applyNumberFormat="1" applyFont="1" applyBorder="1" applyAlignment="1">
      <alignment horizontal="left" vertical="top" wrapText="1"/>
    </xf>
    <xf numFmtId="0" fontId="1" fillId="4" borderId="15" xfId="0" applyFont="1" applyFill="1" applyBorder="1" applyAlignment="1">
      <alignment horizontal="left" vertical="top" wrapText="1"/>
    </xf>
    <xf numFmtId="49" fontId="4" fillId="8" borderId="1" xfId="0" applyNumberFormat="1" applyFont="1" applyFill="1" applyBorder="1" applyAlignment="1">
      <alignment vertical="top" wrapText="1"/>
    </xf>
    <xf numFmtId="0" fontId="4" fillId="8" borderId="1" xfId="0" applyFont="1" applyFill="1" applyBorder="1" applyAlignment="1">
      <alignment horizontal="left" vertical="top" wrapText="1"/>
    </xf>
    <xf numFmtId="166" fontId="4" fillId="8" borderId="2" xfId="0" applyNumberFormat="1" applyFont="1" applyFill="1" applyBorder="1" applyAlignment="1">
      <alignment vertical="top" wrapText="1"/>
    </xf>
    <xf numFmtId="49" fontId="4" fillId="8" borderId="16" xfId="0" applyNumberFormat="1" applyFont="1" applyFill="1" applyBorder="1" applyAlignment="1">
      <alignment horizontal="left" vertical="top" wrapText="1"/>
    </xf>
    <xf numFmtId="0" fontId="1" fillId="18" borderId="16" xfId="0" applyFont="1" applyFill="1" applyBorder="1" applyAlignment="1">
      <alignment horizontal="left" vertical="top" wrapText="1"/>
    </xf>
    <xf numFmtId="49" fontId="4" fillId="8" borderId="1" xfId="0" applyNumberFormat="1" applyFont="1" applyFill="1" applyBorder="1" applyAlignment="1">
      <alignment horizontal="left" vertical="top" wrapText="1"/>
    </xf>
    <xf numFmtId="0" fontId="53" fillId="8" borderId="1" xfId="0" applyFont="1" applyFill="1" applyBorder="1" applyAlignment="1">
      <alignment horizontal="left" vertical="top" wrapText="1"/>
    </xf>
    <xf numFmtId="166" fontId="4" fillId="8" borderId="1" xfId="0" applyNumberFormat="1" applyFont="1" applyFill="1" applyBorder="1" applyAlignment="1">
      <alignment vertical="top" wrapText="1"/>
    </xf>
    <xf numFmtId="165" fontId="1" fillId="4" borderId="2" xfId="0" applyNumberFormat="1" applyFont="1" applyFill="1" applyBorder="1" applyAlignment="1">
      <alignment horizontal="left" vertical="top" wrapText="1"/>
    </xf>
    <xf numFmtId="165" fontId="5" fillId="4" borderId="2" xfId="0" applyNumberFormat="1" applyFont="1" applyFill="1" applyBorder="1" applyAlignment="1">
      <alignment horizontal="left" vertical="top" wrapText="1"/>
    </xf>
    <xf numFmtId="166" fontId="1" fillId="14" borderId="0" xfId="0" applyNumberFormat="1" applyFont="1" applyFill="1" applyAlignment="1">
      <alignment horizontal="left" vertical="top" wrapText="1"/>
    </xf>
    <xf numFmtId="166" fontId="1" fillId="0" borderId="1" xfId="0" applyNumberFormat="1" applyFont="1" applyBorder="1" applyAlignment="1">
      <alignment horizontal="right" vertical="top" wrapText="1"/>
    </xf>
    <xf numFmtId="0" fontId="54" fillId="11" borderId="1" xfId="4" applyFont="1" applyFill="1" applyBorder="1" applyAlignment="1">
      <alignment horizontal="center" vertical="top" wrapText="1"/>
    </xf>
    <xf numFmtId="0" fontId="54" fillId="11" borderId="1" xfId="4" applyFont="1" applyFill="1" applyBorder="1" applyAlignment="1">
      <alignment vertical="top" wrapText="1"/>
    </xf>
    <xf numFmtId="0" fontId="5" fillId="0" borderId="1" xfId="4" applyFont="1" applyBorder="1" applyAlignment="1">
      <alignment horizontal="center" vertical="top" wrapText="1"/>
    </xf>
    <xf numFmtId="166" fontId="1" fillId="4" borderId="1" xfId="4" applyNumberFormat="1" applyFont="1" applyFill="1" applyBorder="1" applyAlignment="1">
      <alignment vertical="top" wrapText="1"/>
    </xf>
    <xf numFmtId="0" fontId="5" fillId="4" borderId="1" xfId="4" applyFont="1" applyFill="1" applyBorder="1" applyAlignment="1">
      <alignment horizontal="center" vertical="top" wrapText="1"/>
    </xf>
    <xf numFmtId="0" fontId="54" fillId="9" borderId="1" xfId="4" applyFont="1" applyFill="1" applyBorder="1" applyAlignment="1">
      <alignment horizontal="center" vertical="top" wrapText="1"/>
    </xf>
    <xf numFmtId="0" fontId="54" fillId="9" borderId="1" xfId="4" applyFont="1" applyFill="1" applyBorder="1" applyAlignment="1">
      <alignment vertical="top" wrapText="1"/>
    </xf>
    <xf numFmtId="166" fontId="4" fillId="9" borderId="1" xfId="4" applyNumberFormat="1" applyFont="1" applyFill="1" applyBorder="1" applyAlignment="1">
      <alignment vertical="top" wrapText="1"/>
    </xf>
    <xf numFmtId="0" fontId="55" fillId="10" borderId="1" xfId="4" applyFont="1" applyFill="1" applyBorder="1" applyAlignment="1">
      <alignment horizontal="center" vertical="top" wrapText="1"/>
    </xf>
    <xf numFmtId="0" fontId="55" fillId="10" borderId="1" xfId="4" applyFont="1" applyFill="1" applyBorder="1" applyAlignment="1">
      <alignment vertical="top" wrapText="1"/>
    </xf>
    <xf numFmtId="166" fontId="1" fillId="4" borderId="0" xfId="4" applyNumberFormat="1" applyFont="1" applyFill="1" applyAlignment="1">
      <alignment horizontal="left" vertical="top" wrapText="1"/>
    </xf>
    <xf numFmtId="0" fontId="31" fillId="0" borderId="1" xfId="4" applyFont="1" applyBorder="1" applyAlignment="1">
      <alignment horizontal="center" vertical="top" wrapText="1"/>
    </xf>
    <xf numFmtId="4" fontId="1" fillId="4" borderId="1" xfId="4" applyNumberFormat="1" applyFont="1" applyFill="1" applyBorder="1" applyAlignment="1">
      <alignment horizontal="left" vertical="top" wrapText="1"/>
    </xf>
    <xf numFmtId="4" fontId="1" fillId="4" borderId="1" xfId="4" applyNumberFormat="1" applyFont="1" applyFill="1" applyBorder="1" applyAlignment="1">
      <alignment vertical="top" wrapText="1"/>
    </xf>
    <xf numFmtId="4" fontId="1" fillId="4" borderId="0" xfId="4" applyNumberFormat="1" applyFont="1" applyFill="1" applyAlignment="1">
      <alignment horizontal="left" vertical="top" wrapText="1"/>
    </xf>
    <xf numFmtId="0" fontId="1" fillId="4" borderId="0" xfId="0" applyFont="1" applyFill="1" applyAlignment="1">
      <alignment horizontal="right"/>
    </xf>
    <xf numFmtId="0" fontId="1" fillId="4" borderId="0" xfId="0" applyFont="1" applyFill="1" applyAlignment="1">
      <alignment horizontal="left" vertical="top"/>
    </xf>
    <xf numFmtId="166" fontId="1" fillId="4" borderId="0" xfId="0" applyNumberFormat="1" applyFont="1" applyFill="1" applyAlignment="1">
      <alignment horizontal="right"/>
    </xf>
    <xf numFmtId="166" fontId="1" fillId="4" borderId="0" xfId="0" applyNumberFormat="1" applyFont="1" applyFill="1" applyAlignment="1">
      <alignment horizontal="left" vertical="top"/>
    </xf>
    <xf numFmtId="49" fontId="8" fillId="8" borderId="1" xfId="0" applyNumberFormat="1" applyFont="1" applyFill="1" applyBorder="1" applyAlignment="1">
      <alignment vertical="top" wrapText="1"/>
    </xf>
    <xf numFmtId="49" fontId="8" fillId="8" borderId="1" xfId="0" applyNumberFormat="1" applyFont="1" applyFill="1" applyBorder="1" applyAlignment="1">
      <alignment horizontal="center" vertical="top" wrapText="1"/>
    </xf>
    <xf numFmtId="49" fontId="8" fillId="8" borderId="1" xfId="0" applyNumberFormat="1" applyFont="1" applyFill="1" applyBorder="1" applyAlignment="1">
      <alignment horizontal="left" vertical="top" wrapText="1"/>
    </xf>
    <xf numFmtId="0" fontId="6" fillId="2" borderId="0" xfId="0" applyFont="1" applyFill="1" applyAlignment="1">
      <alignment vertical="top" wrapText="1"/>
    </xf>
    <xf numFmtId="0" fontId="4" fillId="0" borderId="0" xfId="0" applyFont="1" applyAlignment="1">
      <alignment vertical="top" wrapText="1"/>
    </xf>
    <xf numFmtId="0" fontId="57" fillId="0" borderId="0" xfId="0" applyFont="1" applyAlignment="1">
      <alignment wrapText="1"/>
    </xf>
    <xf numFmtId="0" fontId="2" fillId="0" borderId="0" xfId="0" applyFont="1" applyAlignment="1">
      <alignment wrapText="1"/>
    </xf>
    <xf numFmtId="166" fontId="2" fillId="4" borderId="0" xfId="0" applyNumberFormat="1" applyFont="1" applyFill="1" applyAlignment="1">
      <alignment wrapText="1"/>
    </xf>
    <xf numFmtId="0" fontId="2" fillId="4" borderId="0" xfId="0" applyFont="1" applyFill="1" applyAlignment="1">
      <alignment wrapText="1"/>
    </xf>
    <xf numFmtId="0" fontId="4" fillId="4" borderId="0" xfId="0" applyFont="1" applyFill="1" applyAlignment="1">
      <alignment wrapText="1"/>
    </xf>
    <xf numFmtId="166" fontId="8" fillId="8" borderId="1" xfId="0" applyNumberFormat="1" applyFont="1" applyFill="1" applyBorder="1" applyAlignment="1">
      <alignment vertical="top" wrapText="1"/>
    </xf>
    <xf numFmtId="166" fontId="8" fillId="8" borderId="1" xfId="0" applyNumberFormat="1" applyFont="1" applyFill="1" applyBorder="1" applyAlignment="1">
      <alignment horizontal="left" vertical="top" wrapText="1"/>
    </xf>
    <xf numFmtId="0" fontId="8" fillId="0" borderId="3" xfId="4" applyFont="1" applyBorder="1" applyAlignment="1">
      <alignment vertical="top" wrapText="1"/>
    </xf>
    <xf numFmtId="166" fontId="8" fillId="8" borderId="1" xfId="4" applyNumberFormat="1" applyFont="1" applyFill="1" applyBorder="1" applyAlignment="1">
      <alignment vertical="top" wrapText="1"/>
    </xf>
    <xf numFmtId="166" fontId="8" fillId="8" borderId="1" xfId="4" applyNumberFormat="1" applyFont="1" applyFill="1" applyBorder="1" applyAlignment="1">
      <alignment horizontal="left" vertical="top" wrapText="1"/>
    </xf>
    <xf numFmtId="4" fontId="8" fillId="8" borderId="1" xfId="4" applyNumberFormat="1" applyFont="1" applyFill="1" applyBorder="1" applyAlignment="1">
      <alignment horizontal="center" vertical="top" wrapText="1"/>
    </xf>
    <xf numFmtId="0" fontId="40" fillId="0" borderId="0" xfId="0" applyFont="1" applyAlignment="1">
      <alignment wrapText="1"/>
    </xf>
    <xf numFmtId="0" fontId="8" fillId="8" borderId="1" xfId="0" applyFont="1" applyFill="1" applyBorder="1" applyAlignment="1">
      <alignment vertical="top" wrapText="1"/>
    </xf>
    <xf numFmtId="0" fontId="20" fillId="2" borderId="0" xfId="0" applyFont="1" applyFill="1"/>
    <xf numFmtId="0" fontId="14" fillId="4" borderId="10" xfId="0" applyFont="1" applyFill="1" applyBorder="1" applyAlignment="1">
      <alignment vertical="top" wrapText="1"/>
    </xf>
    <xf numFmtId="166" fontId="1" fillId="2" borderId="0" xfId="0" applyNumberFormat="1" applyFont="1" applyFill="1"/>
    <xf numFmtId="166" fontId="17" fillId="4" borderId="1" xfId="0" applyNumberFormat="1" applyFont="1" applyFill="1" applyBorder="1" applyAlignment="1">
      <alignment vertical="top" wrapText="1"/>
    </xf>
    <xf numFmtId="166" fontId="17" fillId="4" borderId="1" xfId="0" applyNumberFormat="1" applyFont="1" applyFill="1" applyBorder="1" applyAlignment="1">
      <alignment vertical="top"/>
    </xf>
    <xf numFmtId="166" fontId="17" fillId="4" borderId="1" xfId="0" applyNumberFormat="1" applyFont="1" applyFill="1" applyBorder="1" applyAlignment="1">
      <alignment horizontal="right" vertical="top" wrapText="1"/>
    </xf>
    <xf numFmtId="0" fontId="58" fillId="0" borderId="0" xfId="0" applyFont="1"/>
    <xf numFmtId="0" fontId="8" fillId="8" borderId="5" xfId="0" applyFont="1" applyFill="1" applyBorder="1" applyAlignment="1">
      <alignment vertical="top" wrapText="1"/>
    </xf>
    <xf numFmtId="0" fontId="8" fillId="8" borderId="1" xfId="4" applyFont="1" applyFill="1" applyBorder="1" applyAlignment="1">
      <alignment vertical="top" wrapText="1"/>
    </xf>
    <xf numFmtId="166" fontId="12" fillId="4" borderId="1" xfId="0" applyNumberFormat="1" applyFont="1" applyFill="1" applyBorder="1" applyAlignment="1">
      <alignment vertical="top"/>
    </xf>
    <xf numFmtId="165" fontId="12" fillId="0" borderId="1" xfId="0" applyNumberFormat="1" applyFont="1" applyBorder="1" applyAlignment="1">
      <alignment vertical="top" wrapText="1"/>
    </xf>
    <xf numFmtId="0" fontId="4" fillId="8" borderId="5" xfId="0" applyFont="1" applyFill="1" applyBorder="1" applyAlignment="1">
      <alignment horizontal="left" vertical="top" wrapText="1"/>
    </xf>
    <xf numFmtId="0" fontId="4" fillId="8" borderId="1" xfId="11" applyFont="1" applyFill="1" applyBorder="1" applyAlignment="1">
      <alignment horizontal="left" vertical="top" wrapText="1"/>
    </xf>
    <xf numFmtId="0" fontId="1" fillId="4" borderId="6" xfId="0" applyFont="1" applyFill="1" applyBorder="1" applyAlignment="1">
      <alignment horizontal="left" vertical="top" wrapText="1"/>
    </xf>
    <xf numFmtId="49" fontId="5" fillId="4" borderId="6" xfId="0" applyNumberFormat="1" applyFont="1" applyFill="1" applyBorder="1" applyAlignment="1">
      <alignment horizontal="left" vertical="top" wrapText="1"/>
    </xf>
    <xf numFmtId="166" fontId="16" fillId="4" borderId="2" xfId="0" applyNumberFormat="1" applyFont="1" applyFill="1" applyBorder="1" applyAlignment="1">
      <alignment horizontal="right" vertical="top" wrapText="1"/>
    </xf>
    <xf numFmtId="49" fontId="35" fillId="8" borderId="3" xfId="0" applyNumberFormat="1" applyFont="1" applyFill="1" applyBorder="1" applyAlignment="1">
      <alignment horizontal="left" vertical="top" wrapText="1"/>
    </xf>
    <xf numFmtId="0" fontId="12" fillId="0" borderId="2" xfId="0" applyFont="1" applyBorder="1" applyAlignment="1">
      <alignment horizontal="center" vertical="top" wrapText="1"/>
    </xf>
    <xf numFmtId="0" fontId="16" fillId="4" borderId="6" xfId="0" applyFont="1" applyFill="1" applyBorder="1" applyAlignment="1">
      <alignment horizontal="left" vertical="top" wrapText="1"/>
    </xf>
    <xf numFmtId="49" fontId="16" fillId="4" borderId="6" xfId="0" applyNumberFormat="1" applyFont="1" applyFill="1" applyBorder="1" applyAlignment="1">
      <alignment horizontal="center" vertical="top" wrapText="1"/>
    </xf>
    <xf numFmtId="0" fontId="12" fillId="4" borderId="4" xfId="0" applyFont="1" applyFill="1" applyBorder="1" applyAlignment="1">
      <alignment horizontal="left" vertical="top" wrapText="1"/>
    </xf>
    <xf numFmtId="0" fontId="45" fillId="4" borderId="4" xfId="0" applyFont="1" applyFill="1" applyBorder="1" applyAlignment="1">
      <alignment horizontal="left" vertical="top" wrapText="1"/>
    </xf>
    <xf numFmtId="166" fontId="12" fillId="4" borderId="4" xfId="0" applyNumberFormat="1" applyFont="1" applyFill="1" applyBorder="1" applyAlignment="1">
      <alignment horizontal="right" vertical="top" wrapText="1"/>
    </xf>
    <xf numFmtId="49" fontId="8" fillId="8" borderId="5" xfId="0" applyNumberFormat="1" applyFont="1" applyFill="1" applyBorder="1" applyAlignment="1">
      <alignment horizontal="left" vertical="top" wrapText="1"/>
    </xf>
    <xf numFmtId="49" fontId="12" fillId="4" borderId="2" xfId="6" applyNumberFormat="1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166" fontId="4" fillId="12" borderId="1" xfId="0" applyNumberFormat="1" applyFont="1" applyFill="1" applyBorder="1" applyAlignment="1">
      <alignment horizontal="right" vertical="top" wrapText="1"/>
    </xf>
    <xf numFmtId="166" fontId="4" fillId="10" borderId="1" xfId="4" applyNumberFormat="1" applyFont="1" applyFill="1" applyBorder="1" applyAlignment="1">
      <alignment vertical="top" wrapText="1"/>
    </xf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wrapText="1"/>
    </xf>
    <xf numFmtId="0" fontId="4" fillId="11" borderId="1" xfId="4" applyFont="1" applyFill="1" applyBorder="1" applyAlignment="1">
      <alignment horizontal="left" vertical="top" wrapText="1"/>
    </xf>
    <xf numFmtId="49" fontId="17" fillId="4" borderId="1" xfId="0" applyNumberFormat="1" applyFont="1" applyFill="1" applyBorder="1" applyAlignment="1">
      <alignment horizontal="left" vertical="top" wrapText="1"/>
    </xf>
    <xf numFmtId="0" fontId="5" fillId="4" borderId="6" xfId="0" applyFont="1" applyFill="1" applyBorder="1" applyAlignment="1">
      <alignment horizontal="center" vertical="top" wrapText="1"/>
    </xf>
    <xf numFmtId="49" fontId="4" fillId="8" borderId="4" xfId="0" applyNumberFormat="1" applyFont="1" applyFill="1" applyBorder="1" applyAlignment="1">
      <alignment horizontal="left" vertical="top" wrapText="1"/>
    </xf>
    <xf numFmtId="0" fontId="4" fillId="8" borderId="7" xfId="0" applyFont="1" applyFill="1" applyBorder="1" applyAlignment="1">
      <alignment horizontal="left" vertical="top" wrapText="1"/>
    </xf>
    <xf numFmtId="166" fontId="4" fillId="8" borderId="4" xfId="0" applyNumberFormat="1" applyFont="1" applyFill="1" applyBorder="1" applyAlignment="1">
      <alignment vertical="top" wrapText="1"/>
    </xf>
    <xf numFmtId="0" fontId="4" fillId="8" borderId="4" xfId="0" applyFont="1" applyFill="1" applyBorder="1" applyAlignment="1">
      <alignment horizontal="left" vertical="top" wrapText="1"/>
    </xf>
    <xf numFmtId="166" fontId="1" fillId="4" borderId="6" xfId="0" applyNumberFormat="1" applyFont="1" applyFill="1" applyBorder="1" applyAlignment="1">
      <alignment horizontal="right" vertical="top" wrapText="1"/>
    </xf>
    <xf numFmtId="0" fontId="1" fillId="0" borderId="0" xfId="0" applyFont="1" applyAlignment="1">
      <alignment horizontal="center" wrapText="1"/>
    </xf>
    <xf numFmtId="0" fontId="1" fillId="4" borderId="0" xfId="0" applyFont="1" applyFill="1" applyAlignment="1">
      <alignment horizontal="center" vertical="top"/>
    </xf>
    <xf numFmtId="0" fontId="4" fillId="8" borderId="1" xfId="0" applyFont="1" applyFill="1" applyBorder="1" applyAlignment="1">
      <alignment horizontal="center" vertical="top" wrapText="1"/>
    </xf>
    <xf numFmtId="0" fontId="1" fillId="4" borderId="2" xfId="0" applyFont="1" applyFill="1" applyBorder="1" applyAlignment="1">
      <alignment horizontal="center" vertical="top" wrapText="1"/>
    </xf>
    <xf numFmtId="0" fontId="1" fillId="4" borderId="1" xfId="0" applyFont="1" applyFill="1" applyBorder="1" applyAlignment="1">
      <alignment horizontal="center" vertical="top" wrapText="1"/>
    </xf>
    <xf numFmtId="49" fontId="17" fillId="4" borderId="1" xfId="0" applyNumberFormat="1" applyFont="1" applyFill="1" applyBorder="1" applyAlignment="1">
      <alignment horizontal="center" vertical="top" wrapText="1"/>
    </xf>
    <xf numFmtId="0" fontId="4" fillId="8" borderId="4" xfId="0" applyFont="1" applyFill="1" applyBorder="1" applyAlignment="1">
      <alignment horizontal="center" vertical="top" wrapText="1"/>
    </xf>
    <xf numFmtId="0" fontId="17" fillId="4" borderId="1" xfId="0" applyFont="1" applyFill="1" applyBorder="1" applyAlignment="1">
      <alignment horizontal="center" vertical="top" wrapText="1"/>
    </xf>
    <xf numFmtId="49" fontId="1" fillId="8" borderId="1" xfId="0" applyNumberFormat="1" applyFont="1" applyFill="1" applyBorder="1" applyAlignment="1">
      <alignment horizontal="center" vertical="top" wrapText="1"/>
    </xf>
    <xf numFmtId="1" fontId="1" fillId="4" borderId="2" xfId="0" applyNumberFormat="1" applyFont="1" applyFill="1" applyBorder="1" applyAlignment="1">
      <alignment horizontal="center" vertical="top" wrapText="1"/>
    </xf>
    <xf numFmtId="49" fontId="17" fillId="16" borderId="1" xfId="0" applyNumberFormat="1" applyFont="1" applyFill="1" applyBorder="1" applyAlignment="1">
      <alignment horizontal="center" vertical="top"/>
    </xf>
    <xf numFmtId="49" fontId="1" fillId="16" borderId="15" xfId="0" applyNumberFormat="1" applyFont="1" applyFill="1" applyBorder="1" applyAlignment="1">
      <alignment horizontal="center" vertical="top" wrapText="1"/>
    </xf>
    <xf numFmtId="3" fontId="4" fillId="17" borderId="16" xfId="0" applyNumberFormat="1" applyFont="1" applyFill="1" applyBorder="1" applyAlignment="1">
      <alignment horizontal="center" vertical="top" wrapText="1"/>
    </xf>
    <xf numFmtId="3" fontId="1" fillId="18" borderId="16" xfId="0" applyNumberFormat="1" applyFont="1" applyFill="1" applyBorder="1" applyAlignment="1">
      <alignment horizontal="center" vertical="top" wrapText="1"/>
    </xf>
    <xf numFmtId="3" fontId="1" fillId="16" borderId="15" xfId="0" applyNumberFormat="1" applyFont="1" applyFill="1" applyBorder="1" applyAlignment="1">
      <alignment horizontal="center" vertical="top" wrapText="1"/>
    </xf>
    <xf numFmtId="166" fontId="1" fillId="14" borderId="0" xfId="0" applyNumberFormat="1" applyFont="1" applyFill="1" applyAlignment="1">
      <alignment horizontal="center" vertical="top" wrapText="1"/>
    </xf>
    <xf numFmtId="166" fontId="1" fillId="4" borderId="0" xfId="4" applyNumberFormat="1" applyFont="1" applyFill="1" applyAlignment="1">
      <alignment horizontal="center" vertical="top" wrapText="1"/>
    </xf>
    <xf numFmtId="4" fontId="1" fillId="4" borderId="0" xfId="4" applyNumberFormat="1" applyFont="1" applyFill="1" applyAlignment="1">
      <alignment horizontal="center" vertical="top" wrapText="1"/>
    </xf>
    <xf numFmtId="166" fontId="1" fillId="4" borderId="0" xfId="0" applyNumberFormat="1" applyFont="1" applyFill="1" applyAlignment="1">
      <alignment horizontal="center" vertical="top"/>
    </xf>
    <xf numFmtId="0" fontId="8" fillId="4" borderId="0" xfId="0" applyFont="1" applyFill="1" applyAlignment="1">
      <alignment vertical="center" wrapText="1"/>
    </xf>
    <xf numFmtId="0" fontId="8" fillId="4" borderId="0" xfId="0" applyFont="1" applyFill="1" applyAlignment="1">
      <alignment horizontal="center" vertical="center" wrapText="1"/>
    </xf>
    <xf numFmtId="49" fontId="12" fillId="0" borderId="0" xfId="0" applyNumberFormat="1" applyFont="1" applyAlignment="1">
      <alignment wrapText="1"/>
    </xf>
    <xf numFmtId="49" fontId="12" fillId="0" borderId="0" xfId="0" applyNumberFormat="1" applyFont="1" applyAlignment="1">
      <alignment horizontal="center" wrapText="1"/>
    </xf>
    <xf numFmtId="49" fontId="8" fillId="4" borderId="0" xfId="0" applyNumberFormat="1" applyFont="1" applyFill="1" applyAlignment="1">
      <alignment vertical="top" wrapText="1"/>
    </xf>
    <xf numFmtId="49" fontId="8" fillId="4" borderId="0" xfId="0" applyNumberFormat="1" applyFont="1" applyFill="1" applyAlignment="1">
      <alignment horizontal="left" vertical="top" wrapText="1"/>
    </xf>
    <xf numFmtId="49" fontId="8" fillId="4" borderId="0" xfId="0" applyNumberFormat="1" applyFont="1" applyFill="1" applyAlignment="1">
      <alignment horizontal="right" vertical="top" wrapText="1"/>
    </xf>
    <xf numFmtId="49" fontId="8" fillId="4" borderId="0" xfId="0" applyNumberFormat="1" applyFont="1" applyFill="1" applyAlignment="1">
      <alignment horizontal="center" vertical="top" wrapText="1"/>
    </xf>
    <xf numFmtId="49" fontId="8" fillId="8" borderId="4" xfId="0" applyNumberFormat="1" applyFont="1" applyFill="1" applyBorder="1" applyAlignment="1">
      <alignment vertical="top" wrapText="1"/>
    </xf>
    <xf numFmtId="49" fontId="8" fillId="8" borderId="7" xfId="0" applyNumberFormat="1" applyFont="1" applyFill="1" applyBorder="1" applyAlignment="1">
      <alignment horizontal="left" vertical="top" wrapText="1"/>
    </xf>
    <xf numFmtId="0" fontId="8" fillId="8" borderId="2" xfId="0" applyFont="1" applyFill="1" applyBorder="1" applyAlignment="1">
      <alignment vertical="top" wrapText="1"/>
    </xf>
    <xf numFmtId="0" fontId="8" fillId="8" borderId="2" xfId="11" applyFont="1" applyFill="1" applyBorder="1" applyAlignment="1">
      <alignment horizontal="center" vertical="top" wrapText="1"/>
    </xf>
    <xf numFmtId="0" fontId="12" fillId="4" borderId="1" xfId="11" applyFont="1" applyFill="1" applyBorder="1" applyAlignment="1">
      <alignment horizontal="center" vertical="top" wrapText="1"/>
    </xf>
    <xf numFmtId="0" fontId="12" fillId="18" borderId="1" xfId="0" applyFont="1" applyFill="1" applyBorder="1" applyAlignment="1">
      <alignment horizontal="left" vertical="top" wrapText="1"/>
    </xf>
    <xf numFmtId="166" fontId="12" fillId="4" borderId="1" xfId="1" applyNumberFormat="1" applyFont="1" applyFill="1" applyBorder="1" applyAlignment="1">
      <alignment horizontal="right" vertical="top" wrapText="1"/>
    </xf>
    <xf numFmtId="0" fontId="12" fillId="0" borderId="1" xfId="11" applyFont="1" applyBorder="1" applyAlignment="1">
      <alignment vertical="top" wrapText="1"/>
    </xf>
    <xf numFmtId="4" fontId="8" fillId="8" borderId="1" xfId="0" applyNumberFormat="1" applyFont="1" applyFill="1" applyBorder="1" applyAlignment="1">
      <alignment horizontal="left" vertical="top" wrapText="1"/>
    </xf>
    <xf numFmtId="165" fontId="12" fillId="4" borderId="1" xfId="0" applyNumberFormat="1" applyFont="1" applyFill="1" applyBorder="1" applyAlignment="1">
      <alignment horizontal="left" vertical="top" wrapText="1"/>
    </xf>
    <xf numFmtId="49" fontId="8" fillId="8" borderId="3" xfId="0" applyNumberFormat="1" applyFont="1" applyFill="1" applyBorder="1" applyAlignment="1">
      <alignment vertical="top" wrapText="1"/>
    </xf>
    <xf numFmtId="49" fontId="8" fillId="8" borderId="3" xfId="0" applyNumberFormat="1" applyFont="1" applyFill="1" applyBorder="1" applyAlignment="1">
      <alignment horizontal="center" vertical="top" wrapText="1"/>
    </xf>
    <xf numFmtId="166" fontId="16" fillId="4" borderId="1" xfId="1" applyNumberFormat="1" applyFont="1" applyFill="1" applyBorder="1" applyAlignment="1">
      <alignment horizontal="right" vertical="top"/>
    </xf>
    <xf numFmtId="166" fontId="12" fillId="4" borderId="1" xfId="1" applyNumberFormat="1" applyFont="1" applyFill="1" applyBorder="1" applyAlignment="1">
      <alignment horizontal="right" vertical="top"/>
    </xf>
    <xf numFmtId="49" fontId="12" fillId="2" borderId="1" xfId="0" applyNumberFormat="1" applyFont="1" applyFill="1" applyBorder="1" applyAlignment="1">
      <alignment horizontal="left" vertical="top" wrapText="1"/>
    </xf>
    <xf numFmtId="165" fontId="12" fillId="4" borderId="1" xfId="0" applyNumberFormat="1" applyFont="1" applyFill="1" applyBorder="1" applyAlignment="1">
      <alignment vertical="top" wrapText="1"/>
    </xf>
    <xf numFmtId="165" fontId="12" fillId="4" borderId="3" xfId="0" applyNumberFormat="1" applyFont="1" applyFill="1" applyBorder="1" applyAlignment="1">
      <alignment horizontal="left" vertical="top" wrapText="1"/>
    </xf>
    <xf numFmtId="49" fontId="12" fillId="4" borderId="1" xfId="6" applyNumberFormat="1" applyFont="1" applyFill="1" applyBorder="1" applyAlignment="1">
      <alignment horizontal="left" vertical="top" wrapText="1"/>
    </xf>
    <xf numFmtId="166" fontId="16" fillId="4" borderId="1" xfId="0" applyNumberFormat="1" applyFont="1" applyFill="1" applyBorder="1" applyAlignment="1">
      <alignment horizontal="right" vertical="top"/>
    </xf>
    <xf numFmtId="49" fontId="12" fillId="4" borderId="1" xfId="6" applyNumberFormat="1" applyFont="1" applyFill="1" applyBorder="1" applyAlignment="1">
      <alignment horizontal="center" vertical="top" wrapText="1"/>
    </xf>
    <xf numFmtId="49" fontId="8" fillId="8" borderId="5" xfId="0" applyNumberFormat="1" applyFont="1" applyFill="1" applyBorder="1" applyAlignment="1">
      <alignment vertical="top" wrapText="1"/>
    </xf>
    <xf numFmtId="166" fontId="8" fillId="8" borderId="1" xfId="7" applyNumberFormat="1" applyFont="1" applyFill="1" applyBorder="1" applyAlignment="1">
      <alignment horizontal="right" vertical="top" wrapText="1"/>
    </xf>
    <xf numFmtId="166" fontId="8" fillId="8" borderId="1" xfId="7" applyNumberFormat="1" applyFont="1" applyFill="1" applyBorder="1" applyAlignment="1">
      <alignment horizontal="left" vertical="top" wrapText="1"/>
    </xf>
    <xf numFmtId="49" fontId="8" fillId="8" borderId="1" xfId="7" applyNumberFormat="1" applyFont="1" applyFill="1" applyBorder="1" applyAlignment="1">
      <alignment horizontal="center" vertical="top" wrapText="1"/>
    </xf>
    <xf numFmtId="166" fontId="12" fillId="4" borderId="1" xfId="7" applyNumberFormat="1" applyFont="1" applyFill="1" applyBorder="1" applyAlignment="1">
      <alignment horizontal="right" vertical="top" wrapText="1"/>
    </xf>
    <xf numFmtId="49" fontId="12" fillId="4" borderId="4" xfId="0" applyNumberFormat="1" applyFont="1" applyFill="1" applyBorder="1" applyAlignment="1">
      <alignment horizontal="center" vertical="top" wrapText="1"/>
    </xf>
    <xf numFmtId="166" fontId="16" fillId="4" borderId="1" xfId="1" applyNumberFormat="1" applyFont="1" applyFill="1" applyBorder="1" applyAlignment="1">
      <alignment horizontal="right" vertical="top" wrapText="1"/>
    </xf>
    <xf numFmtId="165" fontId="12" fillId="0" borderId="1" xfId="0" applyNumberFormat="1" applyFont="1" applyBorder="1" applyAlignment="1">
      <alignment horizontal="left" vertical="top" wrapText="1"/>
    </xf>
    <xf numFmtId="166" fontId="8" fillId="8" borderId="1" xfId="0" applyNumberFormat="1" applyFont="1" applyFill="1" applyBorder="1" applyAlignment="1">
      <alignment horizontal="right" vertical="top" wrapText="1"/>
    </xf>
    <xf numFmtId="166" fontId="16" fillId="4" borderId="2" xfId="0" applyNumberFormat="1" applyFont="1" applyFill="1" applyBorder="1" applyAlignment="1">
      <alignment horizontal="right" vertical="top"/>
    </xf>
    <xf numFmtId="49" fontId="12" fillId="4" borderId="2" xfId="6" applyNumberFormat="1" applyFont="1" applyFill="1" applyBorder="1" applyAlignment="1">
      <alignment vertical="top" wrapText="1"/>
    </xf>
    <xf numFmtId="49" fontId="12" fillId="7" borderId="1" xfId="0" applyNumberFormat="1" applyFont="1" applyFill="1" applyBorder="1" applyAlignment="1">
      <alignment horizontal="left" vertical="top" wrapText="1"/>
    </xf>
    <xf numFmtId="166" fontId="8" fillId="13" borderId="4" xfId="0" applyNumberFormat="1" applyFont="1" applyFill="1" applyBorder="1" applyAlignment="1">
      <alignment horizontal="right" vertical="top" wrapText="1"/>
    </xf>
    <xf numFmtId="166" fontId="12" fillId="5" borderId="0" xfId="0" applyNumberFormat="1" applyFont="1" applyFill="1" applyAlignment="1">
      <alignment horizontal="center" vertical="top" wrapText="1"/>
    </xf>
    <xf numFmtId="49" fontId="12" fillId="5" borderId="0" xfId="0" applyNumberFormat="1" applyFont="1" applyFill="1" applyAlignment="1">
      <alignment horizontal="center" vertical="top" wrapText="1"/>
    </xf>
    <xf numFmtId="0" fontId="8" fillId="11" borderId="1" xfId="4" applyFont="1" applyFill="1" applyBorder="1" applyAlignment="1">
      <alignment horizontal="left" vertical="top" wrapText="1"/>
    </xf>
    <xf numFmtId="0" fontId="8" fillId="11" borderId="1" xfId="4" applyFont="1" applyFill="1" applyBorder="1" applyAlignment="1">
      <alignment vertical="top" wrapText="1"/>
    </xf>
    <xf numFmtId="166" fontId="8" fillId="9" borderId="1" xfId="4" applyNumberFormat="1" applyFont="1" applyFill="1" applyBorder="1" applyAlignment="1">
      <alignment horizontal="right" vertical="top" wrapText="1"/>
    </xf>
    <xf numFmtId="166" fontId="8" fillId="15" borderId="0" xfId="4" applyNumberFormat="1" applyFont="1" applyFill="1" applyAlignment="1">
      <alignment vertical="top" wrapText="1"/>
    </xf>
    <xf numFmtId="49" fontId="8" fillId="15" borderId="0" xfId="4" applyNumberFormat="1" applyFont="1" applyFill="1" applyAlignment="1">
      <alignment horizontal="center" vertical="top" wrapText="1"/>
    </xf>
    <xf numFmtId="166" fontId="12" fillId="4" borderId="1" xfId="4" applyNumberFormat="1" applyFont="1" applyFill="1" applyBorder="1" applyAlignment="1">
      <alignment horizontal="right" vertical="top" wrapText="1"/>
    </xf>
    <xf numFmtId="166" fontId="14" fillId="4" borderId="0" xfId="4" applyNumberFormat="1" applyFont="1" applyFill="1" applyAlignment="1">
      <alignment vertical="top" wrapText="1"/>
    </xf>
    <xf numFmtId="49" fontId="14" fillId="4" borderId="0" xfId="4" applyNumberFormat="1" applyFont="1" applyFill="1" applyAlignment="1">
      <alignment horizontal="center" vertical="top" wrapText="1"/>
    </xf>
    <xf numFmtId="0" fontId="8" fillId="0" borderId="1" xfId="4" applyFont="1" applyBorder="1" applyAlignment="1">
      <alignment horizontal="left" vertical="top" wrapText="1"/>
    </xf>
    <xf numFmtId="0" fontId="8" fillId="4" borderId="1" xfId="4" applyFont="1" applyFill="1" applyBorder="1" applyAlignment="1">
      <alignment horizontal="left" vertical="top" wrapText="1"/>
    </xf>
    <xf numFmtId="0" fontId="8" fillId="9" borderId="1" xfId="4" applyFont="1" applyFill="1" applyBorder="1" applyAlignment="1">
      <alignment horizontal="left" vertical="top" wrapText="1"/>
    </xf>
    <xf numFmtId="49" fontId="8" fillId="4" borderId="0" xfId="4" applyNumberFormat="1" applyFont="1" applyFill="1" applyAlignment="1">
      <alignment horizontal="center" vertical="top" wrapText="1"/>
    </xf>
    <xf numFmtId="0" fontId="8" fillId="10" borderId="1" xfId="4" applyFont="1" applyFill="1" applyBorder="1" applyAlignment="1">
      <alignment horizontal="left" vertical="top" wrapText="1"/>
    </xf>
    <xf numFmtId="166" fontId="8" fillId="10" borderId="1" xfId="4" applyNumberFormat="1" applyFont="1" applyFill="1" applyBorder="1" applyAlignment="1">
      <alignment horizontal="right" vertical="top" wrapText="1"/>
    </xf>
    <xf numFmtId="49" fontId="12" fillId="4" borderId="0" xfId="4" applyNumberFormat="1" applyFont="1" applyFill="1" applyAlignment="1">
      <alignment horizontal="center" vertical="top" wrapText="1"/>
    </xf>
    <xf numFmtId="4" fontId="12" fillId="4" borderId="1" xfId="4" applyNumberFormat="1" applyFont="1" applyFill="1" applyBorder="1" applyAlignment="1">
      <alignment horizontal="left" vertical="top" wrapText="1"/>
    </xf>
    <xf numFmtId="4" fontId="12" fillId="4" borderId="1" xfId="4" applyNumberFormat="1" applyFont="1" applyFill="1" applyBorder="1" applyAlignment="1">
      <alignment horizontal="right" vertical="top" wrapText="1"/>
    </xf>
    <xf numFmtId="166" fontId="12" fillId="0" borderId="0" xfId="0" applyNumberFormat="1" applyFont="1" applyAlignment="1">
      <alignment horizontal="right" vertical="top" wrapText="1"/>
    </xf>
    <xf numFmtId="0" fontId="12" fillId="4" borderId="0" xfId="0" applyFont="1" applyFill="1" applyAlignment="1">
      <alignment vertical="top" wrapText="1"/>
    </xf>
    <xf numFmtId="49" fontId="12" fillId="4" borderId="0" xfId="0" applyNumberFormat="1" applyFont="1" applyFill="1" applyAlignment="1">
      <alignment horizontal="center" vertical="top" wrapText="1"/>
    </xf>
    <xf numFmtId="165" fontId="12" fillId="0" borderId="0" xfId="0" applyNumberFormat="1" applyFont="1" applyAlignment="1">
      <alignment horizontal="right" vertical="top" wrapText="1"/>
    </xf>
    <xf numFmtId="0" fontId="12" fillId="0" borderId="0" xfId="0" applyFont="1" applyAlignment="1">
      <alignment horizontal="right" vertical="top" wrapText="1"/>
    </xf>
    <xf numFmtId="4" fontId="12" fillId="0" borderId="0" xfId="0" applyNumberFormat="1" applyFont="1" applyAlignment="1">
      <alignment horizontal="right" vertical="top" wrapText="1"/>
    </xf>
    <xf numFmtId="1" fontId="12" fillId="0" borderId="0" xfId="0" applyNumberFormat="1" applyFont="1" applyAlignment="1">
      <alignment horizontal="right" vertical="top" wrapText="1"/>
    </xf>
    <xf numFmtId="166" fontId="16" fillId="4" borderId="1" xfId="7" applyNumberFormat="1" applyFont="1" applyFill="1" applyBorder="1" applyAlignment="1">
      <alignment horizontal="right" vertical="top" wrapText="1"/>
    </xf>
    <xf numFmtId="165" fontId="12" fillId="2" borderId="1" xfId="0" applyNumberFormat="1" applyFont="1" applyFill="1" applyBorder="1" applyAlignment="1">
      <alignment horizontal="left" vertical="top" wrapText="1"/>
    </xf>
    <xf numFmtId="166" fontId="8" fillId="8" borderId="4" xfId="0" applyNumberFormat="1" applyFont="1" applyFill="1" applyBorder="1" applyAlignment="1">
      <alignment horizontal="right" vertical="top" wrapText="1"/>
    </xf>
    <xf numFmtId="166" fontId="12" fillId="0" borderId="1" xfId="0" applyNumberFormat="1" applyFont="1" applyBorder="1" applyAlignment="1">
      <alignment horizontal="right" vertical="top" wrapText="1"/>
    </xf>
    <xf numFmtId="1" fontId="12" fillId="4" borderId="1" xfId="0" applyNumberFormat="1" applyFont="1" applyFill="1" applyBorder="1" applyAlignment="1">
      <alignment horizontal="left" vertical="top" wrapText="1"/>
    </xf>
    <xf numFmtId="166" fontId="12" fillId="4" borderId="4" xfId="1" applyNumberFormat="1" applyFont="1" applyFill="1" applyBorder="1" applyAlignment="1">
      <alignment horizontal="right" vertical="top" wrapText="1"/>
    </xf>
    <xf numFmtId="0" fontId="46" fillId="4" borderId="0" xfId="0" applyFont="1" applyFill="1" applyAlignment="1">
      <alignment horizontal="center" vertical="center" wrapText="1"/>
    </xf>
    <xf numFmtId="0" fontId="46" fillId="4" borderId="0" xfId="0" applyFont="1" applyFill="1" applyAlignment="1">
      <alignment vertical="center" wrapText="1"/>
    </xf>
    <xf numFmtId="49" fontId="61" fillId="4" borderId="0" xfId="0" applyNumberFormat="1" applyFont="1" applyFill="1" applyAlignment="1">
      <alignment horizontal="center" vertical="top" wrapText="1"/>
    </xf>
    <xf numFmtId="49" fontId="61" fillId="4" borderId="0" xfId="0" applyNumberFormat="1" applyFont="1" applyFill="1" applyAlignment="1">
      <alignment vertical="top" wrapText="1"/>
    </xf>
    <xf numFmtId="49" fontId="45" fillId="0" borderId="2" xfId="0" applyNumberFormat="1" applyFont="1" applyBorder="1" applyAlignment="1">
      <alignment horizontal="center" vertical="top" wrapText="1"/>
    </xf>
    <xf numFmtId="0" fontId="45" fillId="4" borderId="2" xfId="0" applyFont="1" applyFill="1" applyBorder="1" applyAlignment="1">
      <alignment horizontal="center" vertical="top" wrapText="1"/>
    </xf>
    <xf numFmtId="0" fontId="45" fillId="4" borderId="4" xfId="0" applyFont="1" applyFill="1" applyBorder="1" applyAlignment="1">
      <alignment horizontal="center" vertical="top" wrapText="1"/>
    </xf>
    <xf numFmtId="49" fontId="45" fillId="0" borderId="1" xfId="0" applyNumberFormat="1" applyFont="1" applyBorder="1" applyAlignment="1">
      <alignment vertical="top" wrapText="1"/>
    </xf>
    <xf numFmtId="49" fontId="45" fillId="0" borderId="1" xfId="0" applyNumberFormat="1" applyFont="1" applyBorder="1" applyAlignment="1">
      <alignment horizontal="left" vertical="top" wrapText="1"/>
    </xf>
    <xf numFmtId="49" fontId="45" fillId="4" borderId="2" xfId="0" applyNumberFormat="1" applyFont="1" applyFill="1" applyBorder="1" applyAlignment="1">
      <alignment horizontal="center" vertical="top" wrapText="1"/>
    </xf>
    <xf numFmtId="49" fontId="45" fillId="4" borderId="4" xfId="0" applyNumberFormat="1" applyFont="1" applyFill="1" applyBorder="1" applyAlignment="1">
      <alignment horizontal="center" vertical="top" wrapText="1"/>
    </xf>
    <xf numFmtId="49" fontId="45" fillId="4" borderId="4" xfId="0" applyNumberFormat="1" applyFont="1" applyFill="1" applyBorder="1" applyAlignment="1">
      <alignment horizontal="left" vertical="top" wrapText="1"/>
    </xf>
    <xf numFmtId="0" fontId="45" fillId="0" borderId="1" xfId="0" applyFont="1" applyBorder="1" applyAlignment="1">
      <alignment horizontal="center" vertical="top" wrapText="1"/>
    </xf>
    <xf numFmtId="0" fontId="45" fillId="0" borderId="2" xfId="0" applyFont="1" applyBorder="1" applyAlignment="1">
      <alignment horizontal="left" vertical="top" wrapText="1"/>
    </xf>
    <xf numFmtId="49" fontId="45" fillId="4" borderId="1" xfId="0" applyNumberFormat="1" applyFont="1" applyFill="1" applyBorder="1" applyAlignment="1">
      <alignment horizontal="center" vertical="top" wrapText="1"/>
    </xf>
    <xf numFmtId="49" fontId="45" fillId="4" borderId="1" xfId="0" applyNumberFormat="1" applyFont="1" applyFill="1" applyBorder="1" applyAlignment="1">
      <alignment vertical="top" wrapText="1"/>
    </xf>
    <xf numFmtId="49" fontId="45" fillId="4" borderId="1" xfId="6" applyNumberFormat="1" applyFont="1" applyFill="1" applyBorder="1" applyAlignment="1">
      <alignment horizontal="left" vertical="top" wrapText="1"/>
    </xf>
    <xf numFmtId="1" fontId="45" fillId="4" borderId="3" xfId="0" applyNumberFormat="1" applyFont="1" applyFill="1" applyBorder="1" applyAlignment="1">
      <alignment horizontal="center" vertical="top" wrapText="1"/>
    </xf>
    <xf numFmtId="165" fontId="45" fillId="4" borderId="3" xfId="0" applyNumberFormat="1" applyFont="1" applyFill="1" applyBorder="1" applyAlignment="1">
      <alignment horizontal="left" vertical="top" wrapText="1"/>
    </xf>
    <xf numFmtId="49" fontId="45" fillId="4" borderId="2" xfId="6" applyNumberFormat="1" applyFont="1" applyFill="1" applyBorder="1" applyAlignment="1">
      <alignment horizontal="center" vertical="top" wrapText="1"/>
    </xf>
    <xf numFmtId="49" fontId="45" fillId="4" borderId="2" xfId="6" applyNumberFormat="1" applyFont="1" applyFill="1" applyBorder="1" applyAlignment="1">
      <alignment horizontal="left" vertical="top" wrapText="1"/>
    </xf>
    <xf numFmtId="49" fontId="45" fillId="4" borderId="14" xfId="6" applyNumberFormat="1" applyFont="1" applyFill="1" applyBorder="1" applyAlignment="1">
      <alignment horizontal="left" vertical="top" wrapText="1"/>
    </xf>
    <xf numFmtId="49" fontId="46" fillId="8" borderId="11" xfId="0" applyNumberFormat="1" applyFont="1" applyFill="1" applyBorder="1" applyAlignment="1">
      <alignment horizontal="center" vertical="top" wrapText="1"/>
    </xf>
    <xf numFmtId="49" fontId="46" fillId="8" borderId="11" xfId="0" applyNumberFormat="1" applyFont="1" applyFill="1" applyBorder="1" applyAlignment="1">
      <alignment vertical="top" wrapText="1"/>
    </xf>
    <xf numFmtId="1" fontId="45" fillId="4" borderId="1" xfId="0" applyNumberFormat="1" applyFont="1" applyFill="1" applyBorder="1" applyAlignment="1">
      <alignment horizontal="center" vertical="top" wrapText="1"/>
    </xf>
    <xf numFmtId="165" fontId="45" fillId="4" borderId="1" xfId="0" applyNumberFormat="1" applyFont="1" applyFill="1" applyBorder="1" applyAlignment="1">
      <alignment horizontal="left" vertical="top" wrapText="1"/>
    </xf>
    <xf numFmtId="49" fontId="46" fillId="8" borderId="1" xfId="0" applyNumberFormat="1" applyFont="1" applyFill="1" applyBorder="1" applyAlignment="1">
      <alignment vertical="top" wrapText="1"/>
    </xf>
    <xf numFmtId="49" fontId="45" fillId="0" borderId="1" xfId="0" applyNumberFormat="1" applyFont="1" applyBorder="1" applyAlignment="1">
      <alignment horizontal="center" vertical="top" wrapText="1"/>
    </xf>
    <xf numFmtId="49" fontId="45" fillId="4" borderId="1" xfId="6" applyNumberFormat="1" applyFont="1" applyFill="1" applyBorder="1" applyAlignment="1">
      <alignment vertical="top" wrapText="1"/>
    </xf>
    <xf numFmtId="49" fontId="45" fillId="0" borderId="1" xfId="6" applyNumberFormat="1" applyFont="1" applyBorder="1" applyAlignment="1">
      <alignment horizontal="center" vertical="top" wrapText="1"/>
    </xf>
    <xf numFmtId="49" fontId="45" fillId="0" borderId="4" xfId="6" applyNumberFormat="1" applyFont="1" applyBorder="1" applyAlignment="1">
      <alignment horizontal="center" vertical="top" wrapText="1"/>
    </xf>
    <xf numFmtId="49" fontId="45" fillId="0" borderId="4" xfId="6" applyNumberFormat="1" applyFont="1" applyBorder="1" applyAlignment="1">
      <alignment horizontal="left" vertical="top" wrapText="1"/>
    </xf>
    <xf numFmtId="0" fontId="45" fillId="19" borderId="1" xfId="0" applyFont="1" applyFill="1" applyBorder="1" applyAlignment="1">
      <alignment vertical="center" wrapText="1"/>
    </xf>
    <xf numFmtId="49" fontId="45" fillId="0" borderId="2" xfId="6" applyNumberFormat="1" applyFont="1" applyBorder="1" applyAlignment="1">
      <alignment horizontal="center" vertical="top" wrapText="1"/>
    </xf>
    <xf numFmtId="49" fontId="45" fillId="0" borderId="1" xfId="6" applyNumberFormat="1" applyFont="1" applyBorder="1" applyAlignment="1">
      <alignment horizontal="left" vertical="top" wrapText="1"/>
    </xf>
    <xf numFmtId="0" fontId="45" fillId="4" borderId="1" xfId="0" applyFont="1" applyFill="1" applyBorder="1" applyAlignment="1">
      <alignment horizontal="center" vertical="top" wrapText="1"/>
    </xf>
    <xf numFmtId="0" fontId="61" fillId="11" borderId="1" xfId="4" applyFont="1" applyFill="1" applyBorder="1" applyAlignment="1">
      <alignment horizontal="center" vertical="top" wrapText="1"/>
    </xf>
    <xf numFmtId="0" fontId="61" fillId="11" borderId="1" xfId="4" applyFont="1" applyFill="1" applyBorder="1" applyAlignment="1">
      <alignment vertical="top" wrapText="1"/>
    </xf>
    <xf numFmtId="0" fontId="45" fillId="0" borderId="1" xfId="4" applyFont="1" applyBorder="1" applyAlignment="1">
      <alignment horizontal="center" vertical="top" wrapText="1"/>
    </xf>
    <xf numFmtId="0" fontId="45" fillId="4" borderId="1" xfId="4" applyFont="1" applyFill="1" applyBorder="1" applyAlignment="1">
      <alignment horizontal="center" vertical="top" wrapText="1"/>
    </xf>
    <xf numFmtId="0" fontId="61" fillId="9" borderId="1" xfId="4" applyFont="1" applyFill="1" applyBorder="1" applyAlignment="1">
      <alignment horizontal="center" vertical="top" wrapText="1"/>
    </xf>
    <xf numFmtId="0" fontId="61" fillId="9" borderId="1" xfId="4" applyFont="1" applyFill="1" applyBorder="1" applyAlignment="1">
      <alignment vertical="top" wrapText="1"/>
    </xf>
    <xf numFmtId="0" fontId="61" fillId="10" borderId="1" xfId="4" applyFont="1" applyFill="1" applyBorder="1" applyAlignment="1">
      <alignment horizontal="center" vertical="top" wrapText="1"/>
    </xf>
    <xf numFmtId="0" fontId="61" fillId="10" borderId="1" xfId="4" applyFont="1" applyFill="1" applyBorder="1" applyAlignment="1">
      <alignment vertical="top" wrapText="1"/>
    </xf>
    <xf numFmtId="0" fontId="45" fillId="0" borderId="0" xfId="0" applyFont="1" applyAlignment="1">
      <alignment horizontal="center" vertical="top" wrapText="1"/>
    </xf>
    <xf numFmtId="0" fontId="45" fillId="0" borderId="0" xfId="0" applyFont="1" applyAlignment="1">
      <alignment vertical="top" wrapText="1"/>
    </xf>
    <xf numFmtId="166" fontId="16" fillId="4" borderId="1" xfId="6" applyNumberFormat="1" applyFont="1" applyFill="1" applyBorder="1" applyAlignment="1">
      <alignment vertical="top" wrapText="1"/>
    </xf>
    <xf numFmtId="0" fontId="12" fillId="0" borderId="1" xfId="6" applyFont="1" applyBorder="1" applyAlignment="1">
      <alignment horizontal="left" vertical="top" wrapText="1"/>
    </xf>
    <xf numFmtId="0" fontId="16" fillId="0" borderId="1" xfId="6" applyFont="1" applyBorder="1" applyAlignment="1">
      <alignment horizontal="left" vertical="top" wrapText="1"/>
    </xf>
    <xf numFmtId="49" fontId="16" fillId="4" borderId="1" xfId="6" applyNumberFormat="1" applyFont="1" applyFill="1" applyBorder="1" applyAlignment="1">
      <alignment horizontal="center" vertical="top" wrapText="1"/>
    </xf>
    <xf numFmtId="166" fontId="14" fillId="4" borderId="0" xfId="4" applyNumberFormat="1" applyFont="1" applyFill="1" applyAlignment="1">
      <alignment horizontal="left" vertical="top" wrapText="1"/>
    </xf>
    <xf numFmtId="49" fontId="35" fillId="8" borderId="1" xfId="0" applyNumberFormat="1" applyFont="1" applyFill="1" applyBorder="1" applyAlignment="1">
      <alignment vertical="top" wrapText="1"/>
    </xf>
    <xf numFmtId="49" fontId="35" fillId="8" borderId="1" xfId="0" applyNumberFormat="1" applyFont="1" applyFill="1" applyBorder="1" applyAlignment="1">
      <alignment horizontal="center" vertical="top" wrapText="1"/>
    </xf>
    <xf numFmtId="49" fontId="62" fillId="8" borderId="1" xfId="0" applyNumberFormat="1" applyFont="1" applyFill="1" applyBorder="1" applyAlignment="1">
      <alignment vertical="top" wrapText="1"/>
    </xf>
    <xf numFmtId="49" fontId="62" fillId="8" borderId="1" xfId="0" applyNumberFormat="1" applyFont="1" applyFill="1" applyBorder="1" applyAlignment="1">
      <alignment horizontal="center" vertical="top" wrapText="1"/>
    </xf>
    <xf numFmtId="166" fontId="18" fillId="8" borderId="1" xfId="0" applyNumberFormat="1" applyFont="1" applyFill="1" applyBorder="1" applyAlignment="1">
      <alignment vertical="top" wrapText="1"/>
    </xf>
    <xf numFmtId="0" fontId="18" fillId="11" borderId="1" xfId="4" applyFont="1" applyFill="1" applyBorder="1" applyAlignment="1">
      <alignment vertical="top" wrapText="1"/>
    </xf>
    <xf numFmtId="0" fontId="18" fillId="15" borderId="0" xfId="4" applyFont="1" applyFill="1" applyAlignment="1">
      <alignment vertical="top" wrapText="1"/>
    </xf>
    <xf numFmtId="0" fontId="18" fillId="15" borderId="0" xfId="4" applyFont="1" applyFill="1" applyAlignment="1">
      <alignment horizontal="center" vertical="top" wrapText="1"/>
    </xf>
    <xf numFmtId="166" fontId="18" fillId="10" borderId="1" xfId="4" applyNumberFormat="1" applyFont="1" applyFill="1" applyBorder="1" applyAlignment="1">
      <alignment vertical="top" wrapText="1"/>
    </xf>
    <xf numFmtId="0" fontId="16" fillId="0" borderId="0" xfId="4" applyFont="1" applyAlignment="1">
      <alignment vertical="top" wrapText="1"/>
    </xf>
    <xf numFmtId="0" fontId="16" fillId="0" borderId="0" xfId="4" applyFont="1" applyAlignment="1">
      <alignment horizontal="center" vertical="top" wrapText="1"/>
    </xf>
    <xf numFmtId="0" fontId="12" fillId="5" borderId="1" xfId="0" applyFont="1" applyFill="1" applyBorder="1" applyAlignment="1">
      <alignment horizontal="center" vertical="top" wrapText="1"/>
    </xf>
    <xf numFmtId="165" fontId="12" fillId="4" borderId="1" xfId="0" applyNumberFormat="1" applyFont="1" applyFill="1" applyBorder="1" applyAlignment="1">
      <alignment horizontal="center" vertical="top" wrapText="1"/>
    </xf>
    <xf numFmtId="166" fontId="62" fillId="8" borderId="1" xfId="0" applyNumberFormat="1" applyFont="1" applyFill="1" applyBorder="1" applyAlignment="1">
      <alignment vertical="top" wrapText="1"/>
    </xf>
    <xf numFmtId="49" fontId="62" fillId="8" borderId="3" xfId="0" applyNumberFormat="1" applyFont="1" applyFill="1" applyBorder="1" applyAlignment="1">
      <alignment horizontal="left" vertical="top" wrapText="1"/>
    </xf>
    <xf numFmtId="166" fontId="8" fillId="9" borderId="1" xfId="4" applyNumberFormat="1" applyFont="1" applyFill="1" applyBorder="1" applyAlignment="1">
      <alignment vertical="top" wrapText="1"/>
    </xf>
    <xf numFmtId="0" fontId="8" fillId="15" borderId="0" xfId="4" applyFont="1" applyFill="1" applyAlignment="1">
      <alignment horizontal="center" vertical="top" wrapText="1"/>
    </xf>
    <xf numFmtId="0" fontId="8" fillId="4" borderId="0" xfId="4" applyFont="1" applyFill="1" applyAlignment="1">
      <alignment horizontal="center" vertical="top" wrapText="1"/>
    </xf>
    <xf numFmtId="166" fontId="8" fillId="10" borderId="1" xfId="4" applyNumberFormat="1" applyFont="1" applyFill="1" applyBorder="1" applyAlignment="1">
      <alignment vertical="top" wrapText="1"/>
    </xf>
    <xf numFmtId="166" fontId="14" fillId="4" borderId="1" xfId="4" applyNumberFormat="1" applyFont="1" applyFill="1" applyBorder="1" applyAlignment="1">
      <alignment vertical="top" wrapText="1"/>
    </xf>
    <xf numFmtId="0" fontId="12" fillId="0" borderId="0" xfId="4" applyFont="1" applyAlignment="1">
      <alignment vertical="top" wrapText="1"/>
    </xf>
    <xf numFmtId="0" fontId="12" fillId="0" borderId="0" xfId="4" applyFont="1" applyAlignment="1">
      <alignment horizontal="center" vertical="top" wrapText="1"/>
    </xf>
    <xf numFmtId="166" fontId="16" fillId="4" borderId="8" xfId="0" applyNumberFormat="1" applyFont="1" applyFill="1" applyBorder="1" applyAlignment="1">
      <alignment vertical="top" wrapText="1"/>
    </xf>
    <xf numFmtId="0" fontId="14" fillId="2" borderId="0" xfId="0" applyFont="1" applyFill="1"/>
    <xf numFmtId="49" fontId="45" fillId="0" borderId="0" xfId="0" applyNumberFormat="1" applyFont="1" applyAlignment="1">
      <alignment horizontal="center" vertical="top" wrapText="1"/>
    </xf>
    <xf numFmtId="0" fontId="45" fillId="0" borderId="2" xfId="4" applyFont="1" applyBorder="1" applyAlignment="1">
      <alignment horizontal="center" vertical="top" wrapText="1"/>
    </xf>
    <xf numFmtId="0" fontId="45" fillId="0" borderId="2" xfId="4" applyFont="1" applyBorder="1" applyAlignment="1">
      <alignment vertical="top" wrapText="1"/>
    </xf>
    <xf numFmtId="0" fontId="45" fillId="4" borderId="2" xfId="4" applyFont="1" applyFill="1" applyBorder="1" applyAlignment="1">
      <alignment horizontal="center" vertical="top" wrapText="1"/>
    </xf>
    <xf numFmtId="0" fontId="45" fillId="4" borderId="4" xfId="4" applyFont="1" applyFill="1" applyBorder="1" applyAlignment="1">
      <alignment horizontal="center" vertical="top" wrapText="1"/>
    </xf>
    <xf numFmtId="0" fontId="45" fillId="11" borderId="1" xfId="4" applyFont="1" applyFill="1" applyBorder="1" applyAlignment="1">
      <alignment horizontal="center" vertical="top" wrapText="1"/>
    </xf>
    <xf numFmtId="0" fontId="45" fillId="9" borderId="1" xfId="4" applyFont="1" applyFill="1" applyBorder="1" applyAlignment="1">
      <alignment horizontal="center" vertical="top" wrapText="1"/>
    </xf>
    <xf numFmtId="0" fontId="45" fillId="10" borderId="1" xfId="4" applyFont="1" applyFill="1" applyBorder="1" applyAlignment="1">
      <alignment horizontal="center" vertical="top" wrapText="1"/>
    </xf>
    <xf numFmtId="166" fontId="36" fillId="8" borderId="4" xfId="6" applyNumberFormat="1" applyFont="1" applyFill="1" applyBorder="1" applyAlignment="1">
      <alignment horizontal="left" vertical="top" wrapText="1"/>
    </xf>
    <xf numFmtId="49" fontId="1" fillId="0" borderId="2" xfId="6" applyNumberFormat="1" applyBorder="1" applyAlignment="1">
      <alignment horizontal="center" vertical="top" wrapText="1"/>
    </xf>
    <xf numFmtId="49" fontId="1" fillId="0" borderId="2" xfId="6" applyNumberFormat="1" applyBorder="1" applyAlignment="1">
      <alignment horizontal="left" vertical="top" wrapText="1"/>
    </xf>
    <xf numFmtId="0" fontId="1" fillId="0" borderId="2" xfId="6" applyBorder="1" applyAlignment="1">
      <alignment vertical="top" wrapText="1"/>
    </xf>
    <xf numFmtId="49" fontId="17" fillId="0" borderId="6" xfId="6" applyNumberFormat="1" applyFont="1" applyBorder="1" applyAlignment="1">
      <alignment vertical="top" wrapText="1"/>
    </xf>
    <xf numFmtId="0" fontId="1" fillId="0" borderId="5" xfId="6" applyBorder="1" applyAlignment="1">
      <alignment vertical="top" wrapText="1"/>
    </xf>
    <xf numFmtId="3" fontId="5" fillId="4" borderId="4" xfId="6" applyNumberFormat="1" applyFont="1" applyFill="1" applyBorder="1" applyAlignment="1">
      <alignment horizontal="left" vertical="top" wrapText="1"/>
    </xf>
    <xf numFmtId="49" fontId="1" fillId="0" borderId="1" xfId="6" applyNumberFormat="1" applyBorder="1" applyAlignment="1">
      <alignment horizontal="left" vertical="top" wrapText="1"/>
    </xf>
    <xf numFmtId="49" fontId="1" fillId="4" borderId="1" xfId="6" applyNumberFormat="1" applyFill="1" applyBorder="1" applyAlignment="1">
      <alignment horizontal="left" vertical="top" wrapText="1"/>
    </xf>
    <xf numFmtId="49" fontId="1" fillId="4" borderId="1" xfId="6" applyNumberFormat="1" applyFill="1" applyBorder="1" applyAlignment="1">
      <alignment vertical="top" wrapText="1"/>
    </xf>
    <xf numFmtId="49" fontId="1" fillId="4" borderId="1" xfId="6" applyNumberFormat="1" applyFill="1" applyBorder="1" applyAlignment="1">
      <alignment horizontal="right" vertical="top" wrapText="1"/>
    </xf>
    <xf numFmtId="166" fontId="1" fillId="4" borderId="1" xfId="6" applyNumberFormat="1" applyFill="1" applyBorder="1" applyAlignment="1">
      <alignment horizontal="right" vertical="top" wrapText="1"/>
    </xf>
    <xf numFmtId="3" fontId="1" fillId="0" borderId="4" xfId="6" applyNumberFormat="1" applyBorder="1" applyAlignment="1">
      <alignment horizontal="left" vertical="top" wrapText="1"/>
    </xf>
    <xf numFmtId="49" fontId="1" fillId="0" borderId="1" xfId="6" applyNumberFormat="1" applyBorder="1" applyAlignment="1">
      <alignment horizontal="center" vertical="top" wrapText="1"/>
    </xf>
    <xf numFmtId="166" fontId="36" fillId="8" borderId="1" xfId="6" applyNumberFormat="1" applyFont="1" applyFill="1" applyBorder="1" applyAlignment="1">
      <alignment vertical="top" wrapText="1"/>
    </xf>
    <xf numFmtId="0" fontId="1" fillId="4" borderId="1" xfId="6" applyFill="1" applyBorder="1" applyAlignment="1">
      <alignment horizontal="left" vertical="top" wrapText="1"/>
    </xf>
    <xf numFmtId="0" fontId="1" fillId="0" borderId="1" xfId="6" applyBorder="1" applyAlignment="1">
      <alignment horizontal="center" vertical="top" wrapText="1"/>
    </xf>
    <xf numFmtId="166" fontId="1" fillId="4" borderId="1" xfId="6" applyNumberFormat="1" applyFill="1" applyBorder="1" applyAlignment="1">
      <alignment vertical="top" wrapText="1"/>
    </xf>
    <xf numFmtId="166" fontId="4" fillId="8" borderId="1" xfId="6" applyNumberFormat="1" applyFont="1" applyFill="1" applyBorder="1" applyAlignment="1">
      <alignment vertical="top" wrapText="1"/>
    </xf>
    <xf numFmtId="166" fontId="4" fillId="8" borderId="1" xfId="6" applyNumberFormat="1" applyFont="1" applyFill="1" applyBorder="1" applyAlignment="1">
      <alignment horizontal="center" vertical="top" wrapText="1"/>
    </xf>
    <xf numFmtId="166" fontId="1" fillId="4" borderId="0" xfId="6" applyNumberFormat="1" applyFill="1" applyAlignment="1">
      <alignment horizontal="left" vertical="top" wrapText="1"/>
    </xf>
    <xf numFmtId="166" fontId="1" fillId="4" borderId="0" xfId="6" applyNumberFormat="1" applyFill="1" applyAlignment="1">
      <alignment horizontal="center" vertical="top" wrapText="1"/>
    </xf>
    <xf numFmtId="0" fontId="4" fillId="15" borderId="0" xfId="4" applyFont="1" applyFill="1" applyAlignment="1">
      <alignment vertical="top" wrapText="1"/>
    </xf>
    <xf numFmtId="166" fontId="1" fillId="4" borderId="0" xfId="4" applyNumberFormat="1" applyFont="1" applyFill="1" applyAlignment="1">
      <alignment vertical="top" wrapText="1"/>
    </xf>
    <xf numFmtId="166" fontId="5" fillId="4" borderId="1" xfId="4" applyNumberFormat="1" applyFont="1" applyFill="1" applyBorder="1" applyAlignment="1">
      <alignment vertical="top" wrapText="1"/>
    </xf>
    <xf numFmtId="0" fontId="1" fillId="4" borderId="0" xfId="0" applyFont="1" applyFill="1"/>
    <xf numFmtId="0" fontId="63" fillId="0" borderId="0" xfId="0" applyFont="1" applyAlignment="1">
      <alignment horizontal="center"/>
    </xf>
    <xf numFmtId="0" fontId="63" fillId="0" borderId="0" xfId="0" applyFont="1"/>
    <xf numFmtId="49" fontId="64" fillId="4" borderId="0" xfId="6" applyNumberFormat="1" applyFont="1" applyFill="1" applyAlignment="1">
      <alignment horizontal="center"/>
    </xf>
    <xf numFmtId="49" fontId="63" fillId="0" borderId="1" xfId="6" applyNumberFormat="1" applyFont="1" applyBorder="1" applyAlignment="1">
      <alignment horizontal="center" vertical="top" wrapText="1"/>
    </xf>
    <xf numFmtId="49" fontId="63" fillId="0" borderId="1" xfId="6" applyNumberFormat="1" applyFont="1" applyBorder="1" applyAlignment="1">
      <alignment horizontal="left" vertical="top" wrapText="1"/>
    </xf>
    <xf numFmtId="49" fontId="63" fillId="0" borderId="2" xfId="6" applyNumberFormat="1" applyFont="1" applyBorder="1" applyAlignment="1">
      <alignment horizontal="left" vertical="top" wrapText="1"/>
    </xf>
    <xf numFmtId="49" fontId="65" fillId="0" borderId="1" xfId="0" applyNumberFormat="1" applyFont="1" applyBorder="1" applyAlignment="1">
      <alignment vertical="top" wrapText="1"/>
    </xf>
    <xf numFmtId="49" fontId="63" fillId="4" borderId="1" xfId="6" applyNumberFormat="1" applyFont="1" applyFill="1" applyBorder="1" applyAlignment="1">
      <alignment horizontal="center" vertical="top" wrapText="1"/>
    </xf>
    <xf numFmtId="49" fontId="63" fillId="4" borderId="1" xfId="6" applyNumberFormat="1" applyFont="1" applyFill="1" applyBorder="1" applyAlignment="1">
      <alignment horizontal="left" vertical="top" wrapText="1"/>
    </xf>
    <xf numFmtId="49" fontId="63" fillId="4" borderId="1" xfId="0" applyNumberFormat="1" applyFont="1" applyFill="1" applyBorder="1" applyAlignment="1">
      <alignment horizontal="center" vertical="top" wrapText="1"/>
    </xf>
    <xf numFmtId="49" fontId="63" fillId="4" borderId="1" xfId="6" applyNumberFormat="1" applyFont="1" applyFill="1" applyBorder="1" applyAlignment="1">
      <alignment vertical="top" wrapText="1"/>
    </xf>
    <xf numFmtId="49" fontId="63" fillId="0" borderId="1" xfId="0" applyNumberFormat="1" applyFont="1" applyBorder="1" applyAlignment="1">
      <alignment vertical="top" wrapText="1"/>
    </xf>
    <xf numFmtId="49" fontId="63" fillId="4" borderId="1" xfId="0" applyNumberFormat="1" applyFont="1" applyFill="1" applyBorder="1" applyAlignment="1">
      <alignment vertical="top" wrapText="1"/>
    </xf>
    <xf numFmtId="0" fontId="63" fillId="0" borderId="1" xfId="4" applyFont="1" applyBorder="1" applyAlignment="1">
      <alignment vertical="top" wrapText="1"/>
    </xf>
    <xf numFmtId="49" fontId="63" fillId="0" borderId="1" xfId="6" applyNumberFormat="1" applyFont="1" applyBorder="1" applyAlignment="1">
      <alignment vertical="top" wrapText="1"/>
    </xf>
    <xf numFmtId="49" fontId="63" fillId="0" borderId="2" xfId="0" applyNumberFormat="1" applyFont="1" applyBorder="1" applyAlignment="1">
      <alignment horizontal="center" vertical="top" wrapText="1"/>
    </xf>
    <xf numFmtId="0" fontId="64" fillId="11" borderId="1" xfId="4" applyFont="1" applyFill="1" applyBorder="1" applyAlignment="1">
      <alignment horizontal="center" vertical="top" wrapText="1"/>
    </xf>
    <xf numFmtId="0" fontId="64" fillId="11" borderId="1" xfId="4" applyFont="1" applyFill="1" applyBorder="1" applyAlignment="1">
      <alignment vertical="top" wrapText="1"/>
    </xf>
    <xf numFmtId="0" fontId="63" fillId="0" borderId="1" xfId="4" applyFont="1" applyBorder="1" applyAlignment="1">
      <alignment horizontal="center" vertical="top" wrapText="1"/>
    </xf>
    <xf numFmtId="0" fontId="63" fillId="4" borderId="1" xfId="4" applyFont="1" applyFill="1" applyBorder="1" applyAlignment="1">
      <alignment horizontal="center" vertical="top" wrapText="1"/>
    </xf>
    <xf numFmtId="0" fontId="63" fillId="4" borderId="1" xfId="4" applyFont="1" applyFill="1" applyBorder="1" applyAlignment="1">
      <alignment vertical="top" wrapText="1"/>
    </xf>
    <xf numFmtId="0" fontId="64" fillId="9" borderId="1" xfId="4" applyFont="1" applyFill="1" applyBorder="1" applyAlignment="1">
      <alignment horizontal="center" vertical="top" wrapText="1"/>
    </xf>
    <xf numFmtId="0" fontId="64" fillId="9" borderId="1" xfId="4" applyFont="1" applyFill="1" applyBorder="1" applyAlignment="1">
      <alignment vertical="top" wrapText="1"/>
    </xf>
    <xf numFmtId="0" fontId="64" fillId="10" borderId="1" xfId="4" applyFont="1" applyFill="1" applyBorder="1" applyAlignment="1">
      <alignment horizontal="center" vertical="top" wrapText="1"/>
    </xf>
    <xf numFmtId="0" fontId="64" fillId="10" borderId="1" xfId="4" applyFont="1" applyFill="1" applyBorder="1" applyAlignment="1">
      <alignment vertical="top" wrapText="1"/>
    </xf>
    <xf numFmtId="0" fontId="15" fillId="2" borderId="0" xfId="0" applyFont="1" applyFill="1"/>
    <xf numFmtId="0" fontId="66" fillId="0" borderId="0" xfId="0" applyFont="1" applyAlignment="1">
      <alignment horizontal="center"/>
    </xf>
    <xf numFmtId="0" fontId="66" fillId="0" borderId="0" xfId="0" applyFont="1"/>
    <xf numFmtId="49" fontId="66" fillId="0" borderId="0" xfId="0" applyNumberFormat="1" applyFont="1" applyAlignment="1">
      <alignment horizontal="center"/>
    </xf>
    <xf numFmtId="49" fontId="66" fillId="0" borderId="4" xfId="0" applyNumberFormat="1" applyFont="1" applyBorder="1" applyAlignment="1">
      <alignment horizontal="left" vertical="top" wrapText="1"/>
    </xf>
    <xf numFmtId="49" fontId="66" fillId="0" borderId="4" xfId="0" applyNumberFormat="1" applyFont="1" applyBorder="1" applyAlignment="1">
      <alignment horizontal="center" vertical="top" wrapText="1"/>
    </xf>
    <xf numFmtId="0" fontId="45" fillId="0" borderId="1" xfId="0" applyFont="1" applyBorder="1" applyAlignment="1">
      <alignment horizontal="left" vertical="top" wrapText="1"/>
    </xf>
    <xf numFmtId="49" fontId="45" fillId="0" borderId="4" xfId="0" applyNumberFormat="1" applyFont="1" applyBorder="1" applyAlignment="1">
      <alignment horizontal="center" vertical="top" wrapText="1"/>
    </xf>
    <xf numFmtId="49" fontId="66" fillId="0" borderId="6" xfId="0" applyNumberFormat="1" applyFont="1" applyBorder="1" applyAlignment="1">
      <alignment horizontal="center" vertical="top" wrapText="1"/>
    </xf>
    <xf numFmtId="49" fontId="66" fillId="4" borderId="6" xfId="0" applyNumberFormat="1" applyFont="1" applyFill="1" applyBorder="1" applyAlignment="1">
      <alignment horizontal="left" vertical="top" wrapText="1"/>
    </xf>
    <xf numFmtId="0" fontId="66" fillId="0" borderId="1" xfId="0" applyFont="1" applyBorder="1" applyAlignment="1">
      <alignment horizontal="center" vertical="top" wrapText="1"/>
    </xf>
    <xf numFmtId="0" fontId="66" fillId="0" borderId="1" xfId="0" applyFont="1" applyBorder="1" applyAlignment="1">
      <alignment horizontal="left" vertical="top" wrapText="1"/>
    </xf>
    <xf numFmtId="49" fontId="45" fillId="0" borderId="2" xfId="0" applyNumberFormat="1" applyFont="1" applyBorder="1" applyAlignment="1">
      <alignment vertical="top" wrapText="1"/>
    </xf>
    <xf numFmtId="0" fontId="66" fillId="0" borderId="1" xfId="0" applyFont="1" applyBorder="1" applyAlignment="1">
      <alignment vertical="top" wrapText="1"/>
    </xf>
    <xf numFmtId="0" fontId="45" fillId="3" borderId="1" xfId="0" applyFont="1" applyFill="1" applyBorder="1" applyAlignment="1">
      <alignment horizontal="center" vertical="top" wrapText="1"/>
    </xf>
    <xf numFmtId="0" fontId="45" fillId="3" borderId="1" xfId="0" applyFont="1" applyFill="1" applyBorder="1" applyAlignment="1">
      <alignment horizontal="left" vertical="top" wrapText="1"/>
    </xf>
    <xf numFmtId="1" fontId="45" fillId="2" borderId="1" xfId="0" applyNumberFormat="1" applyFont="1" applyFill="1" applyBorder="1" applyAlignment="1">
      <alignment horizontal="center" vertical="top" wrapText="1"/>
    </xf>
    <xf numFmtId="165" fontId="45" fillId="2" borderId="1" xfId="0" applyNumberFormat="1" applyFont="1" applyFill="1" applyBorder="1" applyAlignment="1">
      <alignment horizontal="left" vertical="top" wrapText="1"/>
    </xf>
    <xf numFmtId="0" fontId="45" fillId="4" borderId="1" xfId="0" applyFont="1" applyFill="1" applyBorder="1" applyAlignment="1">
      <alignment vertical="top" wrapText="1"/>
    </xf>
    <xf numFmtId="0" fontId="66" fillId="4" borderId="1" xfId="0" applyFont="1" applyFill="1" applyBorder="1" applyAlignment="1">
      <alignment horizontal="center" vertical="top" wrapText="1"/>
    </xf>
    <xf numFmtId="0" fontId="66" fillId="4" borderId="1" xfId="0" applyFont="1" applyFill="1" applyBorder="1" applyAlignment="1">
      <alignment horizontal="left" vertical="top" wrapText="1"/>
    </xf>
    <xf numFmtId="0" fontId="45" fillId="0" borderId="2" xfId="0" applyFont="1" applyBorder="1" applyAlignment="1">
      <alignment horizontal="center" vertical="top" wrapText="1"/>
    </xf>
    <xf numFmtId="0" fontId="45" fillId="0" borderId="2" xfId="0" applyFont="1" applyBorder="1" applyAlignment="1">
      <alignment vertical="top" wrapText="1"/>
    </xf>
    <xf numFmtId="3" fontId="45" fillId="4" borderId="1" xfId="0" applyNumberFormat="1" applyFont="1" applyFill="1" applyBorder="1" applyAlignment="1">
      <alignment vertical="top" wrapText="1"/>
    </xf>
    <xf numFmtId="0" fontId="66" fillId="4" borderId="2" xfId="0" applyFont="1" applyFill="1" applyBorder="1" applyAlignment="1">
      <alignment horizontal="center" vertical="top" wrapText="1"/>
    </xf>
    <xf numFmtId="0" fontId="66" fillId="4" borderId="2" xfId="0" applyFont="1" applyFill="1" applyBorder="1" applyAlignment="1">
      <alignment horizontal="left" vertical="top" wrapText="1"/>
    </xf>
    <xf numFmtId="0" fontId="67" fillId="11" borderId="1" xfId="4" applyFont="1" applyFill="1" applyBorder="1" applyAlignment="1">
      <alignment horizontal="center" vertical="top" wrapText="1"/>
    </xf>
    <xf numFmtId="0" fontId="67" fillId="11" borderId="1" xfId="4" applyFont="1" applyFill="1" applyBorder="1" applyAlignment="1">
      <alignment vertical="top" wrapText="1"/>
    </xf>
    <xf numFmtId="0" fontId="66" fillId="0" borderId="1" xfId="4" applyFont="1" applyBorder="1" applyAlignment="1">
      <alignment horizontal="center" vertical="top" wrapText="1"/>
    </xf>
    <xf numFmtId="0" fontId="66" fillId="0" borderId="1" xfId="4" applyFont="1" applyBorder="1" applyAlignment="1">
      <alignment vertical="top" wrapText="1"/>
    </xf>
    <xf numFmtId="0" fontId="66" fillId="4" borderId="1" xfId="4" applyFont="1" applyFill="1" applyBorder="1" applyAlignment="1">
      <alignment horizontal="center" vertical="top" wrapText="1"/>
    </xf>
    <xf numFmtId="0" fontId="66" fillId="4" borderId="1" xfId="4" applyFont="1" applyFill="1" applyBorder="1" applyAlignment="1">
      <alignment vertical="top" wrapText="1"/>
    </xf>
    <xf numFmtId="0" fontId="67" fillId="9" borderId="1" xfId="4" applyFont="1" applyFill="1" applyBorder="1" applyAlignment="1">
      <alignment horizontal="center" vertical="top" wrapText="1"/>
    </xf>
    <xf numFmtId="0" fontId="67" fillId="9" borderId="1" xfId="4" applyFont="1" applyFill="1" applyBorder="1" applyAlignment="1">
      <alignment vertical="top" wrapText="1"/>
    </xf>
    <xf numFmtId="0" fontId="67" fillId="10" borderId="1" xfId="4" applyFont="1" applyFill="1" applyBorder="1" applyAlignment="1">
      <alignment horizontal="center" vertical="top" wrapText="1"/>
    </xf>
    <xf numFmtId="0" fontId="67" fillId="10" borderId="1" xfId="4" applyFont="1" applyFill="1" applyBorder="1" applyAlignment="1">
      <alignment vertical="top" wrapText="1"/>
    </xf>
    <xf numFmtId="0" fontId="66" fillId="2" borderId="0" xfId="0" applyFont="1" applyFill="1" applyAlignment="1">
      <alignment horizontal="center"/>
    </xf>
    <xf numFmtId="0" fontId="66" fillId="2" borderId="0" xfId="0" applyFont="1" applyFill="1"/>
    <xf numFmtId="0" fontId="12" fillId="0" borderId="1" xfId="0" applyFont="1" applyBorder="1" applyAlignment="1">
      <alignment horizontal="center" vertical="top" wrapText="1"/>
    </xf>
    <xf numFmtId="0" fontId="12" fillId="0" borderId="1" xfId="11" applyFont="1" applyBorder="1" applyAlignment="1">
      <alignment horizontal="center" vertical="top" wrapText="1"/>
    </xf>
    <xf numFmtId="0" fontId="12" fillId="4" borderId="1" xfId="11" applyFont="1" applyFill="1" applyBorder="1" applyAlignment="1">
      <alignment vertical="top" wrapText="1"/>
    </xf>
    <xf numFmtId="166" fontId="17" fillId="4" borderId="4" xfId="0" applyNumberFormat="1" applyFont="1" applyFill="1" applyBorder="1" applyAlignment="1">
      <alignment horizontal="right" vertical="top" wrapText="1"/>
    </xf>
    <xf numFmtId="0" fontId="11" fillId="0" borderId="0" xfId="0" applyFont="1" applyAlignment="1">
      <alignment horizontal="center" wrapText="1"/>
    </xf>
    <xf numFmtId="49" fontId="11" fillId="0" borderId="0" xfId="0" applyNumberFormat="1" applyFont="1" applyAlignment="1">
      <alignment horizontal="center" wrapText="1"/>
    </xf>
    <xf numFmtId="0" fontId="11" fillId="4" borderId="0" xfId="0" applyFont="1" applyFill="1" applyAlignment="1">
      <alignment horizontal="center" vertical="top"/>
    </xf>
    <xf numFmtId="49" fontId="5" fillId="2" borderId="2" xfId="0" applyNumberFormat="1" applyFont="1" applyFill="1" applyBorder="1" applyAlignment="1">
      <alignment horizontal="left" vertical="top" wrapText="1"/>
    </xf>
    <xf numFmtId="0" fontId="12" fillId="4" borderId="2" xfId="0" applyFont="1" applyFill="1" applyBorder="1" applyAlignment="1">
      <alignment horizontal="center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2" fillId="4" borderId="1" xfId="11" applyNumberFormat="1" applyFont="1" applyFill="1" applyBorder="1" applyAlignment="1">
      <alignment horizontal="center" vertical="top" wrapText="1"/>
    </xf>
    <xf numFmtId="166" fontId="59" fillId="5" borderId="1" xfId="0" applyNumberFormat="1" applyFont="1" applyFill="1" applyBorder="1" applyAlignment="1">
      <alignment horizontal="right" vertical="top" wrapText="1"/>
    </xf>
    <xf numFmtId="49" fontId="12" fillId="0" borderId="2" xfId="0" applyNumberFormat="1" applyFont="1" applyBorder="1" applyAlignment="1">
      <alignment vertical="top" wrapText="1"/>
    </xf>
    <xf numFmtId="0" fontId="12" fillId="4" borderId="0" xfId="0" applyFont="1" applyFill="1" applyAlignment="1">
      <alignment wrapText="1"/>
    </xf>
    <xf numFmtId="49" fontId="21" fillId="4" borderId="1" xfId="0" applyNumberFormat="1" applyFont="1" applyFill="1" applyBorder="1" applyAlignment="1">
      <alignment horizontal="left" vertical="top" wrapText="1"/>
    </xf>
    <xf numFmtId="0" fontId="21" fillId="4" borderId="1" xfId="0" applyFont="1" applyFill="1" applyBorder="1" applyAlignment="1">
      <alignment horizontal="left" vertical="top" wrapText="1"/>
    </xf>
    <xf numFmtId="49" fontId="21" fillId="4" borderId="1" xfId="0" applyNumberFormat="1" applyFont="1" applyFill="1" applyBorder="1" applyAlignment="1">
      <alignment horizontal="center" vertical="top" wrapText="1"/>
    </xf>
    <xf numFmtId="166" fontId="2" fillId="0" borderId="0" xfId="0" applyNumberFormat="1" applyFont="1" applyAlignment="1">
      <alignment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4" borderId="1" xfId="0" applyNumberFormat="1" applyFont="1" applyFill="1" applyBorder="1" applyAlignment="1">
      <alignment horizontal="left" vertical="top" wrapText="1"/>
    </xf>
    <xf numFmtId="49" fontId="1" fillId="4" borderId="1" xfId="0" applyNumberFormat="1" applyFont="1" applyFill="1" applyBorder="1" applyAlignment="1">
      <alignment horizontal="center" vertical="top" wrapText="1"/>
    </xf>
    <xf numFmtId="165" fontId="5" fillId="4" borderId="2" xfId="0" applyNumberFormat="1" applyFont="1" applyFill="1" applyBorder="1" applyAlignment="1">
      <alignment horizontal="left" vertical="top" wrapText="1"/>
    </xf>
    <xf numFmtId="165" fontId="5" fillId="4" borderId="4" xfId="0" applyNumberFormat="1" applyFont="1" applyFill="1" applyBorder="1" applyAlignment="1">
      <alignment horizontal="left" vertical="top" wrapText="1"/>
    </xf>
    <xf numFmtId="1" fontId="5" fillId="4" borderId="2" xfId="0" applyNumberFormat="1" applyFont="1" applyFill="1" applyBorder="1" applyAlignment="1">
      <alignment horizontal="center" vertical="top" wrapText="1"/>
    </xf>
    <xf numFmtId="1" fontId="5" fillId="4" borderId="4" xfId="0" applyNumberFormat="1" applyFont="1" applyFill="1" applyBorder="1" applyAlignment="1">
      <alignment horizontal="center" vertical="top" wrapText="1"/>
    </xf>
    <xf numFmtId="0" fontId="4" fillId="8" borderId="3" xfId="0" applyFont="1" applyFill="1" applyBorder="1" applyAlignment="1">
      <alignment horizontal="left" vertical="top" wrapText="1"/>
    </xf>
    <xf numFmtId="0" fontId="4" fillId="8" borderId="11" xfId="0" applyFont="1" applyFill="1" applyBorder="1" applyAlignment="1">
      <alignment horizontal="left" vertical="top" wrapText="1"/>
    </xf>
    <xf numFmtId="0" fontId="4" fillId="8" borderId="5" xfId="0" applyFont="1" applyFill="1" applyBorder="1" applyAlignment="1">
      <alignment horizontal="left" vertical="top" wrapText="1"/>
    </xf>
    <xf numFmtId="49" fontId="4" fillId="8" borderId="3" xfId="0" applyNumberFormat="1" applyFont="1" applyFill="1" applyBorder="1" applyAlignment="1">
      <alignment horizontal="left" vertical="top" wrapText="1"/>
    </xf>
    <xf numFmtId="49" fontId="4" fillId="8" borderId="11" xfId="0" applyNumberFormat="1" applyFont="1" applyFill="1" applyBorder="1" applyAlignment="1">
      <alignment horizontal="left" vertical="top" wrapText="1"/>
    </xf>
    <xf numFmtId="49" fontId="4" fillId="8" borderId="5" xfId="0" applyNumberFormat="1" applyFont="1" applyFill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1" fillId="4" borderId="2" xfId="0" applyFont="1" applyFill="1" applyBorder="1" applyAlignment="1">
      <alignment horizontal="left" vertical="top" wrapText="1"/>
    </xf>
    <xf numFmtId="0" fontId="1" fillId="4" borderId="4" xfId="0" applyFont="1" applyFill="1" applyBorder="1" applyAlignment="1">
      <alignment horizontal="left" vertical="top" wrapText="1"/>
    </xf>
    <xf numFmtId="49" fontId="5" fillId="4" borderId="2" xfId="0" applyNumberFormat="1" applyFont="1" applyFill="1" applyBorder="1" applyAlignment="1">
      <alignment horizontal="left" vertical="top" wrapText="1"/>
    </xf>
    <xf numFmtId="49" fontId="5" fillId="4" borderId="4" xfId="0" applyNumberFormat="1" applyFont="1" applyFill="1" applyBorder="1" applyAlignment="1">
      <alignment horizontal="left" vertical="top" wrapText="1"/>
    </xf>
    <xf numFmtId="49" fontId="5" fillId="4" borderId="2" xfId="0" applyNumberFormat="1" applyFont="1" applyFill="1" applyBorder="1" applyAlignment="1">
      <alignment horizontal="center" vertical="top" wrapText="1"/>
    </xf>
    <xf numFmtId="49" fontId="5" fillId="4" borderId="4" xfId="0" applyNumberFormat="1" applyFont="1" applyFill="1" applyBorder="1" applyAlignment="1">
      <alignment horizontal="center" vertical="top" wrapText="1"/>
    </xf>
    <xf numFmtId="49" fontId="1" fillId="4" borderId="2" xfId="0" applyNumberFormat="1" applyFont="1" applyFill="1" applyBorder="1" applyAlignment="1">
      <alignment horizontal="left" vertical="top" wrapText="1"/>
    </xf>
    <xf numFmtId="49" fontId="1" fillId="4" borderId="4" xfId="0" applyNumberFormat="1" applyFont="1" applyFill="1" applyBorder="1" applyAlignment="1">
      <alignment horizontal="left" vertical="top" wrapText="1"/>
    </xf>
    <xf numFmtId="166" fontId="1" fillId="4" borderId="2" xfId="0" applyNumberFormat="1" applyFont="1" applyFill="1" applyBorder="1" applyAlignment="1">
      <alignment horizontal="right" vertical="top" wrapText="1"/>
    </xf>
    <xf numFmtId="166" fontId="1" fillId="4" borderId="4" xfId="0" applyNumberFormat="1" applyFont="1" applyFill="1" applyBorder="1" applyAlignment="1">
      <alignment horizontal="right" vertical="top" wrapText="1"/>
    </xf>
    <xf numFmtId="49" fontId="5" fillId="4" borderId="6" xfId="0" applyNumberFormat="1" applyFont="1" applyFill="1" applyBorder="1" applyAlignment="1">
      <alignment horizontal="center" vertical="top" wrapText="1"/>
    </xf>
    <xf numFmtId="49" fontId="5" fillId="4" borderId="1" xfId="0" applyNumberFormat="1" applyFont="1" applyFill="1" applyBorder="1" applyAlignment="1">
      <alignment horizontal="center" vertical="top" wrapText="1"/>
    </xf>
    <xf numFmtId="49" fontId="5" fillId="4" borderId="6" xfId="0" applyNumberFormat="1" applyFont="1" applyFill="1" applyBorder="1" applyAlignment="1">
      <alignment horizontal="left" vertical="top" wrapText="1"/>
    </xf>
    <xf numFmtId="49" fontId="5" fillId="4" borderId="1" xfId="0" applyNumberFormat="1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166" fontId="17" fillId="4" borderId="2" xfId="0" applyNumberFormat="1" applyFont="1" applyFill="1" applyBorder="1" applyAlignment="1">
      <alignment horizontal="right" vertical="top" wrapText="1"/>
    </xf>
    <xf numFmtId="166" fontId="17" fillId="4" borderId="4" xfId="0" applyNumberFormat="1" applyFont="1" applyFill="1" applyBorder="1" applyAlignment="1">
      <alignment horizontal="right" vertical="top" wrapText="1"/>
    </xf>
    <xf numFmtId="166" fontId="17" fillId="4" borderId="6" xfId="0" applyNumberFormat="1" applyFont="1" applyFill="1" applyBorder="1" applyAlignment="1">
      <alignment horizontal="right" vertical="top" wrapText="1"/>
    </xf>
    <xf numFmtId="0" fontId="5" fillId="4" borderId="1" xfId="0" applyFont="1" applyFill="1" applyBorder="1" applyAlignment="1">
      <alignment horizontal="center" vertical="top" wrapText="1"/>
    </xf>
    <xf numFmtId="0" fontId="5" fillId="4" borderId="1" xfId="0" applyFont="1" applyFill="1" applyBorder="1" applyAlignment="1">
      <alignment horizontal="left" vertical="top" wrapText="1"/>
    </xf>
    <xf numFmtId="49" fontId="5" fillId="2" borderId="2" xfId="0" applyNumberFormat="1" applyFont="1" applyFill="1" applyBorder="1" applyAlignment="1">
      <alignment horizontal="left" vertical="top" wrapText="1"/>
    </xf>
    <xf numFmtId="49" fontId="5" fillId="2" borderId="6" xfId="0" applyNumberFormat="1" applyFont="1" applyFill="1" applyBorder="1" applyAlignment="1">
      <alignment horizontal="left" vertical="top" wrapText="1"/>
    </xf>
    <xf numFmtId="49" fontId="5" fillId="2" borderId="4" xfId="0" applyNumberFormat="1" applyFont="1" applyFill="1" applyBorder="1" applyAlignment="1">
      <alignment horizontal="left" vertical="top" wrapText="1"/>
    </xf>
    <xf numFmtId="49" fontId="1" fillId="0" borderId="2" xfId="0" applyNumberFormat="1" applyFont="1" applyBorder="1" applyAlignment="1">
      <alignment horizontal="left" vertical="top" wrapText="1"/>
    </xf>
    <xf numFmtId="49" fontId="1" fillId="0" borderId="6" xfId="0" applyNumberFormat="1" applyFont="1" applyBorder="1" applyAlignment="1">
      <alignment horizontal="left" vertical="top" wrapText="1"/>
    </xf>
    <xf numFmtId="49" fontId="1" fillId="0" borderId="4" xfId="0" applyNumberFormat="1" applyFont="1" applyBorder="1" applyAlignment="1">
      <alignment horizontal="left" vertical="top" wrapText="1"/>
    </xf>
    <xf numFmtId="0" fontId="1" fillId="4" borderId="1" xfId="0" applyFont="1" applyFill="1" applyBorder="1" applyAlignment="1">
      <alignment horizontal="left" vertical="top" wrapText="1"/>
    </xf>
    <xf numFmtId="0" fontId="4" fillId="8" borderId="12" xfId="0" applyFont="1" applyFill="1" applyBorder="1" applyAlignment="1">
      <alignment horizontal="left" vertical="top" wrapText="1"/>
    </xf>
    <xf numFmtId="0" fontId="4" fillId="8" borderId="9" xfId="0" applyFont="1" applyFill="1" applyBorder="1" applyAlignment="1">
      <alignment horizontal="left" vertical="top" wrapText="1"/>
    </xf>
    <xf numFmtId="49" fontId="11" fillId="0" borderId="0" xfId="0" applyNumberFormat="1" applyFont="1" applyAlignment="1">
      <alignment horizontal="left" wrapText="1"/>
    </xf>
    <xf numFmtId="49" fontId="11" fillId="0" borderId="0" xfId="0" applyNumberFormat="1" applyFont="1" applyAlignment="1">
      <alignment wrapText="1"/>
    </xf>
    <xf numFmtId="0" fontId="50" fillId="0" borderId="0" xfId="0" applyFont="1" applyAlignment="1">
      <alignment horizontal="center" vertical="center"/>
    </xf>
    <xf numFmtId="49" fontId="51" fillId="20" borderId="12" xfId="0" applyNumberFormat="1" applyFont="1" applyFill="1" applyBorder="1" applyAlignment="1">
      <alignment horizontal="left" vertical="center" wrapText="1"/>
    </xf>
    <xf numFmtId="49" fontId="51" fillId="20" borderId="9" xfId="0" applyNumberFormat="1" applyFont="1" applyFill="1" applyBorder="1" applyAlignment="1">
      <alignment horizontal="left" vertical="center" wrapText="1"/>
    </xf>
    <xf numFmtId="49" fontId="51" fillId="20" borderId="7" xfId="0" applyNumberFormat="1" applyFont="1" applyFill="1" applyBorder="1" applyAlignment="1">
      <alignment horizontal="left" vertical="center" wrapText="1"/>
    </xf>
    <xf numFmtId="0" fontId="49" fillId="0" borderId="0" xfId="0" applyFont="1" applyAlignment="1">
      <alignment horizontal="center" vertical="center"/>
    </xf>
    <xf numFmtId="0" fontId="51" fillId="0" borderId="0" xfId="0" applyFont="1" applyAlignment="1">
      <alignment horizontal="center" vertical="center"/>
    </xf>
    <xf numFmtId="49" fontId="4" fillId="9" borderId="1" xfId="0" applyNumberFormat="1" applyFont="1" applyFill="1" applyBorder="1" applyAlignment="1">
      <alignment horizontal="center" vertical="center" wrapText="1"/>
    </xf>
    <xf numFmtId="49" fontId="4" fillId="9" borderId="2" xfId="0" applyNumberFormat="1" applyFont="1" applyFill="1" applyBorder="1" applyAlignment="1">
      <alignment horizontal="center" vertical="center" wrapText="1"/>
    </xf>
    <xf numFmtId="49" fontId="4" fillId="9" borderId="6" xfId="0" applyNumberFormat="1" applyFont="1" applyFill="1" applyBorder="1" applyAlignment="1">
      <alignment horizontal="center" vertical="center" wrapText="1"/>
    </xf>
    <xf numFmtId="49" fontId="4" fillId="9" borderId="4" xfId="0" applyNumberFormat="1" applyFont="1" applyFill="1" applyBorder="1" applyAlignment="1">
      <alignment horizontal="center" vertical="center" wrapText="1"/>
    </xf>
    <xf numFmtId="49" fontId="39" fillId="9" borderId="2" xfId="0" applyNumberFormat="1" applyFont="1" applyFill="1" applyBorder="1" applyAlignment="1">
      <alignment horizontal="center" vertical="center" textRotation="90" wrapText="1"/>
    </xf>
    <xf numFmtId="49" fontId="39" fillId="9" borderId="6" xfId="0" applyNumberFormat="1" applyFont="1" applyFill="1" applyBorder="1" applyAlignment="1">
      <alignment horizontal="center" vertical="center" textRotation="90" wrapText="1"/>
    </xf>
    <xf numFmtId="49" fontId="39" fillId="9" borderId="2" xfId="0" applyNumberFormat="1" applyFont="1" applyFill="1" applyBorder="1" applyAlignment="1">
      <alignment horizontal="center" vertical="center" wrapText="1"/>
    </xf>
    <xf numFmtId="49" fontId="39" fillId="9" borderId="6" xfId="0" applyNumberFormat="1" applyFont="1" applyFill="1" applyBorder="1" applyAlignment="1">
      <alignment horizontal="center" vertical="center" wrapText="1"/>
    </xf>
    <xf numFmtId="49" fontId="39" fillId="9" borderId="4" xfId="0" applyNumberFormat="1" applyFont="1" applyFill="1" applyBorder="1" applyAlignment="1">
      <alignment horizontal="center" vertical="center" wrapText="1"/>
    </xf>
    <xf numFmtId="49" fontId="4" fillId="9" borderId="2" xfId="0" applyNumberFormat="1" applyFont="1" applyFill="1" applyBorder="1" applyAlignment="1">
      <alignment horizontal="center" vertical="center" textRotation="90" wrapText="1"/>
    </xf>
    <xf numFmtId="49" fontId="4" fillId="9" borderId="6" xfId="0" applyNumberFormat="1" applyFont="1" applyFill="1" applyBorder="1" applyAlignment="1">
      <alignment horizontal="center" vertical="center" textRotation="90" wrapText="1"/>
    </xf>
    <xf numFmtId="49" fontId="4" fillId="9" borderId="4" xfId="0" applyNumberFormat="1" applyFont="1" applyFill="1" applyBorder="1" applyAlignment="1">
      <alignment horizontal="center" vertical="center" textRotation="90" wrapText="1"/>
    </xf>
    <xf numFmtId="0" fontId="4" fillId="9" borderId="3" xfId="0" applyFont="1" applyFill="1" applyBorder="1" applyAlignment="1">
      <alignment horizontal="center" vertical="center" wrapText="1"/>
    </xf>
    <xf numFmtId="0" fontId="4" fillId="9" borderId="5" xfId="0" applyFont="1" applyFill="1" applyBorder="1" applyAlignment="1">
      <alignment horizontal="center" vertical="center" wrapText="1"/>
    </xf>
    <xf numFmtId="0" fontId="4" fillId="9" borderId="2" xfId="0" applyFont="1" applyFill="1" applyBorder="1" applyAlignment="1">
      <alignment horizontal="center" vertical="center" wrapText="1"/>
    </xf>
    <xf numFmtId="0" fontId="4" fillId="9" borderId="4" xfId="0" applyFont="1" applyFill="1" applyBorder="1" applyAlignment="1">
      <alignment horizontal="center" vertical="center" wrapText="1"/>
    </xf>
    <xf numFmtId="49" fontId="4" fillId="9" borderId="1" xfId="0" applyNumberFormat="1" applyFont="1" applyFill="1" applyBorder="1" applyAlignment="1">
      <alignment horizontal="center" vertical="center" textRotation="90" wrapText="1"/>
    </xf>
    <xf numFmtId="0" fontId="4" fillId="9" borderId="1" xfId="0" applyFont="1" applyFill="1" applyBorder="1" applyAlignment="1">
      <alignment horizontal="center" vertical="center" wrapText="1"/>
    </xf>
    <xf numFmtId="49" fontId="44" fillId="0" borderId="0" xfId="0" applyNumberFormat="1" applyFont="1" applyAlignment="1">
      <alignment wrapText="1"/>
    </xf>
    <xf numFmtId="3" fontId="1" fillId="4" borderId="2" xfId="0" applyNumberFormat="1" applyFont="1" applyFill="1" applyBorder="1" applyAlignment="1">
      <alignment horizontal="center" vertical="top" wrapText="1"/>
    </xf>
    <xf numFmtId="3" fontId="1" fillId="4" borderId="6" xfId="0" applyNumberFormat="1" applyFont="1" applyFill="1" applyBorder="1" applyAlignment="1">
      <alignment horizontal="center" vertical="top" wrapText="1"/>
    </xf>
    <xf numFmtId="3" fontId="1" fillId="4" borderId="4" xfId="0" applyNumberFormat="1" applyFont="1" applyFill="1" applyBorder="1" applyAlignment="1">
      <alignment horizontal="center" vertical="top" wrapText="1"/>
    </xf>
    <xf numFmtId="49" fontId="17" fillId="4" borderId="2" xfId="0" applyNumberFormat="1" applyFont="1" applyFill="1" applyBorder="1" applyAlignment="1">
      <alignment horizontal="center" vertical="top" wrapText="1"/>
    </xf>
    <xf numFmtId="49" fontId="17" fillId="4" borderId="1" xfId="0" applyNumberFormat="1" applyFont="1" applyFill="1" applyBorder="1" applyAlignment="1">
      <alignment horizontal="center" vertical="top" wrapText="1"/>
    </xf>
    <xf numFmtId="49" fontId="1" fillId="4" borderId="2" xfId="0" applyNumberFormat="1" applyFont="1" applyFill="1" applyBorder="1" applyAlignment="1">
      <alignment horizontal="center" vertical="top" wrapText="1"/>
    </xf>
    <xf numFmtId="49" fontId="1" fillId="4" borderId="6" xfId="0" applyNumberFormat="1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4" xfId="0" applyFont="1" applyFill="1" applyBorder="1" applyAlignment="1">
      <alignment horizontal="left" vertical="top" wrapText="1"/>
    </xf>
    <xf numFmtId="49" fontId="1" fillId="4" borderId="6" xfId="0" applyNumberFormat="1" applyFont="1" applyFill="1" applyBorder="1" applyAlignment="1">
      <alignment horizontal="center" vertical="top" wrapText="1"/>
    </xf>
    <xf numFmtId="0" fontId="1" fillId="4" borderId="1" xfId="0" applyFont="1" applyFill="1" applyBorder="1" applyAlignment="1">
      <alignment horizontal="center" vertical="top"/>
    </xf>
    <xf numFmtId="0" fontId="1" fillId="4" borderId="4" xfId="0" applyFont="1" applyFill="1" applyBorder="1" applyAlignment="1">
      <alignment horizontal="center" vertical="top"/>
    </xf>
    <xf numFmtId="49" fontId="1" fillId="4" borderId="4" xfId="0" applyNumberFormat="1" applyFont="1" applyFill="1" applyBorder="1" applyAlignment="1">
      <alignment horizontal="center" vertical="top" wrapText="1"/>
    </xf>
    <xf numFmtId="49" fontId="3" fillId="8" borderId="1" xfId="0" applyNumberFormat="1" applyFont="1" applyFill="1" applyBorder="1" applyAlignment="1">
      <alignment horizontal="right" vertical="top" wrapText="1"/>
    </xf>
    <xf numFmtId="49" fontId="4" fillId="4" borderId="1" xfId="0" applyNumberFormat="1" applyFont="1" applyFill="1" applyBorder="1" applyAlignment="1">
      <alignment horizontal="righ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4" borderId="6" xfId="0" applyFont="1" applyFill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top" wrapText="1"/>
    </xf>
    <xf numFmtId="165" fontId="1" fillId="4" borderId="1" xfId="0" applyNumberFormat="1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5" fillId="2" borderId="4" xfId="0" applyFont="1" applyFill="1" applyBorder="1" applyAlignment="1">
      <alignment horizontal="left" vertical="top" wrapText="1"/>
    </xf>
    <xf numFmtId="0" fontId="12" fillId="4" borderId="1" xfId="11" applyFont="1" applyFill="1" applyBorder="1" applyAlignment="1">
      <alignment horizontal="center" vertical="top" wrapText="1"/>
    </xf>
    <xf numFmtId="0" fontId="12" fillId="4" borderId="6" xfId="11" applyFont="1" applyFill="1" applyBorder="1" applyAlignment="1">
      <alignment horizontal="center" vertical="top" wrapText="1"/>
    </xf>
    <xf numFmtId="0" fontId="12" fillId="4" borderId="4" xfId="11" applyFont="1" applyFill="1" applyBorder="1" applyAlignment="1">
      <alignment horizontal="center" vertical="top" wrapText="1"/>
    </xf>
    <xf numFmtId="49" fontId="8" fillId="8" borderId="1" xfId="0" applyNumberFormat="1" applyFont="1" applyFill="1" applyBorder="1" applyAlignment="1">
      <alignment horizontal="left" vertical="top" wrapText="1"/>
    </xf>
    <xf numFmtId="0" fontId="12" fillId="4" borderId="1" xfId="11" applyFont="1" applyFill="1" applyBorder="1" applyAlignment="1">
      <alignment horizontal="left" vertical="top" wrapText="1"/>
    </xf>
    <xf numFmtId="0" fontId="12" fillId="4" borderId="4" xfId="11" applyFont="1" applyFill="1" applyBorder="1" applyAlignment="1">
      <alignment horizontal="left" vertical="top" wrapText="1"/>
    </xf>
    <xf numFmtId="49" fontId="12" fillId="4" borderId="1" xfId="0" applyNumberFormat="1" applyFont="1" applyFill="1" applyBorder="1" applyAlignment="1">
      <alignment horizontal="left" vertical="top" wrapText="1"/>
    </xf>
    <xf numFmtId="165" fontId="12" fillId="4" borderId="1" xfId="0" applyNumberFormat="1" applyFont="1" applyFill="1" applyBorder="1" applyAlignment="1">
      <alignment horizontal="left" vertical="top" wrapText="1"/>
    </xf>
    <xf numFmtId="49" fontId="45" fillId="4" borderId="1" xfId="0" applyNumberFormat="1" applyFont="1" applyFill="1" applyBorder="1" applyAlignment="1">
      <alignment horizontal="center" vertical="top" wrapText="1"/>
    </xf>
    <xf numFmtId="49" fontId="45" fillId="4" borderId="1" xfId="0" applyNumberFormat="1" applyFont="1" applyFill="1" applyBorder="1" applyAlignment="1">
      <alignment horizontal="left" vertical="top" wrapText="1"/>
    </xf>
    <xf numFmtId="49" fontId="45" fillId="4" borderId="1" xfId="0" applyNumberFormat="1" applyFont="1" applyFill="1" applyBorder="1" applyAlignment="1">
      <alignment vertical="top" wrapText="1"/>
    </xf>
    <xf numFmtId="0" fontId="12" fillId="4" borderId="2" xfId="0" applyFont="1" applyFill="1" applyBorder="1" applyAlignment="1">
      <alignment horizontal="left" vertical="top" wrapText="1"/>
    </xf>
    <xf numFmtId="0" fontId="12" fillId="4" borderId="4" xfId="0" applyFont="1" applyFill="1" applyBorder="1" applyAlignment="1">
      <alignment horizontal="left" vertical="top" wrapText="1"/>
    </xf>
    <xf numFmtId="49" fontId="16" fillId="4" borderId="2" xfId="0" applyNumberFormat="1" applyFont="1" applyFill="1" applyBorder="1" applyAlignment="1">
      <alignment horizontal="center" vertical="top" wrapText="1"/>
    </xf>
    <xf numFmtId="49" fontId="16" fillId="4" borderId="4" xfId="0" applyNumberFormat="1" applyFont="1" applyFill="1" applyBorder="1" applyAlignment="1">
      <alignment horizontal="center" vertical="top" wrapText="1"/>
    </xf>
    <xf numFmtId="166" fontId="16" fillId="4" borderId="2" xfId="0" applyNumberFormat="1" applyFont="1" applyFill="1" applyBorder="1" applyAlignment="1">
      <alignment horizontal="right" vertical="top" wrapText="1"/>
    </xf>
    <xf numFmtId="166" fontId="16" fillId="4" borderId="4" xfId="0" applyNumberFormat="1" applyFont="1" applyFill="1" applyBorder="1" applyAlignment="1">
      <alignment horizontal="right" vertical="top" wrapText="1"/>
    </xf>
    <xf numFmtId="49" fontId="8" fillId="8" borderId="3" xfId="0" applyNumberFormat="1" applyFont="1" applyFill="1" applyBorder="1" applyAlignment="1">
      <alignment horizontal="left" vertical="top" wrapText="1"/>
    </xf>
    <xf numFmtId="49" fontId="8" fillId="8" borderId="11" xfId="0" applyNumberFormat="1" applyFont="1" applyFill="1" applyBorder="1" applyAlignment="1">
      <alignment horizontal="left" vertical="top" wrapText="1"/>
    </xf>
    <xf numFmtId="166" fontId="16" fillId="4" borderId="2" xfId="0" applyNumberFormat="1" applyFont="1" applyFill="1" applyBorder="1" applyAlignment="1">
      <alignment horizontal="right" vertical="top"/>
    </xf>
    <xf numFmtId="166" fontId="16" fillId="4" borderId="4" xfId="0" applyNumberFormat="1" applyFont="1" applyFill="1" applyBorder="1" applyAlignment="1">
      <alignment horizontal="right" vertical="top"/>
    </xf>
    <xf numFmtId="49" fontId="12" fillId="4" borderId="2" xfId="6" applyNumberFormat="1" applyFont="1" applyFill="1" applyBorder="1" applyAlignment="1">
      <alignment horizontal="left" vertical="top" wrapText="1"/>
    </xf>
    <xf numFmtId="49" fontId="12" fillId="4" borderId="4" xfId="6" applyNumberFormat="1" applyFont="1" applyFill="1" applyBorder="1" applyAlignment="1">
      <alignment horizontal="left" vertical="top" wrapText="1"/>
    </xf>
    <xf numFmtId="49" fontId="45" fillId="4" borderId="2" xfId="0" applyNumberFormat="1" applyFont="1" applyFill="1" applyBorder="1" applyAlignment="1">
      <alignment horizontal="center" vertical="top" wrapText="1"/>
    </xf>
    <xf numFmtId="49" fontId="45" fillId="4" borderId="4" xfId="0" applyNumberFormat="1" applyFont="1" applyFill="1" applyBorder="1" applyAlignment="1">
      <alignment horizontal="center" vertical="top" wrapText="1"/>
    </xf>
    <xf numFmtId="49" fontId="45" fillId="4" borderId="2" xfId="0" applyNumberFormat="1" applyFont="1" applyFill="1" applyBorder="1" applyAlignment="1">
      <alignment horizontal="left" vertical="top" wrapText="1"/>
    </xf>
    <xf numFmtId="49" fontId="45" fillId="4" borderId="4" xfId="0" applyNumberFormat="1" applyFont="1" applyFill="1" applyBorder="1" applyAlignment="1">
      <alignment horizontal="left" vertical="top" wrapText="1"/>
    </xf>
    <xf numFmtId="49" fontId="12" fillId="0" borderId="2" xfId="6" applyNumberFormat="1" applyFont="1" applyBorder="1" applyAlignment="1">
      <alignment horizontal="left" vertical="top" wrapText="1"/>
    </xf>
    <xf numFmtId="49" fontId="12" fillId="0" borderId="6" xfId="6" applyNumberFormat="1" applyFont="1" applyBorder="1" applyAlignment="1">
      <alignment horizontal="left" vertical="top" wrapText="1"/>
    </xf>
    <xf numFmtId="49" fontId="12" fillId="0" borderId="4" xfId="6" applyNumberFormat="1" applyFont="1" applyBorder="1" applyAlignment="1">
      <alignment horizontal="left" vertical="top" wrapText="1"/>
    </xf>
    <xf numFmtId="49" fontId="60" fillId="21" borderId="1" xfId="0" applyNumberFormat="1" applyFont="1" applyFill="1" applyBorder="1" applyAlignment="1">
      <alignment horizontal="left" vertical="top" wrapText="1"/>
    </xf>
    <xf numFmtId="165" fontId="12" fillId="4" borderId="4" xfId="0" applyNumberFormat="1" applyFont="1" applyFill="1" applyBorder="1" applyAlignment="1">
      <alignment horizontal="left" vertical="top" wrapText="1"/>
    </xf>
    <xf numFmtId="49" fontId="12" fillId="4" borderId="1" xfId="0" applyNumberFormat="1" applyFont="1" applyFill="1" applyBorder="1" applyAlignment="1">
      <alignment horizontal="center" vertical="top" wrapText="1"/>
    </xf>
    <xf numFmtId="49" fontId="12" fillId="0" borderId="2" xfId="6" applyNumberFormat="1" applyFont="1" applyBorder="1" applyAlignment="1">
      <alignment horizontal="center" vertical="top" wrapText="1"/>
    </xf>
    <xf numFmtId="49" fontId="12" fillId="0" borderId="6" xfId="6" applyNumberFormat="1" applyFont="1" applyBorder="1" applyAlignment="1">
      <alignment horizontal="center" vertical="top" wrapText="1"/>
    </xf>
    <xf numFmtId="49" fontId="12" fillId="0" borderId="4" xfId="6" applyNumberFormat="1" applyFont="1" applyBorder="1" applyAlignment="1">
      <alignment horizontal="center" vertical="top" wrapText="1"/>
    </xf>
    <xf numFmtId="49" fontId="45" fillId="0" borderId="1" xfId="0" applyNumberFormat="1" applyFont="1" applyBorder="1" applyAlignment="1">
      <alignment vertical="top" wrapText="1"/>
    </xf>
    <xf numFmtId="49" fontId="45" fillId="0" borderId="2" xfId="0" applyNumberFormat="1" applyFont="1" applyBorder="1" applyAlignment="1">
      <alignment horizontal="left" vertical="top" wrapText="1"/>
    </xf>
    <xf numFmtId="49" fontId="45" fillId="0" borderId="4" xfId="0" applyNumberFormat="1" applyFont="1" applyBorder="1" applyAlignment="1">
      <alignment horizontal="left" vertical="top" wrapText="1"/>
    </xf>
    <xf numFmtId="49" fontId="12" fillId="4" borderId="2" xfId="0" applyNumberFormat="1" applyFont="1" applyFill="1" applyBorder="1" applyAlignment="1">
      <alignment horizontal="left" vertical="top" wrapText="1"/>
    </xf>
    <xf numFmtId="49" fontId="12" fillId="4" borderId="6" xfId="0" applyNumberFormat="1" applyFont="1" applyFill="1" applyBorder="1" applyAlignment="1">
      <alignment horizontal="left" vertical="top" wrapText="1"/>
    </xf>
    <xf numFmtId="49" fontId="12" fillId="4" borderId="4" xfId="0" applyNumberFormat="1" applyFont="1" applyFill="1" applyBorder="1" applyAlignment="1">
      <alignment horizontal="left" vertical="top" wrapText="1"/>
    </xf>
    <xf numFmtId="0" fontId="12" fillId="4" borderId="2" xfId="6" applyFont="1" applyFill="1" applyBorder="1" applyAlignment="1">
      <alignment horizontal="left" vertical="top" wrapText="1"/>
    </xf>
    <xf numFmtId="0" fontId="12" fillId="4" borderId="6" xfId="6" applyFont="1" applyFill="1" applyBorder="1" applyAlignment="1">
      <alignment horizontal="left" vertical="top" wrapText="1"/>
    </xf>
    <xf numFmtId="0" fontId="12" fillId="4" borderId="4" xfId="6" applyFont="1" applyFill="1" applyBorder="1" applyAlignment="1">
      <alignment horizontal="left" vertical="top" wrapText="1"/>
    </xf>
    <xf numFmtId="49" fontId="45" fillId="4" borderId="2" xfId="6" applyNumberFormat="1" applyFont="1" applyFill="1" applyBorder="1" applyAlignment="1">
      <alignment horizontal="left" vertical="top" wrapText="1"/>
    </xf>
    <xf numFmtId="49" fontId="45" fillId="4" borderId="6" xfId="6" applyNumberFormat="1" applyFont="1" applyFill="1" applyBorder="1" applyAlignment="1">
      <alignment horizontal="left" vertical="top" wrapText="1"/>
    </xf>
    <xf numFmtId="49" fontId="45" fillId="4" borderId="4" xfId="6" applyNumberFormat="1" applyFont="1" applyFill="1" applyBorder="1" applyAlignment="1">
      <alignment horizontal="left" vertical="top" wrapText="1"/>
    </xf>
    <xf numFmtId="166" fontId="12" fillId="4" borderId="2" xfId="0" applyNumberFormat="1" applyFont="1" applyFill="1" applyBorder="1" applyAlignment="1">
      <alignment horizontal="right" vertical="top"/>
    </xf>
    <xf numFmtId="166" fontId="12" fillId="4" borderId="4" xfId="0" applyNumberFormat="1" applyFont="1" applyFill="1" applyBorder="1" applyAlignment="1">
      <alignment horizontal="right" vertical="top"/>
    </xf>
    <xf numFmtId="49" fontId="12" fillId="4" borderId="2" xfId="6" applyNumberFormat="1" applyFont="1" applyFill="1" applyBorder="1" applyAlignment="1">
      <alignment horizontal="center" vertical="top" wrapText="1"/>
    </xf>
    <xf numFmtId="49" fontId="12" fillId="4" borderId="6" xfId="6" applyNumberFormat="1" applyFont="1" applyFill="1" applyBorder="1" applyAlignment="1">
      <alignment horizontal="center" vertical="top" wrapText="1"/>
    </xf>
    <xf numFmtId="49" fontId="12" fillId="4" borderId="4" xfId="6" applyNumberFormat="1" applyFont="1" applyFill="1" applyBorder="1" applyAlignment="1">
      <alignment horizontal="center" vertical="top" wrapText="1"/>
    </xf>
    <xf numFmtId="0" fontId="12" fillId="4" borderId="6" xfId="0" applyFont="1" applyFill="1" applyBorder="1" applyAlignment="1">
      <alignment horizontal="left" vertical="top" wrapText="1"/>
    </xf>
    <xf numFmtId="166" fontId="12" fillId="4" borderId="2" xfId="0" applyNumberFormat="1" applyFont="1" applyFill="1" applyBorder="1" applyAlignment="1">
      <alignment horizontal="right" vertical="top" wrapText="1"/>
    </xf>
    <xf numFmtId="166" fontId="12" fillId="4" borderId="4" xfId="0" applyNumberFormat="1" applyFont="1" applyFill="1" applyBorder="1" applyAlignment="1">
      <alignment horizontal="right" vertical="top" wrapText="1"/>
    </xf>
    <xf numFmtId="49" fontId="45" fillId="0" borderId="1" xfId="0" applyNumberFormat="1" applyFont="1" applyBorder="1" applyAlignment="1">
      <alignment horizontal="left" vertical="top" wrapText="1"/>
    </xf>
    <xf numFmtId="49" fontId="45" fillId="0" borderId="1" xfId="0" applyNumberFormat="1" applyFont="1" applyBorder="1" applyAlignment="1">
      <alignment horizontal="center" vertical="top" wrapText="1"/>
    </xf>
    <xf numFmtId="49" fontId="12" fillId="4" borderId="2" xfId="0" applyNumberFormat="1" applyFont="1" applyFill="1" applyBorder="1" applyAlignment="1">
      <alignment horizontal="center" vertical="top" wrapText="1"/>
    </xf>
    <xf numFmtId="49" fontId="12" fillId="4" borderId="4" xfId="0" applyNumberFormat="1" applyFont="1" applyFill="1" applyBorder="1" applyAlignment="1">
      <alignment horizontal="center" vertical="top" wrapText="1"/>
    </xf>
    <xf numFmtId="49" fontId="59" fillId="4" borderId="1" xfId="0" applyNumberFormat="1" applyFont="1" applyFill="1" applyBorder="1" applyAlignment="1">
      <alignment horizontal="center" vertical="top" wrapText="1"/>
    </xf>
    <xf numFmtId="49" fontId="12" fillId="6" borderId="4" xfId="0" applyNumberFormat="1" applyFont="1" applyFill="1" applyBorder="1" applyAlignment="1">
      <alignment horizontal="center" vertical="top" wrapText="1"/>
    </xf>
    <xf numFmtId="1" fontId="12" fillId="2" borderId="1" xfId="0" applyNumberFormat="1" applyFont="1" applyFill="1" applyBorder="1" applyAlignment="1">
      <alignment horizontal="left" vertical="top" wrapText="1"/>
    </xf>
    <xf numFmtId="1" fontId="12" fillId="4" borderId="2" xfId="0" applyNumberFormat="1" applyFont="1" applyFill="1" applyBorder="1" applyAlignment="1">
      <alignment horizontal="left" vertical="top" wrapText="1"/>
    </xf>
    <xf numFmtId="1" fontId="12" fillId="4" borderId="4" xfId="0" applyNumberFormat="1" applyFont="1" applyFill="1" applyBorder="1" applyAlignment="1">
      <alignment horizontal="left" vertical="top" wrapText="1"/>
    </xf>
    <xf numFmtId="49" fontId="12" fillId="4" borderId="6" xfId="0" applyNumberFormat="1" applyFont="1" applyFill="1" applyBorder="1" applyAlignment="1">
      <alignment horizontal="center" vertical="top" wrapText="1"/>
    </xf>
    <xf numFmtId="49" fontId="16" fillId="4" borderId="2" xfId="6" applyNumberFormat="1" applyFont="1" applyFill="1" applyBorder="1" applyAlignment="1">
      <alignment horizontal="center" vertical="top" wrapText="1"/>
    </xf>
    <xf numFmtId="49" fontId="16" fillId="4" borderId="4" xfId="6" applyNumberFormat="1" applyFont="1" applyFill="1" applyBorder="1" applyAlignment="1">
      <alignment horizontal="center" vertical="top" wrapText="1"/>
    </xf>
    <xf numFmtId="0" fontId="16" fillId="4" borderId="2" xfId="6" applyFont="1" applyFill="1" applyBorder="1" applyAlignment="1">
      <alignment horizontal="left" vertical="top" wrapText="1"/>
    </xf>
    <xf numFmtId="0" fontId="16" fillId="4" borderId="4" xfId="6" applyFont="1" applyFill="1" applyBorder="1" applyAlignment="1">
      <alignment horizontal="left" vertical="top" wrapText="1"/>
    </xf>
    <xf numFmtId="0" fontId="12" fillId="4" borderId="1" xfId="0" applyFont="1" applyFill="1" applyBorder="1" applyAlignment="1">
      <alignment horizontal="left" vertical="top" wrapText="1"/>
    </xf>
    <xf numFmtId="166" fontId="12" fillId="4" borderId="1" xfId="0" applyNumberFormat="1" applyFont="1" applyFill="1" applyBorder="1" applyAlignment="1">
      <alignment horizontal="right" vertical="top" wrapText="1"/>
    </xf>
    <xf numFmtId="49" fontId="45" fillId="4" borderId="8" xfId="6" applyNumberFormat="1" applyFont="1" applyFill="1" applyBorder="1" applyAlignment="1">
      <alignment vertical="top" wrapText="1"/>
    </xf>
    <xf numFmtId="49" fontId="45" fillId="4" borderId="13" xfId="6" applyNumberFormat="1" applyFont="1" applyFill="1" applyBorder="1" applyAlignment="1">
      <alignment vertical="top" wrapText="1"/>
    </xf>
    <xf numFmtId="49" fontId="45" fillId="4" borderId="7" xfId="6" applyNumberFormat="1" applyFont="1" applyFill="1" applyBorder="1" applyAlignment="1">
      <alignment vertical="top" wrapText="1"/>
    </xf>
    <xf numFmtId="49" fontId="8" fillId="4" borderId="1" xfId="0" applyNumberFormat="1" applyFont="1" applyFill="1" applyBorder="1" applyAlignment="1">
      <alignment horizontal="right" vertical="top" wrapText="1"/>
    </xf>
    <xf numFmtId="49" fontId="8" fillId="8" borderId="9" xfId="0" applyNumberFormat="1" applyFont="1" applyFill="1" applyBorder="1" applyAlignment="1">
      <alignment horizontal="right" vertical="top" wrapText="1"/>
    </xf>
    <xf numFmtId="49" fontId="8" fillId="8" borderId="7" xfId="0" applyNumberFormat="1" applyFont="1" applyFill="1" applyBorder="1" applyAlignment="1">
      <alignment horizontal="right" vertical="top" wrapText="1"/>
    </xf>
    <xf numFmtId="0" fontId="12" fillId="6" borderId="4" xfId="0" applyFont="1" applyFill="1" applyBorder="1" applyAlignment="1">
      <alignment horizontal="left" vertical="top" wrapText="1"/>
    </xf>
    <xf numFmtId="49" fontId="12" fillId="4" borderId="1" xfId="1" applyNumberFormat="1" applyFont="1" applyFill="1" applyBorder="1" applyAlignment="1">
      <alignment horizontal="left" vertical="top" wrapText="1"/>
    </xf>
    <xf numFmtId="49" fontId="12" fillId="0" borderId="2" xfId="0" applyNumberFormat="1" applyFont="1" applyBorder="1" applyAlignment="1">
      <alignment horizontal="left" vertical="top" wrapText="1"/>
    </xf>
    <xf numFmtId="49" fontId="12" fillId="0" borderId="4" xfId="0" applyNumberFormat="1" applyFont="1" applyBorder="1" applyAlignment="1">
      <alignment horizontal="left" vertical="top" wrapText="1"/>
    </xf>
    <xf numFmtId="49" fontId="8" fillId="9" borderId="1" xfId="0" applyNumberFormat="1" applyFont="1" applyFill="1" applyBorder="1" applyAlignment="1">
      <alignment horizontal="center" vertical="center" wrapText="1"/>
    </xf>
    <xf numFmtId="49" fontId="61" fillId="9" borderId="1" xfId="0" applyNumberFormat="1" applyFont="1" applyFill="1" applyBorder="1" applyAlignment="1">
      <alignment horizontal="center" vertical="center" textRotation="90" wrapText="1"/>
    </xf>
    <xf numFmtId="49" fontId="61" fillId="9" borderId="1" xfId="0" applyNumberFormat="1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left" vertical="top" wrapText="1"/>
    </xf>
    <xf numFmtId="0" fontId="12" fillId="0" borderId="4" xfId="0" applyFont="1" applyBorder="1" applyAlignment="1">
      <alignment horizontal="left" vertical="top" wrapText="1"/>
    </xf>
    <xf numFmtId="0" fontId="45" fillId="4" borderId="2" xfId="0" applyFont="1" applyFill="1" applyBorder="1" applyAlignment="1">
      <alignment horizontal="center" vertical="top" wrapText="1"/>
    </xf>
    <xf numFmtId="0" fontId="45" fillId="4" borderId="4" xfId="0" applyFont="1" applyFill="1" applyBorder="1" applyAlignment="1">
      <alignment horizontal="center" vertical="top" wrapText="1"/>
    </xf>
    <xf numFmtId="0" fontId="45" fillId="4" borderId="2" xfId="0" applyFont="1" applyFill="1" applyBorder="1" applyAlignment="1">
      <alignment horizontal="left" vertical="top" wrapText="1"/>
    </xf>
    <xf numFmtId="0" fontId="45" fillId="4" borderId="4" xfId="0" applyFont="1" applyFill="1" applyBorder="1" applyAlignment="1">
      <alignment horizontal="left" vertical="top" wrapText="1"/>
    </xf>
    <xf numFmtId="49" fontId="1" fillId="0" borderId="0" xfId="0" applyNumberFormat="1" applyFont="1" applyAlignment="1">
      <alignment horizontal="left" wrapText="1"/>
    </xf>
    <xf numFmtId="49" fontId="1" fillId="0" borderId="0" xfId="0" applyNumberFormat="1" applyFont="1" applyAlignment="1">
      <alignment wrapText="1"/>
    </xf>
    <xf numFmtId="49" fontId="70" fillId="0" borderId="0" xfId="0" applyNumberFormat="1" applyFont="1" applyAlignment="1">
      <alignment wrapText="1"/>
    </xf>
    <xf numFmtId="49" fontId="12" fillId="4" borderId="1" xfId="11" applyNumberFormat="1" applyFont="1" applyFill="1" applyBorder="1" applyAlignment="1">
      <alignment horizontal="left" vertical="top" wrapText="1"/>
    </xf>
    <xf numFmtId="49" fontId="12" fillId="4" borderId="6" xfId="11" applyNumberFormat="1" applyFont="1" applyFill="1" applyBorder="1" applyAlignment="1">
      <alignment horizontal="left" vertical="top" wrapText="1"/>
    </xf>
    <xf numFmtId="49" fontId="12" fillId="0" borderId="1" xfId="11" applyNumberFormat="1" applyFont="1" applyBorder="1" applyAlignment="1">
      <alignment horizontal="center" vertical="top" textRotation="91" wrapText="1"/>
    </xf>
    <xf numFmtId="49" fontId="12" fillId="0" borderId="6" xfId="11" applyNumberFormat="1" applyFont="1" applyBorder="1" applyAlignment="1">
      <alignment horizontal="center" vertical="top" textRotation="91" wrapText="1"/>
    </xf>
    <xf numFmtId="49" fontId="8" fillId="9" borderId="1" xfId="0" applyNumberFormat="1" applyFont="1" applyFill="1" applyBorder="1" applyAlignment="1">
      <alignment horizontal="center" vertical="center" textRotation="90" wrapText="1"/>
    </xf>
    <xf numFmtId="0" fontId="8" fillId="9" borderId="1" xfId="0" applyFont="1" applyFill="1" applyBorder="1" applyAlignment="1">
      <alignment horizontal="center" vertical="center" wrapText="1"/>
    </xf>
    <xf numFmtId="0" fontId="8" fillId="9" borderId="3" xfId="0" applyFont="1" applyFill="1" applyBorder="1" applyAlignment="1">
      <alignment horizontal="center" vertical="center" wrapText="1"/>
    </xf>
    <xf numFmtId="0" fontId="8" fillId="9" borderId="5" xfId="0" applyFont="1" applyFill="1" applyBorder="1" applyAlignment="1">
      <alignment horizontal="center" vertical="center" wrapText="1"/>
    </xf>
    <xf numFmtId="0" fontId="8" fillId="9" borderId="2" xfId="0" applyFont="1" applyFill="1" applyBorder="1" applyAlignment="1">
      <alignment horizontal="center" vertical="center" wrapText="1"/>
    </xf>
    <xf numFmtId="0" fontId="8" fillId="9" borderId="4" xfId="0" applyFont="1" applyFill="1" applyBorder="1" applyAlignment="1">
      <alignment horizontal="center" vertical="center" wrapText="1"/>
    </xf>
    <xf numFmtId="49" fontId="8" fillId="9" borderId="8" xfId="0" applyNumberFormat="1" applyFont="1" applyFill="1" applyBorder="1" applyAlignment="1">
      <alignment horizontal="center" vertical="center" textRotation="90" wrapText="1"/>
    </xf>
    <xf numFmtId="49" fontId="8" fillId="9" borderId="13" xfId="0" applyNumberFormat="1" applyFont="1" applyFill="1" applyBorder="1" applyAlignment="1">
      <alignment horizontal="center" vertical="center" textRotation="90" wrapText="1"/>
    </xf>
    <xf numFmtId="49" fontId="8" fillId="9" borderId="7" xfId="0" applyNumberFormat="1" applyFont="1" applyFill="1" applyBorder="1" applyAlignment="1">
      <alignment horizontal="center" vertical="center" textRotation="90" wrapText="1"/>
    </xf>
    <xf numFmtId="49" fontId="13" fillId="20" borderId="12" xfId="0" applyNumberFormat="1" applyFont="1" applyFill="1" applyBorder="1" applyAlignment="1">
      <alignment horizontal="left" vertical="center" wrapText="1"/>
    </xf>
    <xf numFmtId="49" fontId="13" fillId="20" borderId="9" xfId="0" applyNumberFormat="1" applyFont="1" applyFill="1" applyBorder="1" applyAlignment="1">
      <alignment horizontal="left" vertical="center" wrapText="1"/>
    </xf>
    <xf numFmtId="49" fontId="13" fillId="20" borderId="7" xfId="0" applyNumberFormat="1" applyFont="1" applyFill="1" applyBorder="1" applyAlignment="1">
      <alignment horizontal="left" vertical="center" wrapText="1"/>
    </xf>
    <xf numFmtId="0" fontId="12" fillId="4" borderId="2" xfId="11" applyFont="1" applyFill="1" applyBorder="1" applyAlignment="1">
      <alignment horizontal="center" vertical="top" wrapText="1"/>
    </xf>
    <xf numFmtId="49" fontId="45" fillId="4" borderId="6" xfId="0" applyNumberFormat="1" applyFont="1" applyFill="1" applyBorder="1" applyAlignment="1">
      <alignment horizontal="center" vertical="top" wrapText="1"/>
    </xf>
    <xf numFmtId="49" fontId="45" fillId="4" borderId="6" xfId="0" applyNumberFormat="1" applyFont="1" applyFill="1" applyBorder="1" applyAlignment="1">
      <alignment horizontal="left" vertical="top" wrapText="1"/>
    </xf>
    <xf numFmtId="0" fontId="12" fillId="4" borderId="6" xfId="11" applyFont="1" applyFill="1" applyBorder="1" applyAlignment="1">
      <alignment horizontal="left" vertical="top" wrapText="1"/>
    </xf>
    <xf numFmtId="49" fontId="16" fillId="0" borderId="1" xfId="0" applyNumberFormat="1" applyFont="1" applyBorder="1" applyAlignment="1">
      <alignment horizontal="center" vertical="top" wrapText="1"/>
    </xf>
    <xf numFmtId="49" fontId="16" fillId="0" borderId="2" xfId="0" applyNumberFormat="1" applyFont="1" applyBorder="1" applyAlignment="1">
      <alignment horizontal="center" vertical="top" wrapText="1"/>
    </xf>
    <xf numFmtId="49" fontId="16" fillId="0" borderId="6" xfId="0" applyNumberFormat="1" applyFont="1" applyBorder="1" applyAlignment="1">
      <alignment horizontal="center" vertical="top" wrapText="1"/>
    </xf>
    <xf numFmtId="49" fontId="16" fillId="0" borderId="4" xfId="0" applyNumberFormat="1" applyFont="1" applyBorder="1" applyAlignment="1">
      <alignment horizontal="center" vertical="top" wrapText="1"/>
    </xf>
    <xf numFmtId="166" fontId="16" fillId="4" borderId="6" xfId="0" applyNumberFormat="1" applyFont="1" applyFill="1" applyBorder="1" applyAlignment="1">
      <alignment horizontal="right" vertical="top" wrapText="1"/>
    </xf>
    <xf numFmtId="49" fontId="12" fillId="0" borderId="6" xfId="0" applyNumberFormat="1" applyFont="1" applyBorder="1" applyAlignment="1">
      <alignment horizontal="left" vertical="top" wrapText="1"/>
    </xf>
    <xf numFmtId="49" fontId="35" fillId="8" borderId="3" xfId="0" applyNumberFormat="1" applyFont="1" applyFill="1" applyBorder="1" applyAlignment="1">
      <alignment horizontal="left" vertical="top" wrapText="1"/>
    </xf>
    <xf numFmtId="49" fontId="35" fillId="8" borderId="11" xfId="0" applyNumberFormat="1" applyFont="1" applyFill="1" applyBorder="1" applyAlignment="1">
      <alignment horizontal="left" vertical="top" wrapText="1"/>
    </xf>
    <xf numFmtId="49" fontId="35" fillId="8" borderId="5" xfId="0" applyNumberFormat="1" applyFont="1" applyFill="1" applyBorder="1" applyAlignment="1">
      <alignment horizontal="left" vertical="top" wrapText="1"/>
    </xf>
    <xf numFmtId="49" fontId="62" fillId="8" borderId="3" xfId="0" applyNumberFormat="1" applyFont="1" applyFill="1" applyBorder="1" applyAlignment="1">
      <alignment horizontal="left" vertical="top" wrapText="1"/>
    </xf>
    <xf numFmtId="49" fontId="62" fillId="8" borderId="11" xfId="0" applyNumberFormat="1" applyFont="1" applyFill="1" applyBorder="1" applyAlignment="1">
      <alignment horizontal="left" vertical="top" wrapText="1"/>
    </xf>
    <xf numFmtId="49" fontId="62" fillId="8" borderId="5" xfId="0" applyNumberFormat="1" applyFont="1" applyFill="1" applyBorder="1" applyAlignment="1">
      <alignment horizontal="left" vertical="top" wrapText="1"/>
    </xf>
    <xf numFmtId="49" fontId="45" fillId="0" borderId="6" xfId="0" applyNumberFormat="1" applyFont="1" applyBorder="1" applyAlignment="1">
      <alignment horizontal="left" vertical="top" wrapText="1"/>
    </xf>
    <xf numFmtId="49" fontId="66" fillId="0" borderId="4" xfId="0" applyNumberFormat="1" applyFont="1" applyBorder="1" applyAlignment="1">
      <alignment horizontal="left" vertical="top" wrapText="1"/>
    </xf>
    <xf numFmtId="49" fontId="16" fillId="0" borderId="4" xfId="0" applyNumberFormat="1" applyFont="1" applyBorder="1" applyAlignment="1">
      <alignment horizontal="left" vertical="top" wrapText="1"/>
    </xf>
    <xf numFmtId="49" fontId="45" fillId="0" borderId="2" xfId="0" applyNumberFormat="1" applyFont="1" applyBorder="1" applyAlignment="1">
      <alignment horizontal="center" vertical="top" wrapText="1"/>
    </xf>
    <xf numFmtId="49" fontId="66" fillId="0" borderId="4" xfId="0" applyNumberFormat="1" applyFont="1" applyBorder="1" applyAlignment="1">
      <alignment horizontal="center" vertical="top" wrapText="1"/>
    </xf>
    <xf numFmtId="49" fontId="12" fillId="0" borderId="1" xfId="0" applyNumberFormat="1" applyFont="1" applyBorder="1" applyAlignment="1">
      <alignment horizontal="left" vertical="top" wrapText="1"/>
    </xf>
    <xf numFmtId="49" fontId="16" fillId="0" borderId="1" xfId="0" applyNumberFormat="1" applyFont="1" applyBorder="1" applyAlignment="1">
      <alignment horizontal="left" vertical="top" wrapText="1"/>
    </xf>
    <xf numFmtId="49" fontId="16" fillId="4" borderId="6" xfId="0" applyNumberFormat="1" applyFont="1" applyFill="1" applyBorder="1" applyAlignment="1">
      <alignment horizontal="center" vertical="top" wrapText="1"/>
    </xf>
    <xf numFmtId="0" fontId="16" fillId="0" borderId="2" xfId="0" applyFont="1" applyBorder="1" applyAlignment="1">
      <alignment horizontal="left" vertical="top" wrapText="1"/>
    </xf>
    <xf numFmtId="0" fontId="16" fillId="0" borderId="4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left" vertical="top" wrapText="1"/>
    </xf>
    <xf numFmtId="0" fontId="16" fillId="4" borderId="2" xfId="0" applyFont="1" applyFill="1" applyBorder="1" applyAlignment="1">
      <alignment horizontal="left" vertical="top" wrapText="1"/>
    </xf>
    <xf numFmtId="0" fontId="16" fillId="4" borderId="6" xfId="0" applyFont="1" applyFill="1" applyBorder="1" applyAlignment="1">
      <alignment horizontal="left" vertical="top" wrapText="1"/>
    </xf>
    <xf numFmtId="49" fontId="16" fillId="0" borderId="2" xfId="0" applyNumberFormat="1" applyFont="1" applyBorder="1" applyAlignment="1">
      <alignment horizontal="left" vertical="top" wrapText="1"/>
    </xf>
    <xf numFmtId="49" fontId="16" fillId="0" borderId="6" xfId="0" applyNumberFormat="1" applyFont="1" applyBorder="1" applyAlignment="1">
      <alignment horizontal="left" vertical="top" wrapText="1"/>
    </xf>
    <xf numFmtId="0" fontId="16" fillId="0" borderId="1" xfId="0" applyFont="1" applyBorder="1" applyAlignment="1">
      <alignment horizontal="center" vertical="top" wrapText="1"/>
    </xf>
    <xf numFmtId="0" fontId="16" fillId="4" borderId="2" xfId="0" applyFont="1" applyFill="1" applyBorder="1" applyAlignment="1">
      <alignment horizontal="center" vertical="top" wrapText="1"/>
    </xf>
    <xf numFmtId="0" fontId="16" fillId="4" borderId="4" xfId="0" applyFont="1" applyFill="1" applyBorder="1" applyAlignment="1">
      <alignment horizontal="center" vertical="top" wrapText="1"/>
    </xf>
    <xf numFmtId="0" fontId="16" fillId="4" borderId="6" xfId="0" applyFont="1" applyFill="1" applyBorder="1" applyAlignment="1">
      <alignment horizontal="center" vertical="top" wrapText="1"/>
    </xf>
    <xf numFmtId="166" fontId="16" fillId="4" borderId="2" xfId="0" applyNumberFormat="1" applyFont="1" applyFill="1" applyBorder="1" applyAlignment="1">
      <alignment horizontal="center" vertical="top" wrapText="1"/>
    </xf>
    <xf numFmtId="166" fontId="16" fillId="4" borderId="6" xfId="0" applyNumberFormat="1" applyFont="1" applyFill="1" applyBorder="1" applyAlignment="1">
      <alignment horizontal="center" vertical="top" wrapText="1"/>
    </xf>
    <xf numFmtId="166" fontId="16" fillId="4" borderId="4" xfId="0" applyNumberFormat="1" applyFont="1" applyFill="1" applyBorder="1" applyAlignment="1">
      <alignment horizontal="center" vertical="top" wrapText="1"/>
    </xf>
    <xf numFmtId="0" fontId="35" fillId="8" borderId="3" xfId="0" applyFont="1" applyFill="1" applyBorder="1" applyAlignment="1">
      <alignment horizontal="left" vertical="top" wrapText="1"/>
    </xf>
    <xf numFmtId="0" fontId="35" fillId="8" borderId="11" xfId="0" applyFont="1" applyFill="1" applyBorder="1" applyAlignment="1">
      <alignment horizontal="left" vertical="top" wrapText="1"/>
    </xf>
    <xf numFmtId="0" fontId="16" fillId="0" borderId="6" xfId="0" applyFont="1" applyBorder="1" applyAlignment="1">
      <alignment horizontal="left" vertical="top" wrapText="1"/>
    </xf>
    <xf numFmtId="49" fontId="66" fillId="0" borderId="2" xfId="0" applyNumberFormat="1" applyFont="1" applyBorder="1" applyAlignment="1">
      <alignment horizontal="left" vertical="top" wrapText="1"/>
    </xf>
    <xf numFmtId="49" fontId="66" fillId="0" borderId="6" xfId="0" applyNumberFormat="1" applyFont="1" applyBorder="1" applyAlignment="1">
      <alignment horizontal="left" vertical="top" wrapText="1"/>
    </xf>
    <xf numFmtId="0" fontId="16" fillId="0" borderId="2" xfId="0" applyFont="1" applyBorder="1" applyAlignment="1">
      <alignment horizontal="center" vertical="top" wrapText="1"/>
    </xf>
    <xf numFmtId="0" fontId="16" fillId="0" borderId="6" xfId="0" applyFont="1" applyBorder="1" applyAlignment="1">
      <alignment horizontal="center" vertical="top" wrapText="1"/>
    </xf>
    <xf numFmtId="0" fontId="16" fillId="0" borderId="4" xfId="0" applyFont="1" applyBorder="1" applyAlignment="1">
      <alignment horizontal="center" vertical="top" wrapText="1"/>
    </xf>
    <xf numFmtId="0" fontId="16" fillId="4" borderId="4" xfId="0" applyFont="1" applyFill="1" applyBorder="1" applyAlignment="1">
      <alignment horizontal="left" vertical="top" wrapText="1"/>
    </xf>
    <xf numFmtId="49" fontId="45" fillId="0" borderId="4" xfId="0" applyNumberFormat="1" applyFont="1" applyBorder="1" applyAlignment="1">
      <alignment horizontal="center" vertical="top" wrapText="1"/>
    </xf>
    <xf numFmtId="49" fontId="8" fillId="8" borderId="11" xfId="0" applyNumberFormat="1" applyFont="1" applyFill="1" applyBorder="1" applyAlignment="1">
      <alignment horizontal="right" vertical="top" wrapText="1"/>
    </xf>
    <xf numFmtId="49" fontId="8" fillId="8" borderId="5" xfId="0" applyNumberFormat="1" applyFont="1" applyFill="1" applyBorder="1" applyAlignment="1">
      <alignment horizontal="right" vertical="top" wrapText="1"/>
    </xf>
    <xf numFmtId="49" fontId="8" fillId="2" borderId="3" xfId="0" applyNumberFormat="1" applyFont="1" applyFill="1" applyBorder="1" applyAlignment="1">
      <alignment horizontal="right" vertical="top" wrapText="1"/>
    </xf>
    <xf numFmtId="49" fontId="8" fillId="2" borderId="11" xfId="0" applyNumberFormat="1" applyFont="1" applyFill="1" applyBorder="1" applyAlignment="1">
      <alignment horizontal="right" vertical="top" wrapText="1"/>
    </xf>
    <xf numFmtId="49" fontId="8" fillId="2" borderId="5" xfId="0" applyNumberFormat="1" applyFont="1" applyFill="1" applyBorder="1" applyAlignment="1">
      <alignment horizontal="right" vertical="top" wrapText="1"/>
    </xf>
    <xf numFmtId="49" fontId="12" fillId="0" borderId="2" xfId="0" applyNumberFormat="1" applyFont="1" applyBorder="1" applyAlignment="1">
      <alignment horizontal="center" vertical="top" wrapText="1"/>
    </xf>
    <xf numFmtId="49" fontId="12" fillId="0" borderId="4" xfId="0" applyNumberFormat="1" applyFont="1" applyBorder="1" applyAlignment="1">
      <alignment horizontal="center" vertical="top" wrapText="1"/>
    </xf>
    <xf numFmtId="0" fontId="66" fillId="0" borderId="2" xfId="0" applyFont="1" applyBorder="1" applyAlignment="1">
      <alignment horizontal="left" vertical="top" wrapText="1"/>
    </xf>
    <xf numFmtId="0" fontId="66" fillId="0" borderId="4" xfId="0" applyFont="1" applyBorder="1" applyAlignment="1">
      <alignment horizontal="left" vertical="top" wrapText="1"/>
    </xf>
    <xf numFmtId="49" fontId="19" fillId="20" borderId="12" xfId="0" applyNumberFormat="1" applyFont="1" applyFill="1" applyBorder="1" applyAlignment="1">
      <alignment horizontal="left" vertical="center" wrapText="1"/>
    </xf>
    <xf numFmtId="49" fontId="19" fillId="20" borderId="9" xfId="0" applyNumberFormat="1" applyFont="1" applyFill="1" applyBorder="1" applyAlignment="1">
      <alignment horizontal="left" vertical="center" wrapText="1"/>
    </xf>
    <xf numFmtId="49" fontId="19" fillId="20" borderId="7" xfId="0" applyNumberFormat="1" applyFont="1" applyFill="1" applyBorder="1" applyAlignment="1">
      <alignment horizontal="left" vertical="center" wrapText="1"/>
    </xf>
    <xf numFmtId="0" fontId="18" fillId="9" borderId="1" xfId="0" applyFont="1" applyFill="1" applyBorder="1" applyAlignment="1">
      <alignment horizontal="center" vertical="center" wrapText="1"/>
    </xf>
    <xf numFmtId="49" fontId="18" fillId="9" borderId="1" xfId="0" applyNumberFormat="1" applyFont="1" applyFill="1" applyBorder="1" applyAlignment="1">
      <alignment horizontal="center" vertical="center" wrapText="1"/>
    </xf>
    <xf numFmtId="0" fontId="35" fillId="4" borderId="0" xfId="0" applyFont="1" applyFill="1" applyAlignment="1">
      <alignment horizontal="center" wrapText="1"/>
    </xf>
    <xf numFmtId="49" fontId="18" fillId="9" borderId="8" xfId="0" applyNumberFormat="1" applyFont="1" applyFill="1" applyBorder="1" applyAlignment="1">
      <alignment horizontal="center" vertical="center" textRotation="90" wrapText="1"/>
    </xf>
    <xf numFmtId="49" fontId="18" fillId="9" borderId="13" xfId="0" applyNumberFormat="1" applyFont="1" applyFill="1" applyBorder="1" applyAlignment="1">
      <alignment horizontal="center" vertical="center" textRotation="90" wrapText="1"/>
    </xf>
    <xf numFmtId="49" fontId="18" fillId="9" borderId="7" xfId="0" applyNumberFormat="1" applyFont="1" applyFill="1" applyBorder="1" applyAlignment="1">
      <alignment horizontal="center" vertical="center" textRotation="90" wrapText="1"/>
    </xf>
    <xf numFmtId="0" fontId="12" fillId="4" borderId="2" xfId="4" applyFont="1" applyFill="1" applyBorder="1" applyAlignment="1">
      <alignment horizontal="left" vertical="top" wrapText="1"/>
    </xf>
    <xf numFmtId="0" fontId="12" fillId="4" borderId="4" xfId="4" applyFont="1" applyFill="1" applyBorder="1" applyAlignment="1">
      <alignment horizontal="left" vertical="top" wrapText="1"/>
    </xf>
    <xf numFmtId="0" fontId="45" fillId="4" borderId="2" xfId="4" applyFont="1" applyFill="1" applyBorder="1" applyAlignment="1">
      <alignment horizontal="left" vertical="top" wrapText="1"/>
    </xf>
    <xf numFmtId="0" fontId="45" fillId="4" borderId="4" xfId="4" applyFont="1" applyFill="1" applyBorder="1" applyAlignment="1">
      <alignment horizontal="left" vertical="top" wrapText="1"/>
    </xf>
    <xf numFmtId="0" fontId="12" fillId="4" borderId="2" xfId="0" applyFont="1" applyFill="1" applyBorder="1" applyAlignment="1">
      <alignment horizontal="center" vertical="top" wrapText="1"/>
    </xf>
    <xf numFmtId="0" fontId="12" fillId="4" borderId="6" xfId="0" applyFont="1" applyFill="1" applyBorder="1" applyAlignment="1">
      <alignment horizontal="center" vertical="top" wrapText="1"/>
    </xf>
    <xf numFmtId="0" fontId="12" fillId="4" borderId="4" xfId="0" applyFont="1" applyFill="1" applyBorder="1" applyAlignment="1">
      <alignment horizontal="center" vertical="top" wrapText="1"/>
    </xf>
    <xf numFmtId="0" fontId="12" fillId="4" borderId="1" xfId="0" applyFont="1" applyFill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0" fontId="12" fillId="0" borderId="6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center" vertical="top" wrapText="1"/>
    </xf>
    <xf numFmtId="0" fontId="45" fillId="0" borderId="2" xfId="4" applyFont="1" applyBorder="1" applyAlignment="1">
      <alignment horizontal="left" vertical="top" wrapText="1"/>
    </xf>
    <xf numFmtId="0" fontId="45" fillId="0" borderId="6" xfId="4" applyFont="1" applyBorder="1" applyAlignment="1">
      <alignment horizontal="left" vertical="top" wrapText="1"/>
    </xf>
    <xf numFmtId="0" fontId="45" fillId="0" borderId="4" xfId="4" applyFont="1" applyBorder="1" applyAlignment="1">
      <alignment horizontal="left" vertical="top" wrapText="1"/>
    </xf>
    <xf numFmtId="49" fontId="8" fillId="8" borderId="1" xfId="0" applyNumberFormat="1" applyFont="1" applyFill="1" applyBorder="1" applyAlignment="1">
      <alignment horizontal="right" vertical="top" wrapText="1"/>
    </xf>
    <xf numFmtId="49" fontId="8" fillId="8" borderId="5" xfId="0" applyNumberFormat="1" applyFont="1" applyFill="1" applyBorder="1" applyAlignment="1">
      <alignment horizontal="left" vertical="top" wrapText="1"/>
    </xf>
    <xf numFmtId="0" fontId="8" fillId="8" borderId="3" xfId="0" applyFont="1" applyFill="1" applyBorder="1" applyAlignment="1">
      <alignment horizontal="left" vertical="top" wrapText="1"/>
    </xf>
    <xf numFmtId="0" fontId="8" fillId="8" borderId="11" xfId="0" applyFont="1" applyFill="1" applyBorder="1" applyAlignment="1">
      <alignment horizontal="left" vertical="top" wrapText="1"/>
    </xf>
    <xf numFmtId="0" fontId="8" fillId="8" borderId="5" xfId="0" applyFont="1" applyFill="1" applyBorder="1" applyAlignment="1">
      <alignment horizontal="left" vertical="top" wrapText="1"/>
    </xf>
    <xf numFmtId="0" fontId="45" fillId="4" borderId="6" xfId="0" applyFont="1" applyFill="1" applyBorder="1" applyAlignment="1">
      <alignment horizontal="left" vertical="top" wrapText="1"/>
    </xf>
    <xf numFmtId="0" fontId="12" fillId="0" borderId="6" xfId="0" applyFont="1" applyBorder="1" applyAlignment="1">
      <alignment horizontal="left" vertical="top" wrapText="1"/>
    </xf>
    <xf numFmtId="166" fontId="12" fillId="4" borderId="6" xfId="0" applyNumberFormat="1" applyFont="1" applyFill="1" applyBorder="1" applyAlignment="1">
      <alignment horizontal="right" vertical="top" wrapText="1"/>
    </xf>
    <xf numFmtId="49" fontId="46" fillId="9" borderId="1" xfId="0" applyNumberFormat="1" applyFont="1" applyFill="1" applyBorder="1" applyAlignment="1">
      <alignment horizontal="center" vertical="center" textRotation="90" wrapText="1"/>
    </xf>
    <xf numFmtId="49" fontId="46" fillId="9" borderId="1" xfId="0" applyNumberFormat="1" applyFont="1" applyFill="1" applyBorder="1" applyAlignment="1">
      <alignment horizontal="center" vertical="center" wrapText="1"/>
    </xf>
    <xf numFmtId="0" fontId="12" fillId="4" borderId="2" xfId="4" applyFont="1" applyFill="1" applyBorder="1" applyAlignment="1">
      <alignment horizontal="center" vertical="top" wrapText="1"/>
    </xf>
    <xf numFmtId="0" fontId="12" fillId="4" borderId="4" xfId="4" applyFont="1" applyFill="1" applyBorder="1" applyAlignment="1">
      <alignment horizontal="center" vertical="top" wrapText="1"/>
    </xf>
    <xf numFmtId="0" fontId="12" fillId="0" borderId="2" xfId="4" applyFont="1" applyBorder="1" applyAlignment="1">
      <alignment horizontal="left" vertical="top" wrapText="1"/>
    </xf>
    <xf numFmtId="0" fontId="12" fillId="0" borderId="6" xfId="4" applyFont="1" applyBorder="1" applyAlignment="1">
      <alignment horizontal="left" vertical="top" wrapText="1"/>
    </xf>
    <xf numFmtId="0" fontId="12" fillId="0" borderId="4" xfId="4" applyFont="1" applyBorder="1" applyAlignment="1">
      <alignment horizontal="left" vertical="top" wrapText="1"/>
    </xf>
    <xf numFmtId="0" fontId="12" fillId="4" borderId="6" xfId="4" applyFont="1" applyFill="1" applyBorder="1" applyAlignment="1">
      <alignment horizontal="left" vertical="top" wrapText="1"/>
    </xf>
    <xf numFmtId="166" fontId="12" fillId="4" borderId="2" xfId="4" applyNumberFormat="1" applyFont="1" applyFill="1" applyBorder="1" applyAlignment="1">
      <alignment horizontal="right" vertical="top" wrapText="1"/>
    </xf>
    <xf numFmtId="166" fontId="12" fillId="4" borderId="6" xfId="4" applyNumberFormat="1" applyFont="1" applyFill="1" applyBorder="1" applyAlignment="1">
      <alignment horizontal="right" vertical="top" wrapText="1"/>
    </xf>
    <xf numFmtId="166" fontId="12" fillId="4" borderId="4" xfId="4" applyNumberFormat="1" applyFont="1" applyFill="1" applyBorder="1" applyAlignment="1">
      <alignment horizontal="right" vertical="top" wrapText="1"/>
    </xf>
    <xf numFmtId="0" fontId="8" fillId="8" borderId="3" xfId="4" applyFont="1" applyFill="1" applyBorder="1" applyAlignment="1">
      <alignment horizontal="left" vertical="top" wrapText="1"/>
    </xf>
    <xf numFmtId="0" fontId="8" fillId="8" borderId="11" xfId="4" applyFont="1" applyFill="1" applyBorder="1" applyAlignment="1">
      <alignment horizontal="left" vertical="top" wrapText="1"/>
    </xf>
    <xf numFmtId="0" fontId="8" fillId="8" borderId="5" xfId="4" applyFont="1" applyFill="1" applyBorder="1" applyAlignment="1">
      <alignment horizontal="left" vertical="top" wrapText="1"/>
    </xf>
    <xf numFmtId="166" fontId="12" fillId="0" borderId="2" xfId="4" applyNumberFormat="1" applyFont="1" applyBorder="1" applyAlignment="1">
      <alignment horizontal="right" vertical="top" wrapText="1"/>
    </xf>
    <xf numFmtId="166" fontId="12" fillId="0" borderId="6" xfId="4" applyNumberFormat="1" applyFont="1" applyBorder="1" applyAlignment="1">
      <alignment horizontal="right" vertical="top" wrapText="1"/>
    </xf>
    <xf numFmtId="166" fontId="12" fillId="0" borderId="4" xfId="4" applyNumberFormat="1" applyFont="1" applyBorder="1" applyAlignment="1">
      <alignment horizontal="right" vertical="top" wrapText="1"/>
    </xf>
    <xf numFmtId="0" fontId="12" fillId="0" borderId="2" xfId="4" applyFont="1" applyBorder="1" applyAlignment="1">
      <alignment horizontal="center" vertical="top" wrapText="1"/>
    </xf>
    <xf numFmtId="0" fontId="12" fillId="0" borderId="6" xfId="4" applyFont="1" applyBorder="1" applyAlignment="1">
      <alignment horizontal="center" vertical="top" wrapText="1"/>
    </xf>
    <xf numFmtId="0" fontId="12" fillId="0" borderId="4" xfId="4" applyFont="1" applyBorder="1" applyAlignment="1">
      <alignment horizontal="center" vertical="top" wrapText="1"/>
    </xf>
    <xf numFmtId="0" fontId="45" fillId="0" borderId="1" xfId="4" applyFont="1" applyBorder="1" applyAlignment="1">
      <alignment horizontal="left" vertical="top" wrapText="1"/>
    </xf>
    <xf numFmtId="0" fontId="8" fillId="4" borderId="0" xfId="0" applyFont="1" applyFill="1" applyAlignment="1">
      <alignment horizontal="center" vertical="center" wrapText="1"/>
    </xf>
    <xf numFmtId="49" fontId="1" fillId="4" borderId="2" xfId="6" applyNumberFormat="1" applyFill="1" applyBorder="1" applyAlignment="1">
      <alignment horizontal="center" vertical="top" wrapText="1"/>
    </xf>
    <xf numFmtId="49" fontId="1" fillId="4" borderId="6" xfId="6" applyNumberFormat="1" applyFill="1" applyBorder="1" applyAlignment="1">
      <alignment horizontal="center" vertical="top" wrapText="1"/>
    </xf>
    <xf numFmtId="166" fontId="1" fillId="4" borderId="1" xfId="0" applyNumberFormat="1" applyFont="1" applyFill="1" applyBorder="1" applyAlignment="1">
      <alignment vertical="top" wrapText="1"/>
    </xf>
    <xf numFmtId="49" fontId="1" fillId="4" borderId="2" xfId="6" applyNumberFormat="1" applyFill="1" applyBorder="1" applyAlignment="1">
      <alignment horizontal="left" vertical="top" wrapText="1"/>
    </xf>
    <xf numFmtId="49" fontId="1" fillId="4" borderId="6" xfId="6" applyNumberFormat="1" applyFill="1" applyBorder="1" applyAlignment="1">
      <alignment horizontal="left" vertical="top" wrapText="1"/>
    </xf>
    <xf numFmtId="166" fontId="1" fillId="4" borderId="2" xfId="6" applyNumberFormat="1" applyFill="1" applyBorder="1" applyAlignment="1">
      <alignment vertical="top" wrapText="1"/>
    </xf>
    <xf numFmtId="166" fontId="1" fillId="4" borderId="6" xfId="6" applyNumberFormat="1" applyFill="1" applyBorder="1" applyAlignment="1">
      <alignment vertical="top" wrapText="1"/>
    </xf>
    <xf numFmtId="166" fontId="1" fillId="4" borderId="4" xfId="6" applyNumberFormat="1" applyFill="1" applyBorder="1" applyAlignment="1">
      <alignment vertical="top" wrapText="1"/>
    </xf>
    <xf numFmtId="0" fontId="1" fillId="4" borderId="2" xfId="6" applyFill="1" applyBorder="1" applyAlignment="1">
      <alignment horizontal="left" vertical="top" wrapText="1"/>
    </xf>
    <xf numFmtId="0" fontId="1" fillId="4" borderId="6" xfId="6" applyFill="1" applyBorder="1" applyAlignment="1">
      <alignment horizontal="left" vertical="top" wrapText="1"/>
    </xf>
    <xf numFmtId="0" fontId="1" fillId="4" borderId="4" xfId="6" applyFill="1" applyBorder="1" applyAlignment="1">
      <alignment horizontal="left" vertical="top" wrapText="1"/>
    </xf>
    <xf numFmtId="0" fontId="1" fillId="0" borderId="1" xfId="6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0" fontId="1" fillId="4" borderId="1" xfId="6" applyFill="1" applyBorder="1" applyAlignment="1">
      <alignment horizontal="left" vertical="top" wrapText="1"/>
    </xf>
    <xf numFmtId="0" fontId="1" fillId="4" borderId="2" xfId="6" applyFill="1" applyBorder="1" applyAlignment="1">
      <alignment vertical="top" wrapText="1"/>
    </xf>
    <xf numFmtId="0" fontId="1" fillId="4" borderId="6" xfId="6" applyFill="1" applyBorder="1" applyAlignment="1">
      <alignment vertical="top" wrapText="1"/>
    </xf>
    <xf numFmtId="0" fontId="1" fillId="4" borderId="4" xfId="6" applyFill="1" applyBorder="1" applyAlignment="1">
      <alignment vertical="top" wrapText="1"/>
    </xf>
    <xf numFmtId="49" fontId="63" fillId="0" borderId="2" xfId="6" applyNumberFormat="1" applyFont="1" applyBorder="1" applyAlignment="1">
      <alignment horizontal="left" vertical="top" wrapText="1"/>
    </xf>
    <xf numFmtId="49" fontId="63" fillId="0" borderId="6" xfId="6" applyNumberFormat="1" applyFont="1" applyBorder="1" applyAlignment="1">
      <alignment horizontal="left" vertical="top" wrapText="1"/>
    </xf>
    <xf numFmtId="49" fontId="63" fillId="0" borderId="4" xfId="6" applyNumberFormat="1" applyFont="1" applyBorder="1" applyAlignment="1">
      <alignment horizontal="left" vertical="top" wrapText="1"/>
    </xf>
    <xf numFmtId="0" fontId="1" fillId="4" borderId="2" xfId="6" applyFill="1" applyBorder="1" applyAlignment="1">
      <alignment horizontal="center" vertical="top" wrapText="1"/>
    </xf>
    <xf numFmtId="0" fontId="1" fillId="4" borderId="6" xfId="6" applyFill="1" applyBorder="1" applyAlignment="1">
      <alignment horizontal="center" vertical="top" wrapText="1"/>
    </xf>
    <xf numFmtId="0" fontId="1" fillId="4" borderId="4" xfId="6" applyFill="1" applyBorder="1" applyAlignment="1">
      <alignment horizontal="center" vertical="top" wrapText="1"/>
    </xf>
    <xf numFmtId="0" fontId="36" fillId="8" borderId="3" xfId="6" applyFont="1" applyFill="1" applyBorder="1" applyAlignment="1">
      <alignment horizontal="left" vertical="top" wrapText="1"/>
    </xf>
    <xf numFmtId="0" fontId="36" fillId="8" borderId="11" xfId="6" applyFont="1" applyFill="1" applyBorder="1" applyAlignment="1">
      <alignment horizontal="left" vertical="top" wrapText="1"/>
    </xf>
    <xf numFmtId="0" fontId="36" fillId="8" borderId="5" xfId="6" applyFont="1" applyFill="1" applyBorder="1" applyAlignment="1">
      <alignment horizontal="left" vertical="top" wrapText="1"/>
    </xf>
    <xf numFmtId="0" fontId="63" fillId="0" borderId="1" xfId="0" applyFont="1" applyBorder="1" applyAlignment="1">
      <alignment horizontal="left" vertical="top" wrapText="1"/>
    </xf>
    <xf numFmtId="49" fontId="64" fillId="9" borderId="1" xfId="0" applyNumberFormat="1" applyFont="1" applyFill="1" applyBorder="1" applyAlignment="1">
      <alignment horizontal="center" vertical="center" textRotation="90" wrapText="1"/>
    </xf>
    <xf numFmtId="49" fontId="64" fillId="9" borderId="1" xfId="0" applyNumberFormat="1" applyFont="1" applyFill="1" applyBorder="1" applyAlignment="1">
      <alignment horizontal="center" vertical="center" wrapText="1"/>
    </xf>
    <xf numFmtId="49" fontId="26" fillId="9" borderId="8" xfId="0" applyNumberFormat="1" applyFont="1" applyFill="1" applyBorder="1" applyAlignment="1">
      <alignment vertical="center" textRotation="90" wrapText="1"/>
    </xf>
    <xf numFmtId="49" fontId="26" fillId="9" borderId="13" xfId="0" applyNumberFormat="1" applyFont="1" applyFill="1" applyBorder="1" applyAlignment="1">
      <alignment vertical="center" textRotation="90" wrapText="1"/>
    </xf>
    <xf numFmtId="49" fontId="26" fillId="9" borderId="7" xfId="0" applyNumberFormat="1" applyFont="1" applyFill="1" applyBorder="1" applyAlignment="1">
      <alignment vertical="center" textRotation="90" wrapText="1"/>
    </xf>
    <xf numFmtId="49" fontId="5" fillId="0" borderId="2" xfId="6" applyNumberFormat="1" applyFont="1" applyBorder="1" applyAlignment="1">
      <alignment horizontal="left" vertical="top" wrapText="1"/>
    </xf>
    <xf numFmtId="49" fontId="5" fillId="0" borderId="6" xfId="6" applyNumberFormat="1" applyFont="1" applyBorder="1" applyAlignment="1">
      <alignment horizontal="left" vertical="top" wrapText="1"/>
    </xf>
    <xf numFmtId="49" fontId="5" fillId="0" borderId="4" xfId="6" applyNumberFormat="1" applyFont="1" applyBorder="1" applyAlignment="1">
      <alignment horizontal="left" vertical="top" wrapText="1"/>
    </xf>
    <xf numFmtId="49" fontId="1" fillId="0" borderId="2" xfId="6" applyNumberFormat="1" applyBorder="1" applyAlignment="1">
      <alignment horizontal="center" vertical="top" wrapText="1"/>
    </xf>
    <xf numFmtId="49" fontId="1" fillId="0" borderId="6" xfId="6" applyNumberFormat="1" applyBorder="1" applyAlignment="1">
      <alignment horizontal="center" vertical="top" wrapText="1"/>
    </xf>
    <xf numFmtId="49" fontId="1" fillId="0" borderId="4" xfId="6" applyNumberFormat="1" applyBorder="1" applyAlignment="1">
      <alignment horizontal="center" vertical="top" wrapText="1"/>
    </xf>
    <xf numFmtId="49" fontId="68" fillId="20" borderId="12" xfId="0" applyNumberFormat="1" applyFont="1" applyFill="1" applyBorder="1" applyAlignment="1">
      <alignment horizontal="left" vertical="center" wrapText="1"/>
    </xf>
    <xf numFmtId="49" fontId="68" fillId="20" borderId="9" xfId="0" applyNumberFormat="1" applyFont="1" applyFill="1" applyBorder="1" applyAlignment="1">
      <alignment horizontal="left" vertical="center" wrapText="1"/>
    </xf>
    <xf numFmtId="49" fontId="68" fillId="20" borderId="7" xfId="0" applyNumberFormat="1" applyFont="1" applyFill="1" applyBorder="1" applyAlignment="1">
      <alignment horizontal="left" vertical="center" wrapText="1"/>
    </xf>
    <xf numFmtId="49" fontId="5" fillId="0" borderId="2" xfId="6" applyNumberFormat="1" applyFont="1" applyBorder="1" applyAlignment="1">
      <alignment horizontal="center" vertical="top" wrapText="1"/>
    </xf>
    <xf numFmtId="49" fontId="5" fillId="0" borderId="6" xfId="6" applyNumberFormat="1" applyFont="1" applyBorder="1" applyAlignment="1">
      <alignment horizontal="center" vertical="top" wrapText="1"/>
    </xf>
    <xf numFmtId="49" fontId="5" fillId="0" borderId="4" xfId="6" applyNumberFormat="1" applyFont="1" applyBorder="1" applyAlignment="1">
      <alignment horizontal="center" vertical="top" wrapText="1"/>
    </xf>
    <xf numFmtId="49" fontId="63" fillId="0" borderId="1" xfId="6" applyNumberFormat="1" applyFont="1" applyBorder="1" applyAlignment="1">
      <alignment horizontal="center" vertical="top" wrapText="1"/>
    </xf>
    <xf numFmtId="0" fontId="5" fillId="4" borderId="1" xfId="0" applyFont="1" applyFill="1" applyBorder="1" applyAlignment="1">
      <alignment horizontal="right" vertical="top" wrapText="1"/>
    </xf>
    <xf numFmtId="49" fontId="1" fillId="0" borderId="14" xfId="6" applyNumberFormat="1" applyBorder="1" applyAlignment="1">
      <alignment horizontal="left" vertical="top" wrapText="1"/>
    </xf>
    <xf numFmtId="49" fontId="1" fillId="0" borderId="12" xfId="6" applyNumberFormat="1" applyBorder="1" applyAlignment="1">
      <alignment horizontal="left" vertical="top" wrapText="1"/>
    </xf>
    <xf numFmtId="0" fontId="1" fillId="0" borderId="2" xfId="6" applyBorder="1" applyAlignment="1">
      <alignment vertical="top" wrapText="1"/>
    </xf>
    <xf numFmtId="0" fontId="1" fillId="0" borderId="6" xfId="6" applyBorder="1" applyAlignment="1">
      <alignment vertical="top" wrapText="1"/>
    </xf>
    <xf numFmtId="0" fontId="1" fillId="0" borderId="4" xfId="6" applyBorder="1" applyAlignment="1">
      <alignment vertical="top" wrapText="1"/>
    </xf>
    <xf numFmtId="166" fontId="1" fillId="4" borderId="2" xfId="0" applyNumberFormat="1" applyFont="1" applyFill="1" applyBorder="1" applyAlignment="1">
      <alignment vertical="top"/>
    </xf>
    <xf numFmtId="166" fontId="1" fillId="4" borderId="6" xfId="0" applyNumberFormat="1" applyFont="1" applyFill="1" applyBorder="1" applyAlignment="1">
      <alignment vertical="top"/>
    </xf>
    <xf numFmtId="166" fontId="1" fillId="4" borderId="4" xfId="0" applyNumberFormat="1" applyFont="1" applyFill="1" applyBorder="1" applyAlignment="1">
      <alignment vertical="top"/>
    </xf>
    <xf numFmtId="0" fontId="26" fillId="9" borderId="1" xfId="0" applyFont="1" applyFill="1" applyBorder="1" applyAlignment="1">
      <alignment horizontal="center" vertical="center" wrapText="1"/>
    </xf>
    <xf numFmtId="49" fontId="26" fillId="9" borderId="1" xfId="0" applyNumberFormat="1" applyFont="1" applyFill="1" applyBorder="1" applyAlignment="1">
      <alignment horizontal="center" vertical="center" wrapText="1"/>
    </xf>
    <xf numFmtId="49" fontId="4" fillId="2" borderId="1" xfId="6" applyNumberFormat="1" applyFont="1" applyFill="1" applyBorder="1" applyAlignment="1">
      <alignment horizontal="right" vertical="top" wrapText="1"/>
    </xf>
    <xf numFmtId="49" fontId="1" fillId="4" borderId="1" xfId="6" applyNumberFormat="1" applyFill="1" applyBorder="1" applyAlignment="1">
      <alignment horizontal="left" vertical="top" wrapText="1"/>
    </xf>
    <xf numFmtId="49" fontId="4" fillId="8" borderId="1" xfId="6" applyNumberFormat="1" applyFont="1" applyFill="1" applyBorder="1" applyAlignment="1">
      <alignment horizontal="right" vertical="top" wrapText="1"/>
    </xf>
    <xf numFmtId="49" fontId="1" fillId="0" borderId="1" xfId="6" applyNumberFormat="1" applyBorder="1" applyAlignment="1">
      <alignment horizontal="left" vertical="top" wrapText="1"/>
    </xf>
    <xf numFmtId="49" fontId="1" fillId="4" borderId="1" xfId="6" applyNumberFormat="1" applyFill="1" applyBorder="1" applyAlignment="1">
      <alignment vertical="top" wrapText="1"/>
    </xf>
    <xf numFmtId="49" fontId="63" fillId="0" borderId="2" xfId="0" applyNumberFormat="1" applyFont="1" applyBorder="1" applyAlignment="1">
      <alignment horizontal="center" vertical="top" wrapText="1"/>
    </xf>
    <xf numFmtId="49" fontId="63" fillId="0" borderId="6" xfId="0" applyNumberFormat="1" applyFont="1" applyBorder="1" applyAlignment="1">
      <alignment horizontal="center" vertical="top" wrapText="1"/>
    </xf>
    <xf numFmtId="49" fontId="63" fillId="0" borderId="4" xfId="0" applyNumberFormat="1" applyFont="1" applyBorder="1" applyAlignment="1">
      <alignment horizontal="center" vertical="top" wrapText="1"/>
    </xf>
    <xf numFmtId="49" fontId="63" fillId="4" borderId="2" xfId="0" applyNumberFormat="1" applyFont="1" applyFill="1" applyBorder="1" applyAlignment="1">
      <alignment horizontal="left" vertical="top" wrapText="1"/>
    </xf>
    <xf numFmtId="49" fontId="63" fillId="4" borderId="6" xfId="0" applyNumberFormat="1" applyFont="1" applyFill="1" applyBorder="1" applyAlignment="1">
      <alignment horizontal="left" vertical="top" wrapText="1"/>
    </xf>
    <xf numFmtId="49" fontId="63" fillId="4" borderId="4" xfId="0" applyNumberFormat="1" applyFont="1" applyFill="1" applyBorder="1" applyAlignment="1">
      <alignment horizontal="left" vertical="top" wrapText="1"/>
    </xf>
    <xf numFmtId="0" fontId="25" fillId="0" borderId="21" xfId="0" applyFont="1" applyBorder="1" applyAlignment="1">
      <alignment horizontal="left" vertical="center" wrapText="1"/>
    </xf>
    <xf numFmtId="0" fontId="25" fillId="0" borderId="22" xfId="0" applyFont="1" applyBorder="1" applyAlignment="1">
      <alignment horizontal="left" vertical="center" wrapText="1"/>
    </xf>
    <xf numFmtId="0" fontId="23" fillId="0" borderId="9" xfId="0" applyFont="1" applyBorder="1" applyAlignment="1">
      <alignment horizontal="center" vertical="top" wrapText="1"/>
    </xf>
    <xf numFmtId="0" fontId="25" fillId="9" borderId="20" xfId="0" applyFont="1" applyFill="1" applyBorder="1" applyAlignment="1">
      <alignment horizontal="left" vertical="center" wrapText="1"/>
    </xf>
    <xf numFmtId="0" fontId="25" fillId="9" borderId="5" xfId="0" applyFont="1" applyFill="1" applyBorder="1" applyAlignment="1">
      <alignment horizontal="left" vertical="center" wrapText="1"/>
    </xf>
    <xf numFmtId="0" fontId="25" fillId="8" borderId="20" xfId="0" applyFont="1" applyFill="1" applyBorder="1" applyAlignment="1">
      <alignment horizontal="left" vertical="center" wrapText="1"/>
    </xf>
    <xf numFmtId="0" fontId="25" fillId="8" borderId="5" xfId="0" applyFont="1" applyFill="1" applyBorder="1" applyAlignment="1">
      <alignment horizontal="left" vertical="center" wrapText="1"/>
    </xf>
    <xf numFmtId="0" fontId="25" fillId="4" borderId="20" xfId="0" applyFont="1" applyFill="1" applyBorder="1" applyAlignment="1">
      <alignment horizontal="left" vertical="center" wrapText="1"/>
    </xf>
    <xf numFmtId="0" fontId="25" fillId="4" borderId="5" xfId="0" applyFont="1" applyFill="1" applyBorder="1" applyAlignment="1">
      <alignment horizontal="left" vertical="center" wrapText="1"/>
    </xf>
    <xf numFmtId="0" fontId="23" fillId="9" borderId="19" xfId="0" applyFont="1" applyFill="1" applyBorder="1" applyAlignment="1">
      <alignment horizontal="left" vertical="center" wrapText="1"/>
    </xf>
    <xf numFmtId="0" fontId="23" fillId="9" borderId="1" xfId="0" applyFont="1" applyFill="1" applyBorder="1" applyAlignment="1">
      <alignment horizontal="left" vertical="center" wrapText="1"/>
    </xf>
    <xf numFmtId="0" fontId="25" fillId="0" borderId="19" xfId="0" applyFont="1" applyBorder="1" applyAlignment="1">
      <alignment horizontal="left" vertical="center" wrapText="1"/>
    </xf>
    <xf numFmtId="0" fontId="25" fillId="0" borderId="1" xfId="0" applyFont="1" applyBorder="1" applyAlignment="1">
      <alignment horizontal="left" vertical="center" wrapText="1"/>
    </xf>
    <xf numFmtId="0" fontId="25" fillId="0" borderId="20" xfId="0" applyFont="1" applyBorder="1" applyAlignment="1">
      <alignment horizontal="left" vertical="center" wrapText="1"/>
    </xf>
    <xf numFmtId="0" fontId="25" fillId="0" borderId="5" xfId="0" applyFont="1" applyBorder="1" applyAlignment="1">
      <alignment horizontal="left" vertical="center" wrapText="1"/>
    </xf>
  </cellXfs>
  <cellStyles count="13">
    <cellStyle name="Įprastas" xfId="0" builtinId="0"/>
    <cellStyle name="Įprastas 2" xfId="1" xr:uid="{00000000-0005-0000-0000-000001000000}"/>
    <cellStyle name="Įprastas 3" xfId="2" xr:uid="{00000000-0005-0000-0000-000002000000}"/>
    <cellStyle name="Įprastas 4" xfId="11" xr:uid="{A527792B-5FFB-4BEC-A947-AE414C9B2BA9}"/>
    <cellStyle name="Kablelis 2" xfId="3" xr:uid="{00000000-0005-0000-0000-000003000000}"/>
    <cellStyle name="Normal 2" xfId="4" xr:uid="{00000000-0005-0000-0000-000004000000}"/>
    <cellStyle name="Normal 3" xfId="5" xr:uid="{00000000-0005-0000-0000-000005000000}"/>
    <cellStyle name="Normal_biudžetas 6_2009 m 02 men biudzetas." xfId="12" xr:uid="{4BFD88FF-E052-46AC-AC46-006138634FEF}"/>
    <cellStyle name="Normal_Sheet1" xfId="6" xr:uid="{00000000-0005-0000-0000-000007000000}"/>
    <cellStyle name="Paprastas 2" xfId="7" xr:uid="{00000000-0005-0000-0000-000008000000}"/>
    <cellStyle name="Paprastas_Lapas1" xfId="8" xr:uid="{00000000-0005-0000-0000-000009000000}"/>
    <cellStyle name="Percent 2" xfId="10" xr:uid="{00000000-0005-0000-0000-00000A000000}"/>
    <cellStyle name="Procentai 2" xfId="9" xr:uid="{00000000-0005-0000-0000-00000B000000}"/>
  </cellStyles>
  <dxfs count="0"/>
  <tableStyles count="0" defaultTableStyle="TableStyleMedium9" defaultPivotStyle="PivotStyleLight16"/>
  <colors>
    <mruColors>
      <color rgb="FF009900"/>
      <color rgb="FFFFFFCC"/>
      <color rgb="FF188A3E"/>
      <color rgb="FF00863D"/>
      <color rgb="FF63E3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  <pageSetUpPr fitToPage="1"/>
  </sheetPr>
  <dimension ref="A1:K105"/>
  <sheetViews>
    <sheetView tabSelected="1" zoomScale="85" zoomScaleNormal="85" workbookViewId="0">
      <pane ySplit="13" topLeftCell="A14" activePane="bottomLeft" state="frozen"/>
      <selection activeCell="H12" sqref="H12:H18"/>
      <selection pane="bottomLeft" activeCell="K24" sqref="K24"/>
    </sheetView>
  </sheetViews>
  <sheetFormatPr defaultColWidth="9.140625" defaultRowHeight="12.75" x14ac:dyDescent="0.2"/>
  <cols>
    <col min="1" max="1" width="2.28515625" style="261" customWidth="1"/>
    <col min="2" max="2" width="19.28515625" style="262" customWidth="1"/>
    <col min="3" max="3" width="48.28515625" style="261" customWidth="1"/>
    <col min="4" max="4" width="8" style="263" customWidth="1"/>
    <col min="5" max="5" width="43.140625" style="264" customWidth="1"/>
    <col min="6" max="6" width="37.5703125" style="264" customWidth="1"/>
    <col min="7" max="7" width="9.5703125" style="262" customWidth="1"/>
    <col min="8" max="8" width="12.85546875" style="318" customWidth="1"/>
    <col min="9" max="9" width="39.85546875" style="319" customWidth="1"/>
    <col min="10" max="10" width="10.5703125" style="379" customWidth="1"/>
    <col min="11" max="16384" width="9.140625" style="261"/>
  </cols>
  <sheetData>
    <row r="1" spans="1:11" ht="15" x14ac:dyDescent="0.25">
      <c r="G1" s="706" t="s">
        <v>518</v>
      </c>
      <c r="H1" s="706"/>
      <c r="I1" s="706"/>
      <c r="J1" s="646"/>
    </row>
    <row r="2" spans="1:11" ht="15" x14ac:dyDescent="0.25">
      <c r="G2" s="707" t="s">
        <v>519</v>
      </c>
      <c r="H2" s="707"/>
      <c r="I2" s="707"/>
      <c r="J2" s="707"/>
    </row>
    <row r="3" spans="1:11" ht="15" x14ac:dyDescent="0.25">
      <c r="G3" s="707" t="s">
        <v>919</v>
      </c>
      <c r="H3" s="707"/>
      <c r="I3" s="707"/>
      <c r="J3" s="707"/>
    </row>
    <row r="4" spans="1:11" ht="15" customHeight="1" x14ac:dyDescent="0.25">
      <c r="G4" s="707" t="s">
        <v>520</v>
      </c>
      <c r="H4" s="707"/>
      <c r="I4" s="707"/>
      <c r="J4" s="647"/>
    </row>
    <row r="5" spans="1:11" ht="16.5" customHeight="1" x14ac:dyDescent="0.25">
      <c r="G5" s="707" t="s">
        <v>1002</v>
      </c>
      <c r="H5" s="707"/>
      <c r="I5" s="707"/>
      <c r="J5" s="648"/>
    </row>
    <row r="6" spans="1:11" s="268" customFormat="1" ht="14.25" customHeight="1" x14ac:dyDescent="0.25">
      <c r="A6" s="265"/>
      <c r="B6" s="368"/>
      <c r="C6" s="369"/>
      <c r="D6" s="266"/>
      <c r="E6" s="267"/>
      <c r="F6" s="267"/>
      <c r="G6" s="732" t="s">
        <v>731</v>
      </c>
      <c r="H6" s="732"/>
      <c r="I6" s="732"/>
      <c r="J6" s="646"/>
    </row>
    <row r="7" spans="1:11" s="269" customFormat="1" ht="18.75" x14ac:dyDescent="0.25">
      <c r="A7" s="712" t="s">
        <v>521</v>
      </c>
      <c r="B7" s="712"/>
      <c r="C7" s="712"/>
      <c r="D7" s="712"/>
      <c r="E7" s="712"/>
      <c r="F7" s="712"/>
      <c r="G7" s="712"/>
      <c r="H7" s="712"/>
      <c r="I7" s="712"/>
      <c r="J7" s="712"/>
    </row>
    <row r="8" spans="1:11" s="269" customFormat="1" ht="19.5" customHeight="1" x14ac:dyDescent="0.25">
      <c r="A8" s="708"/>
      <c r="B8" s="708"/>
      <c r="C8" s="708"/>
      <c r="D8" s="708"/>
      <c r="E8" s="708"/>
      <c r="F8" s="708"/>
      <c r="G8" s="708"/>
      <c r="H8" s="708"/>
      <c r="I8" s="708"/>
      <c r="J8" s="378"/>
    </row>
    <row r="9" spans="1:11" s="269" customFormat="1" ht="26.25" hidden="1" customHeight="1" x14ac:dyDescent="0.25">
      <c r="A9" s="713" t="s">
        <v>734</v>
      </c>
      <c r="B9" s="713"/>
      <c r="C9" s="713"/>
      <c r="D9" s="713"/>
      <c r="E9" s="713"/>
      <c r="F9" s="713"/>
      <c r="G9" s="713"/>
      <c r="H9" s="713"/>
      <c r="I9" s="713"/>
      <c r="J9" s="713"/>
      <c r="K9" s="269" t="s">
        <v>725</v>
      </c>
    </row>
    <row r="11" spans="1:11" ht="36" customHeight="1" x14ac:dyDescent="0.2">
      <c r="B11" s="714" t="s">
        <v>28</v>
      </c>
      <c r="C11" s="715" t="s">
        <v>64</v>
      </c>
      <c r="D11" s="718" t="s">
        <v>512</v>
      </c>
      <c r="E11" s="720" t="s">
        <v>513</v>
      </c>
      <c r="F11" s="720" t="s">
        <v>514</v>
      </c>
      <c r="G11" s="723" t="s">
        <v>572</v>
      </c>
      <c r="H11" s="731" t="s">
        <v>758</v>
      </c>
      <c r="I11" s="726" t="s">
        <v>515</v>
      </c>
      <c r="J11" s="727"/>
    </row>
    <row r="12" spans="1:11" ht="13.5" customHeight="1" x14ac:dyDescent="0.2">
      <c r="B12" s="714"/>
      <c r="C12" s="716"/>
      <c r="D12" s="719"/>
      <c r="E12" s="721"/>
      <c r="F12" s="721"/>
      <c r="G12" s="724"/>
      <c r="H12" s="731"/>
      <c r="I12" s="728" t="s">
        <v>517</v>
      </c>
      <c r="J12" s="730" t="s">
        <v>516</v>
      </c>
    </row>
    <row r="13" spans="1:11" ht="39.75" customHeight="1" x14ac:dyDescent="0.2">
      <c r="B13" s="714"/>
      <c r="C13" s="717"/>
      <c r="D13" s="719"/>
      <c r="E13" s="721"/>
      <c r="F13" s="722"/>
      <c r="G13" s="725"/>
      <c r="H13" s="731"/>
      <c r="I13" s="729"/>
      <c r="J13" s="730"/>
    </row>
    <row r="14" spans="1:11" s="270" customFormat="1" ht="39.75" customHeight="1" x14ac:dyDescent="0.3">
      <c r="B14" s="709" t="s">
        <v>522</v>
      </c>
      <c r="C14" s="710"/>
      <c r="D14" s="710"/>
      <c r="E14" s="710"/>
      <c r="F14" s="710"/>
      <c r="G14" s="710"/>
      <c r="H14" s="710"/>
      <c r="I14" s="710"/>
      <c r="J14" s="711"/>
    </row>
    <row r="15" spans="1:11" s="271" customFormat="1" ht="31.5" customHeight="1" x14ac:dyDescent="0.25">
      <c r="B15" s="296" t="s">
        <v>73</v>
      </c>
      <c r="C15" s="668" t="s">
        <v>184</v>
      </c>
      <c r="D15" s="669"/>
      <c r="E15" s="669"/>
      <c r="F15" s="670"/>
      <c r="G15" s="292"/>
      <c r="H15" s="298">
        <f>SUM(H16:H23)</f>
        <v>642.4</v>
      </c>
      <c r="I15" s="292"/>
      <c r="J15" s="380"/>
    </row>
    <row r="16" spans="1:11" ht="36.75" customHeight="1" x14ac:dyDescent="0.2">
      <c r="B16" s="28" t="s">
        <v>93</v>
      </c>
      <c r="C16" s="28" t="s">
        <v>90</v>
      </c>
      <c r="D16" s="272" t="s">
        <v>394</v>
      </c>
      <c r="E16" s="182" t="s">
        <v>979</v>
      </c>
      <c r="F16" s="182" t="s">
        <v>524</v>
      </c>
      <c r="G16" s="26" t="s">
        <v>0</v>
      </c>
      <c r="H16" s="343">
        <v>100</v>
      </c>
      <c r="I16" s="177" t="s">
        <v>752</v>
      </c>
      <c r="J16" s="381" t="s">
        <v>753</v>
      </c>
      <c r="K16" s="342"/>
    </row>
    <row r="17" spans="2:10" ht="26.25" customHeight="1" x14ac:dyDescent="0.2">
      <c r="B17" s="662" t="s">
        <v>227</v>
      </c>
      <c r="C17" s="662" t="s">
        <v>925</v>
      </c>
      <c r="D17" s="695">
        <v>1</v>
      </c>
      <c r="E17" s="696" t="s">
        <v>580</v>
      </c>
      <c r="F17" s="696" t="s">
        <v>571</v>
      </c>
      <c r="G17" s="28" t="s">
        <v>0</v>
      </c>
      <c r="H17" s="273">
        <v>5</v>
      </c>
      <c r="I17" s="703" t="s">
        <v>398</v>
      </c>
      <c r="J17" s="733">
        <v>15</v>
      </c>
    </row>
    <row r="18" spans="2:10" ht="26.25" customHeight="1" x14ac:dyDescent="0.2">
      <c r="B18" s="662"/>
      <c r="C18" s="662"/>
      <c r="D18" s="695"/>
      <c r="E18" s="696"/>
      <c r="F18" s="696"/>
      <c r="G18" s="28" t="s">
        <v>1</v>
      </c>
      <c r="H18" s="273">
        <v>5</v>
      </c>
      <c r="I18" s="703"/>
      <c r="J18" s="734"/>
    </row>
    <row r="19" spans="2:10" ht="26.25" customHeight="1" x14ac:dyDescent="0.2">
      <c r="B19" s="662"/>
      <c r="C19" s="662"/>
      <c r="D19" s="695"/>
      <c r="E19" s="696"/>
      <c r="F19" s="696"/>
      <c r="G19" s="28" t="s">
        <v>3</v>
      </c>
      <c r="H19" s="273">
        <v>281.39999999999998</v>
      </c>
      <c r="I19" s="703"/>
      <c r="J19" s="735"/>
    </row>
    <row r="20" spans="2:10" ht="33.75" customHeight="1" x14ac:dyDescent="0.2">
      <c r="B20" s="28" t="s">
        <v>228</v>
      </c>
      <c r="C20" s="26" t="s">
        <v>926</v>
      </c>
      <c r="D20" s="179">
        <v>1</v>
      </c>
      <c r="E20" s="180" t="s">
        <v>933</v>
      </c>
      <c r="F20" s="182" t="s">
        <v>691</v>
      </c>
      <c r="G20" s="26" t="s">
        <v>0</v>
      </c>
      <c r="H20" s="273">
        <v>10</v>
      </c>
      <c r="I20" s="26" t="s">
        <v>399</v>
      </c>
      <c r="J20" s="382">
        <v>400</v>
      </c>
    </row>
    <row r="21" spans="2:10" ht="34.5" customHeight="1" x14ac:dyDescent="0.2">
      <c r="B21" s="682" t="s">
        <v>229</v>
      </c>
      <c r="C21" s="676" t="s">
        <v>111</v>
      </c>
      <c r="D21" s="185">
        <v>1</v>
      </c>
      <c r="E21" s="192" t="s">
        <v>634</v>
      </c>
      <c r="F21" s="678" t="s">
        <v>523</v>
      </c>
      <c r="G21" s="177" t="s">
        <v>0</v>
      </c>
      <c r="H21" s="278">
        <v>40</v>
      </c>
      <c r="I21" s="676" t="s">
        <v>732</v>
      </c>
      <c r="J21" s="736" t="s">
        <v>733</v>
      </c>
    </row>
    <row r="22" spans="2:10" ht="34.5" customHeight="1" x14ac:dyDescent="0.2">
      <c r="B22" s="662"/>
      <c r="C22" s="703"/>
      <c r="D22" s="179">
        <v>2</v>
      </c>
      <c r="E22" s="180" t="s">
        <v>528</v>
      </c>
      <c r="F22" s="689"/>
      <c r="G22" s="26" t="s">
        <v>1</v>
      </c>
      <c r="H22" s="345">
        <v>80</v>
      </c>
      <c r="I22" s="703"/>
      <c r="J22" s="737"/>
    </row>
    <row r="23" spans="2:10" ht="33.75" customHeight="1" x14ac:dyDescent="0.2">
      <c r="B23" s="225" t="s">
        <v>230</v>
      </c>
      <c r="C23" s="353" t="s">
        <v>110</v>
      </c>
      <c r="D23" s="372">
        <v>1</v>
      </c>
      <c r="E23" s="192" t="s">
        <v>634</v>
      </c>
      <c r="F23" s="354" t="s">
        <v>989</v>
      </c>
      <c r="G23" s="25" t="s">
        <v>0</v>
      </c>
      <c r="H23" s="280">
        <v>121</v>
      </c>
      <c r="I23" s="25" t="s">
        <v>401</v>
      </c>
      <c r="J23" s="232" t="s">
        <v>351</v>
      </c>
    </row>
    <row r="24" spans="2:10" s="271" customFormat="1" ht="24.75" customHeight="1" x14ac:dyDescent="0.25">
      <c r="B24" s="296" t="s">
        <v>96</v>
      </c>
      <c r="C24" s="668" t="s">
        <v>92</v>
      </c>
      <c r="D24" s="669"/>
      <c r="E24" s="669"/>
      <c r="F24" s="669"/>
      <c r="G24" s="351"/>
      <c r="H24" s="298">
        <f>SUM(H25:H28)</f>
        <v>289.3</v>
      </c>
      <c r="I24" s="292"/>
      <c r="J24" s="380"/>
    </row>
    <row r="25" spans="2:10" ht="27" customHeight="1" x14ac:dyDescent="0.2">
      <c r="B25" s="682" t="s">
        <v>94</v>
      </c>
      <c r="C25" s="682" t="s">
        <v>206</v>
      </c>
      <c r="D25" s="680" t="s">
        <v>394</v>
      </c>
      <c r="E25" s="678" t="s">
        <v>529</v>
      </c>
      <c r="F25" s="678" t="s">
        <v>523</v>
      </c>
      <c r="G25" s="26" t="s">
        <v>0</v>
      </c>
      <c r="H25" s="273">
        <v>75</v>
      </c>
      <c r="I25" s="676" t="s">
        <v>402</v>
      </c>
      <c r="J25" s="738" t="s">
        <v>403</v>
      </c>
    </row>
    <row r="26" spans="2:10" ht="21.75" customHeight="1" x14ac:dyDescent="0.2">
      <c r="B26" s="683"/>
      <c r="C26" s="683"/>
      <c r="D26" s="681"/>
      <c r="E26" s="679"/>
      <c r="F26" s="679"/>
      <c r="G26" s="28" t="s">
        <v>3</v>
      </c>
      <c r="H26" s="273">
        <v>8.3000000000000007</v>
      </c>
      <c r="I26" s="677"/>
      <c r="J26" s="745"/>
    </row>
    <row r="27" spans="2:10" s="7" customFormat="1" ht="51" customHeight="1" x14ac:dyDescent="0.2">
      <c r="B27" s="682" t="s">
        <v>231</v>
      </c>
      <c r="C27" s="676" t="s">
        <v>927</v>
      </c>
      <c r="D27" s="272" t="s">
        <v>394</v>
      </c>
      <c r="E27" s="182" t="s">
        <v>582</v>
      </c>
      <c r="F27" s="182" t="s">
        <v>525</v>
      </c>
      <c r="G27" s="177" t="s">
        <v>0</v>
      </c>
      <c r="H27" s="228">
        <v>31</v>
      </c>
      <c r="I27" s="682" t="s">
        <v>735</v>
      </c>
      <c r="J27" s="738" t="s">
        <v>736</v>
      </c>
    </row>
    <row r="28" spans="2:10" s="7" customFormat="1" ht="32.25" customHeight="1" x14ac:dyDescent="0.2">
      <c r="B28" s="662"/>
      <c r="C28" s="677"/>
      <c r="D28" s="179">
        <v>2</v>
      </c>
      <c r="E28" s="180" t="s">
        <v>737</v>
      </c>
      <c r="F28" s="180" t="s">
        <v>564</v>
      </c>
      <c r="G28" s="26" t="s">
        <v>1</v>
      </c>
      <c r="H28" s="94">
        <v>175</v>
      </c>
      <c r="I28" s="662"/>
      <c r="J28" s="663"/>
    </row>
    <row r="29" spans="2:10" s="271" customFormat="1" ht="33" customHeight="1" x14ac:dyDescent="0.25">
      <c r="B29" s="373" t="s">
        <v>95</v>
      </c>
      <c r="C29" s="704" t="s">
        <v>205</v>
      </c>
      <c r="D29" s="705"/>
      <c r="E29" s="705"/>
      <c r="F29" s="705"/>
      <c r="G29" s="374"/>
      <c r="H29" s="375">
        <f>SUM(H30:H35)</f>
        <v>1731</v>
      </c>
      <c r="I29" s="376"/>
      <c r="J29" s="384"/>
    </row>
    <row r="30" spans="2:10" ht="43.5" customHeight="1" x14ac:dyDescent="0.2">
      <c r="B30" s="682" t="s">
        <v>98</v>
      </c>
      <c r="C30" s="662" t="s">
        <v>928</v>
      </c>
      <c r="D30" s="680" t="s">
        <v>394</v>
      </c>
      <c r="E30" s="678" t="s">
        <v>531</v>
      </c>
      <c r="F30" s="678" t="s">
        <v>534</v>
      </c>
      <c r="G30" s="177" t="s">
        <v>0</v>
      </c>
      <c r="H30" s="278">
        <v>195</v>
      </c>
      <c r="I30" s="682" t="s">
        <v>739</v>
      </c>
      <c r="J30" s="738" t="s">
        <v>381</v>
      </c>
    </row>
    <row r="31" spans="2:10" ht="27" customHeight="1" x14ac:dyDescent="0.2">
      <c r="B31" s="662"/>
      <c r="C31" s="662"/>
      <c r="D31" s="687"/>
      <c r="E31" s="679"/>
      <c r="F31" s="689"/>
      <c r="G31" s="26" t="s">
        <v>1</v>
      </c>
      <c r="H31" s="273">
        <v>1105</v>
      </c>
      <c r="I31" s="662"/>
      <c r="J31" s="663"/>
    </row>
    <row r="32" spans="2:10" ht="36.75" customHeight="1" x14ac:dyDescent="0.2">
      <c r="B32" s="739" t="s">
        <v>99</v>
      </c>
      <c r="C32" s="662" t="s">
        <v>929</v>
      </c>
      <c r="D32" s="686" t="s">
        <v>394</v>
      </c>
      <c r="E32" s="678" t="s">
        <v>532</v>
      </c>
      <c r="F32" s="688" t="s">
        <v>534</v>
      </c>
      <c r="G32" s="353" t="s">
        <v>0</v>
      </c>
      <c r="H32" s="377">
        <v>25</v>
      </c>
      <c r="I32" s="739" t="s">
        <v>405</v>
      </c>
      <c r="J32" s="742" t="s">
        <v>406</v>
      </c>
    </row>
    <row r="33" spans="2:10" ht="30" customHeight="1" x14ac:dyDescent="0.2">
      <c r="B33" s="662"/>
      <c r="C33" s="662"/>
      <c r="D33" s="687"/>
      <c r="E33" s="679"/>
      <c r="F33" s="689"/>
      <c r="G33" s="26" t="s">
        <v>1</v>
      </c>
      <c r="H33" s="273">
        <v>138</v>
      </c>
      <c r="I33" s="662"/>
      <c r="J33" s="663"/>
    </row>
    <row r="34" spans="2:10" ht="28.5" customHeight="1" x14ac:dyDescent="0.2">
      <c r="B34" s="662" t="s">
        <v>97</v>
      </c>
      <c r="C34" s="740" t="s">
        <v>410</v>
      </c>
      <c r="D34" s="690">
        <v>1</v>
      </c>
      <c r="E34" s="753" t="s">
        <v>582</v>
      </c>
      <c r="F34" s="689" t="s">
        <v>533</v>
      </c>
      <c r="G34" s="26" t="s">
        <v>1</v>
      </c>
      <c r="H34" s="273">
        <v>250</v>
      </c>
      <c r="I34" s="740" t="s">
        <v>738</v>
      </c>
      <c r="J34" s="743">
        <v>100</v>
      </c>
    </row>
    <row r="35" spans="2:10" ht="38.25" customHeight="1" x14ac:dyDescent="0.2">
      <c r="B35" s="683"/>
      <c r="C35" s="740"/>
      <c r="D35" s="691"/>
      <c r="E35" s="754"/>
      <c r="F35" s="679"/>
      <c r="G35" s="25" t="s">
        <v>3</v>
      </c>
      <c r="H35" s="280">
        <v>18</v>
      </c>
      <c r="I35" s="741"/>
      <c r="J35" s="744"/>
    </row>
    <row r="36" spans="2:10" s="271" customFormat="1" ht="27.75" customHeight="1" x14ac:dyDescent="0.25">
      <c r="B36" s="296" t="s">
        <v>100</v>
      </c>
      <c r="C36" s="668" t="s">
        <v>207</v>
      </c>
      <c r="D36" s="669"/>
      <c r="E36" s="669"/>
      <c r="F36" s="669"/>
      <c r="G36" s="351"/>
      <c r="H36" s="298">
        <f>SUM(H37:H43)</f>
        <v>704.9</v>
      </c>
      <c r="I36" s="292"/>
      <c r="J36" s="380"/>
    </row>
    <row r="37" spans="2:10" ht="45" customHeight="1" x14ac:dyDescent="0.2">
      <c r="B37" s="28" t="s">
        <v>101</v>
      </c>
      <c r="C37" s="27" t="s">
        <v>728</v>
      </c>
      <c r="D37" s="184" t="s">
        <v>394</v>
      </c>
      <c r="E37" s="183" t="s">
        <v>635</v>
      </c>
      <c r="F37" s="183" t="s">
        <v>523</v>
      </c>
      <c r="G37" s="26" t="s">
        <v>0</v>
      </c>
      <c r="H37" s="273">
        <v>120</v>
      </c>
      <c r="I37" s="26" t="s">
        <v>407</v>
      </c>
      <c r="J37" s="382">
        <v>5.9</v>
      </c>
    </row>
    <row r="38" spans="2:10" ht="51.75" customHeight="1" x14ac:dyDescent="0.2">
      <c r="B38" s="224" t="s">
        <v>104</v>
      </c>
      <c r="C38" s="224" t="s">
        <v>102</v>
      </c>
      <c r="D38" s="184" t="s">
        <v>394</v>
      </c>
      <c r="E38" s="181" t="s">
        <v>535</v>
      </c>
      <c r="F38" s="182" t="s">
        <v>523</v>
      </c>
      <c r="G38" s="28" t="s">
        <v>0</v>
      </c>
      <c r="H38" s="273">
        <v>34</v>
      </c>
      <c r="I38" s="26" t="s">
        <v>408</v>
      </c>
      <c r="J38" s="382">
        <v>167</v>
      </c>
    </row>
    <row r="39" spans="2:10" ht="41.25" customHeight="1" x14ac:dyDescent="0.2">
      <c r="B39" s="28" t="s">
        <v>103</v>
      </c>
      <c r="C39" s="224" t="s">
        <v>340</v>
      </c>
      <c r="D39" s="272" t="s">
        <v>394</v>
      </c>
      <c r="E39" s="182" t="s">
        <v>569</v>
      </c>
      <c r="F39" s="182" t="s">
        <v>523</v>
      </c>
      <c r="G39" s="28" t="s">
        <v>0</v>
      </c>
      <c r="H39" s="273">
        <v>11</v>
      </c>
      <c r="I39" s="26" t="s">
        <v>508</v>
      </c>
      <c r="J39" s="382">
        <v>11</v>
      </c>
    </row>
    <row r="40" spans="2:10" ht="63" customHeight="1" x14ac:dyDescent="0.2">
      <c r="B40" s="28" t="s">
        <v>232</v>
      </c>
      <c r="C40" s="27" t="s">
        <v>107</v>
      </c>
      <c r="D40" s="184" t="s">
        <v>394</v>
      </c>
      <c r="E40" s="183" t="s">
        <v>920</v>
      </c>
      <c r="F40" s="183" t="s">
        <v>536</v>
      </c>
      <c r="G40" s="28" t="s">
        <v>0</v>
      </c>
      <c r="H40" s="273">
        <v>89.9</v>
      </c>
      <c r="I40" s="26" t="s">
        <v>411</v>
      </c>
      <c r="J40" s="382">
        <v>29</v>
      </c>
    </row>
    <row r="41" spans="2:10" ht="45.75" customHeight="1" x14ac:dyDescent="0.2">
      <c r="B41" s="28" t="s">
        <v>233</v>
      </c>
      <c r="C41" s="27" t="s">
        <v>936</v>
      </c>
      <c r="D41" s="185">
        <v>1</v>
      </c>
      <c r="E41" s="186" t="s">
        <v>935</v>
      </c>
      <c r="F41" s="181" t="s">
        <v>538</v>
      </c>
      <c r="G41" s="28" t="s">
        <v>0</v>
      </c>
      <c r="H41" s="273">
        <v>30</v>
      </c>
      <c r="I41" s="26" t="s">
        <v>409</v>
      </c>
      <c r="J41" s="382" t="s">
        <v>743</v>
      </c>
    </row>
    <row r="42" spans="2:10" ht="45.75" customHeight="1" x14ac:dyDescent="0.2">
      <c r="B42" s="28" t="s">
        <v>740</v>
      </c>
      <c r="C42" s="27" t="s">
        <v>741</v>
      </c>
      <c r="D42" s="185">
        <v>1</v>
      </c>
      <c r="E42" s="186" t="s">
        <v>937</v>
      </c>
      <c r="F42" s="181" t="s">
        <v>538</v>
      </c>
      <c r="G42" s="28" t="s">
        <v>0</v>
      </c>
      <c r="H42" s="273">
        <f>150+120</f>
        <v>270</v>
      </c>
      <c r="I42" s="26" t="s">
        <v>742</v>
      </c>
      <c r="J42" s="385">
        <v>2</v>
      </c>
    </row>
    <row r="43" spans="2:10" ht="44.25" customHeight="1" x14ac:dyDescent="0.2">
      <c r="B43" s="28" t="s">
        <v>234</v>
      </c>
      <c r="C43" s="27" t="s">
        <v>306</v>
      </c>
      <c r="D43" s="185">
        <v>1</v>
      </c>
      <c r="E43" s="182" t="s">
        <v>922</v>
      </c>
      <c r="F43" s="181" t="s">
        <v>538</v>
      </c>
      <c r="G43" s="28" t="s">
        <v>0</v>
      </c>
      <c r="H43" s="273">
        <v>150</v>
      </c>
      <c r="I43" s="26" t="s">
        <v>981</v>
      </c>
      <c r="J43" s="383" t="s">
        <v>506</v>
      </c>
    </row>
    <row r="44" spans="2:10" s="275" customFormat="1" ht="33" customHeight="1" x14ac:dyDescent="0.2">
      <c r="B44" s="296" t="s">
        <v>235</v>
      </c>
      <c r="C44" s="668" t="s">
        <v>307</v>
      </c>
      <c r="D44" s="669"/>
      <c r="E44" s="669"/>
      <c r="F44" s="670"/>
      <c r="G44" s="292"/>
      <c r="H44" s="298">
        <f>+H45+H46+H48</f>
        <v>102</v>
      </c>
      <c r="I44" s="292"/>
      <c r="J44" s="274"/>
    </row>
    <row r="45" spans="2:10" s="85" customFormat="1" ht="36.75" customHeight="1" x14ac:dyDescent="0.2">
      <c r="B45" s="21" t="s">
        <v>105</v>
      </c>
      <c r="C45" s="15" t="s">
        <v>308</v>
      </c>
      <c r="D45" s="179">
        <v>1</v>
      </c>
      <c r="E45" s="188" t="s">
        <v>921</v>
      </c>
      <c r="F45" s="188" t="s">
        <v>539</v>
      </c>
      <c r="G45" s="26" t="s">
        <v>0</v>
      </c>
      <c r="H45" s="343">
        <v>25</v>
      </c>
      <c r="I45" s="276" t="s">
        <v>345</v>
      </c>
      <c r="J45" s="277">
        <v>1</v>
      </c>
    </row>
    <row r="46" spans="2:10" s="2" customFormat="1" ht="51.75" customHeight="1" x14ac:dyDescent="0.2">
      <c r="B46" s="700" t="s">
        <v>106</v>
      </c>
      <c r="C46" s="700" t="s">
        <v>208</v>
      </c>
      <c r="D46" s="187" t="s">
        <v>394</v>
      </c>
      <c r="E46" s="188" t="s">
        <v>540</v>
      </c>
      <c r="F46" s="188" t="s">
        <v>539</v>
      </c>
      <c r="G46" s="748" t="s">
        <v>0</v>
      </c>
      <c r="H46" s="692">
        <v>42</v>
      </c>
      <c r="I46" s="279" t="s">
        <v>346</v>
      </c>
      <c r="J46" s="277">
        <v>10</v>
      </c>
    </row>
    <row r="47" spans="2:10" s="2" customFormat="1" ht="51.75" customHeight="1" x14ac:dyDescent="0.2">
      <c r="B47" s="702"/>
      <c r="C47" s="702"/>
      <c r="D47" s="187" t="s">
        <v>381</v>
      </c>
      <c r="E47" s="189" t="s">
        <v>744</v>
      </c>
      <c r="F47" s="188" t="s">
        <v>539</v>
      </c>
      <c r="G47" s="749"/>
      <c r="H47" s="693"/>
      <c r="I47" s="22" t="s">
        <v>745</v>
      </c>
      <c r="J47" s="277">
        <v>7</v>
      </c>
    </row>
    <row r="48" spans="2:10" s="2" customFormat="1" ht="42" customHeight="1" x14ac:dyDescent="0.2">
      <c r="B48" s="700" t="s">
        <v>236</v>
      </c>
      <c r="C48" s="700" t="s">
        <v>310</v>
      </c>
      <c r="D48" s="187" t="s">
        <v>394</v>
      </c>
      <c r="E48" s="183" t="s">
        <v>722</v>
      </c>
      <c r="F48" s="188" t="s">
        <v>539</v>
      </c>
      <c r="G48" s="676" t="s">
        <v>0</v>
      </c>
      <c r="H48" s="692">
        <v>35</v>
      </c>
      <c r="I48" s="281" t="s">
        <v>726</v>
      </c>
      <c r="J48" s="282">
        <v>25</v>
      </c>
    </row>
    <row r="49" spans="2:10" s="2" customFormat="1" ht="33.75" customHeight="1" x14ac:dyDescent="0.2">
      <c r="B49" s="702"/>
      <c r="C49" s="702"/>
      <c r="D49" s="187" t="s">
        <v>381</v>
      </c>
      <c r="E49" s="183" t="s">
        <v>723</v>
      </c>
      <c r="F49" s="188" t="s">
        <v>539</v>
      </c>
      <c r="G49" s="677"/>
      <c r="H49" s="693"/>
      <c r="I49" s="22" t="s">
        <v>724</v>
      </c>
      <c r="J49" s="277">
        <v>10</v>
      </c>
    </row>
    <row r="50" spans="2:10" s="275" customFormat="1" ht="23.25" customHeight="1" x14ac:dyDescent="0.2">
      <c r="B50" s="296" t="s">
        <v>108</v>
      </c>
      <c r="C50" s="668" t="s">
        <v>311</v>
      </c>
      <c r="D50" s="669"/>
      <c r="E50" s="669"/>
      <c r="F50" s="670"/>
      <c r="G50" s="292"/>
      <c r="H50" s="298">
        <f>SUM(H51:H55)</f>
        <v>252.60000000000002</v>
      </c>
      <c r="I50" s="352"/>
      <c r="J50" s="380"/>
    </row>
    <row r="51" spans="2:10" s="85" customFormat="1" ht="33" customHeight="1" x14ac:dyDescent="0.2">
      <c r="B51" s="700" t="s">
        <v>109</v>
      </c>
      <c r="C51" s="748" t="s">
        <v>171</v>
      </c>
      <c r="D51" s="190">
        <v>1</v>
      </c>
      <c r="E51" s="191" t="s">
        <v>542</v>
      </c>
      <c r="F51" s="674" t="s">
        <v>544</v>
      </c>
      <c r="G51" s="676" t="s">
        <v>0</v>
      </c>
      <c r="H51" s="684">
        <v>46</v>
      </c>
      <c r="I51" s="283" t="s">
        <v>496</v>
      </c>
      <c r="J51" s="284" t="s">
        <v>984</v>
      </c>
    </row>
    <row r="52" spans="2:10" s="85" customFormat="1" ht="33" customHeight="1" x14ac:dyDescent="0.2">
      <c r="B52" s="702"/>
      <c r="C52" s="749"/>
      <c r="D52" s="179">
        <v>2</v>
      </c>
      <c r="E52" s="192" t="s">
        <v>543</v>
      </c>
      <c r="F52" s="675"/>
      <c r="G52" s="677"/>
      <c r="H52" s="685"/>
      <c r="I52" s="283" t="s">
        <v>556</v>
      </c>
      <c r="J52" s="284" t="s">
        <v>435</v>
      </c>
    </row>
    <row r="53" spans="2:10" s="85" customFormat="1" ht="36" customHeight="1" x14ac:dyDescent="0.2">
      <c r="B53" s="700" t="s">
        <v>237</v>
      </c>
      <c r="C53" s="748" t="s">
        <v>312</v>
      </c>
      <c r="D53" s="193">
        <v>1</v>
      </c>
      <c r="E53" s="194" t="s">
        <v>545</v>
      </c>
      <c r="F53" s="674" t="s">
        <v>544</v>
      </c>
      <c r="G53" s="177" t="s">
        <v>0</v>
      </c>
      <c r="H53" s="94">
        <v>28</v>
      </c>
      <c r="I53" s="283" t="s">
        <v>387</v>
      </c>
      <c r="J53" s="284" t="s">
        <v>982</v>
      </c>
    </row>
    <row r="54" spans="2:10" s="85" customFormat="1" ht="41.25" customHeight="1" x14ac:dyDescent="0.2">
      <c r="B54" s="702"/>
      <c r="C54" s="749"/>
      <c r="D54" s="179">
        <v>2</v>
      </c>
      <c r="E54" s="192" t="s">
        <v>636</v>
      </c>
      <c r="F54" s="675"/>
      <c r="G54" s="177" t="s">
        <v>3</v>
      </c>
      <c r="H54" s="94">
        <v>33.200000000000003</v>
      </c>
      <c r="I54" s="283" t="s">
        <v>558</v>
      </c>
      <c r="J54" s="284" t="s">
        <v>359</v>
      </c>
    </row>
    <row r="55" spans="2:10" s="85" customFormat="1" ht="42" customHeight="1" x14ac:dyDescent="0.2">
      <c r="B55" s="227" t="s">
        <v>238</v>
      </c>
      <c r="C55" s="226" t="s">
        <v>313</v>
      </c>
      <c r="D55" s="185">
        <v>1</v>
      </c>
      <c r="E55" s="192" t="s">
        <v>546</v>
      </c>
      <c r="F55" s="192" t="s">
        <v>541</v>
      </c>
      <c r="G55" s="177" t="s">
        <v>0</v>
      </c>
      <c r="H55" s="94">
        <v>145.4</v>
      </c>
      <c r="I55" s="285" t="s">
        <v>389</v>
      </c>
      <c r="J55" s="286" t="s">
        <v>983</v>
      </c>
    </row>
    <row r="56" spans="2:10" s="287" customFormat="1" ht="25.5" customHeight="1" x14ac:dyDescent="0.2">
      <c r="B56" s="296" t="s">
        <v>239</v>
      </c>
      <c r="C56" s="668" t="s">
        <v>309</v>
      </c>
      <c r="D56" s="669"/>
      <c r="E56" s="669"/>
      <c r="F56" s="669"/>
      <c r="G56" s="351"/>
      <c r="H56" s="298">
        <f>SUM(H57:H63)</f>
        <v>409.4</v>
      </c>
      <c r="I56" s="292"/>
      <c r="J56" s="386"/>
    </row>
    <row r="57" spans="2:10" s="85" customFormat="1" ht="49.5" customHeight="1" x14ac:dyDescent="0.2">
      <c r="B57" s="700" t="s">
        <v>240</v>
      </c>
      <c r="C57" s="700" t="s">
        <v>172</v>
      </c>
      <c r="D57" s="190">
        <v>1</v>
      </c>
      <c r="E57" s="189" t="s">
        <v>548</v>
      </c>
      <c r="F57" s="697" t="s">
        <v>523</v>
      </c>
      <c r="G57" s="676" t="s">
        <v>0</v>
      </c>
      <c r="H57" s="692">
        <v>296.39999999999998</v>
      </c>
      <c r="I57" s="15" t="s">
        <v>574</v>
      </c>
      <c r="J57" s="382" t="s">
        <v>554</v>
      </c>
    </row>
    <row r="58" spans="2:10" s="85" customFormat="1" ht="31.5" customHeight="1" x14ac:dyDescent="0.2">
      <c r="B58" s="701"/>
      <c r="C58" s="701"/>
      <c r="D58" s="179">
        <v>2</v>
      </c>
      <c r="E58" s="195" t="s">
        <v>549</v>
      </c>
      <c r="F58" s="698"/>
      <c r="G58" s="750"/>
      <c r="H58" s="694"/>
      <c r="I58" s="22" t="s">
        <v>552</v>
      </c>
      <c r="J58" s="365">
        <v>1</v>
      </c>
    </row>
    <row r="59" spans="2:10" s="85" customFormat="1" ht="27" customHeight="1" x14ac:dyDescent="0.2">
      <c r="B59" s="701"/>
      <c r="C59" s="701"/>
      <c r="D59" s="185">
        <v>3</v>
      </c>
      <c r="E59" s="195" t="s">
        <v>550</v>
      </c>
      <c r="F59" s="698"/>
      <c r="G59" s="750"/>
      <c r="H59" s="694"/>
      <c r="I59" s="22" t="s">
        <v>552</v>
      </c>
      <c r="J59" s="365">
        <v>1</v>
      </c>
    </row>
    <row r="60" spans="2:10" s="85" customFormat="1" ht="39.75" customHeight="1" x14ac:dyDescent="0.2">
      <c r="B60" s="701"/>
      <c r="C60" s="701"/>
      <c r="D60" s="184" t="s">
        <v>416</v>
      </c>
      <c r="E60" s="195" t="s">
        <v>551</v>
      </c>
      <c r="F60" s="698"/>
      <c r="G60" s="750"/>
      <c r="H60" s="694"/>
      <c r="I60" s="177" t="s">
        <v>553</v>
      </c>
      <c r="J60" s="387">
        <v>8</v>
      </c>
    </row>
    <row r="61" spans="2:10" s="85" customFormat="1" ht="26.25" customHeight="1" x14ac:dyDescent="0.2">
      <c r="B61" s="701"/>
      <c r="C61" s="701"/>
      <c r="D61" s="179">
        <v>5</v>
      </c>
      <c r="E61" s="195" t="s">
        <v>568</v>
      </c>
      <c r="F61" s="698"/>
      <c r="G61" s="677"/>
      <c r="H61" s="693"/>
      <c r="I61" s="229" t="s">
        <v>555</v>
      </c>
      <c r="J61" s="382">
        <v>3</v>
      </c>
    </row>
    <row r="62" spans="2:10" s="85" customFormat="1" ht="41.25" customHeight="1" x14ac:dyDescent="0.2">
      <c r="B62" s="702"/>
      <c r="C62" s="702"/>
      <c r="D62" s="179">
        <v>6</v>
      </c>
      <c r="E62" s="195" t="s">
        <v>988</v>
      </c>
      <c r="F62" s="699"/>
      <c r="G62" s="25" t="s">
        <v>3</v>
      </c>
      <c r="H62" s="645">
        <v>68</v>
      </c>
      <c r="I62" s="25" t="s">
        <v>980</v>
      </c>
      <c r="J62" s="382">
        <v>15</v>
      </c>
    </row>
    <row r="63" spans="2:10" s="85" customFormat="1" ht="30.75" customHeight="1" x14ac:dyDescent="0.2">
      <c r="B63" s="227" t="s">
        <v>241</v>
      </c>
      <c r="C63" s="651" t="s">
        <v>66</v>
      </c>
      <c r="D63" s="179">
        <v>1</v>
      </c>
      <c r="E63" s="188" t="s">
        <v>547</v>
      </c>
      <c r="F63" s="649" t="s">
        <v>523</v>
      </c>
      <c r="G63" s="26" t="s">
        <v>0</v>
      </c>
      <c r="H63" s="94">
        <v>45</v>
      </c>
      <c r="I63" s="177" t="s">
        <v>412</v>
      </c>
      <c r="J63" s="381" t="s">
        <v>987</v>
      </c>
    </row>
    <row r="64" spans="2:10" s="288" customFormat="1" ht="29.25" customHeight="1" x14ac:dyDescent="0.2">
      <c r="B64" s="291" t="s">
        <v>242</v>
      </c>
      <c r="C64" s="668" t="s">
        <v>209</v>
      </c>
      <c r="D64" s="669"/>
      <c r="E64" s="669"/>
      <c r="F64" s="670"/>
      <c r="G64" s="292"/>
      <c r="H64" s="298">
        <f>SUM(H65:H69)</f>
        <v>455.1</v>
      </c>
      <c r="I64" s="292"/>
      <c r="J64" s="380"/>
    </row>
    <row r="65" spans="2:10" s="3" customFormat="1" ht="48" customHeight="1" x14ac:dyDescent="0.2">
      <c r="B65" s="21" t="s">
        <v>243</v>
      </c>
      <c r="C65" s="33" t="s">
        <v>746</v>
      </c>
      <c r="D65" s="184" t="s">
        <v>394</v>
      </c>
      <c r="E65" s="183" t="s">
        <v>559</v>
      </c>
      <c r="F65" s="183" t="s">
        <v>523</v>
      </c>
      <c r="G65" s="229" t="s">
        <v>0</v>
      </c>
      <c r="H65" s="344">
        <v>104.8</v>
      </c>
      <c r="I65" s="26" t="s">
        <v>747</v>
      </c>
      <c r="J65" s="388" t="s">
        <v>377</v>
      </c>
    </row>
    <row r="66" spans="2:10" s="3" customFormat="1" ht="48" customHeight="1" x14ac:dyDescent="0.2">
      <c r="B66" s="21" t="s">
        <v>930</v>
      </c>
      <c r="C66" s="27" t="s">
        <v>931</v>
      </c>
      <c r="D66" s="179">
        <v>1</v>
      </c>
      <c r="E66" s="188" t="s">
        <v>560</v>
      </c>
      <c r="F66" s="188" t="s">
        <v>523</v>
      </c>
      <c r="G66" s="21" t="s">
        <v>0</v>
      </c>
      <c r="H66" s="345">
        <v>80</v>
      </c>
      <c r="I66" s="289" t="s">
        <v>392</v>
      </c>
      <c r="J66" s="389" t="s">
        <v>393</v>
      </c>
    </row>
    <row r="67" spans="2:10" s="3" customFormat="1" ht="53.25" customHeight="1" x14ac:dyDescent="0.2">
      <c r="B67" s="21" t="s">
        <v>244</v>
      </c>
      <c r="C67" s="101" t="s">
        <v>338</v>
      </c>
      <c r="D67" s="187" t="s">
        <v>394</v>
      </c>
      <c r="E67" s="200" t="s">
        <v>561</v>
      </c>
      <c r="F67" s="195" t="s">
        <v>523</v>
      </c>
      <c r="G67" s="21" t="s">
        <v>0</v>
      </c>
      <c r="H67" s="273">
        <v>10.3</v>
      </c>
      <c r="I67" s="21" t="s">
        <v>390</v>
      </c>
      <c r="J67" s="230" t="s">
        <v>359</v>
      </c>
    </row>
    <row r="68" spans="2:10" s="3" customFormat="1" ht="48.75" customHeight="1" x14ac:dyDescent="0.2">
      <c r="B68" s="21" t="s">
        <v>932</v>
      </c>
      <c r="C68" s="26" t="s">
        <v>344</v>
      </c>
      <c r="D68" s="179">
        <v>1</v>
      </c>
      <c r="E68" s="195" t="s">
        <v>923</v>
      </c>
      <c r="F68" s="200" t="s">
        <v>524</v>
      </c>
      <c r="G68" s="26" t="s">
        <v>0</v>
      </c>
      <c r="H68" s="273">
        <v>100</v>
      </c>
      <c r="I68" s="290" t="s">
        <v>395</v>
      </c>
      <c r="J68" s="389" t="s">
        <v>381</v>
      </c>
    </row>
    <row r="69" spans="2:10" s="3" customFormat="1" ht="59.25" customHeight="1" x14ac:dyDescent="0.2">
      <c r="B69" s="21" t="s">
        <v>245</v>
      </c>
      <c r="C69" s="177" t="s">
        <v>314</v>
      </c>
      <c r="D69" s="185">
        <v>1</v>
      </c>
      <c r="E69" s="192" t="s">
        <v>934</v>
      </c>
      <c r="F69" s="192" t="s">
        <v>524</v>
      </c>
      <c r="G69" s="26" t="s">
        <v>0</v>
      </c>
      <c r="H69" s="273">
        <v>160</v>
      </c>
      <c r="I69" s="26" t="s">
        <v>391</v>
      </c>
      <c r="J69" s="382">
        <v>6</v>
      </c>
    </row>
    <row r="70" spans="2:10" s="3" customFormat="1" ht="31.5" customHeight="1" x14ac:dyDescent="0.2">
      <c r="B70" s="291" t="s">
        <v>246</v>
      </c>
      <c r="C70" s="668" t="s">
        <v>315</v>
      </c>
      <c r="D70" s="669"/>
      <c r="E70" s="669"/>
      <c r="F70" s="670"/>
      <c r="G70" s="292"/>
      <c r="H70" s="293">
        <f>SUM(H71:H72)</f>
        <v>911</v>
      </c>
      <c r="I70" s="294"/>
      <c r="J70" s="390"/>
    </row>
    <row r="71" spans="2:10" s="3" customFormat="1" ht="50.25" customHeight="1" x14ac:dyDescent="0.2">
      <c r="B71" s="21" t="s">
        <v>247</v>
      </c>
      <c r="C71" s="15" t="s">
        <v>203</v>
      </c>
      <c r="D71" s="179">
        <v>1</v>
      </c>
      <c r="E71" s="188" t="s">
        <v>562</v>
      </c>
      <c r="F71" s="192" t="s">
        <v>523</v>
      </c>
      <c r="G71" s="21" t="s">
        <v>0</v>
      </c>
      <c r="H71" s="228">
        <v>871</v>
      </c>
      <c r="I71" s="295" t="s">
        <v>507</v>
      </c>
      <c r="J71" s="391" t="s">
        <v>748</v>
      </c>
    </row>
    <row r="72" spans="2:10" s="3" customFormat="1" ht="42.75" customHeight="1" x14ac:dyDescent="0.2">
      <c r="B72" s="21" t="s">
        <v>248</v>
      </c>
      <c r="C72" s="27" t="s">
        <v>60</v>
      </c>
      <c r="D72" s="179">
        <v>1</v>
      </c>
      <c r="E72" s="195" t="s">
        <v>563</v>
      </c>
      <c r="F72" s="200" t="s">
        <v>523</v>
      </c>
      <c r="G72" s="21" t="s">
        <v>0</v>
      </c>
      <c r="H72" s="273">
        <v>40</v>
      </c>
      <c r="I72" s="289" t="s">
        <v>396</v>
      </c>
      <c r="J72" s="392" t="s">
        <v>397</v>
      </c>
    </row>
    <row r="73" spans="2:10" s="2" customFormat="1" ht="27" customHeight="1" x14ac:dyDescent="0.2">
      <c r="B73" s="296" t="s">
        <v>249</v>
      </c>
      <c r="C73" s="671" t="s">
        <v>210</v>
      </c>
      <c r="D73" s="672"/>
      <c r="E73" s="672"/>
      <c r="F73" s="673"/>
      <c r="G73" s="297"/>
      <c r="H73" s="298">
        <f>SUM(H74:H84)</f>
        <v>1689.5</v>
      </c>
      <c r="I73" s="291"/>
      <c r="J73" s="274"/>
    </row>
    <row r="74" spans="2:10" ht="61.5" customHeight="1" x14ac:dyDescent="0.2">
      <c r="B74" s="21" t="s">
        <v>250</v>
      </c>
      <c r="C74" s="101" t="s">
        <v>115</v>
      </c>
      <c r="D74" s="272" t="s">
        <v>394</v>
      </c>
      <c r="E74" s="192" t="s">
        <v>754</v>
      </c>
      <c r="F74" s="181" t="s">
        <v>573</v>
      </c>
      <c r="G74" s="26" t="s">
        <v>0</v>
      </c>
      <c r="H74" s="273">
        <v>427</v>
      </c>
      <c r="I74" s="27" t="s">
        <v>755</v>
      </c>
      <c r="J74" s="230" t="s">
        <v>756</v>
      </c>
    </row>
    <row r="75" spans="2:10" s="3" customFormat="1" ht="45" customHeight="1" x14ac:dyDescent="0.2">
      <c r="B75" s="224" t="s">
        <v>251</v>
      </c>
      <c r="C75" s="26" t="s">
        <v>212</v>
      </c>
      <c r="D75" s="185">
        <v>1</v>
      </c>
      <c r="E75" s="192" t="s">
        <v>749</v>
      </c>
      <c r="F75" s="192" t="s">
        <v>564</v>
      </c>
      <c r="G75" s="26" t="s">
        <v>0</v>
      </c>
      <c r="H75" s="273">
        <v>177</v>
      </c>
      <c r="I75" s="27" t="s">
        <v>413</v>
      </c>
      <c r="J75" s="382" t="s">
        <v>750</v>
      </c>
    </row>
    <row r="76" spans="2:10" ht="62.25" customHeight="1" x14ac:dyDescent="0.2">
      <c r="B76" s="660" t="s">
        <v>252</v>
      </c>
      <c r="C76" s="682" t="s">
        <v>213</v>
      </c>
      <c r="D76" s="179">
        <v>1</v>
      </c>
      <c r="E76" s="180" t="s">
        <v>757</v>
      </c>
      <c r="F76" s="180" t="s">
        <v>564</v>
      </c>
      <c r="G76" s="177" t="s">
        <v>0</v>
      </c>
      <c r="H76" s="278">
        <v>50</v>
      </c>
      <c r="I76" s="224" t="s">
        <v>764</v>
      </c>
      <c r="J76" s="231" t="s">
        <v>394</v>
      </c>
    </row>
    <row r="77" spans="2:10" ht="61.5" customHeight="1" x14ac:dyDescent="0.2">
      <c r="B77" s="661"/>
      <c r="C77" s="683"/>
      <c r="D77" s="179">
        <v>2</v>
      </c>
      <c r="E77" s="180" t="s">
        <v>985</v>
      </c>
      <c r="F77" s="180" t="s">
        <v>564</v>
      </c>
      <c r="G77" s="177" t="s">
        <v>0</v>
      </c>
      <c r="H77" s="278">
        <v>120</v>
      </c>
      <c r="I77" s="224" t="s">
        <v>986</v>
      </c>
      <c r="J77" s="231" t="s">
        <v>353</v>
      </c>
    </row>
    <row r="78" spans="2:10" ht="61.5" customHeight="1" x14ac:dyDescent="0.2">
      <c r="B78" s="224" t="s">
        <v>763</v>
      </c>
      <c r="C78" s="177" t="s">
        <v>214</v>
      </c>
      <c r="D78" s="179">
        <v>1</v>
      </c>
      <c r="E78" s="180" t="s">
        <v>759</v>
      </c>
      <c r="F78" s="180" t="s">
        <v>566</v>
      </c>
      <c r="G78" s="177" t="s">
        <v>0</v>
      </c>
      <c r="H78" s="278">
        <v>20</v>
      </c>
      <c r="I78" s="224" t="s">
        <v>764</v>
      </c>
      <c r="J78" s="231" t="s">
        <v>394</v>
      </c>
    </row>
    <row r="79" spans="2:10" ht="61.5" hidden="1" customHeight="1" x14ac:dyDescent="0.2">
      <c r="B79" s="371" t="s">
        <v>761</v>
      </c>
      <c r="C79" s="15" t="s">
        <v>762</v>
      </c>
      <c r="D79" s="179">
        <v>1</v>
      </c>
      <c r="E79" s="180" t="s">
        <v>766</v>
      </c>
      <c r="F79" s="180" t="s">
        <v>765</v>
      </c>
      <c r="G79" s="177" t="s">
        <v>0</v>
      </c>
      <c r="H79" s="278">
        <v>0</v>
      </c>
      <c r="I79" s="224" t="s">
        <v>751</v>
      </c>
      <c r="J79" s="231" t="s">
        <v>394</v>
      </c>
    </row>
    <row r="80" spans="2:10" s="2" customFormat="1" ht="50.25" customHeight="1" x14ac:dyDescent="0.2">
      <c r="B80" s="21" t="s">
        <v>253</v>
      </c>
      <c r="C80" s="20" t="s">
        <v>316</v>
      </c>
      <c r="D80" s="201">
        <v>1</v>
      </c>
      <c r="E80" s="181" t="s">
        <v>760</v>
      </c>
      <c r="F80" s="202" t="s">
        <v>524</v>
      </c>
      <c r="G80" s="299" t="s">
        <v>0</v>
      </c>
      <c r="H80" s="278">
        <v>161.5</v>
      </c>
      <c r="I80" s="224" t="s">
        <v>767</v>
      </c>
      <c r="J80" s="231" t="s">
        <v>394</v>
      </c>
    </row>
    <row r="81" spans="2:10" s="2" customFormat="1" ht="42.75" customHeight="1" x14ac:dyDescent="0.2">
      <c r="B81" s="28" t="s">
        <v>768</v>
      </c>
      <c r="C81" s="20" t="s">
        <v>91</v>
      </c>
      <c r="D81" s="201">
        <v>1</v>
      </c>
      <c r="E81" s="180" t="s">
        <v>737</v>
      </c>
      <c r="F81" s="202" t="s">
        <v>565</v>
      </c>
      <c r="G81" s="20" t="s">
        <v>0</v>
      </c>
      <c r="H81" s="273">
        <v>532</v>
      </c>
      <c r="I81" s="27" t="s">
        <v>509</v>
      </c>
      <c r="J81" s="230" t="s">
        <v>359</v>
      </c>
    </row>
    <row r="82" spans="2:10" s="2" customFormat="1" ht="52.5" customHeight="1" x14ac:dyDescent="0.2">
      <c r="B82" s="21" t="s">
        <v>254</v>
      </c>
      <c r="C82" s="20" t="s">
        <v>169</v>
      </c>
      <c r="D82" s="201">
        <v>1</v>
      </c>
      <c r="E82" s="300" t="s">
        <v>780</v>
      </c>
      <c r="F82" s="202" t="s">
        <v>524</v>
      </c>
      <c r="G82" s="299" t="s">
        <v>167</v>
      </c>
      <c r="H82" s="278">
        <v>50</v>
      </c>
      <c r="I82" s="27" t="s">
        <v>415</v>
      </c>
      <c r="J82" s="230" t="s">
        <v>381</v>
      </c>
    </row>
    <row r="83" spans="2:10" s="2" customFormat="1" ht="27" customHeight="1" x14ac:dyDescent="0.2">
      <c r="B83" s="751" t="s">
        <v>339</v>
      </c>
      <c r="C83" s="752" t="s">
        <v>769</v>
      </c>
      <c r="D83" s="666">
        <v>1</v>
      </c>
      <c r="E83" s="664" t="s">
        <v>770</v>
      </c>
      <c r="F83" s="664" t="s">
        <v>566</v>
      </c>
      <c r="G83" s="20" t="s">
        <v>0</v>
      </c>
      <c r="H83" s="273">
        <v>52</v>
      </c>
      <c r="I83" s="662" t="s">
        <v>771</v>
      </c>
      <c r="J83" s="663" t="s">
        <v>414</v>
      </c>
    </row>
    <row r="84" spans="2:10" s="2" customFormat="1" ht="27.75" customHeight="1" x14ac:dyDescent="0.2">
      <c r="B84" s="751"/>
      <c r="C84" s="752"/>
      <c r="D84" s="667"/>
      <c r="E84" s="665"/>
      <c r="F84" s="665"/>
      <c r="G84" s="20" t="s">
        <v>0</v>
      </c>
      <c r="H84" s="273">
        <v>100</v>
      </c>
      <c r="I84" s="662"/>
      <c r="J84" s="663"/>
    </row>
    <row r="85" spans="2:10" s="2" customFormat="1" ht="24" customHeight="1" x14ac:dyDescent="0.2">
      <c r="B85" s="746" t="s">
        <v>160</v>
      </c>
      <c r="C85" s="746"/>
      <c r="D85" s="746"/>
      <c r="E85" s="746"/>
      <c r="F85" s="746"/>
      <c r="G85" s="746"/>
      <c r="H85" s="366">
        <f>+H73+H70+H64+H56+H44+H36+H29+H24+H15+H50</f>
        <v>7187.2</v>
      </c>
      <c r="I85" s="301"/>
      <c r="J85" s="393"/>
    </row>
    <row r="86" spans="2:10" s="2" customFormat="1" ht="16.5" customHeight="1" x14ac:dyDescent="0.2">
      <c r="B86" s="747"/>
      <c r="C86" s="747"/>
      <c r="D86" s="747"/>
      <c r="E86" s="747"/>
      <c r="F86" s="747"/>
      <c r="G86" s="747"/>
      <c r="H86" s="302">
        <f>+H85-H87</f>
        <v>0</v>
      </c>
      <c r="I86" s="301"/>
      <c r="J86" s="393"/>
    </row>
    <row r="87" spans="2:10" s="5" customFormat="1" ht="30" customHeight="1" x14ac:dyDescent="0.2">
      <c r="B87" s="370"/>
      <c r="C87" s="102" t="s">
        <v>132</v>
      </c>
      <c r="D87" s="303"/>
      <c r="E87" s="304"/>
      <c r="F87" s="304"/>
      <c r="G87" s="370"/>
      <c r="H87" s="310">
        <f>SUM(H89:H94)</f>
        <v>7187.2</v>
      </c>
      <c r="I87" s="301"/>
      <c r="J87" s="393"/>
    </row>
    <row r="88" spans="2:10" s="5" customFormat="1" ht="18.75" customHeight="1" x14ac:dyDescent="0.2">
      <c r="B88" s="196"/>
      <c r="C88" s="103" t="s">
        <v>133</v>
      </c>
      <c r="D88" s="305"/>
      <c r="E88" s="103"/>
      <c r="F88" s="103"/>
      <c r="G88" s="196"/>
      <c r="H88" s="306"/>
      <c r="I88" s="301"/>
      <c r="J88" s="393"/>
    </row>
    <row r="89" spans="2:10" s="5" customFormat="1" ht="27" customHeight="1" x14ac:dyDescent="0.2">
      <c r="B89" s="196"/>
      <c r="C89" s="103" t="s">
        <v>134</v>
      </c>
      <c r="D89" s="305"/>
      <c r="E89" s="103"/>
      <c r="F89" s="103"/>
      <c r="G89" s="196" t="s">
        <v>0</v>
      </c>
      <c r="H89" s="306">
        <f>+H84+H83+H82+H81+H80+H79+H78+H76+H75+H74+H72+H71+H69+H68+H67+H66+H65+H63+H57+H55+H53+H51+H48+H46+H45+H43+H42+H41+H40+H39+H38+H37+H32+H30+H27+H25+H23+H21+H20+H17+H16+H77</f>
        <v>5025.3</v>
      </c>
      <c r="I89" s="301"/>
      <c r="J89" s="393"/>
    </row>
    <row r="90" spans="2:10" s="5" customFormat="1" ht="22.5" customHeight="1" x14ac:dyDescent="0.2">
      <c r="B90" s="196"/>
      <c r="C90" s="103" t="s">
        <v>135</v>
      </c>
      <c r="D90" s="305"/>
      <c r="E90" s="103"/>
      <c r="F90" s="103"/>
      <c r="G90" s="196" t="s">
        <v>3</v>
      </c>
      <c r="H90" s="306">
        <f>+H54+H35+H26+H19+H62</f>
        <v>408.9</v>
      </c>
      <c r="I90" s="301"/>
      <c r="J90" s="393"/>
    </row>
    <row r="91" spans="2:10" s="5" customFormat="1" ht="22.5" customHeight="1" x14ac:dyDescent="0.2">
      <c r="B91" s="196"/>
      <c r="C91" s="103" t="s">
        <v>136</v>
      </c>
      <c r="D91" s="305"/>
      <c r="E91" s="103"/>
      <c r="F91" s="103"/>
      <c r="G91" s="196" t="s">
        <v>4</v>
      </c>
      <c r="H91" s="306"/>
      <c r="I91" s="301"/>
      <c r="J91" s="393"/>
    </row>
    <row r="92" spans="2:10" s="5" customFormat="1" ht="27" customHeight="1" x14ac:dyDescent="0.2">
      <c r="B92" s="196"/>
      <c r="C92" s="103" t="s">
        <v>137</v>
      </c>
      <c r="D92" s="305"/>
      <c r="E92" s="103"/>
      <c r="F92" s="103"/>
      <c r="G92" s="196" t="s">
        <v>1</v>
      </c>
      <c r="H92" s="306">
        <f>+H18+H22+H28+H31+H33+H34</f>
        <v>1753</v>
      </c>
      <c r="I92" s="301"/>
      <c r="J92" s="393"/>
    </row>
    <row r="93" spans="2:10" s="5" customFormat="1" ht="22.5" customHeight="1" x14ac:dyDescent="0.2">
      <c r="B93" s="196"/>
      <c r="C93" s="103" t="s">
        <v>138</v>
      </c>
      <c r="D93" s="305"/>
      <c r="E93" s="103"/>
      <c r="F93" s="103"/>
      <c r="G93" s="196" t="s">
        <v>2</v>
      </c>
      <c r="H93" s="306"/>
      <c r="I93" s="301"/>
      <c r="J93" s="393"/>
    </row>
    <row r="94" spans="2:10" s="5" customFormat="1" ht="22.5" customHeight="1" x14ac:dyDescent="0.2">
      <c r="B94" s="197"/>
      <c r="C94" s="104" t="s">
        <v>139</v>
      </c>
      <c r="D94" s="307"/>
      <c r="E94" s="104"/>
      <c r="F94" s="104"/>
      <c r="G94" s="197" t="s">
        <v>143</v>
      </c>
      <c r="H94" s="306"/>
      <c r="I94" s="301"/>
      <c r="J94" s="393"/>
    </row>
    <row r="95" spans="2:10" s="5" customFormat="1" ht="46.5" customHeight="1" x14ac:dyDescent="0.2">
      <c r="B95" s="198"/>
      <c r="C95" s="64" t="s">
        <v>140</v>
      </c>
      <c r="D95" s="308"/>
      <c r="E95" s="309"/>
      <c r="F95" s="309"/>
      <c r="G95" s="198" t="s">
        <v>144</v>
      </c>
      <c r="H95" s="310"/>
      <c r="I95" s="301"/>
      <c r="J95" s="393"/>
    </row>
    <row r="96" spans="2:10" s="5" customFormat="1" ht="34.5" customHeight="1" x14ac:dyDescent="0.2">
      <c r="B96" s="199"/>
      <c r="C96" s="67" t="s">
        <v>142</v>
      </c>
      <c r="D96" s="311"/>
      <c r="E96" s="312"/>
      <c r="F96" s="312"/>
      <c r="G96" s="199"/>
      <c r="H96" s="367">
        <f t="shared" ref="H96" si="0">+H95+H87</f>
        <v>7187.2</v>
      </c>
      <c r="I96" s="301"/>
      <c r="J96" s="393"/>
    </row>
    <row r="97" spans="2:10" s="5" customFormat="1" ht="24" customHeight="1" x14ac:dyDescent="0.2">
      <c r="B97" s="196"/>
      <c r="C97" s="60" t="s">
        <v>141</v>
      </c>
      <c r="D97" s="305"/>
      <c r="E97" s="103"/>
      <c r="F97" s="103"/>
      <c r="G97" s="196"/>
      <c r="H97" s="306"/>
      <c r="I97" s="313"/>
      <c r="J97" s="394"/>
    </row>
    <row r="98" spans="2:10" s="2" customFormat="1" ht="25.5" hidden="1" x14ac:dyDescent="0.2">
      <c r="B98" s="196"/>
      <c r="C98" s="60" t="s">
        <v>164</v>
      </c>
      <c r="D98" s="314"/>
      <c r="E98" s="88"/>
      <c r="F98" s="88"/>
      <c r="G98" s="315"/>
      <c r="H98" s="316"/>
      <c r="I98" s="317"/>
      <c r="J98" s="395"/>
    </row>
    <row r="100" spans="2:10" hidden="1" x14ac:dyDescent="0.2"/>
    <row r="101" spans="2:10" hidden="1" x14ac:dyDescent="0.2">
      <c r="H101" s="320" t="e">
        <f>+#REF!+#REF!+#REF!</f>
        <v>#REF!</v>
      </c>
      <c r="I101" s="321"/>
      <c r="J101" s="396"/>
    </row>
    <row r="102" spans="2:10" hidden="1" x14ac:dyDescent="0.2">
      <c r="H102" s="320">
        <f>+H34+H33+H31+H28+H22+H18</f>
        <v>1753</v>
      </c>
    </row>
    <row r="103" spans="2:10" hidden="1" x14ac:dyDescent="0.2">
      <c r="H103" s="320" t="e">
        <f>+H16+H19+H23+#REF!+#REF!+#REF!+H35+H54+#REF!+#REF!+#REF!+H57+#REF!+#REF!</f>
        <v>#REF!</v>
      </c>
      <c r="I103" s="321"/>
      <c r="J103" s="396"/>
    </row>
    <row r="104" spans="2:10" hidden="1" x14ac:dyDescent="0.2"/>
    <row r="105" spans="2:10" hidden="1" x14ac:dyDescent="0.2"/>
  </sheetData>
  <mergeCells count="106">
    <mergeCell ref="B85:G85"/>
    <mergeCell ref="B86:G86"/>
    <mergeCell ref="B32:B33"/>
    <mergeCell ref="B34:B35"/>
    <mergeCell ref="C34:C35"/>
    <mergeCell ref="B53:B54"/>
    <mergeCell ref="C53:C54"/>
    <mergeCell ref="C32:C33"/>
    <mergeCell ref="C51:C52"/>
    <mergeCell ref="B51:B52"/>
    <mergeCell ref="B48:B49"/>
    <mergeCell ref="C48:C49"/>
    <mergeCell ref="C46:C47"/>
    <mergeCell ref="B46:B47"/>
    <mergeCell ref="G57:G61"/>
    <mergeCell ref="B83:B84"/>
    <mergeCell ref="C83:C84"/>
    <mergeCell ref="E83:E84"/>
    <mergeCell ref="E34:E35"/>
    <mergeCell ref="F34:F35"/>
    <mergeCell ref="G48:G49"/>
    <mergeCell ref="B57:B62"/>
    <mergeCell ref="G46:G47"/>
    <mergeCell ref="C76:C77"/>
    <mergeCell ref="I17:I19"/>
    <mergeCell ref="J17:J19"/>
    <mergeCell ref="I21:I22"/>
    <mergeCell ref="J21:J22"/>
    <mergeCell ref="I27:I28"/>
    <mergeCell ref="J27:J28"/>
    <mergeCell ref="I30:I31"/>
    <mergeCell ref="I32:I33"/>
    <mergeCell ref="I34:I35"/>
    <mergeCell ref="J30:J31"/>
    <mergeCell ref="J32:J33"/>
    <mergeCell ref="J34:J35"/>
    <mergeCell ref="I25:I26"/>
    <mergeCell ref="J25:J26"/>
    <mergeCell ref="G1:I1"/>
    <mergeCell ref="G2:J2"/>
    <mergeCell ref="G3:J3"/>
    <mergeCell ref="G4:I4"/>
    <mergeCell ref="A8:I8"/>
    <mergeCell ref="B14:J14"/>
    <mergeCell ref="A7:J7"/>
    <mergeCell ref="A9:J9"/>
    <mergeCell ref="B11:B13"/>
    <mergeCell ref="C11:C13"/>
    <mergeCell ref="D11:D13"/>
    <mergeCell ref="E11:E13"/>
    <mergeCell ref="F11:F13"/>
    <mergeCell ref="G11:G13"/>
    <mergeCell ref="I11:J11"/>
    <mergeCell ref="I12:I13"/>
    <mergeCell ref="J12:J13"/>
    <mergeCell ref="H11:H13"/>
    <mergeCell ref="G6:I6"/>
    <mergeCell ref="G5:I5"/>
    <mergeCell ref="B30:B31"/>
    <mergeCell ref="B21:B22"/>
    <mergeCell ref="C27:C28"/>
    <mergeCell ref="C30:C31"/>
    <mergeCell ref="B27:B28"/>
    <mergeCell ref="C21:C22"/>
    <mergeCell ref="B17:B19"/>
    <mergeCell ref="C17:C19"/>
    <mergeCell ref="B25:B26"/>
    <mergeCell ref="C24:F24"/>
    <mergeCell ref="C29:F29"/>
    <mergeCell ref="H48:H49"/>
    <mergeCell ref="H46:H47"/>
    <mergeCell ref="C36:F36"/>
    <mergeCell ref="H57:H61"/>
    <mergeCell ref="D17:D19"/>
    <mergeCell ref="E17:E19"/>
    <mergeCell ref="F17:F19"/>
    <mergeCell ref="F21:F22"/>
    <mergeCell ref="D30:D31"/>
    <mergeCell ref="E30:E31"/>
    <mergeCell ref="F30:F31"/>
    <mergeCell ref="F57:F62"/>
    <mergeCell ref="C57:C62"/>
    <mergeCell ref="B76:B77"/>
    <mergeCell ref="I83:I84"/>
    <mergeCell ref="J83:J84"/>
    <mergeCell ref="F83:F84"/>
    <mergeCell ref="D83:D84"/>
    <mergeCell ref="C15:F15"/>
    <mergeCell ref="C44:F44"/>
    <mergeCell ref="C50:F50"/>
    <mergeCell ref="C56:F56"/>
    <mergeCell ref="C64:F64"/>
    <mergeCell ref="C73:F73"/>
    <mergeCell ref="C70:F70"/>
    <mergeCell ref="F51:F52"/>
    <mergeCell ref="F53:F54"/>
    <mergeCell ref="G51:G52"/>
    <mergeCell ref="F25:F26"/>
    <mergeCell ref="E25:E26"/>
    <mergeCell ref="D25:D26"/>
    <mergeCell ref="C25:C26"/>
    <mergeCell ref="H51:H52"/>
    <mergeCell ref="D32:D33"/>
    <mergeCell ref="E32:E33"/>
    <mergeCell ref="F32:F33"/>
    <mergeCell ref="D34:D35"/>
  </mergeCells>
  <phoneticPr fontId="10" type="noConversion"/>
  <pageMargins left="0.39370078740157483" right="0.19685039370078741" top="0.39370078740157483" bottom="0.19685039370078741" header="0" footer="0"/>
  <pageSetup paperSize="9" scale="62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  <pageSetUpPr fitToPage="1"/>
  </sheetPr>
  <dimension ref="B1:M128"/>
  <sheetViews>
    <sheetView zoomScaleNormal="100" workbookViewId="0">
      <pane ySplit="9" topLeftCell="A10" activePane="bottomLeft" state="frozen"/>
      <selection pane="bottomLeft" activeCell="M43" sqref="M43"/>
    </sheetView>
  </sheetViews>
  <sheetFormatPr defaultColWidth="9.140625" defaultRowHeight="30" customHeight="1" x14ac:dyDescent="0.2"/>
  <cols>
    <col min="1" max="1" width="2.42578125" style="7" customWidth="1"/>
    <col min="2" max="2" width="17.28515625" style="9" customWidth="1"/>
    <col min="3" max="3" width="50.85546875" style="9" customWidth="1"/>
    <col min="4" max="4" width="5.28515625" style="514" customWidth="1"/>
    <col min="5" max="5" width="46.140625" style="515" customWidth="1"/>
    <col min="6" max="6" width="32.5703125" style="515" customWidth="1"/>
    <col min="7" max="7" width="8.7109375" style="68" customWidth="1"/>
    <col min="8" max="8" width="12.85546875" style="461" customWidth="1"/>
    <col min="9" max="9" width="37.28515625" style="9" customWidth="1"/>
    <col min="10" max="10" width="9.28515625" style="138" customWidth="1"/>
    <col min="11" max="11" width="46" style="7" hidden="1" customWidth="1"/>
    <col min="12" max="16384" width="9.140625" style="7"/>
  </cols>
  <sheetData>
    <row r="1" spans="2:11" s="325" customFormat="1" ht="16.5" hidden="1" customHeight="1" x14ac:dyDescent="0.2">
      <c r="B1" s="397"/>
      <c r="C1" s="397"/>
      <c r="D1" s="470"/>
      <c r="E1" s="471"/>
      <c r="F1" s="471"/>
      <c r="G1" s="846" t="s">
        <v>518</v>
      </c>
      <c r="H1" s="846"/>
      <c r="I1" s="846"/>
      <c r="J1" s="378"/>
    </row>
    <row r="2" spans="2:11" s="325" customFormat="1" ht="16.5" hidden="1" customHeight="1" x14ac:dyDescent="0.2">
      <c r="B2" s="398"/>
      <c r="C2" s="398"/>
      <c r="D2" s="470"/>
      <c r="E2" s="470"/>
      <c r="F2" s="470"/>
      <c r="G2" s="847" t="s">
        <v>519</v>
      </c>
      <c r="H2" s="847"/>
      <c r="I2" s="847"/>
      <c r="J2" s="847"/>
    </row>
    <row r="3" spans="2:11" s="325" customFormat="1" ht="16.5" hidden="1" customHeight="1" x14ac:dyDescent="0.2">
      <c r="B3" s="398"/>
      <c r="C3" s="398"/>
      <c r="D3" s="470"/>
      <c r="E3" s="470"/>
      <c r="F3" s="470"/>
      <c r="G3" s="847" t="s">
        <v>919</v>
      </c>
      <c r="H3" s="847"/>
      <c r="I3" s="847"/>
      <c r="J3" s="847"/>
    </row>
    <row r="4" spans="2:11" s="325" customFormat="1" ht="16.5" hidden="1" customHeight="1" x14ac:dyDescent="0.25">
      <c r="B4" s="398"/>
      <c r="C4" s="398"/>
      <c r="D4" s="470"/>
      <c r="E4" s="470"/>
      <c r="F4" s="470"/>
      <c r="G4" s="848" t="s">
        <v>520</v>
      </c>
      <c r="H4" s="848"/>
      <c r="I4" s="848"/>
      <c r="J4" s="369"/>
    </row>
    <row r="5" spans="2:11" s="325" customFormat="1" ht="16.5" hidden="1" customHeight="1" x14ac:dyDescent="0.25">
      <c r="B5" s="398"/>
      <c r="C5" s="398"/>
      <c r="D5" s="470"/>
      <c r="E5" s="470"/>
      <c r="F5" s="470"/>
      <c r="G5" s="848" t="s">
        <v>977</v>
      </c>
      <c r="H5" s="848"/>
      <c r="I5" s="848"/>
      <c r="J5" s="379"/>
    </row>
    <row r="6" spans="2:11" s="325" customFormat="1" ht="16.5" hidden="1" customHeight="1" x14ac:dyDescent="0.2">
      <c r="B6" s="398"/>
      <c r="C6" s="398"/>
      <c r="D6" s="470"/>
      <c r="E6" s="470"/>
      <c r="F6" s="470"/>
      <c r="G6" s="399"/>
      <c r="H6" s="399"/>
      <c r="I6" s="399"/>
      <c r="J6" s="400"/>
    </row>
    <row r="7" spans="2:11" ht="14.25" hidden="1" customHeight="1" x14ac:dyDescent="0.2">
      <c r="B7" s="401"/>
      <c r="C7" s="401"/>
      <c r="D7" s="472"/>
      <c r="E7" s="473"/>
      <c r="F7" s="473"/>
      <c r="G7" s="402"/>
      <c r="H7" s="403"/>
      <c r="I7" s="401"/>
      <c r="J7" s="404"/>
    </row>
    <row r="8" spans="2:11" ht="17.25" customHeight="1" x14ac:dyDescent="0.2">
      <c r="B8" s="837" t="s">
        <v>28</v>
      </c>
      <c r="C8" s="837" t="s">
        <v>64</v>
      </c>
      <c r="D8" s="838" t="s">
        <v>512</v>
      </c>
      <c r="E8" s="839" t="s">
        <v>513</v>
      </c>
      <c r="F8" s="839" t="s">
        <v>514</v>
      </c>
      <c r="G8" s="859" t="s">
        <v>572</v>
      </c>
      <c r="H8" s="854" t="s">
        <v>758</v>
      </c>
      <c r="I8" s="855" t="s">
        <v>515</v>
      </c>
      <c r="J8" s="856"/>
    </row>
    <row r="9" spans="2:11" ht="44.25" customHeight="1" x14ac:dyDescent="0.2">
      <c r="B9" s="837"/>
      <c r="C9" s="837"/>
      <c r="D9" s="838"/>
      <c r="E9" s="839"/>
      <c r="F9" s="839"/>
      <c r="G9" s="860"/>
      <c r="H9" s="854"/>
      <c r="I9" s="857" t="s">
        <v>517</v>
      </c>
      <c r="J9" s="853" t="s">
        <v>516</v>
      </c>
    </row>
    <row r="10" spans="2:11" ht="30.75" customHeight="1" x14ac:dyDescent="0.2">
      <c r="B10" s="837"/>
      <c r="C10" s="837"/>
      <c r="D10" s="838"/>
      <c r="E10" s="839"/>
      <c r="F10" s="839"/>
      <c r="G10" s="861"/>
      <c r="H10" s="854"/>
      <c r="I10" s="858"/>
      <c r="J10" s="853"/>
    </row>
    <row r="11" spans="2:11" s="270" customFormat="1" ht="36.75" customHeight="1" x14ac:dyDescent="0.3">
      <c r="B11" s="862" t="s">
        <v>718</v>
      </c>
      <c r="C11" s="863"/>
      <c r="D11" s="863"/>
      <c r="E11" s="863"/>
      <c r="F11" s="863"/>
      <c r="G11" s="863"/>
      <c r="H11" s="863"/>
      <c r="I11" s="863"/>
      <c r="J11" s="864"/>
    </row>
    <row r="12" spans="2:11" s="326" customFormat="1" ht="30.75" customHeight="1" x14ac:dyDescent="0.2">
      <c r="B12" s="405" t="s">
        <v>15</v>
      </c>
      <c r="C12" s="758" t="s">
        <v>772</v>
      </c>
      <c r="D12" s="758"/>
      <c r="E12" s="758"/>
      <c r="F12" s="758"/>
      <c r="G12" s="406"/>
      <c r="H12" s="466">
        <f>SUM(H13:H22)</f>
        <v>1896.3</v>
      </c>
      <c r="I12" s="407"/>
      <c r="J12" s="408"/>
    </row>
    <row r="13" spans="2:11" ht="73.5" customHeight="1" x14ac:dyDescent="0.2">
      <c r="B13" s="32" t="s">
        <v>14</v>
      </c>
      <c r="C13" s="32" t="s">
        <v>219</v>
      </c>
      <c r="D13" s="474" t="s">
        <v>394</v>
      </c>
      <c r="E13" s="250" t="s">
        <v>575</v>
      </c>
      <c r="F13" s="250" t="s">
        <v>576</v>
      </c>
      <c r="G13" s="31" t="s">
        <v>190</v>
      </c>
      <c r="H13" s="10">
        <v>158</v>
      </c>
      <c r="I13" s="32" t="s">
        <v>494</v>
      </c>
      <c r="J13" s="409">
        <v>100</v>
      </c>
      <c r="K13" s="161">
        <f>+H13+H14+H16+H17+H18+H20+H25+H27</f>
        <v>2172.3000000000002</v>
      </c>
    </row>
    <row r="14" spans="2:11" ht="24" customHeight="1" x14ac:dyDescent="0.2">
      <c r="B14" s="794" t="s">
        <v>255</v>
      </c>
      <c r="C14" s="840" t="s">
        <v>773</v>
      </c>
      <c r="D14" s="842">
        <v>1</v>
      </c>
      <c r="E14" s="844" t="s">
        <v>782</v>
      </c>
      <c r="F14" s="844" t="s">
        <v>581</v>
      </c>
      <c r="G14" s="32" t="s">
        <v>0</v>
      </c>
      <c r="H14" s="8">
        <v>35.299999999999997</v>
      </c>
      <c r="I14" s="825" t="s">
        <v>495</v>
      </c>
      <c r="J14" s="865" t="s">
        <v>781</v>
      </c>
      <c r="K14" s="7">
        <f>+(H16*100)/K13</f>
        <v>61.777839156654231</v>
      </c>
    </row>
    <row r="15" spans="2:11" ht="24" customHeight="1" x14ac:dyDescent="0.2">
      <c r="B15" s="796"/>
      <c r="C15" s="841"/>
      <c r="D15" s="843"/>
      <c r="E15" s="845"/>
      <c r="F15" s="845"/>
      <c r="G15" s="32" t="s">
        <v>1</v>
      </c>
      <c r="H15" s="8">
        <v>150</v>
      </c>
      <c r="I15" s="825"/>
      <c r="J15" s="757"/>
    </row>
    <row r="16" spans="2:11" ht="55.5" customHeight="1" x14ac:dyDescent="0.2">
      <c r="B16" s="31" t="s">
        <v>774</v>
      </c>
      <c r="C16" s="34" t="s">
        <v>775</v>
      </c>
      <c r="D16" s="476">
        <v>1</v>
      </c>
      <c r="E16" s="477" t="s">
        <v>783</v>
      </c>
      <c r="F16" s="478" t="s">
        <v>576</v>
      </c>
      <c r="G16" s="32" t="s">
        <v>0</v>
      </c>
      <c r="H16" s="8">
        <v>1342</v>
      </c>
      <c r="I16" s="410" t="s">
        <v>911</v>
      </c>
      <c r="J16" s="409" t="s">
        <v>748</v>
      </c>
    </row>
    <row r="17" spans="2:10" ht="27.75" customHeight="1" x14ac:dyDescent="0.2">
      <c r="B17" s="794" t="s">
        <v>776</v>
      </c>
      <c r="C17" s="766" t="s">
        <v>777</v>
      </c>
      <c r="D17" s="778" t="s">
        <v>394</v>
      </c>
      <c r="E17" s="780" t="s">
        <v>579</v>
      </c>
      <c r="F17" s="780" t="s">
        <v>570</v>
      </c>
      <c r="G17" s="23" t="s">
        <v>1</v>
      </c>
      <c r="H17" s="411">
        <v>100</v>
      </c>
      <c r="I17" s="759" t="s">
        <v>498</v>
      </c>
      <c r="J17" s="755">
        <v>11</v>
      </c>
    </row>
    <row r="18" spans="2:10" ht="24" customHeight="1" x14ac:dyDescent="0.2">
      <c r="B18" s="795"/>
      <c r="C18" s="808"/>
      <c r="D18" s="866"/>
      <c r="E18" s="867"/>
      <c r="F18" s="867"/>
      <c r="G18" s="23" t="s">
        <v>0</v>
      </c>
      <c r="H18" s="469">
        <v>2</v>
      </c>
      <c r="I18" s="868"/>
      <c r="J18" s="756"/>
    </row>
    <row r="19" spans="2:10" ht="24" customHeight="1" x14ac:dyDescent="0.2">
      <c r="B19" s="796"/>
      <c r="C19" s="767"/>
      <c r="D19" s="779"/>
      <c r="E19" s="781"/>
      <c r="F19" s="781"/>
      <c r="G19" s="23" t="s">
        <v>3</v>
      </c>
      <c r="H19" s="411">
        <v>15</v>
      </c>
      <c r="I19" s="760"/>
      <c r="J19" s="757"/>
    </row>
    <row r="20" spans="2:10" ht="48.75" customHeight="1" x14ac:dyDescent="0.2">
      <c r="B20" s="32" t="s">
        <v>778</v>
      </c>
      <c r="C20" s="35" t="s">
        <v>779</v>
      </c>
      <c r="D20" s="482">
        <v>1</v>
      </c>
      <c r="E20" s="610" t="s">
        <v>577</v>
      </c>
      <c r="F20" s="478" t="s">
        <v>593</v>
      </c>
      <c r="G20" s="34" t="s">
        <v>0</v>
      </c>
      <c r="H20" s="467">
        <v>10</v>
      </c>
      <c r="I20" s="412" t="s">
        <v>496</v>
      </c>
      <c r="J20" s="643">
        <v>2</v>
      </c>
    </row>
    <row r="21" spans="2:10" ht="57.75" customHeight="1" x14ac:dyDescent="0.2">
      <c r="B21" s="32" t="s">
        <v>974</v>
      </c>
      <c r="C21" s="23" t="s">
        <v>975</v>
      </c>
      <c r="D21" s="505">
        <v>1</v>
      </c>
      <c r="E21" s="254" t="s">
        <v>976</v>
      </c>
      <c r="F21" s="249" t="s">
        <v>576</v>
      </c>
      <c r="G21" s="29" t="s">
        <v>3</v>
      </c>
      <c r="H21" s="10">
        <v>57.3</v>
      </c>
      <c r="I21" s="644" t="s">
        <v>994</v>
      </c>
      <c r="J21" s="409">
        <v>2</v>
      </c>
    </row>
    <row r="22" spans="2:10" ht="64.5" customHeight="1" x14ac:dyDescent="0.2">
      <c r="B22" s="32" t="s">
        <v>991</v>
      </c>
      <c r="C22" s="23" t="s">
        <v>990</v>
      </c>
      <c r="D22" s="505">
        <v>1</v>
      </c>
      <c r="E22" s="254" t="s">
        <v>976</v>
      </c>
      <c r="F22" s="249" t="s">
        <v>576</v>
      </c>
      <c r="G22" s="29" t="s">
        <v>3</v>
      </c>
      <c r="H22" s="10">
        <v>26.7</v>
      </c>
      <c r="I22" s="644" t="s">
        <v>992</v>
      </c>
      <c r="J22" s="652" t="s">
        <v>993</v>
      </c>
    </row>
    <row r="23" spans="2:10" ht="31.5" customHeight="1" x14ac:dyDescent="0.2">
      <c r="B23" s="322" t="s">
        <v>17</v>
      </c>
      <c r="C23" s="772" t="s">
        <v>22</v>
      </c>
      <c r="D23" s="773"/>
      <c r="E23" s="773"/>
      <c r="F23" s="773"/>
      <c r="G23" s="363"/>
      <c r="H23" s="433">
        <f>SUM(H24:H30)</f>
        <v>1847</v>
      </c>
      <c r="I23" s="413"/>
      <c r="J23" s="323"/>
    </row>
    <row r="24" spans="2:10" ht="24.75" customHeight="1" x14ac:dyDescent="0.2">
      <c r="B24" s="794" t="s">
        <v>784</v>
      </c>
      <c r="C24" s="794" t="s">
        <v>938</v>
      </c>
      <c r="D24" s="763" t="s">
        <v>394</v>
      </c>
      <c r="E24" s="780" t="s">
        <v>579</v>
      </c>
      <c r="F24" s="780" t="s">
        <v>525</v>
      </c>
      <c r="G24" s="32" t="s">
        <v>1</v>
      </c>
      <c r="H24" s="10">
        <v>654</v>
      </c>
      <c r="I24" s="849" t="s">
        <v>788</v>
      </c>
      <c r="J24" s="851" t="s">
        <v>736</v>
      </c>
    </row>
    <row r="25" spans="2:10" ht="29.25" customHeight="1" x14ac:dyDescent="0.2">
      <c r="B25" s="795"/>
      <c r="C25" s="795"/>
      <c r="D25" s="763"/>
      <c r="E25" s="781"/>
      <c r="F25" s="781"/>
      <c r="G25" s="32" t="s">
        <v>0</v>
      </c>
      <c r="H25" s="362">
        <v>500</v>
      </c>
      <c r="I25" s="850"/>
      <c r="J25" s="852"/>
    </row>
    <row r="26" spans="2:10" ht="42" customHeight="1" x14ac:dyDescent="0.2">
      <c r="B26" s="795"/>
      <c r="C26" s="795"/>
      <c r="D26" s="484" t="s">
        <v>578</v>
      </c>
      <c r="E26" s="254" t="s">
        <v>785</v>
      </c>
      <c r="F26" s="254" t="s">
        <v>564</v>
      </c>
      <c r="G26" s="32" t="s">
        <v>3</v>
      </c>
      <c r="H26" s="10">
        <v>116</v>
      </c>
      <c r="I26" s="850"/>
      <c r="J26" s="852"/>
    </row>
    <row r="27" spans="2:10" ht="51.75" customHeight="1" x14ac:dyDescent="0.2">
      <c r="B27" s="794" t="s">
        <v>851</v>
      </c>
      <c r="C27" s="794" t="s">
        <v>939</v>
      </c>
      <c r="D27" s="484" t="s">
        <v>394</v>
      </c>
      <c r="E27" s="249" t="s">
        <v>786</v>
      </c>
      <c r="F27" s="249" t="s">
        <v>525</v>
      </c>
      <c r="G27" s="18" t="s">
        <v>0</v>
      </c>
      <c r="H27" s="411">
        <v>25</v>
      </c>
      <c r="I27" s="762" t="s">
        <v>788</v>
      </c>
      <c r="J27" s="787" t="s">
        <v>473</v>
      </c>
    </row>
    <row r="28" spans="2:10" ht="50.25" customHeight="1" x14ac:dyDescent="0.2">
      <c r="B28" s="796"/>
      <c r="C28" s="796"/>
      <c r="D28" s="480" t="s">
        <v>381</v>
      </c>
      <c r="E28" s="249" t="s">
        <v>787</v>
      </c>
      <c r="F28" s="249" t="s">
        <v>564</v>
      </c>
      <c r="G28" s="18" t="s">
        <v>1</v>
      </c>
      <c r="H28" s="411">
        <v>375</v>
      </c>
      <c r="I28" s="762"/>
      <c r="J28" s="787"/>
    </row>
    <row r="29" spans="2:10" s="133" customFormat="1" ht="34.5" customHeight="1" x14ac:dyDescent="0.2">
      <c r="B29" s="794" t="s">
        <v>18</v>
      </c>
      <c r="C29" s="766" t="s">
        <v>940</v>
      </c>
      <c r="D29" s="778" t="s">
        <v>394</v>
      </c>
      <c r="E29" s="780" t="s">
        <v>579</v>
      </c>
      <c r="F29" s="780" t="s">
        <v>525</v>
      </c>
      <c r="G29" s="23" t="s">
        <v>1</v>
      </c>
      <c r="H29" s="411">
        <v>150</v>
      </c>
      <c r="I29" s="759" t="s">
        <v>497</v>
      </c>
      <c r="J29" s="755">
        <v>3</v>
      </c>
    </row>
    <row r="30" spans="2:10" s="133" customFormat="1" ht="36" customHeight="1" x14ac:dyDescent="0.2">
      <c r="B30" s="796"/>
      <c r="C30" s="767"/>
      <c r="D30" s="779"/>
      <c r="E30" s="781"/>
      <c r="F30" s="781"/>
      <c r="G30" s="23" t="s">
        <v>3</v>
      </c>
      <c r="H30" s="469">
        <v>27</v>
      </c>
      <c r="I30" s="760"/>
      <c r="J30" s="757"/>
    </row>
    <row r="31" spans="2:10" s="327" customFormat="1" ht="27.75" customHeight="1" x14ac:dyDescent="0.2">
      <c r="B31" s="324" t="s">
        <v>789</v>
      </c>
      <c r="C31" s="772" t="s">
        <v>29</v>
      </c>
      <c r="D31" s="773"/>
      <c r="E31" s="773"/>
      <c r="F31" s="773"/>
      <c r="G31" s="363"/>
      <c r="H31" s="433">
        <f>SUM(H32:H49)</f>
        <v>30218.5</v>
      </c>
      <c r="I31" s="415"/>
      <c r="J31" s="416"/>
    </row>
    <row r="32" spans="2:10" s="328" customFormat="1" ht="33" customHeight="1" x14ac:dyDescent="0.2">
      <c r="B32" s="794" t="s">
        <v>19</v>
      </c>
      <c r="C32" s="794" t="s">
        <v>317</v>
      </c>
      <c r="D32" s="778" t="s">
        <v>394</v>
      </c>
      <c r="E32" s="780" t="s">
        <v>604</v>
      </c>
      <c r="F32" s="780" t="s">
        <v>593</v>
      </c>
      <c r="G32" s="31" t="s">
        <v>3</v>
      </c>
      <c r="H32" s="417">
        <v>487.3</v>
      </c>
      <c r="I32" s="761" t="s">
        <v>417</v>
      </c>
      <c r="J32" s="787" t="s">
        <v>803</v>
      </c>
    </row>
    <row r="33" spans="2:13" s="328" customFormat="1" ht="27.75" customHeight="1" x14ac:dyDescent="0.2">
      <c r="B33" s="796"/>
      <c r="C33" s="796"/>
      <c r="D33" s="779"/>
      <c r="E33" s="781"/>
      <c r="F33" s="781"/>
      <c r="G33" s="31" t="s">
        <v>0</v>
      </c>
      <c r="H33" s="418">
        <v>3859.5</v>
      </c>
      <c r="I33" s="761"/>
      <c r="J33" s="787"/>
    </row>
    <row r="34" spans="2:13" s="328" customFormat="1" ht="26.25" customHeight="1" x14ac:dyDescent="0.2">
      <c r="B34" s="794" t="s">
        <v>20</v>
      </c>
      <c r="C34" s="835" t="s">
        <v>200</v>
      </c>
      <c r="D34" s="778" t="s">
        <v>394</v>
      </c>
      <c r="E34" s="780" t="s">
        <v>605</v>
      </c>
      <c r="F34" s="764" t="s">
        <v>606</v>
      </c>
      <c r="G34" s="761" t="s">
        <v>3</v>
      </c>
      <c r="H34" s="770">
        <v>1289.5</v>
      </c>
      <c r="I34" s="23" t="s">
        <v>418</v>
      </c>
      <c r="J34" s="124" t="s">
        <v>808</v>
      </c>
    </row>
    <row r="35" spans="2:13" s="328" customFormat="1" ht="30.75" customHeight="1" x14ac:dyDescent="0.2">
      <c r="B35" s="796"/>
      <c r="C35" s="836"/>
      <c r="D35" s="779"/>
      <c r="E35" s="781"/>
      <c r="F35" s="764"/>
      <c r="G35" s="761"/>
      <c r="H35" s="771"/>
      <c r="I35" s="23" t="s">
        <v>419</v>
      </c>
      <c r="J35" s="124" t="s">
        <v>810</v>
      </c>
    </row>
    <row r="36" spans="2:13" s="328" customFormat="1" ht="30.75" customHeight="1" x14ac:dyDescent="0.2">
      <c r="B36" s="31" t="s">
        <v>21</v>
      </c>
      <c r="C36" s="18" t="s">
        <v>32</v>
      </c>
      <c r="D36" s="484" t="s">
        <v>394</v>
      </c>
      <c r="E36" s="485" t="s">
        <v>607</v>
      </c>
      <c r="F36" s="253" t="s">
        <v>606</v>
      </c>
      <c r="G36" s="31" t="s">
        <v>0</v>
      </c>
      <c r="H36" s="45">
        <v>110</v>
      </c>
      <c r="I36" s="414" t="s">
        <v>420</v>
      </c>
      <c r="J36" s="124" t="s">
        <v>809</v>
      </c>
    </row>
    <row r="37" spans="2:13" s="328" customFormat="1" ht="30" customHeight="1" x14ac:dyDescent="0.2">
      <c r="B37" s="31" t="s">
        <v>790</v>
      </c>
      <c r="C37" s="18" t="s">
        <v>161</v>
      </c>
      <c r="D37" s="484" t="s">
        <v>394</v>
      </c>
      <c r="E37" s="485" t="s">
        <v>608</v>
      </c>
      <c r="F37" s="249" t="s">
        <v>609</v>
      </c>
      <c r="G37" s="31" t="s">
        <v>0</v>
      </c>
      <c r="H37" s="45">
        <v>275.3</v>
      </c>
      <c r="I37" s="23" t="s">
        <v>418</v>
      </c>
      <c r="J37" s="124" t="s">
        <v>808</v>
      </c>
    </row>
    <row r="38" spans="2:13" s="328" customFormat="1" ht="42" customHeight="1" x14ac:dyDescent="0.2">
      <c r="B38" s="31" t="s">
        <v>791</v>
      </c>
      <c r="C38" s="419" t="s">
        <v>34</v>
      </c>
      <c r="D38" s="484" t="s">
        <v>394</v>
      </c>
      <c r="E38" s="486" t="s">
        <v>610</v>
      </c>
      <c r="F38" s="249" t="s">
        <v>826</v>
      </c>
      <c r="G38" s="414" t="s">
        <v>0</v>
      </c>
      <c r="H38" s="45">
        <v>835</v>
      </c>
      <c r="I38" s="414" t="s">
        <v>421</v>
      </c>
      <c r="J38" s="129" t="s">
        <v>804</v>
      </c>
    </row>
    <row r="39" spans="2:13" s="328" customFormat="1" ht="36" customHeight="1" x14ac:dyDescent="0.2">
      <c r="B39" s="31" t="s">
        <v>792</v>
      </c>
      <c r="C39" s="18" t="s">
        <v>35</v>
      </c>
      <c r="D39" s="484" t="s">
        <v>394</v>
      </c>
      <c r="E39" s="249" t="s">
        <v>526</v>
      </c>
      <c r="F39" s="485" t="s">
        <v>611</v>
      </c>
      <c r="G39" s="31" t="s">
        <v>3</v>
      </c>
      <c r="H39" s="45">
        <v>345.6</v>
      </c>
      <c r="I39" s="414" t="s">
        <v>436</v>
      </c>
      <c r="J39" s="129" t="s">
        <v>359</v>
      </c>
    </row>
    <row r="40" spans="2:13" s="328" customFormat="1" ht="35.25" customHeight="1" x14ac:dyDescent="0.2">
      <c r="B40" s="31" t="s">
        <v>793</v>
      </c>
      <c r="C40" s="18" t="s">
        <v>221</v>
      </c>
      <c r="D40" s="484" t="s">
        <v>394</v>
      </c>
      <c r="E40" s="249" t="s">
        <v>924</v>
      </c>
      <c r="F40" s="485" t="s">
        <v>611</v>
      </c>
      <c r="G40" s="31" t="s">
        <v>3</v>
      </c>
      <c r="H40" s="45">
        <v>7.7</v>
      </c>
      <c r="I40" s="414" t="s">
        <v>422</v>
      </c>
      <c r="J40" s="129" t="s">
        <v>388</v>
      </c>
    </row>
    <row r="41" spans="2:13" s="328" customFormat="1" ht="69.75" customHeight="1" x14ac:dyDescent="0.2">
      <c r="B41" s="31" t="s">
        <v>794</v>
      </c>
      <c r="C41" s="18" t="s">
        <v>33</v>
      </c>
      <c r="D41" s="484" t="s">
        <v>394</v>
      </c>
      <c r="E41" s="249" t="s">
        <v>612</v>
      </c>
      <c r="F41" s="485" t="s">
        <v>593</v>
      </c>
      <c r="G41" s="31" t="s">
        <v>3</v>
      </c>
      <c r="H41" s="45">
        <v>37</v>
      </c>
      <c r="I41" s="414" t="s">
        <v>423</v>
      </c>
      <c r="J41" s="129" t="s">
        <v>359</v>
      </c>
    </row>
    <row r="42" spans="2:13" s="328" customFormat="1" ht="21.75" customHeight="1" x14ac:dyDescent="0.2">
      <c r="B42" s="794" t="s">
        <v>795</v>
      </c>
      <c r="C42" s="835" t="s">
        <v>178</v>
      </c>
      <c r="D42" s="778" t="s">
        <v>394</v>
      </c>
      <c r="E42" s="780" t="s">
        <v>633</v>
      </c>
      <c r="F42" s="780" t="s">
        <v>611</v>
      </c>
      <c r="G42" s="31" t="s">
        <v>3</v>
      </c>
      <c r="H42" s="45">
        <v>6405.5</v>
      </c>
      <c r="I42" s="766" t="s">
        <v>437</v>
      </c>
      <c r="J42" s="813" t="s">
        <v>807</v>
      </c>
      <c r="M42" s="659">
        <f>+H42+H44</f>
        <v>22739.200000000001</v>
      </c>
    </row>
    <row r="43" spans="2:13" s="328" customFormat="1" ht="20.25" customHeight="1" x14ac:dyDescent="0.2">
      <c r="B43" s="796"/>
      <c r="C43" s="836"/>
      <c r="D43" s="779"/>
      <c r="E43" s="781"/>
      <c r="F43" s="781"/>
      <c r="G43" s="31" t="s">
        <v>3</v>
      </c>
      <c r="H43" s="10">
        <v>0</v>
      </c>
      <c r="I43" s="767"/>
      <c r="J43" s="814"/>
    </row>
    <row r="44" spans="2:13" s="328" customFormat="1" ht="37.5" customHeight="1" x14ac:dyDescent="0.2">
      <c r="B44" s="31" t="s">
        <v>796</v>
      </c>
      <c r="C44" s="18" t="s">
        <v>179</v>
      </c>
      <c r="D44" s="484" t="s">
        <v>394</v>
      </c>
      <c r="E44" s="485" t="s">
        <v>633</v>
      </c>
      <c r="F44" s="249" t="s">
        <v>609</v>
      </c>
      <c r="G44" s="31" t="s">
        <v>3</v>
      </c>
      <c r="H44" s="45">
        <v>16333.7</v>
      </c>
      <c r="I44" s="23" t="s">
        <v>424</v>
      </c>
      <c r="J44" s="129" t="s">
        <v>806</v>
      </c>
    </row>
    <row r="45" spans="2:13" ht="31.5" customHeight="1" x14ac:dyDescent="0.2">
      <c r="B45" s="31" t="s">
        <v>797</v>
      </c>
      <c r="C45" s="420" t="s">
        <v>16</v>
      </c>
      <c r="D45" s="484" t="s">
        <v>394</v>
      </c>
      <c r="E45" s="485" t="s">
        <v>613</v>
      </c>
      <c r="F45" s="249" t="s">
        <v>593</v>
      </c>
      <c r="G45" s="31" t="s">
        <v>3</v>
      </c>
      <c r="H45" s="50">
        <v>1</v>
      </c>
      <c r="I45" s="420" t="s">
        <v>425</v>
      </c>
      <c r="J45" s="124" t="s">
        <v>805</v>
      </c>
    </row>
    <row r="46" spans="2:13" s="328" customFormat="1" ht="63" customHeight="1" x14ac:dyDescent="0.2">
      <c r="B46" s="31" t="s">
        <v>798</v>
      </c>
      <c r="C46" s="32" t="s">
        <v>180</v>
      </c>
      <c r="D46" s="484" t="s">
        <v>394</v>
      </c>
      <c r="E46" s="249" t="s">
        <v>526</v>
      </c>
      <c r="F46" s="485" t="s">
        <v>609</v>
      </c>
      <c r="G46" s="31" t="s">
        <v>3</v>
      </c>
      <c r="H46" s="10">
        <v>94.3</v>
      </c>
      <c r="I46" s="414" t="s">
        <v>438</v>
      </c>
      <c r="J46" s="129" t="s">
        <v>359</v>
      </c>
    </row>
    <row r="47" spans="2:13" s="330" customFormat="1" ht="39.75" customHeight="1" x14ac:dyDescent="0.2">
      <c r="B47" s="31" t="s">
        <v>799</v>
      </c>
      <c r="C47" s="421" t="s">
        <v>204</v>
      </c>
      <c r="D47" s="487">
        <v>1</v>
      </c>
      <c r="E47" s="488" t="s">
        <v>614</v>
      </c>
      <c r="F47" s="488" t="s">
        <v>593</v>
      </c>
      <c r="G47" s="414" t="s">
        <v>1</v>
      </c>
      <c r="H47" s="464">
        <v>32</v>
      </c>
      <c r="I47" s="23" t="s">
        <v>439</v>
      </c>
      <c r="J47" s="129">
        <v>100</v>
      </c>
      <c r="K47" s="329"/>
    </row>
    <row r="48" spans="2:13" s="330" customFormat="1" ht="51.75" customHeight="1" x14ac:dyDescent="0.2">
      <c r="B48" s="31" t="s">
        <v>800</v>
      </c>
      <c r="C48" s="421" t="s">
        <v>801</v>
      </c>
      <c r="D48" s="487">
        <v>1</v>
      </c>
      <c r="E48" s="488" t="s">
        <v>614</v>
      </c>
      <c r="F48" s="488" t="s">
        <v>609</v>
      </c>
      <c r="G48" s="414" t="s">
        <v>1</v>
      </c>
      <c r="H48" s="464">
        <v>32</v>
      </c>
      <c r="I48" s="23" t="s">
        <v>802</v>
      </c>
      <c r="J48" s="124" t="s">
        <v>443</v>
      </c>
      <c r="K48" s="329"/>
    </row>
    <row r="49" spans="2:11" s="330" customFormat="1" ht="52.5" customHeight="1" x14ac:dyDescent="0.2">
      <c r="B49" s="57" t="s">
        <v>852</v>
      </c>
      <c r="C49" s="422" t="s">
        <v>53</v>
      </c>
      <c r="D49" s="489" t="s">
        <v>394</v>
      </c>
      <c r="E49" s="490" t="s">
        <v>615</v>
      </c>
      <c r="F49" s="491" t="s">
        <v>593</v>
      </c>
      <c r="G49" s="422" t="s">
        <v>3</v>
      </c>
      <c r="H49" s="423">
        <v>73.099999999999994</v>
      </c>
      <c r="I49" s="218" t="s">
        <v>426</v>
      </c>
      <c r="J49" s="424" t="s">
        <v>351</v>
      </c>
    </row>
    <row r="50" spans="2:11" s="328" customFormat="1" ht="27" customHeight="1" x14ac:dyDescent="0.2">
      <c r="B50" s="324" t="s">
        <v>811</v>
      </c>
      <c r="C50" s="415" t="s">
        <v>13</v>
      </c>
      <c r="D50" s="492"/>
      <c r="E50" s="493"/>
      <c r="F50" s="493"/>
      <c r="G50" s="425"/>
      <c r="H50" s="426">
        <f>SUM(H51:H56)</f>
        <v>817.5</v>
      </c>
      <c r="I50" s="427"/>
      <c r="J50" s="428"/>
    </row>
    <row r="51" spans="2:11" s="328" customFormat="1" ht="45.75" customHeight="1" x14ac:dyDescent="0.2">
      <c r="B51" s="31" t="s">
        <v>23</v>
      </c>
      <c r="C51" s="31" t="s">
        <v>812</v>
      </c>
      <c r="D51" s="494">
        <v>1</v>
      </c>
      <c r="E51" s="495" t="s">
        <v>814</v>
      </c>
      <c r="F51" s="485" t="s">
        <v>593</v>
      </c>
      <c r="G51" s="31" t="s">
        <v>0</v>
      </c>
      <c r="H51" s="10">
        <v>150</v>
      </c>
      <c r="I51" s="414" t="s">
        <v>813</v>
      </c>
      <c r="J51" s="129" t="s">
        <v>359</v>
      </c>
    </row>
    <row r="52" spans="2:11" s="328" customFormat="1" ht="35.25" customHeight="1" x14ac:dyDescent="0.2">
      <c r="B52" s="31" t="s">
        <v>24</v>
      </c>
      <c r="C52" s="465" t="s">
        <v>39</v>
      </c>
      <c r="D52" s="494">
        <v>1</v>
      </c>
      <c r="E52" s="495" t="s">
        <v>618</v>
      </c>
      <c r="F52" s="485" t="s">
        <v>589</v>
      </c>
      <c r="G52" s="414" t="s">
        <v>0</v>
      </c>
      <c r="H52" s="429">
        <v>70</v>
      </c>
      <c r="I52" s="414" t="s">
        <v>815</v>
      </c>
      <c r="J52" s="129" t="s">
        <v>359</v>
      </c>
    </row>
    <row r="53" spans="2:11" s="328" customFormat="1" ht="35.25" customHeight="1" x14ac:dyDescent="0.2">
      <c r="B53" s="31" t="s">
        <v>25</v>
      </c>
      <c r="C53" s="465" t="s">
        <v>40</v>
      </c>
      <c r="D53" s="494">
        <v>1</v>
      </c>
      <c r="E53" s="495" t="s">
        <v>619</v>
      </c>
      <c r="F53" s="485" t="s">
        <v>609</v>
      </c>
      <c r="G53" s="414" t="s">
        <v>0</v>
      </c>
      <c r="H53" s="429">
        <v>140</v>
      </c>
      <c r="I53" s="414" t="s">
        <v>815</v>
      </c>
      <c r="J53" s="129" t="s">
        <v>359</v>
      </c>
    </row>
    <row r="54" spans="2:11" s="328" customFormat="1" ht="35.25" customHeight="1" x14ac:dyDescent="0.2">
      <c r="B54" s="31" t="s">
        <v>26</v>
      </c>
      <c r="C54" s="414" t="s">
        <v>41</v>
      </c>
      <c r="D54" s="494">
        <v>1</v>
      </c>
      <c r="E54" s="495" t="s">
        <v>620</v>
      </c>
      <c r="F54" s="485" t="s">
        <v>589</v>
      </c>
      <c r="G54" s="414" t="s">
        <v>0</v>
      </c>
      <c r="H54" s="429">
        <v>40</v>
      </c>
      <c r="I54" s="414" t="s">
        <v>427</v>
      </c>
      <c r="J54" s="124" t="s">
        <v>441</v>
      </c>
    </row>
    <row r="55" spans="2:11" s="328" customFormat="1" ht="50.25" customHeight="1" x14ac:dyDescent="0.2">
      <c r="B55" s="31" t="s">
        <v>27</v>
      </c>
      <c r="C55" s="414" t="s">
        <v>215</v>
      </c>
      <c r="D55" s="494">
        <v>1</v>
      </c>
      <c r="E55" s="495" t="s">
        <v>632</v>
      </c>
      <c r="F55" s="485" t="s">
        <v>609</v>
      </c>
      <c r="G55" s="414" t="s">
        <v>0</v>
      </c>
      <c r="H55" s="464">
        <v>400</v>
      </c>
      <c r="I55" s="414" t="s">
        <v>442</v>
      </c>
      <c r="J55" s="124" t="s">
        <v>816</v>
      </c>
      <c r="K55" s="330"/>
    </row>
    <row r="56" spans="2:11" s="328" customFormat="1" ht="35.25" customHeight="1" x14ac:dyDescent="0.2">
      <c r="B56" s="31" t="s">
        <v>185</v>
      </c>
      <c r="C56" s="23" t="s">
        <v>183</v>
      </c>
      <c r="D56" s="484" t="s">
        <v>394</v>
      </c>
      <c r="E56" s="485" t="s">
        <v>621</v>
      </c>
      <c r="F56" s="485" t="s">
        <v>609</v>
      </c>
      <c r="G56" s="414" t="s">
        <v>1</v>
      </c>
      <c r="H56" s="464">
        <v>17.5</v>
      </c>
      <c r="I56" s="23" t="s">
        <v>428</v>
      </c>
      <c r="J56" s="124" t="s">
        <v>817</v>
      </c>
    </row>
    <row r="57" spans="2:11" s="328" customFormat="1" ht="35.25" customHeight="1" x14ac:dyDescent="0.2">
      <c r="B57" s="324" t="s">
        <v>818</v>
      </c>
      <c r="C57" s="758" t="s">
        <v>181</v>
      </c>
      <c r="D57" s="758"/>
      <c r="E57" s="758"/>
      <c r="F57" s="496"/>
      <c r="G57" s="322"/>
      <c r="H57" s="426">
        <f>SUM(H58:H69)</f>
        <v>3802.2000000000003</v>
      </c>
      <c r="I57" s="427"/>
      <c r="J57" s="428"/>
    </row>
    <row r="58" spans="2:11" s="328" customFormat="1" ht="57" customHeight="1" x14ac:dyDescent="0.2">
      <c r="B58" s="31" t="s">
        <v>819</v>
      </c>
      <c r="C58" s="29" t="s">
        <v>820</v>
      </c>
      <c r="D58" s="484" t="s">
        <v>394</v>
      </c>
      <c r="E58" s="249" t="s">
        <v>622</v>
      </c>
      <c r="F58" s="485" t="s">
        <v>623</v>
      </c>
      <c r="G58" s="31" t="s">
        <v>0</v>
      </c>
      <c r="H58" s="10">
        <v>1420</v>
      </c>
      <c r="I58" s="29" t="s">
        <v>444</v>
      </c>
      <c r="J58" s="129" t="s">
        <v>441</v>
      </c>
    </row>
    <row r="59" spans="2:11" s="328" customFormat="1" ht="21" customHeight="1" x14ac:dyDescent="0.2">
      <c r="B59" s="761" t="s">
        <v>256</v>
      </c>
      <c r="C59" s="761" t="s">
        <v>821</v>
      </c>
      <c r="D59" s="812" t="s">
        <v>394</v>
      </c>
      <c r="E59" s="811" t="s">
        <v>624</v>
      </c>
      <c r="F59" s="791" t="s">
        <v>593</v>
      </c>
      <c r="G59" s="32" t="s">
        <v>3</v>
      </c>
      <c r="H59" s="45">
        <v>79.5</v>
      </c>
      <c r="I59" s="817" t="s">
        <v>823</v>
      </c>
      <c r="J59" s="787" t="s">
        <v>824</v>
      </c>
    </row>
    <row r="60" spans="2:11" s="328" customFormat="1" ht="21.75" customHeight="1" x14ac:dyDescent="0.2">
      <c r="B60" s="761"/>
      <c r="C60" s="761"/>
      <c r="D60" s="812"/>
      <c r="E60" s="811"/>
      <c r="F60" s="791"/>
      <c r="G60" s="32" t="s">
        <v>0</v>
      </c>
      <c r="H60" s="45">
        <v>123.3</v>
      </c>
      <c r="I60" s="817"/>
      <c r="J60" s="787"/>
    </row>
    <row r="61" spans="2:11" s="328" customFormat="1" ht="30" customHeight="1" x14ac:dyDescent="0.2">
      <c r="B61" s="31" t="s">
        <v>257</v>
      </c>
      <c r="C61" s="31" t="s">
        <v>46</v>
      </c>
      <c r="D61" s="497" t="s">
        <v>394</v>
      </c>
      <c r="E61" s="477" t="s">
        <v>624</v>
      </c>
      <c r="F61" s="477" t="s">
        <v>593</v>
      </c>
      <c r="G61" s="32" t="s">
        <v>0</v>
      </c>
      <c r="H61" s="10">
        <v>48</v>
      </c>
      <c r="I61" s="468" t="s">
        <v>429</v>
      </c>
      <c r="J61" s="129" t="s">
        <v>383</v>
      </c>
    </row>
    <row r="62" spans="2:11" s="328" customFormat="1" ht="40.5" customHeight="1" x14ac:dyDescent="0.2">
      <c r="B62" s="761" t="s">
        <v>822</v>
      </c>
      <c r="C62" s="834" t="s">
        <v>827</v>
      </c>
      <c r="D62" s="484" t="s">
        <v>394</v>
      </c>
      <c r="E62" s="249" t="s">
        <v>786</v>
      </c>
      <c r="F62" s="249" t="s">
        <v>525</v>
      </c>
      <c r="G62" s="32" t="s">
        <v>0</v>
      </c>
      <c r="H62" s="469">
        <v>7.5</v>
      </c>
      <c r="I62" s="818" t="s">
        <v>429</v>
      </c>
      <c r="J62" s="815"/>
    </row>
    <row r="63" spans="2:11" s="328" customFormat="1" ht="42" customHeight="1" x14ac:dyDescent="0.2">
      <c r="B63" s="761"/>
      <c r="C63" s="834"/>
      <c r="D63" s="484" t="s">
        <v>381</v>
      </c>
      <c r="E63" s="249" t="s">
        <v>603</v>
      </c>
      <c r="F63" s="485" t="s">
        <v>564</v>
      </c>
      <c r="G63" s="32" t="s">
        <v>1</v>
      </c>
      <c r="H63" s="469">
        <v>42.5</v>
      </c>
      <c r="I63" s="819"/>
      <c r="J63" s="815"/>
    </row>
    <row r="64" spans="2:11" s="328" customFormat="1" ht="54.75" customHeight="1" x14ac:dyDescent="0.2">
      <c r="B64" s="31" t="s">
        <v>258</v>
      </c>
      <c r="C64" s="31" t="s">
        <v>47</v>
      </c>
      <c r="D64" s="497" t="s">
        <v>394</v>
      </c>
      <c r="E64" s="478" t="s">
        <v>627</v>
      </c>
      <c r="F64" s="477" t="s">
        <v>593</v>
      </c>
      <c r="G64" s="31" t="s">
        <v>3</v>
      </c>
      <c r="H64" s="431">
        <v>1900</v>
      </c>
      <c r="I64" s="432" t="s">
        <v>430</v>
      </c>
      <c r="J64" s="129" t="s">
        <v>825</v>
      </c>
    </row>
    <row r="65" spans="2:10" s="328" customFormat="1" ht="61.5" customHeight="1" x14ac:dyDescent="0.2">
      <c r="B65" s="31" t="s">
        <v>259</v>
      </c>
      <c r="C65" s="31" t="s">
        <v>48</v>
      </c>
      <c r="D65" s="484" t="s">
        <v>394</v>
      </c>
      <c r="E65" s="485" t="s">
        <v>616</v>
      </c>
      <c r="F65" s="485" t="s">
        <v>593</v>
      </c>
      <c r="G65" s="32" t="s">
        <v>3</v>
      </c>
      <c r="H65" s="45">
        <v>68</v>
      </c>
      <c r="I65" s="414" t="s">
        <v>445</v>
      </c>
      <c r="J65" s="124" t="s">
        <v>388</v>
      </c>
    </row>
    <row r="66" spans="2:10" s="328" customFormat="1" ht="30.75" customHeight="1" x14ac:dyDescent="0.2">
      <c r="B66" s="31" t="s">
        <v>262</v>
      </c>
      <c r="C66" s="31" t="s">
        <v>166</v>
      </c>
      <c r="D66" s="484" t="s">
        <v>394</v>
      </c>
      <c r="E66" s="249" t="s">
        <v>617</v>
      </c>
      <c r="F66" s="485" t="s">
        <v>593</v>
      </c>
      <c r="G66" s="32" t="s">
        <v>3</v>
      </c>
      <c r="H66" s="45">
        <v>24.4</v>
      </c>
      <c r="I66" s="414" t="s">
        <v>431</v>
      </c>
      <c r="J66" s="124" t="s">
        <v>359</v>
      </c>
    </row>
    <row r="67" spans="2:10" s="330" customFormat="1" ht="42" customHeight="1" x14ac:dyDescent="0.2">
      <c r="B67" s="31" t="s">
        <v>260</v>
      </c>
      <c r="C67" s="414" t="s">
        <v>182</v>
      </c>
      <c r="D67" s="484" t="s">
        <v>394</v>
      </c>
      <c r="E67" s="495" t="s">
        <v>626</v>
      </c>
      <c r="F67" s="477" t="s">
        <v>593</v>
      </c>
      <c r="G67" s="414" t="s">
        <v>1</v>
      </c>
      <c r="H67" s="464">
        <v>30</v>
      </c>
      <c r="I67" s="23" t="s">
        <v>432</v>
      </c>
      <c r="J67" s="124" t="s">
        <v>354</v>
      </c>
    </row>
    <row r="68" spans="2:10" s="328" customFormat="1" ht="22.5" customHeight="1" x14ac:dyDescent="0.2">
      <c r="B68" s="761" t="s">
        <v>261</v>
      </c>
      <c r="C68" s="762" t="s">
        <v>446</v>
      </c>
      <c r="D68" s="763" t="s">
        <v>394</v>
      </c>
      <c r="E68" s="764" t="s">
        <v>625</v>
      </c>
      <c r="F68" s="765" t="s">
        <v>593</v>
      </c>
      <c r="G68" s="414" t="s">
        <v>3</v>
      </c>
      <c r="H68" s="464">
        <v>56</v>
      </c>
      <c r="I68" s="766" t="s">
        <v>447</v>
      </c>
      <c r="J68" s="768" t="s">
        <v>359</v>
      </c>
    </row>
    <row r="69" spans="2:10" s="328" customFormat="1" ht="23.25" customHeight="1" x14ac:dyDescent="0.2">
      <c r="B69" s="761"/>
      <c r="C69" s="762"/>
      <c r="D69" s="763"/>
      <c r="E69" s="764"/>
      <c r="F69" s="765"/>
      <c r="G69" s="414" t="s">
        <v>0</v>
      </c>
      <c r="H69" s="464">
        <v>3</v>
      </c>
      <c r="I69" s="767"/>
      <c r="J69" s="769"/>
    </row>
    <row r="70" spans="2:10" s="331" customFormat="1" ht="27.75" customHeight="1" x14ac:dyDescent="0.2">
      <c r="B70" s="324" t="s">
        <v>263</v>
      </c>
      <c r="C70" s="772" t="s">
        <v>165</v>
      </c>
      <c r="D70" s="773"/>
      <c r="E70" s="773"/>
      <c r="F70" s="493"/>
      <c r="G70" s="425"/>
      <c r="H70" s="433">
        <f>SUM(H71:H72)</f>
        <v>537.70000000000005</v>
      </c>
      <c r="I70" s="415"/>
      <c r="J70" s="428"/>
    </row>
    <row r="71" spans="2:10" s="330" customFormat="1" ht="20.25" customHeight="1" x14ac:dyDescent="0.2">
      <c r="B71" s="794" t="s">
        <v>264</v>
      </c>
      <c r="C71" s="766" t="s">
        <v>52</v>
      </c>
      <c r="D71" s="474" t="s">
        <v>394</v>
      </c>
      <c r="E71" s="792" t="s">
        <v>628</v>
      </c>
      <c r="F71" s="252" t="s">
        <v>593</v>
      </c>
      <c r="G71" s="29" t="s">
        <v>0</v>
      </c>
      <c r="H71" s="45">
        <v>348.3</v>
      </c>
      <c r="I71" s="766" t="s">
        <v>433</v>
      </c>
      <c r="J71" s="813" t="s">
        <v>448</v>
      </c>
    </row>
    <row r="72" spans="2:10" s="330" customFormat="1" ht="20.25" customHeight="1" x14ac:dyDescent="0.2">
      <c r="B72" s="796"/>
      <c r="C72" s="833"/>
      <c r="D72" s="476"/>
      <c r="E72" s="793"/>
      <c r="F72" s="361"/>
      <c r="G72" s="29" t="s">
        <v>3</v>
      </c>
      <c r="H72" s="45">
        <v>189.4</v>
      </c>
      <c r="I72" s="767"/>
      <c r="J72" s="816"/>
    </row>
    <row r="73" spans="2:10" s="331" customFormat="1" ht="28.5" customHeight="1" x14ac:dyDescent="0.2">
      <c r="B73" s="324" t="s">
        <v>828</v>
      </c>
      <c r="C73" s="415" t="s">
        <v>217</v>
      </c>
      <c r="D73" s="492"/>
      <c r="E73" s="493"/>
      <c r="F73" s="493"/>
      <c r="G73" s="425"/>
      <c r="H73" s="433">
        <f>SUM(H74:H85)</f>
        <v>528.9</v>
      </c>
      <c r="I73" s="415"/>
      <c r="J73" s="416"/>
    </row>
    <row r="74" spans="2:10" s="330" customFormat="1" ht="33.75" customHeight="1" x14ac:dyDescent="0.2">
      <c r="B74" s="31" t="s">
        <v>833</v>
      </c>
      <c r="C74" s="360" t="s">
        <v>216</v>
      </c>
      <c r="D74" s="476">
        <v>1</v>
      </c>
      <c r="E74" s="361" t="s">
        <v>629</v>
      </c>
      <c r="F74" s="249" t="s">
        <v>593</v>
      </c>
      <c r="G74" s="29" t="s">
        <v>0</v>
      </c>
      <c r="H74" s="45">
        <v>49</v>
      </c>
      <c r="I74" s="360" t="s">
        <v>449</v>
      </c>
      <c r="J74" s="129" t="s">
        <v>450</v>
      </c>
    </row>
    <row r="75" spans="2:10" s="1" customFormat="1" ht="33" customHeight="1" x14ac:dyDescent="0.2">
      <c r="B75" s="70" t="s">
        <v>265</v>
      </c>
      <c r="C75" s="32" t="s">
        <v>341</v>
      </c>
      <c r="D75" s="484" t="s">
        <v>394</v>
      </c>
      <c r="E75" s="485" t="s">
        <v>630</v>
      </c>
      <c r="F75" s="498" t="s">
        <v>631</v>
      </c>
      <c r="G75" s="422" t="s">
        <v>0</v>
      </c>
      <c r="H75" s="516">
        <v>12</v>
      </c>
      <c r="I75" s="517" t="s">
        <v>434</v>
      </c>
      <c r="J75" s="124" t="s">
        <v>383</v>
      </c>
    </row>
    <row r="76" spans="2:10" s="1" customFormat="1" ht="39" customHeight="1" x14ac:dyDescent="0.2">
      <c r="B76" s="70" t="s">
        <v>266</v>
      </c>
      <c r="C76" s="32" t="s">
        <v>337</v>
      </c>
      <c r="D76" s="484" t="s">
        <v>394</v>
      </c>
      <c r="E76" s="485" t="s">
        <v>630</v>
      </c>
      <c r="F76" s="485" t="s">
        <v>539</v>
      </c>
      <c r="G76" s="422" t="s">
        <v>0</v>
      </c>
      <c r="H76" s="516">
        <v>17</v>
      </c>
      <c r="I76" s="218" t="s">
        <v>451</v>
      </c>
      <c r="J76" s="124" t="s">
        <v>488</v>
      </c>
    </row>
    <row r="77" spans="2:10" s="1" customFormat="1" ht="48.75" customHeight="1" x14ac:dyDescent="0.2">
      <c r="B77" s="782" t="s">
        <v>267</v>
      </c>
      <c r="C77" s="782" t="s">
        <v>218</v>
      </c>
      <c r="D77" s="499" t="s">
        <v>394</v>
      </c>
      <c r="E77" s="486" t="s">
        <v>601</v>
      </c>
      <c r="F77" s="800" t="s">
        <v>596</v>
      </c>
      <c r="G77" s="364" t="s">
        <v>3</v>
      </c>
      <c r="H77" s="434">
        <v>53.2</v>
      </c>
      <c r="I77" s="797" t="s">
        <v>602</v>
      </c>
      <c r="J77" s="805" t="s">
        <v>359</v>
      </c>
    </row>
    <row r="78" spans="2:10" s="1" customFormat="1" ht="34.5" customHeight="1" x14ac:dyDescent="0.2">
      <c r="B78" s="783"/>
      <c r="C78" s="783"/>
      <c r="D78" s="499" t="s">
        <v>381</v>
      </c>
      <c r="E78" s="486" t="s">
        <v>830</v>
      </c>
      <c r="F78" s="801"/>
      <c r="G78" s="776" t="s">
        <v>0</v>
      </c>
      <c r="H78" s="803">
        <v>99.6</v>
      </c>
      <c r="I78" s="798"/>
      <c r="J78" s="806"/>
    </row>
    <row r="79" spans="2:10" s="1" customFormat="1" ht="45.75" customHeight="1" x14ac:dyDescent="0.2">
      <c r="B79" s="784"/>
      <c r="C79" s="784"/>
      <c r="D79" s="500" t="s">
        <v>435</v>
      </c>
      <c r="E79" s="501" t="s">
        <v>829</v>
      </c>
      <c r="F79" s="802"/>
      <c r="G79" s="777"/>
      <c r="H79" s="804"/>
      <c r="I79" s="799"/>
      <c r="J79" s="807"/>
    </row>
    <row r="80" spans="2:10" s="1" customFormat="1" ht="30.75" customHeight="1" x14ac:dyDescent="0.2">
      <c r="B80" s="788" t="s">
        <v>268</v>
      </c>
      <c r="C80" s="782" t="s">
        <v>72</v>
      </c>
      <c r="D80" s="499" t="s">
        <v>394</v>
      </c>
      <c r="E80" s="502" t="s">
        <v>597</v>
      </c>
      <c r="F80" s="827" t="s">
        <v>598</v>
      </c>
      <c r="G80" s="70" t="s">
        <v>3</v>
      </c>
      <c r="H80" s="72">
        <v>73.599999999999994</v>
      </c>
      <c r="I80" s="518" t="s">
        <v>457</v>
      </c>
      <c r="J80" s="519" t="s">
        <v>359</v>
      </c>
    </row>
    <row r="81" spans="2:10" s="1" customFormat="1" ht="30.75" customHeight="1" x14ac:dyDescent="0.2">
      <c r="B81" s="789"/>
      <c r="C81" s="783"/>
      <c r="D81" s="503" t="s">
        <v>381</v>
      </c>
      <c r="E81" s="502" t="s">
        <v>599</v>
      </c>
      <c r="F81" s="828"/>
      <c r="G81" s="776" t="s">
        <v>0</v>
      </c>
      <c r="H81" s="774">
        <v>17.5</v>
      </c>
      <c r="I81" s="823" t="s">
        <v>831</v>
      </c>
      <c r="J81" s="821" t="s">
        <v>400</v>
      </c>
    </row>
    <row r="82" spans="2:10" s="1" customFormat="1" ht="30.75" customHeight="1" x14ac:dyDescent="0.2">
      <c r="B82" s="790"/>
      <c r="C82" s="784"/>
      <c r="D82" s="503" t="s">
        <v>435</v>
      </c>
      <c r="E82" s="502" t="s">
        <v>600</v>
      </c>
      <c r="F82" s="829"/>
      <c r="G82" s="777"/>
      <c r="H82" s="775"/>
      <c r="I82" s="824"/>
      <c r="J82" s="822"/>
    </row>
    <row r="83" spans="2:10" s="1" customFormat="1" ht="42" customHeight="1" x14ac:dyDescent="0.2">
      <c r="B83" s="70" t="s">
        <v>835</v>
      </c>
      <c r="C83" s="70" t="s">
        <v>942</v>
      </c>
      <c r="D83" s="499" t="s">
        <v>394</v>
      </c>
      <c r="E83" s="249" t="s">
        <v>786</v>
      </c>
      <c r="F83" s="486" t="s">
        <v>832</v>
      </c>
      <c r="G83" s="422" t="s">
        <v>3</v>
      </c>
      <c r="H83" s="423">
        <v>90</v>
      </c>
      <c r="I83" s="218" t="s">
        <v>836</v>
      </c>
      <c r="J83" s="424" t="s">
        <v>355</v>
      </c>
    </row>
    <row r="84" spans="2:10" s="1" customFormat="1" ht="43.5" customHeight="1" x14ac:dyDescent="0.2">
      <c r="B84" s="70" t="s">
        <v>834</v>
      </c>
      <c r="C84" s="70" t="s">
        <v>943</v>
      </c>
      <c r="D84" s="499" t="s">
        <v>394</v>
      </c>
      <c r="E84" s="249" t="s">
        <v>786</v>
      </c>
      <c r="F84" s="486" t="s">
        <v>832</v>
      </c>
      <c r="G84" s="422" t="s">
        <v>3</v>
      </c>
      <c r="H84" s="423">
        <v>87</v>
      </c>
      <c r="I84" s="218" t="s">
        <v>837</v>
      </c>
      <c r="J84" s="424" t="s">
        <v>416</v>
      </c>
    </row>
    <row r="85" spans="2:10" s="1" customFormat="1" ht="43.5" customHeight="1" x14ac:dyDescent="0.2">
      <c r="B85" s="422" t="s">
        <v>269</v>
      </c>
      <c r="C85" s="422" t="s">
        <v>729</v>
      </c>
      <c r="D85" s="499" t="s">
        <v>394</v>
      </c>
      <c r="E85" s="504" t="s">
        <v>941</v>
      </c>
      <c r="F85" s="486" t="s">
        <v>596</v>
      </c>
      <c r="G85" s="435" t="s">
        <v>0</v>
      </c>
      <c r="H85" s="349">
        <v>30</v>
      </c>
      <c r="I85" s="218" t="s">
        <v>730</v>
      </c>
      <c r="J85" s="424" t="s">
        <v>640</v>
      </c>
    </row>
    <row r="86" spans="2:10" s="328" customFormat="1" ht="26.25" customHeight="1" x14ac:dyDescent="0.2">
      <c r="B86" s="324" t="s">
        <v>838</v>
      </c>
      <c r="C86" s="772" t="s">
        <v>59</v>
      </c>
      <c r="D86" s="773"/>
      <c r="E86" s="773"/>
      <c r="F86" s="493"/>
      <c r="G86" s="425"/>
      <c r="H86" s="433">
        <f>SUM(H87:H105)</f>
        <v>1783.6</v>
      </c>
      <c r="I86" s="415"/>
      <c r="J86" s="416"/>
    </row>
    <row r="87" spans="2:10" s="328" customFormat="1" ht="45" customHeight="1" x14ac:dyDescent="0.2">
      <c r="B87" s="57" t="s">
        <v>850</v>
      </c>
      <c r="C87" s="29" t="s">
        <v>147</v>
      </c>
      <c r="D87" s="505">
        <v>1</v>
      </c>
      <c r="E87" s="254" t="s">
        <v>944</v>
      </c>
      <c r="F87" s="254" t="s">
        <v>594</v>
      </c>
      <c r="G87" s="29" t="s">
        <v>0</v>
      </c>
      <c r="H87" s="10">
        <v>71.8</v>
      </c>
      <c r="I87" s="29" t="s">
        <v>452</v>
      </c>
      <c r="J87" s="129" t="s">
        <v>394</v>
      </c>
    </row>
    <row r="88" spans="2:10" s="328" customFormat="1" ht="42" customHeight="1" x14ac:dyDescent="0.2">
      <c r="B88" s="794" t="s">
        <v>270</v>
      </c>
      <c r="C88" s="766" t="s">
        <v>945</v>
      </c>
      <c r="D88" s="505">
        <v>1</v>
      </c>
      <c r="E88" s="485" t="s">
        <v>582</v>
      </c>
      <c r="F88" s="254" t="s">
        <v>525</v>
      </c>
      <c r="G88" s="766" t="s">
        <v>0</v>
      </c>
      <c r="H88" s="809">
        <v>65</v>
      </c>
      <c r="I88" s="766" t="s">
        <v>453</v>
      </c>
      <c r="J88" s="813" t="s">
        <v>435</v>
      </c>
    </row>
    <row r="89" spans="2:10" s="328" customFormat="1" ht="30.75" customHeight="1" x14ac:dyDescent="0.2">
      <c r="B89" s="795"/>
      <c r="C89" s="808"/>
      <c r="D89" s="505">
        <v>2</v>
      </c>
      <c r="E89" s="485" t="s">
        <v>584</v>
      </c>
      <c r="F89" s="254" t="s">
        <v>585</v>
      </c>
      <c r="G89" s="767"/>
      <c r="H89" s="810"/>
      <c r="I89" s="808"/>
      <c r="J89" s="820"/>
    </row>
    <row r="90" spans="2:10" s="328" customFormat="1" ht="42" customHeight="1" x14ac:dyDescent="0.2">
      <c r="B90" s="795"/>
      <c r="C90" s="808"/>
      <c r="D90" s="505">
        <v>3</v>
      </c>
      <c r="E90" s="254" t="s">
        <v>567</v>
      </c>
      <c r="F90" s="254" t="s">
        <v>564</v>
      </c>
      <c r="G90" s="766" t="s">
        <v>1</v>
      </c>
      <c r="H90" s="809">
        <v>375</v>
      </c>
      <c r="I90" s="808"/>
      <c r="J90" s="820"/>
    </row>
    <row r="91" spans="2:10" s="328" customFormat="1" ht="33" customHeight="1" x14ac:dyDescent="0.2">
      <c r="B91" s="796"/>
      <c r="C91" s="767"/>
      <c r="D91" s="505">
        <v>4</v>
      </c>
      <c r="E91" s="485" t="s">
        <v>583</v>
      </c>
      <c r="F91" s="254" t="s">
        <v>530</v>
      </c>
      <c r="G91" s="767"/>
      <c r="H91" s="810"/>
      <c r="I91" s="767"/>
      <c r="J91" s="814"/>
    </row>
    <row r="92" spans="2:10" s="328" customFormat="1" ht="63.75" customHeight="1" x14ac:dyDescent="0.2">
      <c r="B92" s="436" t="s">
        <v>271</v>
      </c>
      <c r="C92" s="29" t="s">
        <v>54</v>
      </c>
      <c r="D92" s="505">
        <v>1</v>
      </c>
      <c r="E92" s="254" t="s">
        <v>586</v>
      </c>
      <c r="F92" s="254" t="s">
        <v>587</v>
      </c>
      <c r="G92" s="29" t="s">
        <v>0</v>
      </c>
      <c r="H92" s="10">
        <v>200</v>
      </c>
      <c r="I92" s="29" t="s">
        <v>454</v>
      </c>
      <c r="J92" s="129" t="s">
        <v>359</v>
      </c>
    </row>
    <row r="93" spans="2:10" s="328" customFormat="1" ht="27" customHeight="1" x14ac:dyDescent="0.2">
      <c r="B93" s="436" t="s">
        <v>839</v>
      </c>
      <c r="C93" s="29" t="s">
        <v>318</v>
      </c>
      <c r="D93" s="505">
        <v>1</v>
      </c>
      <c r="E93" s="254" t="s">
        <v>588</v>
      </c>
      <c r="F93" s="254" t="s">
        <v>589</v>
      </c>
      <c r="G93" s="29" t="s">
        <v>0</v>
      </c>
      <c r="H93" s="10">
        <v>25</v>
      </c>
      <c r="I93" s="29" t="s">
        <v>455</v>
      </c>
      <c r="J93" s="129" t="s">
        <v>359</v>
      </c>
    </row>
    <row r="94" spans="2:10" s="328" customFormat="1" ht="51.75" customHeight="1" x14ac:dyDescent="0.2">
      <c r="B94" s="436" t="s">
        <v>840</v>
      </c>
      <c r="C94" s="29" t="s">
        <v>55</v>
      </c>
      <c r="D94" s="505">
        <v>1</v>
      </c>
      <c r="E94" s="254" t="s">
        <v>590</v>
      </c>
      <c r="F94" s="254" t="s">
        <v>591</v>
      </c>
      <c r="G94" s="29" t="s">
        <v>0</v>
      </c>
      <c r="H94" s="10">
        <v>100</v>
      </c>
      <c r="I94" s="29" t="s">
        <v>504</v>
      </c>
      <c r="J94" s="129" t="s">
        <v>355</v>
      </c>
    </row>
    <row r="95" spans="2:10" s="328" customFormat="1" ht="31.5" customHeight="1" x14ac:dyDescent="0.2">
      <c r="B95" s="436" t="s">
        <v>841</v>
      </c>
      <c r="C95" s="31" t="s">
        <v>842</v>
      </c>
      <c r="D95" s="497" t="s">
        <v>394</v>
      </c>
      <c r="E95" s="478" t="s">
        <v>592</v>
      </c>
      <c r="F95" s="477" t="s">
        <v>593</v>
      </c>
      <c r="G95" s="23" t="s">
        <v>3</v>
      </c>
      <c r="H95" s="10">
        <v>61.8</v>
      </c>
      <c r="I95" s="414" t="s">
        <v>456</v>
      </c>
      <c r="J95" s="124" t="s">
        <v>440</v>
      </c>
    </row>
    <row r="96" spans="2:10" s="328" customFormat="1" ht="48" customHeight="1" x14ac:dyDescent="0.2">
      <c r="B96" s="794" t="s">
        <v>843</v>
      </c>
      <c r="C96" s="794" t="s">
        <v>946</v>
      </c>
      <c r="D96" s="505">
        <v>1</v>
      </c>
      <c r="E96" s="485" t="s">
        <v>582</v>
      </c>
      <c r="F96" s="254" t="s">
        <v>525</v>
      </c>
      <c r="G96" s="23" t="s">
        <v>0</v>
      </c>
      <c r="H96" s="8">
        <v>30</v>
      </c>
      <c r="I96" s="794" t="s">
        <v>595</v>
      </c>
      <c r="J96" s="813" t="s">
        <v>353</v>
      </c>
    </row>
    <row r="97" spans="2:10" s="328" customFormat="1" ht="44.25" customHeight="1" x14ac:dyDescent="0.2">
      <c r="B97" s="795"/>
      <c r="C97" s="795"/>
      <c r="D97" s="505">
        <v>2</v>
      </c>
      <c r="E97" s="485" t="s">
        <v>846</v>
      </c>
      <c r="F97" s="254" t="s">
        <v>564</v>
      </c>
      <c r="G97" s="23" t="s">
        <v>1</v>
      </c>
      <c r="H97" s="8">
        <v>170</v>
      </c>
      <c r="I97" s="795"/>
      <c r="J97" s="820"/>
    </row>
    <row r="98" spans="2:10" s="328" customFormat="1" ht="42.75" customHeight="1" x14ac:dyDescent="0.2">
      <c r="B98" s="794" t="s">
        <v>849</v>
      </c>
      <c r="C98" s="794" t="s">
        <v>947</v>
      </c>
      <c r="D98" s="505">
        <v>1</v>
      </c>
      <c r="E98" s="485" t="s">
        <v>582</v>
      </c>
      <c r="F98" s="254" t="s">
        <v>525</v>
      </c>
      <c r="G98" s="825" t="s">
        <v>0</v>
      </c>
      <c r="H98" s="826">
        <v>35</v>
      </c>
      <c r="I98" s="761" t="s">
        <v>844</v>
      </c>
      <c r="J98" s="813" t="s">
        <v>416</v>
      </c>
    </row>
    <row r="99" spans="2:10" s="328" customFormat="1" ht="30.75" customHeight="1" x14ac:dyDescent="0.2">
      <c r="B99" s="795"/>
      <c r="C99" s="795"/>
      <c r="D99" s="505">
        <v>2</v>
      </c>
      <c r="E99" s="485" t="s">
        <v>584</v>
      </c>
      <c r="F99" s="254" t="s">
        <v>585</v>
      </c>
      <c r="G99" s="767"/>
      <c r="H99" s="810"/>
      <c r="I99" s="795"/>
      <c r="J99" s="820"/>
    </row>
    <row r="100" spans="2:10" s="328" customFormat="1" ht="43.5" customHeight="1" x14ac:dyDescent="0.2">
      <c r="B100" s="795"/>
      <c r="C100" s="795"/>
      <c r="D100" s="505">
        <v>3</v>
      </c>
      <c r="E100" s="254" t="s">
        <v>567</v>
      </c>
      <c r="F100" s="254" t="s">
        <v>564</v>
      </c>
      <c r="G100" s="766" t="s">
        <v>1</v>
      </c>
      <c r="H100" s="809">
        <v>182</v>
      </c>
      <c r="I100" s="795"/>
      <c r="J100" s="820"/>
    </row>
    <row r="101" spans="2:10" s="328" customFormat="1" ht="30.75" customHeight="1" x14ac:dyDescent="0.2">
      <c r="B101" s="796"/>
      <c r="C101" s="796"/>
      <c r="D101" s="505">
        <v>4</v>
      </c>
      <c r="E101" s="485" t="s">
        <v>583</v>
      </c>
      <c r="F101" s="254" t="s">
        <v>530</v>
      </c>
      <c r="G101" s="767"/>
      <c r="H101" s="810"/>
      <c r="I101" s="796"/>
      <c r="J101" s="814"/>
    </row>
    <row r="102" spans="2:10" s="328" customFormat="1" ht="48.75" customHeight="1" x14ac:dyDescent="0.2">
      <c r="B102" s="761" t="s">
        <v>847</v>
      </c>
      <c r="C102" s="761" t="s">
        <v>948</v>
      </c>
      <c r="D102" s="484" t="s">
        <v>394</v>
      </c>
      <c r="E102" s="485" t="s">
        <v>582</v>
      </c>
      <c r="F102" s="249" t="s">
        <v>525</v>
      </c>
      <c r="G102" s="29" t="s">
        <v>0</v>
      </c>
      <c r="H102" s="10">
        <v>34.5</v>
      </c>
      <c r="I102" s="762" t="s">
        <v>912</v>
      </c>
      <c r="J102" s="787" t="s">
        <v>435</v>
      </c>
    </row>
    <row r="103" spans="2:10" s="328" customFormat="1" ht="42" customHeight="1" x14ac:dyDescent="0.2">
      <c r="B103" s="761"/>
      <c r="C103" s="785"/>
      <c r="D103" s="480" t="s">
        <v>381</v>
      </c>
      <c r="E103" s="249" t="s">
        <v>845</v>
      </c>
      <c r="F103" s="249" t="s">
        <v>564</v>
      </c>
      <c r="G103" s="360" t="s">
        <v>1</v>
      </c>
      <c r="H103" s="469">
        <v>195.5</v>
      </c>
      <c r="I103" s="786"/>
      <c r="J103" s="787"/>
    </row>
    <row r="104" spans="2:10" s="330" customFormat="1" ht="43.5" customHeight="1" x14ac:dyDescent="0.2">
      <c r="B104" s="662" t="s">
        <v>848</v>
      </c>
      <c r="C104" s="761" t="s">
        <v>949</v>
      </c>
      <c r="D104" s="484" t="s">
        <v>394</v>
      </c>
      <c r="E104" s="485" t="s">
        <v>582</v>
      </c>
      <c r="F104" s="249" t="s">
        <v>525</v>
      </c>
      <c r="G104" s="29" t="s">
        <v>0</v>
      </c>
      <c r="H104" s="411">
        <v>38</v>
      </c>
      <c r="I104" s="761" t="s">
        <v>595</v>
      </c>
      <c r="J104" s="787" t="s">
        <v>404</v>
      </c>
    </row>
    <row r="105" spans="2:10" s="330" customFormat="1" ht="36" customHeight="1" x14ac:dyDescent="0.2">
      <c r="B105" s="662"/>
      <c r="C105" s="785"/>
      <c r="D105" s="480" t="s">
        <v>381</v>
      </c>
      <c r="E105" s="249" t="s">
        <v>859</v>
      </c>
      <c r="F105" s="249" t="s">
        <v>564</v>
      </c>
      <c r="G105" s="29" t="s">
        <v>1</v>
      </c>
      <c r="H105" s="411">
        <v>200</v>
      </c>
      <c r="I105" s="785"/>
      <c r="J105" s="787"/>
    </row>
    <row r="106" spans="2:10" s="328" customFormat="1" ht="31.5" customHeight="1" x14ac:dyDescent="0.2">
      <c r="B106" s="831" t="s">
        <v>160</v>
      </c>
      <c r="C106" s="831"/>
      <c r="D106" s="831"/>
      <c r="E106" s="831"/>
      <c r="F106" s="831"/>
      <c r="G106" s="832"/>
      <c r="H106" s="437">
        <f>+H86+H73+H70+H57+H50+H31+H23+H12</f>
        <v>41431.700000000004</v>
      </c>
      <c r="I106" s="438"/>
      <c r="J106" s="439"/>
    </row>
    <row r="107" spans="2:10" s="328" customFormat="1" ht="21" customHeight="1" x14ac:dyDescent="0.2">
      <c r="B107" s="830"/>
      <c r="C107" s="830"/>
      <c r="D107" s="830"/>
      <c r="E107" s="830"/>
      <c r="F107" s="830"/>
      <c r="G107" s="830"/>
      <c r="H107" s="653"/>
      <c r="I107" s="438"/>
      <c r="J107" s="439"/>
    </row>
    <row r="108" spans="2:10" s="87" customFormat="1" ht="30" customHeight="1" x14ac:dyDescent="0.2">
      <c r="B108" s="440"/>
      <c r="C108" s="441" t="s">
        <v>132</v>
      </c>
      <c r="D108" s="506"/>
      <c r="E108" s="507"/>
      <c r="F108" s="507"/>
      <c r="G108" s="440"/>
      <c r="H108" s="442">
        <f t="shared" ref="H108" si="0">SUM(H110:H115)</f>
        <v>41431.699999999997</v>
      </c>
      <c r="I108" s="443"/>
      <c r="J108" s="444"/>
    </row>
    <row r="109" spans="2:10" s="87" customFormat="1" ht="17.25" customHeight="1" x14ac:dyDescent="0.2">
      <c r="B109" s="79"/>
      <c r="C109" s="65" t="s">
        <v>133</v>
      </c>
      <c r="D109" s="508"/>
      <c r="E109" s="256"/>
      <c r="F109" s="256"/>
      <c r="G109" s="79"/>
      <c r="H109" s="445"/>
      <c r="I109" s="446"/>
      <c r="J109" s="447"/>
    </row>
    <row r="110" spans="2:10" s="87" customFormat="1" ht="33.75" customHeight="1" x14ac:dyDescent="0.2">
      <c r="B110" s="79"/>
      <c r="C110" s="65" t="s">
        <v>134</v>
      </c>
      <c r="D110" s="508"/>
      <c r="E110" s="256"/>
      <c r="F110" s="256"/>
      <c r="G110" s="448" t="s">
        <v>0</v>
      </c>
      <c r="H110" s="445">
        <f>+H104+H102+H98+H96+H94+H93+H92+H88+H87+H85+H81+H78+H76+H75+H74+H71+H69+H62+H61+H60+H58+H55+H54+H53+H52+H51+H38+H37+H36+H33+H27+H25+H20+H18+H16+H14+H13</f>
        <v>10726.599999999999</v>
      </c>
      <c r="I110" s="520"/>
      <c r="J110" s="447"/>
    </row>
    <row r="111" spans="2:10" s="87" customFormat="1" ht="28.5" customHeight="1" x14ac:dyDescent="0.2">
      <c r="B111" s="79"/>
      <c r="C111" s="65" t="s">
        <v>135</v>
      </c>
      <c r="D111" s="508"/>
      <c r="E111" s="256"/>
      <c r="F111" s="256"/>
      <c r="G111" s="448" t="s">
        <v>3</v>
      </c>
      <c r="H111" s="445">
        <f>+H95+H84+H83+H80+H77+H72+H68+H66+H65+H64+H59+H49+H46+H45+H44+H43+H42+H41+H40+H39+H34+H32+H30+H26+H19+H21+H22</f>
        <v>27999.599999999999</v>
      </c>
      <c r="I111" s="446"/>
      <c r="J111" s="447"/>
    </row>
    <row r="112" spans="2:10" s="87" customFormat="1" ht="22.5" customHeight="1" x14ac:dyDescent="0.2">
      <c r="B112" s="79"/>
      <c r="C112" s="65" t="s">
        <v>136</v>
      </c>
      <c r="D112" s="508"/>
      <c r="E112" s="256"/>
      <c r="F112" s="256"/>
      <c r="G112" s="448" t="s">
        <v>4</v>
      </c>
      <c r="H112" s="445"/>
      <c r="I112" s="139"/>
      <c r="J112" s="447"/>
    </row>
    <row r="113" spans="2:10" s="87" customFormat="1" ht="26.25" customHeight="1" x14ac:dyDescent="0.2">
      <c r="B113" s="79"/>
      <c r="C113" s="65" t="s">
        <v>137</v>
      </c>
      <c r="D113" s="508"/>
      <c r="E113" s="256"/>
      <c r="F113" s="256"/>
      <c r="G113" s="448" t="s">
        <v>1</v>
      </c>
      <c r="H113" s="445">
        <f>+H105+H103+H100+H97+H90+H67+H63+H56+H48+H47+H29+H28+H24+H17+H15</f>
        <v>2705.5</v>
      </c>
      <c r="I113" s="139"/>
      <c r="J113" s="447"/>
    </row>
    <row r="114" spans="2:10" s="87" customFormat="1" ht="22.5" customHeight="1" x14ac:dyDescent="0.2">
      <c r="B114" s="79"/>
      <c r="C114" s="65" t="s">
        <v>138</v>
      </c>
      <c r="D114" s="508"/>
      <c r="E114" s="256"/>
      <c r="F114" s="256"/>
      <c r="G114" s="448" t="s">
        <v>2</v>
      </c>
      <c r="H114" s="445"/>
      <c r="I114" s="446"/>
      <c r="J114" s="447"/>
    </row>
    <row r="115" spans="2:10" s="87" customFormat="1" ht="22.5" customHeight="1" x14ac:dyDescent="0.2">
      <c r="B115" s="40"/>
      <c r="C115" s="66" t="s">
        <v>139</v>
      </c>
      <c r="D115" s="509"/>
      <c r="E115" s="257"/>
      <c r="F115" s="257"/>
      <c r="G115" s="449" t="s">
        <v>143</v>
      </c>
      <c r="H115" s="445"/>
      <c r="I115" s="446"/>
      <c r="J115" s="447"/>
    </row>
    <row r="116" spans="2:10" s="87" customFormat="1" ht="46.5" customHeight="1" x14ac:dyDescent="0.2">
      <c r="B116" s="450"/>
      <c r="C116" s="62" t="s">
        <v>140</v>
      </c>
      <c r="D116" s="510"/>
      <c r="E116" s="511"/>
      <c r="F116" s="511"/>
      <c r="G116" s="450" t="s">
        <v>144</v>
      </c>
      <c r="H116" s="442"/>
      <c r="I116" s="221"/>
      <c r="J116" s="451"/>
    </row>
    <row r="117" spans="2:10" s="87" customFormat="1" ht="29.25" customHeight="1" x14ac:dyDescent="0.2">
      <c r="B117" s="452"/>
      <c r="C117" s="63" t="s">
        <v>142</v>
      </c>
      <c r="D117" s="512"/>
      <c r="E117" s="513"/>
      <c r="F117" s="513"/>
      <c r="G117" s="452"/>
      <c r="H117" s="453">
        <f t="shared" ref="H117" si="1">+H116+H108</f>
        <v>41431.699999999997</v>
      </c>
      <c r="I117" s="221"/>
      <c r="J117" s="451"/>
    </row>
    <row r="118" spans="2:10" s="5" customFormat="1" ht="21.75" customHeight="1" x14ac:dyDescent="0.2">
      <c r="B118" s="79"/>
      <c r="C118" s="36" t="s">
        <v>141</v>
      </c>
      <c r="D118" s="508"/>
      <c r="E118" s="256"/>
      <c r="F118" s="256"/>
      <c r="G118" s="79"/>
      <c r="H118" s="445">
        <f>+H105+H103+H100+H97+H90+H63+H24+H26+H28+H29+H30</f>
        <v>2487</v>
      </c>
      <c r="I118" s="220"/>
      <c r="J118" s="454"/>
    </row>
    <row r="119" spans="2:10" s="328" customFormat="1" ht="25.5" hidden="1" x14ac:dyDescent="0.2">
      <c r="B119" s="36"/>
      <c r="C119" s="36" t="s">
        <v>164</v>
      </c>
      <c r="D119" s="508"/>
      <c r="E119" s="256"/>
      <c r="F119" s="256"/>
      <c r="G119" s="455"/>
      <c r="H119" s="456"/>
      <c r="I119" s="220"/>
      <c r="J119" s="454"/>
    </row>
    <row r="120" spans="2:10" ht="30" customHeight="1" x14ac:dyDescent="0.2">
      <c r="H120" s="457"/>
      <c r="I120" s="458"/>
      <c r="J120" s="459"/>
    </row>
    <row r="123" spans="2:10" ht="30" customHeight="1" x14ac:dyDescent="0.2">
      <c r="H123" s="457"/>
    </row>
    <row r="124" spans="2:10" ht="30" customHeight="1" x14ac:dyDescent="0.2">
      <c r="H124" s="460"/>
    </row>
    <row r="126" spans="2:10" ht="30" customHeight="1" x14ac:dyDescent="0.2">
      <c r="C126" s="461"/>
      <c r="E126" s="260"/>
      <c r="F126" s="260"/>
      <c r="H126" s="457"/>
    </row>
    <row r="127" spans="2:10" ht="30" customHeight="1" x14ac:dyDescent="0.2">
      <c r="H127" s="462"/>
    </row>
    <row r="128" spans="2:10" ht="30" customHeight="1" x14ac:dyDescent="0.2">
      <c r="H128" s="463"/>
    </row>
  </sheetData>
  <mergeCells count="142">
    <mergeCell ref="G1:I1"/>
    <mergeCell ref="G2:J2"/>
    <mergeCell ref="G3:J3"/>
    <mergeCell ref="G4:I4"/>
    <mergeCell ref="G5:I5"/>
    <mergeCell ref="I24:I26"/>
    <mergeCell ref="I27:I28"/>
    <mergeCell ref="J29:J30"/>
    <mergeCell ref="J24:J26"/>
    <mergeCell ref="J27:J28"/>
    <mergeCell ref="J9:J10"/>
    <mergeCell ref="H8:H10"/>
    <mergeCell ref="I8:J8"/>
    <mergeCell ref="I9:I10"/>
    <mergeCell ref="G8:G10"/>
    <mergeCell ref="B11:J11"/>
    <mergeCell ref="B8:B10"/>
    <mergeCell ref="F14:F15"/>
    <mergeCell ref="I14:I15"/>
    <mergeCell ref="J14:J15"/>
    <mergeCell ref="D17:D19"/>
    <mergeCell ref="E17:E19"/>
    <mergeCell ref="F17:F19"/>
    <mergeCell ref="I17:I19"/>
    <mergeCell ref="C98:C101"/>
    <mergeCell ref="C8:C10"/>
    <mergeCell ref="D8:D10"/>
    <mergeCell ref="E8:E10"/>
    <mergeCell ref="C27:C28"/>
    <mergeCell ref="C24:C26"/>
    <mergeCell ref="B27:B28"/>
    <mergeCell ref="C29:C30"/>
    <mergeCell ref="B29:B30"/>
    <mergeCell ref="B24:B26"/>
    <mergeCell ref="E29:E30"/>
    <mergeCell ref="C12:F12"/>
    <mergeCell ref="C23:F23"/>
    <mergeCell ref="D24:D25"/>
    <mergeCell ref="E24:E25"/>
    <mergeCell ref="F24:F25"/>
    <mergeCell ref="F8:F10"/>
    <mergeCell ref="C86:E86"/>
    <mergeCell ref="B14:B15"/>
    <mergeCell ref="C14:C15"/>
    <mergeCell ref="B17:B19"/>
    <mergeCell ref="C17:C19"/>
    <mergeCell ref="D14:D15"/>
    <mergeCell ref="E14:E15"/>
    <mergeCell ref="G98:G99"/>
    <mergeCell ref="H98:H99"/>
    <mergeCell ref="G100:G101"/>
    <mergeCell ref="H100:H101"/>
    <mergeCell ref="F80:F82"/>
    <mergeCell ref="F29:F30"/>
    <mergeCell ref="B107:G107"/>
    <mergeCell ref="B104:B105"/>
    <mergeCell ref="C104:C105"/>
    <mergeCell ref="B106:G106"/>
    <mergeCell ref="B71:B72"/>
    <mergeCell ref="C71:C72"/>
    <mergeCell ref="B59:B60"/>
    <mergeCell ref="B62:B63"/>
    <mergeCell ref="C62:C63"/>
    <mergeCell ref="B96:B97"/>
    <mergeCell ref="B98:B101"/>
    <mergeCell ref="C59:C60"/>
    <mergeCell ref="B32:B33"/>
    <mergeCell ref="C32:C33"/>
    <mergeCell ref="B42:B43"/>
    <mergeCell ref="C42:C43"/>
    <mergeCell ref="B34:B35"/>
    <mergeCell ref="C34:C35"/>
    <mergeCell ref="J104:J105"/>
    <mergeCell ref="I42:I43"/>
    <mergeCell ref="I32:I33"/>
    <mergeCell ref="J32:J33"/>
    <mergeCell ref="J42:J43"/>
    <mergeCell ref="J59:J60"/>
    <mergeCell ref="J62:J63"/>
    <mergeCell ref="J71:J72"/>
    <mergeCell ref="I59:I60"/>
    <mergeCell ref="I62:I63"/>
    <mergeCell ref="I71:I72"/>
    <mergeCell ref="I96:I97"/>
    <mergeCell ref="J96:J97"/>
    <mergeCell ref="I98:I101"/>
    <mergeCell ref="J98:J101"/>
    <mergeCell ref="J88:J91"/>
    <mergeCell ref="I104:I105"/>
    <mergeCell ref="J81:J82"/>
    <mergeCell ref="I81:I82"/>
    <mergeCell ref="B102:B103"/>
    <mergeCell ref="C102:C103"/>
    <mergeCell ref="I102:I103"/>
    <mergeCell ref="J102:J103"/>
    <mergeCell ref="C80:C82"/>
    <mergeCell ref="B80:B82"/>
    <mergeCell ref="F59:F60"/>
    <mergeCell ref="E71:E72"/>
    <mergeCell ref="B88:B91"/>
    <mergeCell ref="B77:B79"/>
    <mergeCell ref="I77:I79"/>
    <mergeCell ref="F77:F79"/>
    <mergeCell ref="G78:G79"/>
    <mergeCell ref="H78:H79"/>
    <mergeCell ref="J77:J79"/>
    <mergeCell ref="C88:C91"/>
    <mergeCell ref="H88:H89"/>
    <mergeCell ref="G90:G91"/>
    <mergeCell ref="H90:H91"/>
    <mergeCell ref="I88:I91"/>
    <mergeCell ref="C96:C97"/>
    <mergeCell ref="E59:E60"/>
    <mergeCell ref="D59:D60"/>
    <mergeCell ref="G88:G89"/>
    <mergeCell ref="C70:E70"/>
    <mergeCell ref="H81:H82"/>
    <mergeCell ref="G81:G82"/>
    <mergeCell ref="D29:D30"/>
    <mergeCell ref="D32:D33"/>
    <mergeCell ref="D34:D35"/>
    <mergeCell ref="C31:F31"/>
    <mergeCell ref="E34:E35"/>
    <mergeCell ref="F34:F35"/>
    <mergeCell ref="D42:D43"/>
    <mergeCell ref="E42:E43"/>
    <mergeCell ref="F42:F43"/>
    <mergeCell ref="E32:E33"/>
    <mergeCell ref="F32:F33"/>
    <mergeCell ref="G34:G35"/>
    <mergeCell ref="C77:C79"/>
    <mergeCell ref="J17:J19"/>
    <mergeCell ref="C57:E57"/>
    <mergeCell ref="I29:I30"/>
    <mergeCell ref="B68:B69"/>
    <mergeCell ref="C68:C69"/>
    <mergeCell ref="D68:D69"/>
    <mergeCell ref="E68:E69"/>
    <mergeCell ref="F68:F69"/>
    <mergeCell ref="I68:I69"/>
    <mergeCell ref="J68:J69"/>
    <mergeCell ref="H34:H35"/>
  </mergeCells>
  <phoneticPr fontId="10" type="noConversion"/>
  <pageMargins left="0.19685039370078741" right="0.19685039370078741" top="0.51181102362204722" bottom="0.19685039370078741" header="0" footer="0"/>
  <pageSetup paperSize="9" scale="66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B0F0"/>
    <pageSetUpPr fitToPage="1"/>
  </sheetPr>
  <dimension ref="A1:K92"/>
  <sheetViews>
    <sheetView zoomScaleNormal="100" workbookViewId="0">
      <pane ySplit="10" topLeftCell="A11" activePane="bottomLeft" state="frozen"/>
      <selection activeCell="F27" sqref="F27"/>
      <selection pane="bottomLeft" activeCell="I78" sqref="I78"/>
    </sheetView>
  </sheetViews>
  <sheetFormatPr defaultColWidth="9.140625" defaultRowHeight="12.75" x14ac:dyDescent="0.2"/>
  <cols>
    <col min="1" max="1" width="3.140625" style="12" customWidth="1"/>
    <col min="2" max="2" width="17.140625" style="68" customWidth="1"/>
    <col min="3" max="3" width="43" style="53" customWidth="1"/>
    <col min="4" max="4" width="5.42578125" style="605" customWidth="1"/>
    <col min="5" max="5" width="50" style="606" customWidth="1"/>
    <col min="6" max="6" width="31.42578125" style="606" customWidth="1"/>
    <col min="7" max="7" width="8.42578125" style="53" customWidth="1"/>
    <col min="8" max="8" width="12.28515625" style="53" customWidth="1"/>
    <col min="9" max="9" width="40.42578125" style="53" customWidth="1"/>
    <col min="10" max="10" width="10.42578125" style="244" customWidth="1"/>
    <col min="11" max="15" width="0" style="12" hidden="1" customWidth="1"/>
    <col min="16" max="16384" width="9.140625" style="12"/>
  </cols>
  <sheetData>
    <row r="1" spans="2:11" hidden="1" x14ac:dyDescent="0.2">
      <c r="G1" s="846" t="s">
        <v>518</v>
      </c>
      <c r="H1" s="846"/>
      <c r="I1" s="846"/>
      <c r="J1" s="378"/>
    </row>
    <row r="2" spans="2:11" hidden="1" x14ac:dyDescent="0.2">
      <c r="G2" s="847" t="s">
        <v>519</v>
      </c>
      <c r="H2" s="847"/>
      <c r="I2" s="847"/>
      <c r="J2" s="847"/>
    </row>
    <row r="3" spans="2:11" hidden="1" x14ac:dyDescent="0.2">
      <c r="G3" s="847" t="s">
        <v>919</v>
      </c>
      <c r="H3" s="847"/>
      <c r="I3" s="847"/>
      <c r="J3" s="847"/>
    </row>
    <row r="4" spans="2:11" ht="15" hidden="1" x14ac:dyDescent="0.25">
      <c r="G4" s="848" t="s">
        <v>520</v>
      </c>
      <c r="H4" s="848"/>
      <c r="I4" s="848"/>
      <c r="J4" s="369"/>
    </row>
    <row r="5" spans="2:11" ht="18.75" hidden="1" customHeight="1" x14ac:dyDescent="0.25">
      <c r="G5" s="848" t="s">
        <v>978</v>
      </c>
      <c r="H5" s="848"/>
      <c r="I5" s="848"/>
      <c r="J5" s="379"/>
    </row>
    <row r="6" spans="2:11" s="146" customFormat="1" ht="18.75" hidden="1" customHeight="1" x14ac:dyDescent="0.2">
      <c r="B6" s="927"/>
      <c r="C6" s="927"/>
      <c r="D6" s="927"/>
      <c r="E6" s="927"/>
      <c r="F6" s="927"/>
      <c r="G6" s="927"/>
      <c r="H6" s="927"/>
      <c r="I6" s="927"/>
      <c r="J6" s="927"/>
    </row>
    <row r="7" spans="2:11" ht="18.75" customHeight="1" x14ac:dyDescent="0.2">
      <c r="B7" s="98"/>
      <c r="C7" s="54"/>
      <c r="D7" s="607"/>
      <c r="E7" s="607"/>
      <c r="F7" s="607"/>
      <c r="G7" s="55"/>
      <c r="H7" s="55"/>
      <c r="I7" s="54"/>
      <c r="J7" s="54"/>
    </row>
    <row r="8" spans="2:11" ht="33.75" customHeight="1" x14ac:dyDescent="0.2">
      <c r="B8" s="837" t="s">
        <v>28</v>
      </c>
      <c r="C8" s="926" t="s">
        <v>64</v>
      </c>
      <c r="D8" s="838" t="s">
        <v>512</v>
      </c>
      <c r="E8" s="839" t="s">
        <v>513</v>
      </c>
      <c r="F8" s="839" t="s">
        <v>514</v>
      </c>
      <c r="G8" s="928" t="s">
        <v>572</v>
      </c>
      <c r="H8" s="925" t="s">
        <v>758</v>
      </c>
      <c r="I8" s="855" t="s">
        <v>515</v>
      </c>
      <c r="J8" s="856"/>
    </row>
    <row r="9" spans="2:11" ht="15" customHeight="1" x14ac:dyDescent="0.2">
      <c r="B9" s="837"/>
      <c r="C9" s="926"/>
      <c r="D9" s="838"/>
      <c r="E9" s="839"/>
      <c r="F9" s="839"/>
      <c r="G9" s="929"/>
      <c r="H9" s="925"/>
      <c r="I9" s="857" t="s">
        <v>517</v>
      </c>
      <c r="J9" s="853" t="s">
        <v>516</v>
      </c>
    </row>
    <row r="10" spans="2:11" ht="33.75" customHeight="1" x14ac:dyDescent="0.2">
      <c r="B10" s="837"/>
      <c r="C10" s="926"/>
      <c r="D10" s="838"/>
      <c r="E10" s="839"/>
      <c r="F10" s="839"/>
      <c r="G10" s="930"/>
      <c r="H10" s="925"/>
      <c r="I10" s="858"/>
      <c r="J10" s="853"/>
    </row>
    <row r="11" spans="2:11" s="604" customFormat="1" ht="30" customHeight="1" x14ac:dyDescent="0.25">
      <c r="B11" s="922" t="s">
        <v>719</v>
      </c>
      <c r="C11" s="923"/>
      <c r="D11" s="923"/>
      <c r="E11" s="923"/>
      <c r="F11" s="923"/>
      <c r="G11" s="923"/>
      <c r="H11" s="923"/>
      <c r="I11" s="923"/>
      <c r="J11" s="924"/>
    </row>
    <row r="12" spans="2:11" s="146" customFormat="1" ht="27" customHeight="1" x14ac:dyDescent="0.2">
      <c r="B12" s="136" t="s">
        <v>30</v>
      </c>
      <c r="C12" s="903" t="s">
        <v>191</v>
      </c>
      <c r="D12" s="904"/>
      <c r="E12" s="904"/>
      <c r="F12" s="904"/>
      <c r="G12" s="145"/>
      <c r="H12" s="137">
        <f>SUM(H13:H23)</f>
        <v>271.7</v>
      </c>
      <c r="I12" s="144"/>
      <c r="J12" s="178"/>
    </row>
    <row r="13" spans="2:11" ht="29.25" customHeight="1" x14ac:dyDescent="0.2">
      <c r="B13" s="835" t="s">
        <v>31</v>
      </c>
      <c r="C13" s="894" t="s">
        <v>319</v>
      </c>
      <c r="D13" s="497" t="s">
        <v>394</v>
      </c>
      <c r="E13" s="478" t="s">
        <v>638</v>
      </c>
      <c r="F13" s="906" t="s">
        <v>637</v>
      </c>
      <c r="G13" s="49" t="s">
        <v>190</v>
      </c>
      <c r="H13" s="45">
        <v>146.9</v>
      </c>
      <c r="I13" s="889" t="s">
        <v>347</v>
      </c>
      <c r="J13" s="870" t="s">
        <v>354</v>
      </c>
      <c r="K13" s="203">
        <f>+H13+H21+H22+H23+H31+H37</f>
        <v>581.29999999999995</v>
      </c>
    </row>
    <row r="14" spans="2:11" ht="39" customHeight="1" x14ac:dyDescent="0.2">
      <c r="B14" s="874"/>
      <c r="C14" s="895"/>
      <c r="D14" s="497" t="s">
        <v>381</v>
      </c>
      <c r="E14" s="485" t="s">
        <v>639</v>
      </c>
      <c r="F14" s="907"/>
      <c r="G14" s="49" t="s">
        <v>3</v>
      </c>
      <c r="H14" s="45">
        <v>14.1</v>
      </c>
      <c r="I14" s="905"/>
      <c r="J14" s="871"/>
    </row>
    <row r="15" spans="2:11" ht="29.25" customHeight="1" x14ac:dyDescent="0.2">
      <c r="B15" s="874"/>
      <c r="C15" s="895"/>
      <c r="D15" s="497" t="s">
        <v>435</v>
      </c>
      <c r="E15" s="478" t="s">
        <v>641</v>
      </c>
      <c r="F15" s="907"/>
      <c r="G15" s="908"/>
      <c r="H15" s="900"/>
      <c r="I15" s="905"/>
      <c r="J15" s="871"/>
    </row>
    <row r="16" spans="2:11" ht="29.25" customHeight="1" x14ac:dyDescent="0.2">
      <c r="B16" s="874"/>
      <c r="C16" s="895"/>
      <c r="D16" s="497" t="s">
        <v>416</v>
      </c>
      <c r="E16" s="478" t="s">
        <v>854</v>
      </c>
      <c r="F16" s="907"/>
      <c r="G16" s="909"/>
      <c r="H16" s="901"/>
      <c r="I16" s="905"/>
      <c r="J16" s="871"/>
    </row>
    <row r="17" spans="2:11" ht="29.25" customHeight="1" x14ac:dyDescent="0.2">
      <c r="B17" s="874"/>
      <c r="C17" s="895"/>
      <c r="D17" s="497" t="s">
        <v>355</v>
      </c>
      <c r="E17" s="478" t="s">
        <v>642</v>
      </c>
      <c r="F17" s="907"/>
      <c r="G17" s="909"/>
      <c r="H17" s="901"/>
      <c r="I17" s="905"/>
      <c r="J17" s="871"/>
    </row>
    <row r="18" spans="2:11" ht="29.25" customHeight="1" x14ac:dyDescent="0.2">
      <c r="B18" s="874"/>
      <c r="C18" s="895"/>
      <c r="D18" s="497" t="s">
        <v>640</v>
      </c>
      <c r="E18" s="608" t="s">
        <v>643</v>
      </c>
      <c r="F18" s="907"/>
      <c r="G18" s="909"/>
      <c r="H18" s="901"/>
      <c r="I18" s="905"/>
      <c r="J18" s="871"/>
    </row>
    <row r="19" spans="2:11" ht="29.25" hidden="1" customHeight="1" x14ac:dyDescent="0.2">
      <c r="B19" s="874"/>
      <c r="C19" s="895"/>
      <c r="D19" s="497"/>
      <c r="E19" s="478"/>
      <c r="F19" s="907"/>
      <c r="G19" s="909"/>
      <c r="H19" s="901"/>
      <c r="I19" s="905"/>
      <c r="J19" s="871"/>
    </row>
    <row r="20" spans="2:11" ht="18.75" hidden="1" customHeight="1" x14ac:dyDescent="0.2">
      <c r="B20" s="836"/>
      <c r="C20" s="883"/>
      <c r="D20" s="609"/>
      <c r="E20" s="608"/>
      <c r="F20" s="882"/>
      <c r="G20" s="910"/>
      <c r="H20" s="902"/>
      <c r="I20" s="890"/>
      <c r="J20" s="872"/>
    </row>
    <row r="21" spans="2:11" ht="40.5" customHeight="1" x14ac:dyDescent="0.2">
      <c r="B21" s="42" t="s">
        <v>272</v>
      </c>
      <c r="C21" s="42" t="s">
        <v>320</v>
      </c>
      <c r="D21" s="497" t="s">
        <v>394</v>
      </c>
      <c r="E21" s="485" t="s">
        <v>727</v>
      </c>
      <c r="F21" s="253" t="s">
        <v>637</v>
      </c>
      <c r="G21" s="357" t="s">
        <v>190</v>
      </c>
      <c r="H21" s="355">
        <v>17</v>
      </c>
      <c r="I21" s="46" t="s">
        <v>348</v>
      </c>
      <c r="J21" s="125" t="s">
        <v>352</v>
      </c>
    </row>
    <row r="22" spans="2:11" ht="46.5" customHeight="1" x14ac:dyDescent="0.2">
      <c r="B22" s="17" t="s">
        <v>36</v>
      </c>
      <c r="C22" s="18" t="s">
        <v>193</v>
      </c>
      <c r="D22" s="497" t="s">
        <v>394</v>
      </c>
      <c r="E22" s="477" t="s">
        <v>644</v>
      </c>
      <c r="F22" s="478" t="s">
        <v>637</v>
      </c>
      <c r="G22" s="35" t="s">
        <v>190</v>
      </c>
      <c r="H22" s="8">
        <v>63.7</v>
      </c>
      <c r="I22" s="47" t="s">
        <v>349</v>
      </c>
      <c r="J22" s="124" t="s">
        <v>351</v>
      </c>
    </row>
    <row r="23" spans="2:11" ht="36" customHeight="1" x14ac:dyDescent="0.2">
      <c r="B23" s="17" t="s">
        <v>37</v>
      </c>
      <c r="C23" s="350" t="s">
        <v>194</v>
      </c>
      <c r="D23" s="497" t="s">
        <v>394</v>
      </c>
      <c r="E23" s="477" t="s">
        <v>645</v>
      </c>
      <c r="F23" s="478" t="s">
        <v>637</v>
      </c>
      <c r="G23" s="35" t="s">
        <v>190</v>
      </c>
      <c r="H23" s="8">
        <v>30</v>
      </c>
      <c r="I23" s="30" t="s">
        <v>350</v>
      </c>
      <c r="J23" s="129" t="s">
        <v>853</v>
      </c>
    </row>
    <row r="24" spans="2:11" s="146" customFormat="1" ht="33" customHeight="1" x14ac:dyDescent="0.2">
      <c r="B24" s="136" t="s">
        <v>38</v>
      </c>
      <c r="C24" s="903" t="s">
        <v>174</v>
      </c>
      <c r="D24" s="904"/>
      <c r="E24" s="904"/>
      <c r="F24" s="904"/>
      <c r="G24" s="145"/>
      <c r="H24" s="137">
        <f>SUM(H25:H32)</f>
        <v>3364.1</v>
      </c>
      <c r="I24" s="144"/>
      <c r="J24" s="178"/>
    </row>
    <row r="25" spans="2:11" ht="26.25" customHeight="1" x14ac:dyDescent="0.2">
      <c r="B25" s="835" t="s">
        <v>42</v>
      </c>
      <c r="C25" s="835" t="s">
        <v>116</v>
      </c>
      <c r="D25" s="497" t="s">
        <v>394</v>
      </c>
      <c r="E25" s="477" t="s">
        <v>527</v>
      </c>
      <c r="F25" s="610" t="s">
        <v>648</v>
      </c>
      <c r="G25" s="35" t="s">
        <v>0</v>
      </c>
      <c r="H25" s="50">
        <v>2481.9</v>
      </c>
      <c r="I25" s="894" t="s">
        <v>356</v>
      </c>
      <c r="J25" s="869" t="s">
        <v>355</v>
      </c>
      <c r="K25" s="203"/>
    </row>
    <row r="26" spans="2:11" ht="28.5" customHeight="1" x14ac:dyDescent="0.2">
      <c r="B26" s="874"/>
      <c r="C26" s="874"/>
      <c r="D26" s="611" t="s">
        <v>381</v>
      </c>
      <c r="E26" s="478" t="s">
        <v>651</v>
      </c>
      <c r="F26" s="481" t="s">
        <v>589</v>
      </c>
      <c r="G26" s="766" t="s">
        <v>0</v>
      </c>
      <c r="H26" s="809">
        <v>450</v>
      </c>
      <c r="I26" s="895"/>
      <c r="J26" s="869"/>
    </row>
    <row r="27" spans="2:11" ht="28.5" customHeight="1" x14ac:dyDescent="0.2">
      <c r="B27" s="836"/>
      <c r="C27" s="883"/>
      <c r="D27" s="612" t="s">
        <v>435</v>
      </c>
      <c r="E27" s="253" t="s">
        <v>650</v>
      </c>
      <c r="F27" s="613" t="s">
        <v>589</v>
      </c>
      <c r="G27" s="911"/>
      <c r="H27" s="771"/>
      <c r="I27" s="883"/>
      <c r="J27" s="869"/>
      <c r="K27" s="204"/>
    </row>
    <row r="28" spans="2:11" ht="24" hidden="1" customHeight="1" x14ac:dyDescent="0.2">
      <c r="B28" s="835" t="s">
        <v>273</v>
      </c>
      <c r="C28" s="886" t="s">
        <v>950</v>
      </c>
      <c r="D28" s="884" t="s">
        <v>394</v>
      </c>
      <c r="E28" s="792" t="s">
        <v>855</v>
      </c>
      <c r="F28" s="792" t="s">
        <v>856</v>
      </c>
      <c r="G28" s="35" t="s">
        <v>0</v>
      </c>
      <c r="H28" s="10">
        <v>0</v>
      </c>
      <c r="I28" s="887" t="s">
        <v>649</v>
      </c>
      <c r="J28" s="896"/>
    </row>
    <row r="29" spans="2:11" ht="23.25" hidden="1" customHeight="1" x14ac:dyDescent="0.2">
      <c r="B29" s="836"/>
      <c r="C29" s="887"/>
      <c r="D29" s="885"/>
      <c r="E29" s="882"/>
      <c r="F29" s="882"/>
      <c r="G29" s="49" t="s">
        <v>1</v>
      </c>
      <c r="H29" s="10">
        <v>0</v>
      </c>
      <c r="I29" s="887"/>
      <c r="J29" s="896"/>
    </row>
    <row r="30" spans="2:11" ht="46.5" customHeight="1" x14ac:dyDescent="0.2">
      <c r="B30" s="835" t="s">
        <v>951</v>
      </c>
      <c r="C30" s="835" t="s">
        <v>321</v>
      </c>
      <c r="D30" s="497" t="s">
        <v>394</v>
      </c>
      <c r="E30" s="478" t="s">
        <v>689</v>
      </c>
      <c r="F30" s="792" t="s">
        <v>637</v>
      </c>
      <c r="G30" s="35" t="s">
        <v>0</v>
      </c>
      <c r="H30" s="8">
        <v>264.2</v>
      </c>
      <c r="I30" s="894" t="s">
        <v>357</v>
      </c>
      <c r="J30" s="870" t="s">
        <v>358</v>
      </c>
    </row>
    <row r="31" spans="2:11" ht="32.25" customHeight="1" x14ac:dyDescent="0.2">
      <c r="B31" s="874"/>
      <c r="C31" s="874"/>
      <c r="D31" s="884" t="s">
        <v>381</v>
      </c>
      <c r="E31" s="792" t="s">
        <v>647</v>
      </c>
      <c r="F31" s="881"/>
      <c r="G31" s="35" t="s">
        <v>190</v>
      </c>
      <c r="H31" s="8">
        <v>168</v>
      </c>
      <c r="I31" s="895"/>
      <c r="J31" s="871"/>
    </row>
    <row r="32" spans="2:11" ht="25.5" hidden="1" customHeight="1" x14ac:dyDescent="0.2">
      <c r="B32" s="836"/>
      <c r="C32" s="883"/>
      <c r="D32" s="912"/>
      <c r="E32" s="793"/>
      <c r="F32" s="882"/>
      <c r="G32" s="49" t="s">
        <v>3</v>
      </c>
      <c r="H32" s="50"/>
      <c r="I32" s="883"/>
      <c r="J32" s="872"/>
    </row>
    <row r="33" spans="1:10" s="142" customFormat="1" ht="27" customHeight="1" x14ac:dyDescent="0.2">
      <c r="B33" s="136" t="s">
        <v>274</v>
      </c>
      <c r="C33" s="875" t="s">
        <v>175</v>
      </c>
      <c r="D33" s="876"/>
      <c r="E33" s="876"/>
      <c r="F33" s="877"/>
      <c r="G33" s="134"/>
      <c r="H33" s="137">
        <f>SUM(H34:H40)</f>
        <v>795.9</v>
      </c>
      <c r="I33" s="143"/>
      <c r="J33" s="236"/>
    </row>
    <row r="34" spans="1:10" ht="38.25" hidden="1" customHeight="1" x14ac:dyDescent="0.2">
      <c r="B34" s="17"/>
      <c r="C34" s="17"/>
      <c r="D34" s="497"/>
      <c r="E34" s="478"/>
      <c r="F34" s="478"/>
      <c r="G34" s="17"/>
      <c r="H34" s="8"/>
      <c r="I34" s="44"/>
      <c r="J34" s="235"/>
    </row>
    <row r="35" spans="1:10" ht="36" customHeight="1" x14ac:dyDescent="0.2">
      <c r="B35" s="17" t="s">
        <v>44</v>
      </c>
      <c r="C35" s="52" t="s">
        <v>173</v>
      </c>
      <c r="D35" s="482">
        <v>1</v>
      </c>
      <c r="E35" s="254" t="s">
        <v>952</v>
      </c>
      <c r="F35" s="249" t="s">
        <v>637</v>
      </c>
      <c r="G35" s="32" t="s">
        <v>0</v>
      </c>
      <c r="H35" s="349">
        <v>26.7</v>
      </c>
      <c r="I35" s="31" t="s">
        <v>360</v>
      </c>
      <c r="J35" s="129" t="s">
        <v>359</v>
      </c>
    </row>
    <row r="36" spans="1:10" ht="47.25" customHeight="1" x14ac:dyDescent="0.2">
      <c r="B36" s="17" t="s">
        <v>43</v>
      </c>
      <c r="C36" s="51" t="s">
        <v>117</v>
      </c>
      <c r="D36" s="614">
        <v>1</v>
      </c>
      <c r="E36" s="610" t="s">
        <v>973</v>
      </c>
      <c r="F36" s="610" t="s">
        <v>860</v>
      </c>
      <c r="G36" s="35" t="s">
        <v>0</v>
      </c>
      <c r="H36" s="8">
        <v>50</v>
      </c>
      <c r="I36" s="34" t="s">
        <v>972</v>
      </c>
      <c r="J36" s="642">
        <v>3</v>
      </c>
    </row>
    <row r="37" spans="1:10" ht="40.5" customHeight="1" x14ac:dyDescent="0.2">
      <c r="B37" s="918" t="s">
        <v>45</v>
      </c>
      <c r="C37" s="894" t="s">
        <v>322</v>
      </c>
      <c r="D37" s="474" t="s">
        <v>394</v>
      </c>
      <c r="E37" s="616" t="s">
        <v>646</v>
      </c>
      <c r="F37" s="792" t="s">
        <v>637</v>
      </c>
      <c r="G37" s="49" t="s">
        <v>190</v>
      </c>
      <c r="H37" s="10">
        <v>155.69999999999999</v>
      </c>
      <c r="I37" s="889" t="s">
        <v>361</v>
      </c>
      <c r="J37" s="897">
        <v>11</v>
      </c>
    </row>
    <row r="38" spans="1:10" ht="41.25" customHeight="1" x14ac:dyDescent="0.2">
      <c r="B38" s="919"/>
      <c r="C38" s="883"/>
      <c r="D38" s="497" t="s">
        <v>381</v>
      </c>
      <c r="E38" s="615" t="s">
        <v>690</v>
      </c>
      <c r="F38" s="793"/>
      <c r="G38" s="51" t="s">
        <v>0</v>
      </c>
      <c r="H38" s="8">
        <v>163.5</v>
      </c>
      <c r="I38" s="890"/>
      <c r="J38" s="898"/>
    </row>
    <row r="39" spans="1:10" ht="39.75" customHeight="1" x14ac:dyDescent="0.2">
      <c r="B39" s="886" t="s">
        <v>277</v>
      </c>
      <c r="C39" s="891" t="s">
        <v>953</v>
      </c>
      <c r="D39" s="614">
        <v>1</v>
      </c>
      <c r="E39" s="617" t="s">
        <v>582</v>
      </c>
      <c r="F39" s="920" t="s">
        <v>857</v>
      </c>
      <c r="G39" s="49" t="s">
        <v>0</v>
      </c>
      <c r="H39" s="8">
        <v>60</v>
      </c>
      <c r="I39" s="891" t="s">
        <v>858</v>
      </c>
      <c r="J39" s="896">
        <v>4</v>
      </c>
    </row>
    <row r="40" spans="1:10" ht="44.25" customHeight="1" x14ac:dyDescent="0.2">
      <c r="B40" s="886"/>
      <c r="C40" s="891"/>
      <c r="D40" s="614">
        <v>2</v>
      </c>
      <c r="E40" s="617" t="s">
        <v>954</v>
      </c>
      <c r="F40" s="921"/>
      <c r="G40" s="51" t="s">
        <v>1</v>
      </c>
      <c r="H40" s="50">
        <v>340</v>
      </c>
      <c r="I40" s="891"/>
      <c r="J40" s="896"/>
    </row>
    <row r="41" spans="1:10" s="126" customFormat="1" ht="24" customHeight="1" x14ac:dyDescent="0.2">
      <c r="B41" s="356" t="s">
        <v>511</v>
      </c>
      <c r="C41" s="875" t="s">
        <v>192</v>
      </c>
      <c r="D41" s="876"/>
      <c r="E41" s="876"/>
      <c r="F41" s="877"/>
      <c r="G41" s="521"/>
      <c r="H41" s="137">
        <f>SUM(H42:H44)</f>
        <v>237.54000000000002</v>
      </c>
      <c r="I41" s="521"/>
      <c r="J41" s="522"/>
    </row>
    <row r="42" spans="1:10" s="56" customFormat="1" ht="53.25" customHeight="1" x14ac:dyDescent="0.2">
      <c r="B42" s="89" t="s">
        <v>49</v>
      </c>
      <c r="C42" s="106" t="s">
        <v>323</v>
      </c>
      <c r="D42" s="618">
        <v>1</v>
      </c>
      <c r="E42" s="619" t="s">
        <v>955</v>
      </c>
      <c r="F42" s="619" t="s">
        <v>652</v>
      </c>
      <c r="G42" s="51" t="s">
        <v>0</v>
      </c>
      <c r="H42" s="10">
        <v>110</v>
      </c>
      <c r="I42" s="23" t="s">
        <v>362</v>
      </c>
      <c r="J42" s="532" t="s">
        <v>363</v>
      </c>
    </row>
    <row r="43" spans="1:10" s="56" customFormat="1" ht="36" customHeight="1" x14ac:dyDescent="0.2">
      <c r="A43" s="10"/>
      <c r="B43" s="89" t="s">
        <v>50</v>
      </c>
      <c r="C43" s="107" t="s">
        <v>324</v>
      </c>
      <c r="D43" s="620">
        <v>1</v>
      </c>
      <c r="E43" s="621" t="s">
        <v>653</v>
      </c>
      <c r="F43" s="621" t="s">
        <v>530</v>
      </c>
      <c r="G43" s="107" t="s">
        <v>0</v>
      </c>
      <c r="H43" s="10">
        <v>50</v>
      </c>
      <c r="I43" s="35" t="s">
        <v>364</v>
      </c>
      <c r="J43" s="533" t="s">
        <v>365</v>
      </c>
    </row>
    <row r="44" spans="1:10" s="56" customFormat="1" ht="51" customHeight="1" x14ac:dyDescent="0.2">
      <c r="B44" s="17" t="s">
        <v>51</v>
      </c>
      <c r="C44" s="48" t="s">
        <v>146</v>
      </c>
      <c r="D44" s="476">
        <v>1</v>
      </c>
      <c r="E44" s="361" t="s">
        <v>956</v>
      </c>
      <c r="F44" s="361" t="s">
        <v>652</v>
      </c>
      <c r="G44" s="48" t="s">
        <v>0</v>
      </c>
      <c r="H44" s="8">
        <v>77.540000000000006</v>
      </c>
      <c r="I44" s="32" t="s">
        <v>861</v>
      </c>
      <c r="J44" s="533" t="s">
        <v>499</v>
      </c>
    </row>
    <row r="45" spans="1:10" s="126" customFormat="1" ht="26.25" customHeight="1" x14ac:dyDescent="0.2">
      <c r="B45" s="356" t="s">
        <v>275</v>
      </c>
      <c r="C45" s="875" t="s">
        <v>119</v>
      </c>
      <c r="D45" s="876"/>
      <c r="E45" s="876"/>
      <c r="F45" s="877"/>
      <c r="G45" s="521"/>
      <c r="H45" s="137">
        <f>SUM(H46:H52)</f>
        <v>1575</v>
      </c>
      <c r="I45" s="521"/>
      <c r="J45" s="522"/>
    </row>
    <row r="46" spans="1:10" s="56" customFormat="1" ht="52.5" customHeight="1" x14ac:dyDescent="0.2">
      <c r="B46" s="31" t="s">
        <v>278</v>
      </c>
      <c r="C46" s="48" t="s">
        <v>957</v>
      </c>
      <c r="D46" s="505">
        <v>1</v>
      </c>
      <c r="E46" s="622" t="s">
        <v>958</v>
      </c>
      <c r="F46" s="622" t="s">
        <v>589</v>
      </c>
      <c r="G46" s="48" t="s">
        <v>2</v>
      </c>
      <c r="H46" s="45">
        <v>1000</v>
      </c>
      <c r="I46" s="29" t="s">
        <v>374</v>
      </c>
      <c r="J46" s="24">
        <v>30</v>
      </c>
    </row>
    <row r="47" spans="1:10" s="56" customFormat="1" ht="49.5" customHeight="1" x14ac:dyDescent="0.2">
      <c r="B47" s="89" t="s">
        <v>276</v>
      </c>
      <c r="C47" s="48" t="s">
        <v>327</v>
      </c>
      <c r="D47" s="505">
        <v>1</v>
      </c>
      <c r="E47" s="252" t="s">
        <v>655</v>
      </c>
      <c r="F47" s="252" t="s">
        <v>862</v>
      </c>
      <c r="G47" s="48" t="s">
        <v>0</v>
      </c>
      <c r="H47" s="45">
        <v>20</v>
      </c>
      <c r="I47" s="30" t="s">
        <v>366</v>
      </c>
      <c r="J47" s="24" t="s">
        <v>367</v>
      </c>
    </row>
    <row r="48" spans="1:10" s="56" customFormat="1" ht="51" hidden="1" customHeight="1" x14ac:dyDescent="0.2">
      <c r="B48" s="89"/>
      <c r="C48" s="48"/>
      <c r="D48" s="505"/>
      <c r="E48" s="252"/>
      <c r="F48" s="252"/>
      <c r="G48" s="48"/>
      <c r="H48" s="45"/>
      <c r="I48" s="23"/>
      <c r="J48" s="24"/>
    </row>
    <row r="49" spans="2:10" s="56" customFormat="1" ht="59.25" customHeight="1" x14ac:dyDescent="0.2">
      <c r="B49" s="89" t="s">
        <v>56</v>
      </c>
      <c r="C49" s="48" t="s">
        <v>342</v>
      </c>
      <c r="D49" s="623">
        <v>1</v>
      </c>
      <c r="E49" s="624" t="s">
        <v>863</v>
      </c>
      <c r="F49" s="252" t="s">
        <v>564</v>
      </c>
      <c r="G49" s="48" t="s">
        <v>0</v>
      </c>
      <c r="H49" s="45">
        <v>30</v>
      </c>
      <c r="I49" s="48" t="s">
        <v>370</v>
      </c>
      <c r="J49" s="223">
        <v>1</v>
      </c>
    </row>
    <row r="50" spans="2:10" s="56" customFormat="1" ht="57" customHeight="1" x14ac:dyDescent="0.2">
      <c r="B50" s="89" t="s">
        <v>57</v>
      </c>
      <c r="C50" s="29" t="s">
        <v>864</v>
      </c>
      <c r="D50" s="623">
        <v>1</v>
      </c>
      <c r="E50" s="624" t="s">
        <v>866</v>
      </c>
      <c r="F50" s="252" t="s">
        <v>564</v>
      </c>
      <c r="G50" s="48" t="s">
        <v>0</v>
      </c>
      <c r="H50" s="45">
        <v>400</v>
      </c>
      <c r="I50" s="29" t="s">
        <v>366</v>
      </c>
      <c r="J50" s="24" t="s">
        <v>865</v>
      </c>
    </row>
    <row r="51" spans="2:10" s="56" customFormat="1" ht="35.25" customHeight="1" x14ac:dyDescent="0.2">
      <c r="B51" s="89" t="s">
        <v>58</v>
      </c>
      <c r="C51" s="29" t="s">
        <v>325</v>
      </c>
      <c r="D51" s="505">
        <v>1</v>
      </c>
      <c r="E51" s="254" t="s">
        <v>634</v>
      </c>
      <c r="F51" s="252" t="s">
        <v>566</v>
      </c>
      <c r="G51" s="48" t="s">
        <v>0</v>
      </c>
      <c r="H51" s="10">
        <v>95</v>
      </c>
      <c r="I51" s="29" t="s">
        <v>368</v>
      </c>
      <c r="J51" s="223" t="s">
        <v>365</v>
      </c>
    </row>
    <row r="52" spans="2:10" s="56" customFormat="1" ht="30.75" customHeight="1" x14ac:dyDescent="0.2">
      <c r="B52" s="89" t="s">
        <v>867</v>
      </c>
      <c r="C52" s="29" t="s">
        <v>326</v>
      </c>
      <c r="D52" s="505">
        <v>1</v>
      </c>
      <c r="E52" s="254" t="s">
        <v>634</v>
      </c>
      <c r="F52" s="252" t="s">
        <v>566</v>
      </c>
      <c r="G52" s="48" t="s">
        <v>0</v>
      </c>
      <c r="H52" s="10">
        <v>30</v>
      </c>
      <c r="I52" s="29" t="s">
        <v>369</v>
      </c>
      <c r="J52" s="223" t="s">
        <v>365</v>
      </c>
    </row>
    <row r="53" spans="2:10" s="126" customFormat="1" ht="25.5" customHeight="1" x14ac:dyDescent="0.2">
      <c r="B53" s="356" t="s">
        <v>279</v>
      </c>
      <c r="C53" s="875" t="s">
        <v>201</v>
      </c>
      <c r="D53" s="876"/>
      <c r="E53" s="876"/>
      <c r="F53" s="877"/>
      <c r="G53" s="521"/>
      <c r="H53" s="137">
        <f>SUM(H54:H55)</f>
        <v>1242.2</v>
      </c>
      <c r="I53" s="521"/>
      <c r="J53" s="522"/>
    </row>
    <row r="54" spans="2:10" s="56" customFormat="1" ht="46.5" customHeight="1" x14ac:dyDescent="0.2">
      <c r="B54" s="31" t="s">
        <v>280</v>
      </c>
      <c r="C54" s="48" t="s">
        <v>328</v>
      </c>
      <c r="D54" s="505">
        <v>1</v>
      </c>
      <c r="E54" s="254" t="s">
        <v>656</v>
      </c>
      <c r="F54" s="249" t="s">
        <v>564</v>
      </c>
      <c r="G54" s="48" t="s">
        <v>0</v>
      </c>
      <c r="H54" s="45">
        <v>250</v>
      </c>
      <c r="I54" s="48" t="s">
        <v>375</v>
      </c>
      <c r="J54" s="129" t="s">
        <v>995</v>
      </c>
    </row>
    <row r="55" spans="2:10" s="86" customFormat="1" ht="46.5" customHeight="1" x14ac:dyDescent="0.2">
      <c r="B55" s="31" t="s">
        <v>281</v>
      </c>
      <c r="C55" s="77" t="s">
        <v>186</v>
      </c>
      <c r="D55" s="505">
        <v>1</v>
      </c>
      <c r="E55" s="254" t="s">
        <v>959</v>
      </c>
      <c r="F55" s="249" t="s">
        <v>589</v>
      </c>
      <c r="G55" s="48" t="s">
        <v>2</v>
      </c>
      <c r="H55" s="10">
        <v>992.2</v>
      </c>
      <c r="I55" s="77" t="s">
        <v>373</v>
      </c>
      <c r="J55" s="430" t="s">
        <v>371</v>
      </c>
    </row>
    <row r="56" spans="2:10" s="126" customFormat="1" ht="24" customHeight="1" x14ac:dyDescent="0.2">
      <c r="B56" s="356" t="s">
        <v>282</v>
      </c>
      <c r="C56" s="875" t="s">
        <v>120</v>
      </c>
      <c r="D56" s="876"/>
      <c r="E56" s="876"/>
      <c r="F56" s="877"/>
      <c r="G56" s="521"/>
      <c r="H56" s="137">
        <f>SUM(H57:H64)</f>
        <v>7106.5</v>
      </c>
      <c r="I56" s="521"/>
      <c r="J56" s="522"/>
    </row>
    <row r="57" spans="2:10" s="56" customFormat="1" ht="55.5" customHeight="1" x14ac:dyDescent="0.2">
      <c r="B57" s="17" t="s">
        <v>283</v>
      </c>
      <c r="C57" s="46" t="s">
        <v>197</v>
      </c>
      <c r="D57" s="625">
        <v>1</v>
      </c>
      <c r="E57" s="483" t="s">
        <v>657</v>
      </c>
      <c r="F57" s="626" t="s">
        <v>564</v>
      </c>
      <c r="G57" s="51" t="s">
        <v>195</v>
      </c>
      <c r="H57" s="10">
        <v>3471.8</v>
      </c>
      <c r="I57" s="76" t="s">
        <v>376</v>
      </c>
      <c r="J57" s="125" t="s">
        <v>377</v>
      </c>
    </row>
    <row r="58" spans="2:10" s="56" customFormat="1" ht="32.25" customHeight="1" x14ac:dyDescent="0.2">
      <c r="B58" s="17" t="s">
        <v>284</v>
      </c>
      <c r="C58" s="59" t="s">
        <v>211</v>
      </c>
      <c r="D58" s="497" t="s">
        <v>394</v>
      </c>
      <c r="E58" s="254" t="s">
        <v>634</v>
      </c>
      <c r="F58" s="254" t="s">
        <v>868</v>
      </c>
      <c r="G58" s="48" t="s">
        <v>0</v>
      </c>
      <c r="H58" s="45">
        <v>230</v>
      </c>
      <c r="I58" s="34" t="s">
        <v>500</v>
      </c>
      <c r="J58" s="237" t="s">
        <v>501</v>
      </c>
    </row>
    <row r="59" spans="2:10" s="9" customFormat="1" ht="83.25" customHeight="1" x14ac:dyDescent="0.2">
      <c r="B59" s="835" t="s">
        <v>285</v>
      </c>
      <c r="C59" s="892" t="s">
        <v>960</v>
      </c>
      <c r="D59" s="505">
        <v>1</v>
      </c>
      <c r="E59" s="254" t="s">
        <v>961</v>
      </c>
      <c r="F59" s="248" t="s">
        <v>564</v>
      </c>
      <c r="G59" s="48" t="s">
        <v>0</v>
      </c>
      <c r="H59" s="50">
        <v>0</v>
      </c>
      <c r="I59" s="892" t="s">
        <v>869</v>
      </c>
      <c r="J59" s="897" t="s">
        <v>996</v>
      </c>
    </row>
    <row r="60" spans="2:10" s="9" customFormat="1" ht="59.25" customHeight="1" x14ac:dyDescent="0.2">
      <c r="B60" s="874"/>
      <c r="C60" s="893"/>
      <c r="D60" s="623">
        <v>2</v>
      </c>
      <c r="E60" s="624" t="s">
        <v>870</v>
      </c>
      <c r="F60" s="617" t="s">
        <v>564</v>
      </c>
      <c r="G60" s="47" t="s">
        <v>2</v>
      </c>
      <c r="H60" s="50">
        <v>150</v>
      </c>
      <c r="I60" s="893"/>
      <c r="J60" s="899"/>
    </row>
    <row r="61" spans="2:10" s="9" customFormat="1" ht="52.5" customHeight="1" x14ac:dyDescent="0.2">
      <c r="B61" s="874"/>
      <c r="C61" s="893"/>
      <c r="D61" s="623">
        <v>3</v>
      </c>
      <c r="E61" s="624" t="s">
        <v>684</v>
      </c>
      <c r="F61" s="617" t="s">
        <v>525</v>
      </c>
      <c r="G61" s="47" t="s">
        <v>1</v>
      </c>
      <c r="H61" s="50">
        <v>860</v>
      </c>
      <c r="I61" s="893"/>
      <c r="J61" s="899"/>
    </row>
    <row r="62" spans="2:10" s="56" customFormat="1" ht="58.5" customHeight="1" x14ac:dyDescent="0.2">
      <c r="B62" s="17" t="s">
        <v>286</v>
      </c>
      <c r="C62" s="48" t="s">
        <v>129</v>
      </c>
      <c r="D62" s="623">
        <v>1</v>
      </c>
      <c r="E62" s="610" t="s">
        <v>871</v>
      </c>
      <c r="F62" s="248" t="s">
        <v>564</v>
      </c>
      <c r="G62" s="48" t="s">
        <v>0</v>
      </c>
      <c r="H62" s="50">
        <v>120</v>
      </c>
      <c r="I62" s="48" t="s">
        <v>372</v>
      </c>
      <c r="J62" s="223">
        <v>2</v>
      </c>
    </row>
    <row r="63" spans="2:10" s="9" customFormat="1" ht="33" customHeight="1" x14ac:dyDescent="0.2">
      <c r="B63" s="17" t="s">
        <v>287</v>
      </c>
      <c r="C63" s="77" t="s">
        <v>202</v>
      </c>
      <c r="D63" s="489" t="s">
        <v>394</v>
      </c>
      <c r="E63" s="490" t="s">
        <v>659</v>
      </c>
      <c r="F63" s="490" t="s">
        <v>660</v>
      </c>
      <c r="G63" s="48" t="s">
        <v>0</v>
      </c>
      <c r="H63" s="72">
        <v>1770</v>
      </c>
      <c r="I63" s="77" t="s">
        <v>378</v>
      </c>
      <c r="J63" s="234">
        <v>29</v>
      </c>
    </row>
    <row r="64" spans="2:10" s="56" customFormat="1" ht="41.25" customHeight="1" x14ac:dyDescent="0.2">
      <c r="B64" s="17" t="s">
        <v>288</v>
      </c>
      <c r="C64" s="48" t="s">
        <v>128</v>
      </c>
      <c r="D64" s="505">
        <v>1</v>
      </c>
      <c r="E64" s="627" t="s">
        <v>661</v>
      </c>
      <c r="F64" s="610" t="s">
        <v>564</v>
      </c>
      <c r="G64" s="48" t="s">
        <v>0</v>
      </c>
      <c r="H64" s="50">
        <v>504.7</v>
      </c>
      <c r="I64" s="32" t="s">
        <v>872</v>
      </c>
      <c r="J64" s="223">
        <v>100</v>
      </c>
    </row>
    <row r="65" spans="2:10" s="128" customFormat="1" ht="30" customHeight="1" x14ac:dyDescent="0.2">
      <c r="B65" s="535" t="s">
        <v>289</v>
      </c>
      <c r="C65" s="878" t="s">
        <v>198</v>
      </c>
      <c r="D65" s="879"/>
      <c r="E65" s="879"/>
      <c r="F65" s="880"/>
      <c r="G65" s="523"/>
      <c r="H65" s="534">
        <f>SUM(H66:H72)</f>
        <v>1297.5999999999999</v>
      </c>
      <c r="I65" s="523"/>
      <c r="J65" s="524"/>
    </row>
    <row r="66" spans="2:10" s="56" customFormat="1" ht="59.25" customHeight="1" x14ac:dyDescent="0.2">
      <c r="B66" s="91" t="s">
        <v>290</v>
      </c>
      <c r="C66" s="30" t="s">
        <v>121</v>
      </c>
      <c r="D66" s="628">
        <v>1</v>
      </c>
      <c r="E66" s="629" t="s">
        <v>913</v>
      </c>
      <c r="F66" s="610" t="s">
        <v>868</v>
      </c>
      <c r="G66" s="48" t="s">
        <v>0</v>
      </c>
      <c r="H66" s="45">
        <v>55</v>
      </c>
      <c r="I66" s="76" t="s">
        <v>914</v>
      </c>
      <c r="J66" s="127" t="s">
        <v>394</v>
      </c>
    </row>
    <row r="67" spans="2:10" s="56" customFormat="1" ht="44.25" customHeight="1" x14ac:dyDescent="0.2">
      <c r="B67" s="17" t="s">
        <v>291</v>
      </c>
      <c r="C67" s="29" t="s">
        <v>329</v>
      </c>
      <c r="D67" s="505">
        <v>1</v>
      </c>
      <c r="E67" s="622" t="s">
        <v>658</v>
      </c>
      <c r="F67" s="610" t="s">
        <v>868</v>
      </c>
      <c r="G67" s="48" t="s">
        <v>0</v>
      </c>
      <c r="H67" s="45">
        <v>80</v>
      </c>
      <c r="I67" s="47" t="s">
        <v>379</v>
      </c>
      <c r="J67" s="124" t="s">
        <v>355</v>
      </c>
    </row>
    <row r="68" spans="2:10" s="56" customFormat="1" ht="58.5" customHeight="1" x14ac:dyDescent="0.2">
      <c r="B68" s="794" t="s">
        <v>292</v>
      </c>
      <c r="C68" s="766" t="s">
        <v>330</v>
      </c>
      <c r="D68" s="623">
        <v>1</v>
      </c>
      <c r="E68" s="624" t="s">
        <v>662</v>
      </c>
      <c r="F68" s="249" t="s">
        <v>564</v>
      </c>
      <c r="G68" s="892" t="s">
        <v>0</v>
      </c>
      <c r="H68" s="770">
        <v>1000</v>
      </c>
      <c r="I68" s="892" t="s">
        <v>384</v>
      </c>
      <c r="J68" s="768" t="s">
        <v>385</v>
      </c>
    </row>
    <row r="69" spans="2:10" s="56" customFormat="1" ht="57.75" customHeight="1" x14ac:dyDescent="0.2">
      <c r="B69" s="795"/>
      <c r="C69" s="808"/>
      <c r="D69" s="623">
        <v>2</v>
      </c>
      <c r="E69" s="495" t="s">
        <v>962</v>
      </c>
      <c r="F69" s="249" t="s">
        <v>564</v>
      </c>
      <c r="G69" s="893"/>
      <c r="H69" s="873"/>
      <c r="I69" s="893"/>
      <c r="J69" s="888"/>
    </row>
    <row r="70" spans="2:10" s="56" customFormat="1" ht="66.75" customHeight="1" x14ac:dyDescent="0.2">
      <c r="B70" s="796"/>
      <c r="C70" s="767"/>
      <c r="D70" s="623">
        <v>3</v>
      </c>
      <c r="E70" s="624" t="s">
        <v>873</v>
      </c>
      <c r="F70" s="249" t="s">
        <v>564</v>
      </c>
      <c r="G70" s="911"/>
      <c r="H70" s="771"/>
      <c r="I70" s="358"/>
      <c r="J70" s="359"/>
    </row>
    <row r="71" spans="2:10" s="56" customFormat="1" ht="61.5" customHeight="1" x14ac:dyDescent="0.2">
      <c r="B71" s="17" t="s">
        <v>293</v>
      </c>
      <c r="C71" s="465" t="s">
        <v>145</v>
      </c>
      <c r="D71" s="620">
        <v>1</v>
      </c>
      <c r="E71" s="495" t="s">
        <v>963</v>
      </c>
      <c r="F71" s="619" t="s">
        <v>874</v>
      </c>
      <c r="G71" s="48" t="s">
        <v>0</v>
      </c>
      <c r="H71" s="45">
        <v>112.6</v>
      </c>
      <c r="I71" s="49" t="s">
        <v>380</v>
      </c>
      <c r="J71" s="238" t="s">
        <v>381</v>
      </c>
    </row>
    <row r="72" spans="2:10" s="56" customFormat="1" ht="43.5" customHeight="1" x14ac:dyDescent="0.2">
      <c r="B72" s="17" t="s">
        <v>294</v>
      </c>
      <c r="C72" s="48" t="s">
        <v>199</v>
      </c>
      <c r="D72" s="505">
        <v>1</v>
      </c>
      <c r="E72" s="254" t="s">
        <v>663</v>
      </c>
      <c r="F72" s="249" t="s">
        <v>654</v>
      </c>
      <c r="G72" s="48" t="s">
        <v>0</v>
      </c>
      <c r="H72" s="50">
        <v>50</v>
      </c>
      <c r="I72" s="48" t="s">
        <v>382</v>
      </c>
      <c r="J72" s="124" t="s">
        <v>355</v>
      </c>
    </row>
    <row r="73" spans="2:10" s="56" customFormat="1" ht="21.75" customHeight="1" x14ac:dyDescent="0.2">
      <c r="B73" s="913" t="s">
        <v>160</v>
      </c>
      <c r="C73" s="913"/>
      <c r="D73" s="913"/>
      <c r="E73" s="913"/>
      <c r="F73" s="913"/>
      <c r="G73" s="914"/>
      <c r="H73" s="525">
        <f>+H65+H56+H53+H45+H41+H33+H24+H12</f>
        <v>15890.540000000003</v>
      </c>
      <c r="I73" s="108"/>
      <c r="J73" s="108"/>
    </row>
    <row r="74" spans="2:10" s="56" customFormat="1" ht="17.25" customHeight="1" x14ac:dyDescent="0.2">
      <c r="B74" s="915"/>
      <c r="C74" s="916"/>
      <c r="D74" s="916"/>
      <c r="E74" s="916"/>
      <c r="F74" s="916"/>
      <c r="G74" s="917"/>
      <c r="H74" s="10"/>
      <c r="I74" s="108"/>
      <c r="J74" s="108"/>
    </row>
    <row r="75" spans="2:10" s="56" customFormat="1" ht="30" customHeight="1" x14ac:dyDescent="0.2">
      <c r="B75" s="441"/>
      <c r="C75" s="526" t="s">
        <v>132</v>
      </c>
      <c r="D75" s="630"/>
      <c r="E75" s="631"/>
      <c r="F75" s="631"/>
      <c r="G75" s="526"/>
      <c r="H75" s="115">
        <f t="shared" ref="H75" si="0">SUM(H77:H82)</f>
        <v>15890.54</v>
      </c>
      <c r="I75" s="527"/>
      <c r="J75" s="528"/>
    </row>
    <row r="76" spans="2:10" s="56" customFormat="1" ht="17.25" customHeight="1" x14ac:dyDescent="0.2">
      <c r="B76" s="36"/>
      <c r="C76" s="109" t="s">
        <v>133</v>
      </c>
      <c r="D76" s="632"/>
      <c r="E76" s="633"/>
      <c r="F76" s="633"/>
      <c r="G76" s="110"/>
      <c r="H76" s="80"/>
      <c r="I76" s="165"/>
      <c r="J76" s="239"/>
    </row>
    <row r="77" spans="2:10" s="56" customFormat="1" ht="31.5" customHeight="1" x14ac:dyDescent="0.2">
      <c r="B77" s="36"/>
      <c r="C77" s="109" t="s">
        <v>134</v>
      </c>
      <c r="D77" s="632"/>
      <c r="E77" s="633"/>
      <c r="F77" s="633"/>
      <c r="G77" s="111" t="s">
        <v>0</v>
      </c>
      <c r="H77" s="80">
        <f>+H72+H71+H68+H67+H66+H64+H63+H62+H59+H58+H54+H52+H51+H50+H49+H47+H44+H43+H42+H39+H38+H37+H36+H35+H34+H31+H30+H28+H26+H25+H23+H22+H21+H13</f>
        <v>9062.44</v>
      </c>
      <c r="I77" s="233"/>
      <c r="J77" s="240"/>
    </row>
    <row r="78" spans="2:10" s="56" customFormat="1" ht="30.75" customHeight="1" x14ac:dyDescent="0.2">
      <c r="B78" s="36"/>
      <c r="C78" s="109" t="s">
        <v>135</v>
      </c>
      <c r="D78" s="632"/>
      <c r="E78" s="633"/>
      <c r="F78" s="633"/>
      <c r="G78" s="111" t="s">
        <v>3</v>
      </c>
      <c r="H78" s="80">
        <f>+H32+H57+H14</f>
        <v>3485.9</v>
      </c>
      <c r="I78" s="233"/>
      <c r="J78" s="239"/>
    </row>
    <row r="79" spans="2:10" s="56" customFormat="1" ht="21" customHeight="1" x14ac:dyDescent="0.2">
      <c r="B79" s="36"/>
      <c r="C79" s="109" t="s">
        <v>136</v>
      </c>
      <c r="D79" s="632"/>
      <c r="E79" s="633"/>
      <c r="F79" s="633"/>
      <c r="G79" s="111" t="s">
        <v>4</v>
      </c>
      <c r="H79" s="80"/>
      <c r="I79" s="165"/>
      <c r="J79" s="239"/>
    </row>
    <row r="80" spans="2:10" s="56" customFormat="1" ht="33" customHeight="1" x14ac:dyDescent="0.2">
      <c r="B80" s="36"/>
      <c r="C80" s="109" t="s">
        <v>137</v>
      </c>
      <c r="D80" s="632"/>
      <c r="E80" s="633"/>
      <c r="F80" s="633"/>
      <c r="G80" s="111" t="s">
        <v>1</v>
      </c>
      <c r="H80" s="80">
        <f>+H61+H40+H29</f>
        <v>1200</v>
      </c>
      <c r="I80" s="165"/>
      <c r="J80" s="239"/>
    </row>
    <row r="81" spans="2:10" s="56" customFormat="1" ht="22.5" customHeight="1" x14ac:dyDescent="0.2">
      <c r="B81" s="36"/>
      <c r="C81" s="109" t="s">
        <v>138</v>
      </c>
      <c r="D81" s="632"/>
      <c r="E81" s="633"/>
      <c r="F81" s="633"/>
      <c r="G81" s="111" t="s">
        <v>2</v>
      </c>
      <c r="H81" s="80">
        <f>+H60+H55+H46</f>
        <v>2142.1999999999998</v>
      </c>
      <c r="I81" s="165"/>
      <c r="J81" s="239"/>
    </row>
    <row r="82" spans="2:10" s="56" customFormat="1" ht="22.5" customHeight="1" x14ac:dyDescent="0.2">
      <c r="B82" s="19"/>
      <c r="C82" s="112" t="s">
        <v>139</v>
      </c>
      <c r="D82" s="634"/>
      <c r="E82" s="635"/>
      <c r="F82" s="635"/>
      <c r="G82" s="113" t="s">
        <v>143</v>
      </c>
      <c r="H82" s="80"/>
      <c r="I82" s="165"/>
      <c r="J82" s="239"/>
    </row>
    <row r="83" spans="2:10" s="56" customFormat="1" ht="41.25" customHeight="1" x14ac:dyDescent="0.2">
      <c r="B83" s="62"/>
      <c r="C83" s="114" t="s">
        <v>140</v>
      </c>
      <c r="D83" s="636"/>
      <c r="E83" s="637"/>
      <c r="F83" s="637"/>
      <c r="G83" s="114" t="s">
        <v>144</v>
      </c>
      <c r="H83" s="115"/>
      <c r="I83" s="166"/>
      <c r="J83" s="241"/>
    </row>
    <row r="84" spans="2:10" s="56" customFormat="1" ht="27.75" customHeight="1" x14ac:dyDescent="0.2">
      <c r="B84" s="63"/>
      <c r="C84" s="116" t="s">
        <v>142</v>
      </c>
      <c r="D84" s="638"/>
      <c r="E84" s="639"/>
      <c r="F84" s="639"/>
      <c r="G84" s="116"/>
      <c r="H84" s="529">
        <f t="shared" ref="H84" si="1">+H83+H75</f>
        <v>15890.54</v>
      </c>
      <c r="I84" s="166"/>
      <c r="J84" s="241"/>
    </row>
    <row r="85" spans="2:10" s="56" customFormat="1" ht="18" customHeight="1" x14ac:dyDescent="0.2">
      <c r="B85" s="36"/>
      <c r="C85" s="110" t="s">
        <v>141</v>
      </c>
      <c r="D85" s="632"/>
      <c r="E85" s="633"/>
      <c r="F85" s="633"/>
      <c r="G85" s="110"/>
      <c r="H85" s="80">
        <f>+H29+H40+H61</f>
        <v>1200</v>
      </c>
      <c r="I85" s="167"/>
      <c r="J85" s="242"/>
    </row>
    <row r="86" spans="2:10" s="56" customFormat="1" ht="38.25" hidden="1" x14ac:dyDescent="0.2">
      <c r="B86" s="36"/>
      <c r="C86" s="110" t="s">
        <v>164</v>
      </c>
      <c r="D86" s="632"/>
      <c r="E86" s="633"/>
      <c r="F86" s="633"/>
      <c r="G86" s="105"/>
      <c r="H86" s="105"/>
      <c r="I86" s="530"/>
      <c r="J86" s="531"/>
    </row>
    <row r="87" spans="2:10" s="56" customFormat="1" x14ac:dyDescent="0.2">
      <c r="B87" s="81"/>
      <c r="C87" s="92"/>
      <c r="D87" s="640"/>
      <c r="E87" s="641"/>
      <c r="F87" s="641"/>
      <c r="G87" s="92"/>
      <c r="H87" s="92"/>
      <c r="I87" s="92"/>
      <c r="J87" s="243"/>
    </row>
    <row r="88" spans="2:10" s="56" customFormat="1" x14ac:dyDescent="0.2">
      <c r="B88" s="81"/>
      <c r="C88" s="92"/>
      <c r="D88" s="640"/>
      <c r="E88" s="641"/>
      <c r="F88" s="641"/>
      <c r="G88" s="92"/>
      <c r="H88" s="92"/>
      <c r="I88" s="92"/>
      <c r="J88" s="243"/>
    </row>
    <row r="89" spans="2:10" s="56" customFormat="1" x14ac:dyDescent="0.2">
      <c r="B89" s="81"/>
      <c r="C89" s="92"/>
      <c r="D89" s="640"/>
      <c r="E89" s="641"/>
      <c r="F89" s="641"/>
      <c r="G89" s="92"/>
      <c r="H89" s="92"/>
      <c r="I89" s="92"/>
      <c r="J89" s="243"/>
    </row>
    <row r="92" spans="2:10" x14ac:dyDescent="0.2">
      <c r="C92" s="461"/>
      <c r="D92" s="514"/>
      <c r="E92" s="260"/>
      <c r="F92" s="260"/>
      <c r="H92" s="162"/>
    </row>
  </sheetData>
  <mergeCells count="74">
    <mergeCell ref="B6:J6"/>
    <mergeCell ref="J9:J10"/>
    <mergeCell ref="E8:E10"/>
    <mergeCell ref="F8:F10"/>
    <mergeCell ref="G8:G10"/>
    <mergeCell ref="B11:J11"/>
    <mergeCell ref="H8:H10"/>
    <mergeCell ref="C8:C10"/>
    <mergeCell ref="D8:D10"/>
    <mergeCell ref="B8:B10"/>
    <mergeCell ref="I9:I10"/>
    <mergeCell ref="I8:J8"/>
    <mergeCell ref="G1:I1"/>
    <mergeCell ref="G2:J2"/>
    <mergeCell ref="G3:J3"/>
    <mergeCell ref="G4:I4"/>
    <mergeCell ref="G5:I5"/>
    <mergeCell ref="B73:G73"/>
    <mergeCell ref="B74:G74"/>
    <mergeCell ref="C37:C38"/>
    <mergeCell ref="B37:B38"/>
    <mergeCell ref="B59:B61"/>
    <mergeCell ref="C59:C61"/>
    <mergeCell ref="F37:F38"/>
    <mergeCell ref="C41:F41"/>
    <mergeCell ref="C45:F45"/>
    <mergeCell ref="C53:F53"/>
    <mergeCell ref="B39:B40"/>
    <mergeCell ref="C39:C40"/>
    <mergeCell ref="F39:F40"/>
    <mergeCell ref="G68:G70"/>
    <mergeCell ref="H15:H20"/>
    <mergeCell ref="B13:B20"/>
    <mergeCell ref="C12:F12"/>
    <mergeCell ref="C24:F24"/>
    <mergeCell ref="I68:I69"/>
    <mergeCell ref="I13:I20"/>
    <mergeCell ref="C13:C20"/>
    <mergeCell ref="F13:F20"/>
    <mergeCell ref="G15:G20"/>
    <mergeCell ref="I25:I27"/>
    <mergeCell ref="G26:G27"/>
    <mergeCell ref="C25:C27"/>
    <mergeCell ref="E31:E32"/>
    <mergeCell ref="D31:D32"/>
    <mergeCell ref="C68:C70"/>
    <mergeCell ref="B68:B70"/>
    <mergeCell ref="J68:J69"/>
    <mergeCell ref="I37:I38"/>
    <mergeCell ref="I39:I40"/>
    <mergeCell ref="I59:I61"/>
    <mergeCell ref="I28:I29"/>
    <mergeCell ref="I30:I32"/>
    <mergeCell ref="J28:J29"/>
    <mergeCell ref="J30:J32"/>
    <mergeCell ref="J37:J38"/>
    <mergeCell ref="J39:J40"/>
    <mergeCell ref="J59:J61"/>
    <mergeCell ref="J25:J27"/>
    <mergeCell ref="J13:J20"/>
    <mergeCell ref="H68:H70"/>
    <mergeCell ref="B25:B27"/>
    <mergeCell ref="C56:F56"/>
    <mergeCell ref="C65:F65"/>
    <mergeCell ref="B28:B29"/>
    <mergeCell ref="B30:B32"/>
    <mergeCell ref="F30:F32"/>
    <mergeCell ref="C33:F33"/>
    <mergeCell ref="C30:C32"/>
    <mergeCell ref="D28:D29"/>
    <mergeCell ref="E28:E29"/>
    <mergeCell ref="F28:F29"/>
    <mergeCell ref="H26:H27"/>
    <mergeCell ref="C28:C29"/>
  </mergeCells>
  <phoneticPr fontId="10" type="noConversion"/>
  <pageMargins left="0.19685039370078741" right="0.19685039370078741" top="0.19685039370078741" bottom="0.19685039370078741" header="0" footer="0"/>
  <pageSetup paperSize="9" scale="66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F0"/>
    <pageSetUpPr fitToPage="1"/>
  </sheetPr>
  <dimension ref="A1:J78"/>
  <sheetViews>
    <sheetView zoomScale="85" zoomScaleNormal="85" workbookViewId="0">
      <pane ySplit="11" topLeftCell="A12" activePane="bottomLeft" state="frozen"/>
      <selection activeCell="H12" sqref="H12:H18"/>
      <selection pane="bottomLeft" activeCell="K66" sqref="K66"/>
    </sheetView>
  </sheetViews>
  <sheetFormatPr defaultColWidth="9.140625" defaultRowHeight="12.75" x14ac:dyDescent="0.2"/>
  <cols>
    <col min="1" max="1" width="1.7109375" style="9" customWidth="1"/>
    <col min="2" max="2" width="17.5703125" style="38" customWidth="1"/>
    <col min="3" max="3" width="42.7109375" style="37" customWidth="1"/>
    <col min="4" max="4" width="6.5703125" style="545" customWidth="1"/>
    <col min="5" max="5" width="44.140625" style="246" customWidth="1"/>
    <col min="6" max="6" width="28.42578125" style="246" customWidth="1"/>
    <col min="7" max="7" width="7.140625" style="38" customWidth="1"/>
    <col min="8" max="8" width="12.28515625" style="9" customWidth="1"/>
    <col min="9" max="9" width="39.85546875" style="37" customWidth="1"/>
    <col min="10" max="10" width="8.140625" style="138" customWidth="1"/>
    <col min="11" max="16384" width="9.140625" style="9"/>
  </cols>
  <sheetData>
    <row r="1" spans="1:10" hidden="1" x14ac:dyDescent="0.2">
      <c r="G1" s="846" t="s">
        <v>518</v>
      </c>
      <c r="H1" s="846"/>
      <c r="I1" s="846"/>
      <c r="J1" s="378"/>
    </row>
    <row r="2" spans="1:10" hidden="1" x14ac:dyDescent="0.2">
      <c r="G2" s="847" t="s">
        <v>519</v>
      </c>
      <c r="H2" s="847"/>
      <c r="I2" s="847"/>
      <c r="J2" s="847"/>
    </row>
    <row r="3" spans="1:10" hidden="1" x14ac:dyDescent="0.2">
      <c r="G3" s="847" t="s">
        <v>919</v>
      </c>
      <c r="H3" s="847"/>
      <c r="I3" s="847"/>
      <c r="J3" s="847"/>
    </row>
    <row r="4" spans="1:10" ht="15" hidden="1" x14ac:dyDescent="0.25">
      <c r="G4" s="848" t="s">
        <v>520</v>
      </c>
      <c r="H4" s="848"/>
      <c r="I4" s="848"/>
      <c r="J4" s="369"/>
    </row>
    <row r="5" spans="1:10" ht="15" hidden="1" x14ac:dyDescent="0.25">
      <c r="G5" s="848" t="s">
        <v>978</v>
      </c>
      <c r="H5" s="848"/>
      <c r="I5" s="848"/>
      <c r="J5" s="379"/>
    </row>
    <row r="6" spans="1:10" hidden="1" x14ac:dyDescent="0.2"/>
    <row r="7" spans="1:10" s="84" customFormat="1" ht="9.75" hidden="1" customHeight="1" x14ac:dyDescent="0.2">
      <c r="A7" s="68"/>
      <c r="B7" s="974"/>
      <c r="C7" s="974"/>
      <c r="D7" s="974"/>
      <c r="E7" s="974"/>
      <c r="F7" s="974"/>
      <c r="G7" s="974"/>
      <c r="H7" s="974"/>
      <c r="I7" s="974"/>
      <c r="J7" s="974"/>
    </row>
    <row r="8" spans="1:10" ht="9.75" customHeight="1" x14ac:dyDescent="0.2">
      <c r="B8" s="99"/>
      <c r="C8" s="39"/>
      <c r="D8" s="247"/>
      <c r="E8" s="247"/>
      <c r="F8" s="247"/>
      <c r="G8" s="117"/>
      <c r="H8" s="118"/>
      <c r="I8" s="39"/>
      <c r="J8" s="39"/>
    </row>
    <row r="9" spans="1:10" s="11" customFormat="1" ht="21.75" customHeight="1" x14ac:dyDescent="0.2">
      <c r="B9" s="837" t="s">
        <v>28</v>
      </c>
      <c r="C9" s="837" t="s">
        <v>64</v>
      </c>
      <c r="D9" s="953" t="s">
        <v>512</v>
      </c>
      <c r="E9" s="954" t="s">
        <v>513</v>
      </c>
      <c r="F9" s="954" t="s">
        <v>514</v>
      </c>
      <c r="G9" s="859" t="s">
        <v>572</v>
      </c>
      <c r="H9" s="854" t="s">
        <v>758</v>
      </c>
      <c r="I9" s="855" t="s">
        <v>515</v>
      </c>
      <c r="J9" s="856"/>
    </row>
    <row r="10" spans="1:10" s="11" customFormat="1" ht="31.5" customHeight="1" x14ac:dyDescent="0.2">
      <c r="B10" s="837"/>
      <c r="C10" s="837"/>
      <c r="D10" s="953"/>
      <c r="E10" s="954"/>
      <c r="F10" s="954"/>
      <c r="G10" s="860"/>
      <c r="H10" s="854"/>
      <c r="I10" s="857" t="s">
        <v>517</v>
      </c>
      <c r="J10" s="853" t="s">
        <v>516</v>
      </c>
    </row>
    <row r="11" spans="1:10" s="11" customFormat="1" ht="33" customHeight="1" x14ac:dyDescent="0.2">
      <c r="B11" s="837"/>
      <c r="C11" s="837"/>
      <c r="D11" s="953"/>
      <c r="E11" s="954"/>
      <c r="F11" s="954"/>
      <c r="G11" s="861"/>
      <c r="H11" s="854"/>
      <c r="I11" s="858"/>
      <c r="J11" s="853"/>
    </row>
    <row r="12" spans="1:10" s="208" customFormat="1" ht="25.5" customHeight="1" x14ac:dyDescent="0.3">
      <c r="A12" s="56"/>
      <c r="B12" s="862" t="s">
        <v>721</v>
      </c>
      <c r="C12" s="863"/>
      <c r="D12" s="863"/>
      <c r="E12" s="863"/>
      <c r="F12" s="863"/>
      <c r="G12" s="863"/>
      <c r="H12" s="863"/>
      <c r="I12" s="863"/>
      <c r="J12" s="864"/>
    </row>
    <row r="13" spans="1:10" s="16" customFormat="1" ht="35.25" customHeight="1" x14ac:dyDescent="0.2">
      <c r="B13" s="322" t="s">
        <v>295</v>
      </c>
      <c r="C13" s="947" t="s">
        <v>187</v>
      </c>
      <c r="D13" s="948"/>
      <c r="E13" s="948"/>
      <c r="F13" s="948"/>
      <c r="G13" s="347"/>
      <c r="H13" s="332">
        <f>SUM(H14:H17)</f>
        <v>1382.6000000000001</v>
      </c>
      <c r="I13" s="333"/>
      <c r="J13" s="323"/>
    </row>
    <row r="14" spans="1:10" ht="40.5" customHeight="1" x14ac:dyDescent="0.2">
      <c r="B14" s="91" t="s">
        <v>74</v>
      </c>
      <c r="C14" s="57" t="s">
        <v>189</v>
      </c>
      <c r="D14" s="484" t="s">
        <v>394</v>
      </c>
      <c r="E14" s="478" t="s">
        <v>527</v>
      </c>
      <c r="F14" s="248" t="s">
        <v>664</v>
      </c>
      <c r="G14" s="35" t="s">
        <v>0</v>
      </c>
      <c r="H14" s="50">
        <v>57.4</v>
      </c>
      <c r="I14" s="57" t="s">
        <v>460</v>
      </c>
      <c r="J14" s="123" t="s">
        <v>461</v>
      </c>
    </row>
    <row r="15" spans="1:10" ht="36" customHeight="1" x14ac:dyDescent="0.2">
      <c r="B15" s="17" t="s">
        <v>75</v>
      </c>
      <c r="C15" s="31" t="s">
        <v>490</v>
      </c>
      <c r="D15" s="484" t="s">
        <v>394</v>
      </c>
      <c r="E15" s="478" t="s">
        <v>527</v>
      </c>
      <c r="F15" s="248" t="s">
        <v>664</v>
      </c>
      <c r="G15" s="35" t="s">
        <v>0</v>
      </c>
      <c r="H15" s="8">
        <v>30</v>
      </c>
      <c r="I15" s="31" t="s">
        <v>386</v>
      </c>
      <c r="J15" s="129" t="s">
        <v>383</v>
      </c>
    </row>
    <row r="16" spans="1:10" ht="64.5" customHeight="1" x14ac:dyDescent="0.2">
      <c r="B16" s="17" t="s">
        <v>296</v>
      </c>
      <c r="C16" s="31" t="s">
        <v>114</v>
      </c>
      <c r="D16" s="484" t="s">
        <v>394</v>
      </c>
      <c r="E16" s="249" t="s">
        <v>878</v>
      </c>
      <c r="F16" s="249" t="s">
        <v>877</v>
      </c>
      <c r="G16" s="35" t="s">
        <v>0</v>
      </c>
      <c r="H16" s="8">
        <v>4</v>
      </c>
      <c r="I16" s="29" t="s">
        <v>459</v>
      </c>
      <c r="J16" s="129" t="s">
        <v>353</v>
      </c>
    </row>
    <row r="17" spans="1:10" s="16" customFormat="1" ht="64.5" customHeight="1" x14ac:dyDescent="0.2">
      <c r="B17" s="654" t="s">
        <v>298</v>
      </c>
      <c r="C17" s="654" t="s">
        <v>343</v>
      </c>
      <c r="D17" s="497" t="s">
        <v>394</v>
      </c>
      <c r="E17" s="478" t="s">
        <v>876</v>
      </c>
      <c r="F17" s="478" t="s">
        <v>530</v>
      </c>
      <c r="G17" s="18" t="s">
        <v>3</v>
      </c>
      <c r="H17" s="8">
        <v>1291.2</v>
      </c>
      <c r="I17" s="29" t="s">
        <v>875</v>
      </c>
      <c r="J17" s="129" t="s">
        <v>458</v>
      </c>
    </row>
    <row r="18" spans="1:10" s="16" customFormat="1" ht="49.5" customHeight="1" x14ac:dyDescent="0.2">
      <c r="A18" s="655"/>
      <c r="B18" s="31" t="s">
        <v>997</v>
      </c>
      <c r="C18" s="656" t="s">
        <v>998</v>
      </c>
      <c r="D18" s="484" t="s">
        <v>394</v>
      </c>
      <c r="E18" s="249" t="s">
        <v>999</v>
      </c>
      <c r="F18" s="249" t="s">
        <v>857</v>
      </c>
      <c r="G18" s="32" t="s">
        <v>3</v>
      </c>
      <c r="H18" s="8">
        <v>230.1</v>
      </c>
      <c r="I18" s="657" t="s">
        <v>1000</v>
      </c>
      <c r="J18" s="658" t="s">
        <v>1001</v>
      </c>
    </row>
    <row r="19" spans="1:10" s="338" customFormat="1" ht="22.5" customHeight="1" x14ac:dyDescent="0.2">
      <c r="A19" s="334"/>
      <c r="B19" s="324" t="s">
        <v>61</v>
      </c>
      <c r="C19" s="964" t="s">
        <v>196</v>
      </c>
      <c r="D19" s="965"/>
      <c r="E19" s="965"/>
      <c r="F19" s="966"/>
      <c r="G19" s="348"/>
      <c r="H19" s="335">
        <f>SUM(H20:H35)</f>
        <v>1740.4</v>
      </c>
      <c r="I19" s="336"/>
      <c r="J19" s="337"/>
    </row>
    <row r="20" spans="1:10" s="4" customFormat="1" ht="33" customHeight="1" x14ac:dyDescent="0.2">
      <c r="A20" s="36"/>
      <c r="B20" s="957" t="s">
        <v>76</v>
      </c>
      <c r="C20" s="957" t="s">
        <v>112</v>
      </c>
      <c r="D20" s="482">
        <v>1</v>
      </c>
      <c r="E20" s="248" t="s">
        <v>665</v>
      </c>
      <c r="F20" s="942" t="s">
        <v>673</v>
      </c>
      <c r="G20" s="931" t="s">
        <v>3</v>
      </c>
      <c r="H20" s="961">
        <v>149.6</v>
      </c>
      <c r="I20" s="840" t="s">
        <v>502</v>
      </c>
      <c r="J20" s="939" t="s">
        <v>475</v>
      </c>
    </row>
    <row r="21" spans="1:10" s="4" customFormat="1" ht="59.25" customHeight="1" x14ac:dyDescent="0.2">
      <c r="A21" s="36"/>
      <c r="B21" s="958"/>
      <c r="C21" s="958"/>
      <c r="D21" s="546">
        <v>2</v>
      </c>
      <c r="E21" s="547" t="s">
        <v>666</v>
      </c>
      <c r="F21" s="943"/>
      <c r="G21" s="960"/>
      <c r="H21" s="962"/>
      <c r="I21" s="951"/>
      <c r="J21" s="940"/>
    </row>
    <row r="22" spans="1:10" s="4" customFormat="1" ht="46.5" customHeight="1" x14ac:dyDescent="0.2">
      <c r="A22" s="36"/>
      <c r="B22" s="958"/>
      <c r="C22" s="958"/>
      <c r="D22" s="546">
        <v>3</v>
      </c>
      <c r="E22" s="248" t="s">
        <v>667</v>
      </c>
      <c r="F22" s="943"/>
      <c r="G22" s="960"/>
      <c r="H22" s="962"/>
      <c r="I22" s="951"/>
      <c r="J22" s="940"/>
    </row>
    <row r="23" spans="1:10" s="4" customFormat="1" ht="32.25" customHeight="1" x14ac:dyDescent="0.2">
      <c r="A23" s="36"/>
      <c r="B23" s="958"/>
      <c r="C23" s="958"/>
      <c r="D23" s="546">
        <v>4</v>
      </c>
      <c r="E23" s="248" t="s">
        <v>668</v>
      </c>
      <c r="F23" s="943"/>
      <c r="G23" s="960"/>
      <c r="H23" s="962"/>
      <c r="I23" s="951"/>
      <c r="J23" s="940"/>
    </row>
    <row r="24" spans="1:10" s="4" customFormat="1" ht="31.5" customHeight="1" x14ac:dyDescent="0.2">
      <c r="A24" s="36"/>
      <c r="B24" s="958"/>
      <c r="C24" s="958"/>
      <c r="D24" s="546">
        <v>5</v>
      </c>
      <c r="E24" s="248" t="s">
        <v>669</v>
      </c>
      <c r="F24" s="943"/>
      <c r="G24" s="960"/>
      <c r="H24" s="962"/>
      <c r="I24" s="951"/>
      <c r="J24" s="940"/>
    </row>
    <row r="25" spans="1:10" s="4" customFormat="1" ht="32.25" customHeight="1" x14ac:dyDescent="0.2">
      <c r="A25" s="36"/>
      <c r="B25" s="958"/>
      <c r="C25" s="958"/>
      <c r="D25" s="546">
        <v>6</v>
      </c>
      <c r="E25" s="248" t="s">
        <v>670</v>
      </c>
      <c r="F25" s="943"/>
      <c r="G25" s="960"/>
      <c r="H25" s="962"/>
      <c r="I25" s="951"/>
      <c r="J25" s="940"/>
    </row>
    <row r="26" spans="1:10" s="4" customFormat="1" ht="44.25" customHeight="1" x14ac:dyDescent="0.2">
      <c r="A26" s="36"/>
      <c r="B26" s="958"/>
      <c r="C26" s="958"/>
      <c r="D26" s="546">
        <v>7</v>
      </c>
      <c r="E26" s="256" t="s">
        <v>671</v>
      </c>
      <c r="F26" s="943"/>
      <c r="G26" s="960"/>
      <c r="H26" s="962"/>
      <c r="I26" s="951"/>
      <c r="J26" s="940"/>
    </row>
    <row r="27" spans="1:10" s="4" customFormat="1" ht="42.75" customHeight="1" x14ac:dyDescent="0.2">
      <c r="A27" s="36"/>
      <c r="B27" s="959"/>
      <c r="C27" s="959"/>
      <c r="D27" s="546">
        <v>8</v>
      </c>
      <c r="E27" s="256" t="s">
        <v>672</v>
      </c>
      <c r="F27" s="944"/>
      <c r="G27" s="932"/>
      <c r="H27" s="963"/>
      <c r="I27" s="841"/>
      <c r="J27" s="941"/>
    </row>
    <row r="28" spans="1:10" s="4" customFormat="1" ht="61.5" customHeight="1" x14ac:dyDescent="0.2">
      <c r="A28" s="36"/>
      <c r="B28" s="970" t="s">
        <v>77</v>
      </c>
      <c r="C28" s="931" t="s">
        <v>503</v>
      </c>
      <c r="D28" s="484" t="s">
        <v>394</v>
      </c>
      <c r="E28" s="249" t="s">
        <v>674</v>
      </c>
      <c r="F28" s="973" t="s">
        <v>673</v>
      </c>
      <c r="G28" s="931" t="s">
        <v>3</v>
      </c>
      <c r="H28" s="967">
        <v>421.8</v>
      </c>
      <c r="I28" s="957" t="s">
        <v>470</v>
      </c>
      <c r="J28" s="970" t="s">
        <v>879</v>
      </c>
    </row>
    <row r="29" spans="1:10" s="4" customFormat="1" ht="61.5" customHeight="1" x14ac:dyDescent="0.2">
      <c r="A29" s="36"/>
      <c r="B29" s="971"/>
      <c r="C29" s="960"/>
      <c r="D29" s="484" t="s">
        <v>381</v>
      </c>
      <c r="E29" s="249" t="s">
        <v>675</v>
      </c>
      <c r="F29" s="973"/>
      <c r="G29" s="960"/>
      <c r="H29" s="968"/>
      <c r="I29" s="958"/>
      <c r="J29" s="971"/>
    </row>
    <row r="30" spans="1:10" s="4" customFormat="1" ht="36.75" customHeight="1" x14ac:dyDescent="0.2">
      <c r="A30" s="36"/>
      <c r="B30" s="972"/>
      <c r="C30" s="932"/>
      <c r="D30" s="484" t="s">
        <v>435</v>
      </c>
      <c r="E30" s="249" t="s">
        <v>676</v>
      </c>
      <c r="F30" s="973"/>
      <c r="G30" s="932"/>
      <c r="H30" s="969"/>
      <c r="I30" s="959"/>
      <c r="J30" s="972"/>
    </row>
    <row r="31" spans="1:10" s="4" customFormat="1" ht="44.25" customHeight="1" x14ac:dyDescent="0.2">
      <c r="A31" s="14"/>
      <c r="B31" s="36" t="s">
        <v>78</v>
      </c>
      <c r="C31" s="19" t="s">
        <v>176</v>
      </c>
      <c r="D31" s="508">
        <v>1</v>
      </c>
      <c r="E31" s="249" t="s">
        <v>677</v>
      </c>
      <c r="F31" s="251" t="s">
        <v>673</v>
      </c>
      <c r="G31" s="19" t="s">
        <v>0</v>
      </c>
      <c r="H31" s="13">
        <v>40</v>
      </c>
      <c r="I31" s="36" t="s">
        <v>471</v>
      </c>
      <c r="J31" s="14">
        <v>5</v>
      </c>
    </row>
    <row r="32" spans="1:10" s="4" customFormat="1" ht="42" customHeight="1" x14ac:dyDescent="0.2">
      <c r="A32" s="43"/>
      <c r="B32" s="36" t="s">
        <v>79</v>
      </c>
      <c r="C32" s="40" t="s">
        <v>113</v>
      </c>
      <c r="D32" s="509">
        <v>1</v>
      </c>
      <c r="E32" s="249" t="s">
        <v>678</v>
      </c>
      <c r="F32" s="251" t="s">
        <v>673</v>
      </c>
      <c r="G32" s="19" t="s">
        <v>0</v>
      </c>
      <c r="H32" s="13">
        <v>50</v>
      </c>
      <c r="I32" s="40" t="s">
        <v>472</v>
      </c>
      <c r="J32" s="141" t="s">
        <v>473</v>
      </c>
    </row>
    <row r="33" spans="1:10" s="4" customFormat="1" ht="48.75" customHeight="1" x14ac:dyDescent="0.2">
      <c r="A33" s="43"/>
      <c r="B33" s="36" t="s">
        <v>80</v>
      </c>
      <c r="C33" s="19" t="s">
        <v>177</v>
      </c>
      <c r="D33" s="509">
        <v>1</v>
      </c>
      <c r="E33" s="249" t="s">
        <v>677</v>
      </c>
      <c r="F33" s="251" t="s">
        <v>673</v>
      </c>
      <c r="G33" s="19" t="s">
        <v>3</v>
      </c>
      <c r="H33" s="13">
        <v>1064</v>
      </c>
      <c r="I33" s="130" t="s">
        <v>474</v>
      </c>
      <c r="J33" s="41" t="s">
        <v>363</v>
      </c>
    </row>
    <row r="34" spans="1:10" s="4" customFormat="1" ht="32.25" customHeight="1" x14ac:dyDescent="0.2">
      <c r="A34" s="122"/>
      <c r="B34" s="931" t="s">
        <v>880</v>
      </c>
      <c r="C34" s="931" t="s">
        <v>881</v>
      </c>
      <c r="D34" s="548">
        <v>1</v>
      </c>
      <c r="E34" s="933" t="s">
        <v>883</v>
      </c>
      <c r="F34" s="844" t="s">
        <v>679</v>
      </c>
      <c r="G34" s="19" t="s">
        <v>0</v>
      </c>
      <c r="H34" s="13">
        <v>15</v>
      </c>
      <c r="I34" s="931" t="s">
        <v>882</v>
      </c>
      <c r="J34" s="955">
        <v>0.42</v>
      </c>
    </row>
    <row r="35" spans="1:10" s="4" customFormat="1" ht="36.75" customHeight="1" x14ac:dyDescent="0.2">
      <c r="A35" s="122"/>
      <c r="B35" s="932"/>
      <c r="C35" s="932"/>
      <c r="D35" s="549"/>
      <c r="E35" s="934"/>
      <c r="F35" s="845"/>
      <c r="G35" s="19"/>
      <c r="H35" s="13"/>
      <c r="I35" s="932"/>
      <c r="J35" s="956"/>
    </row>
    <row r="36" spans="1:10" ht="31.5" customHeight="1" x14ac:dyDescent="0.2">
      <c r="B36" s="324" t="s">
        <v>63</v>
      </c>
      <c r="C36" s="772" t="s">
        <v>11</v>
      </c>
      <c r="D36" s="773"/>
      <c r="E36" s="773"/>
      <c r="F36" s="946"/>
      <c r="G36" s="322"/>
      <c r="H36" s="332">
        <f>SUM(H37:H44)</f>
        <v>861</v>
      </c>
      <c r="I36" s="322"/>
      <c r="J36" s="323"/>
    </row>
    <row r="37" spans="1:10" ht="46.5" customHeight="1" x14ac:dyDescent="0.2">
      <c r="B37" s="761" t="s">
        <v>884</v>
      </c>
      <c r="C37" s="825" t="s">
        <v>964</v>
      </c>
      <c r="D37" s="505">
        <v>1</v>
      </c>
      <c r="E37" s="254" t="s">
        <v>582</v>
      </c>
      <c r="F37" s="249" t="s">
        <v>525</v>
      </c>
      <c r="G37" s="29" t="s">
        <v>0</v>
      </c>
      <c r="H37" s="8">
        <v>40</v>
      </c>
      <c r="I37" s="825" t="s">
        <v>885</v>
      </c>
      <c r="J37" s="938">
        <v>10</v>
      </c>
    </row>
    <row r="38" spans="1:10" ht="48" customHeight="1" x14ac:dyDescent="0.2">
      <c r="B38" s="761"/>
      <c r="C38" s="825"/>
      <c r="D38" s="505">
        <v>2</v>
      </c>
      <c r="E38" s="254" t="s">
        <v>685</v>
      </c>
      <c r="F38" s="254" t="s">
        <v>564</v>
      </c>
      <c r="G38" s="29" t="s">
        <v>1</v>
      </c>
      <c r="H38" s="8">
        <v>255</v>
      </c>
      <c r="I38" s="825"/>
      <c r="J38" s="938"/>
    </row>
    <row r="39" spans="1:10" s="84" customFormat="1" ht="45.75" customHeight="1" x14ac:dyDescent="0.2">
      <c r="A39" s="68"/>
      <c r="B39" s="17" t="s">
        <v>159</v>
      </c>
      <c r="C39" s="29" t="s">
        <v>331</v>
      </c>
      <c r="D39" s="505">
        <v>1</v>
      </c>
      <c r="E39" s="254" t="s">
        <v>915</v>
      </c>
      <c r="F39" s="254" t="s">
        <v>886</v>
      </c>
      <c r="G39" s="29" t="s">
        <v>0</v>
      </c>
      <c r="H39" s="10">
        <v>26</v>
      </c>
      <c r="I39" s="29" t="s">
        <v>462</v>
      </c>
      <c r="J39" s="24">
        <v>1</v>
      </c>
    </row>
    <row r="40" spans="1:10" ht="49.5" customHeight="1" x14ac:dyDescent="0.2">
      <c r="B40" s="31" t="s">
        <v>463</v>
      </c>
      <c r="C40" s="29" t="s">
        <v>332</v>
      </c>
      <c r="D40" s="505">
        <v>1</v>
      </c>
      <c r="E40" s="254" t="s">
        <v>887</v>
      </c>
      <c r="F40" s="254" t="s">
        <v>680</v>
      </c>
      <c r="G40" s="29" t="s">
        <v>0</v>
      </c>
      <c r="H40" s="8">
        <v>500</v>
      </c>
      <c r="I40" s="29" t="s">
        <v>888</v>
      </c>
      <c r="J40" s="24">
        <v>40</v>
      </c>
    </row>
    <row r="41" spans="1:10" ht="43.5" customHeight="1" x14ac:dyDescent="0.2">
      <c r="B41" s="794" t="s">
        <v>297</v>
      </c>
      <c r="C41" s="766" t="s">
        <v>889</v>
      </c>
      <c r="D41" s="505">
        <v>1</v>
      </c>
      <c r="E41" s="254" t="s">
        <v>891</v>
      </c>
      <c r="F41" s="249" t="s">
        <v>525</v>
      </c>
      <c r="G41" s="931" t="s">
        <v>0</v>
      </c>
      <c r="H41" s="809">
        <v>40</v>
      </c>
      <c r="I41" s="794" t="s">
        <v>888</v>
      </c>
      <c r="J41" s="935">
        <v>60</v>
      </c>
    </row>
    <row r="42" spans="1:10" ht="36" customHeight="1" x14ac:dyDescent="0.2">
      <c r="B42" s="796"/>
      <c r="C42" s="767"/>
      <c r="D42" s="505">
        <v>2</v>
      </c>
      <c r="E42" s="254" t="s">
        <v>965</v>
      </c>
      <c r="F42" s="254" t="s">
        <v>564</v>
      </c>
      <c r="G42" s="932"/>
      <c r="H42" s="810"/>
      <c r="I42" s="796"/>
      <c r="J42" s="937"/>
    </row>
    <row r="43" spans="1:10" ht="43.5" hidden="1" customHeight="1" x14ac:dyDescent="0.2">
      <c r="B43" s="794" t="s">
        <v>464</v>
      </c>
      <c r="C43" s="766" t="s">
        <v>890</v>
      </c>
      <c r="D43" s="505">
        <v>1</v>
      </c>
      <c r="E43" s="254" t="s">
        <v>891</v>
      </c>
      <c r="F43" s="249" t="s">
        <v>525</v>
      </c>
      <c r="G43" s="931" t="s">
        <v>0</v>
      </c>
      <c r="H43" s="809">
        <v>0</v>
      </c>
      <c r="I43" s="794" t="s">
        <v>888</v>
      </c>
      <c r="J43" s="935">
        <v>40</v>
      </c>
    </row>
    <row r="44" spans="1:10" ht="43.5" hidden="1" customHeight="1" x14ac:dyDescent="0.2">
      <c r="B44" s="796"/>
      <c r="C44" s="767"/>
      <c r="D44" s="505">
        <v>2</v>
      </c>
      <c r="E44" s="254" t="s">
        <v>965</v>
      </c>
      <c r="F44" s="254" t="s">
        <v>564</v>
      </c>
      <c r="G44" s="932"/>
      <c r="H44" s="810"/>
      <c r="I44" s="796"/>
      <c r="J44" s="937"/>
    </row>
    <row r="45" spans="1:10" ht="22.5" customHeight="1" x14ac:dyDescent="0.2">
      <c r="B45" s="324" t="s">
        <v>62</v>
      </c>
      <c r="C45" s="947" t="s">
        <v>12</v>
      </c>
      <c r="D45" s="948"/>
      <c r="E45" s="948"/>
      <c r="F45" s="949"/>
      <c r="G45" s="339"/>
      <c r="H45" s="332">
        <f>SUM(H46:H60)</f>
        <v>595.20000000000005</v>
      </c>
      <c r="I45" s="322"/>
      <c r="J45" s="323"/>
    </row>
    <row r="46" spans="1:10" ht="45" customHeight="1" x14ac:dyDescent="0.2">
      <c r="B46" s="31" t="s">
        <v>81</v>
      </c>
      <c r="C46" s="57" t="s">
        <v>188</v>
      </c>
      <c r="D46" s="479" t="s">
        <v>394</v>
      </c>
      <c r="E46" s="253" t="s">
        <v>683</v>
      </c>
      <c r="F46" s="253" t="s">
        <v>664</v>
      </c>
      <c r="G46" s="35" t="s">
        <v>0</v>
      </c>
      <c r="H46" s="8">
        <v>192.5</v>
      </c>
      <c r="I46" s="57" t="s">
        <v>465</v>
      </c>
      <c r="J46" s="123" t="s">
        <v>351</v>
      </c>
    </row>
    <row r="47" spans="1:10" ht="30" customHeight="1" x14ac:dyDescent="0.2">
      <c r="B47" s="835" t="s">
        <v>82</v>
      </c>
      <c r="C47" s="766" t="s">
        <v>333</v>
      </c>
      <c r="D47" s="475">
        <v>1</v>
      </c>
      <c r="E47" s="252" t="s">
        <v>895</v>
      </c>
      <c r="F47" s="844" t="s">
        <v>652</v>
      </c>
      <c r="G47" s="840" t="s">
        <v>0</v>
      </c>
      <c r="H47" s="809">
        <v>160</v>
      </c>
      <c r="I47" s="766" t="s">
        <v>469</v>
      </c>
      <c r="J47" s="935">
        <v>6</v>
      </c>
    </row>
    <row r="48" spans="1:10" ht="33.75" customHeight="1" x14ac:dyDescent="0.2">
      <c r="B48" s="874"/>
      <c r="C48" s="808"/>
      <c r="D48" s="475">
        <v>2</v>
      </c>
      <c r="E48" s="252" t="s">
        <v>899</v>
      </c>
      <c r="F48" s="950"/>
      <c r="G48" s="951"/>
      <c r="H48" s="952"/>
      <c r="I48" s="808"/>
      <c r="J48" s="936"/>
    </row>
    <row r="49" spans="1:10" ht="30.75" customHeight="1" x14ac:dyDescent="0.2">
      <c r="B49" s="874"/>
      <c r="C49" s="808"/>
      <c r="D49" s="475">
        <v>3</v>
      </c>
      <c r="E49" s="252" t="s">
        <v>898</v>
      </c>
      <c r="F49" s="950"/>
      <c r="G49" s="951"/>
      <c r="H49" s="952"/>
      <c r="I49" s="808"/>
      <c r="J49" s="936"/>
    </row>
    <row r="50" spans="1:10" ht="20.25" customHeight="1" x14ac:dyDescent="0.2">
      <c r="B50" s="874"/>
      <c r="C50" s="808"/>
      <c r="D50" s="475">
        <v>4</v>
      </c>
      <c r="E50" s="252" t="s">
        <v>897</v>
      </c>
      <c r="F50" s="950"/>
      <c r="G50" s="951"/>
      <c r="H50" s="952"/>
      <c r="I50" s="808"/>
      <c r="J50" s="936"/>
    </row>
    <row r="51" spans="1:10" ht="45" customHeight="1" x14ac:dyDescent="0.2">
      <c r="B51" s="874"/>
      <c r="C51" s="808"/>
      <c r="D51" s="475">
        <v>5</v>
      </c>
      <c r="E51" s="252" t="s">
        <v>896</v>
      </c>
      <c r="F51" s="950"/>
      <c r="G51" s="951"/>
      <c r="H51" s="952"/>
      <c r="I51" s="808"/>
      <c r="J51" s="936"/>
    </row>
    <row r="52" spans="1:10" ht="31.5" customHeight="1" x14ac:dyDescent="0.2">
      <c r="B52" s="874"/>
      <c r="C52" s="808"/>
      <c r="D52" s="475">
        <v>6</v>
      </c>
      <c r="E52" s="252" t="s">
        <v>686</v>
      </c>
      <c r="F52" s="950"/>
      <c r="G52" s="951"/>
      <c r="H52" s="952"/>
      <c r="I52" s="808"/>
      <c r="J52" s="936"/>
    </row>
    <row r="53" spans="1:10" ht="64.5" customHeight="1" x14ac:dyDescent="0.2">
      <c r="B53" s="874"/>
      <c r="C53" s="808"/>
      <c r="D53" s="475">
        <v>7</v>
      </c>
      <c r="E53" s="249" t="s">
        <v>687</v>
      </c>
      <c r="F53" s="950"/>
      <c r="G53" s="951"/>
      <c r="H53" s="952"/>
      <c r="I53" s="808"/>
      <c r="J53" s="936"/>
    </row>
    <row r="54" spans="1:10" ht="45" customHeight="1" x14ac:dyDescent="0.2">
      <c r="B54" s="874"/>
      <c r="C54" s="808"/>
      <c r="D54" s="475">
        <v>8</v>
      </c>
      <c r="E54" s="253" t="s">
        <v>966</v>
      </c>
      <c r="F54" s="950"/>
      <c r="G54" s="951"/>
      <c r="H54" s="952"/>
      <c r="I54" s="808"/>
      <c r="J54" s="936"/>
    </row>
    <row r="55" spans="1:10" ht="47.25" customHeight="1" x14ac:dyDescent="0.2">
      <c r="B55" s="836"/>
      <c r="C55" s="767"/>
      <c r="D55" s="475">
        <v>9</v>
      </c>
      <c r="E55" s="252" t="s">
        <v>688</v>
      </c>
      <c r="F55" s="845"/>
      <c r="G55" s="841"/>
      <c r="H55" s="810"/>
      <c r="I55" s="767"/>
      <c r="J55" s="937"/>
    </row>
    <row r="56" spans="1:10" ht="42.75" customHeight="1" x14ac:dyDescent="0.2">
      <c r="B56" s="42" t="s">
        <v>168</v>
      </c>
      <c r="C56" s="30" t="s">
        <v>334</v>
      </c>
      <c r="D56" s="475">
        <v>1</v>
      </c>
      <c r="E56" s="252" t="s">
        <v>967</v>
      </c>
      <c r="F56" s="252" t="s">
        <v>652</v>
      </c>
      <c r="G56" s="40" t="s">
        <v>0</v>
      </c>
      <c r="H56" s="8">
        <v>110</v>
      </c>
      <c r="I56" s="30" t="s">
        <v>894</v>
      </c>
      <c r="J56" s="650">
        <v>1</v>
      </c>
    </row>
    <row r="57" spans="1:10" ht="38.25" customHeight="1" x14ac:dyDescent="0.2">
      <c r="B57" s="17" t="s">
        <v>83</v>
      </c>
      <c r="C57" s="30" t="s">
        <v>335</v>
      </c>
      <c r="D57" s="475">
        <v>1</v>
      </c>
      <c r="E57" s="252" t="s">
        <v>968</v>
      </c>
      <c r="F57" s="252" t="s">
        <v>682</v>
      </c>
      <c r="G57" s="34" t="s">
        <v>0</v>
      </c>
      <c r="H57" s="543">
        <v>32.700000000000003</v>
      </c>
      <c r="I57" s="30" t="s">
        <v>467</v>
      </c>
      <c r="J57" s="650">
        <v>100</v>
      </c>
    </row>
    <row r="58" spans="1:10" ht="42" customHeight="1" x14ac:dyDescent="0.2">
      <c r="B58" s="31" t="s">
        <v>84</v>
      </c>
      <c r="C58" s="29" t="s">
        <v>892</v>
      </c>
      <c r="D58" s="497" t="s">
        <v>394</v>
      </c>
      <c r="E58" s="254" t="s">
        <v>681</v>
      </c>
      <c r="F58" s="254" t="s">
        <v>652</v>
      </c>
      <c r="G58" s="34" t="s">
        <v>0</v>
      </c>
      <c r="H58" s="8">
        <v>50</v>
      </c>
      <c r="I58" s="29" t="s">
        <v>466</v>
      </c>
      <c r="J58" s="24">
        <v>4</v>
      </c>
    </row>
    <row r="59" spans="1:10" s="12" customFormat="1" ht="54.75" customHeight="1" x14ac:dyDescent="0.2">
      <c r="B59" s="31" t="s">
        <v>893</v>
      </c>
      <c r="C59" s="31" t="s">
        <v>118</v>
      </c>
      <c r="D59" s="497" t="s">
        <v>394</v>
      </c>
      <c r="E59" s="254" t="s">
        <v>681</v>
      </c>
      <c r="F59" s="254" t="s">
        <v>652</v>
      </c>
      <c r="G59" s="31" t="s">
        <v>0</v>
      </c>
      <c r="H59" s="8">
        <v>50</v>
      </c>
      <c r="I59" s="31" t="s">
        <v>468</v>
      </c>
      <c r="J59" s="129" t="s">
        <v>435</v>
      </c>
    </row>
    <row r="60" spans="1:10" ht="43.5" hidden="1" customHeight="1" x14ac:dyDescent="0.2">
      <c r="B60" s="31"/>
      <c r="C60" s="29"/>
      <c r="D60" s="505"/>
      <c r="E60" s="254"/>
      <c r="F60" s="254"/>
      <c r="G60" s="40"/>
      <c r="H60" s="8"/>
      <c r="I60" s="29"/>
      <c r="J60" s="24"/>
    </row>
    <row r="61" spans="1:10" s="4" customFormat="1" ht="27.75" customHeight="1" x14ac:dyDescent="0.2">
      <c r="A61" s="945" t="s">
        <v>160</v>
      </c>
      <c r="B61" s="945"/>
      <c r="C61" s="945"/>
      <c r="D61" s="945"/>
      <c r="E61" s="945"/>
      <c r="F61" s="945"/>
      <c r="G61" s="945"/>
      <c r="H61" s="335">
        <f>+H45+H36+H19+H13</f>
        <v>4579.2000000000007</v>
      </c>
      <c r="I61" s="93"/>
      <c r="J61" s="93"/>
    </row>
    <row r="62" spans="1:10" s="4" customFormat="1" ht="19.5" customHeight="1" x14ac:dyDescent="0.2">
      <c r="A62" s="830"/>
      <c r="B62" s="830"/>
      <c r="C62" s="830"/>
      <c r="D62" s="830"/>
      <c r="E62" s="830"/>
      <c r="F62" s="830"/>
      <c r="G62" s="830"/>
      <c r="H62" s="245"/>
      <c r="I62" s="93"/>
      <c r="J62" s="93"/>
    </row>
    <row r="63" spans="1:10" s="69" customFormat="1" ht="25.5" customHeight="1" x14ac:dyDescent="0.25">
      <c r="A63" s="56"/>
      <c r="B63" s="441"/>
      <c r="C63" s="441" t="s">
        <v>132</v>
      </c>
      <c r="D63" s="550"/>
      <c r="E63" s="255"/>
      <c r="F63" s="255"/>
      <c r="G63" s="441"/>
      <c r="H63" s="536">
        <f t="shared" ref="H63" si="0">SUM(H65:H70)</f>
        <v>3288</v>
      </c>
      <c r="I63" s="219"/>
      <c r="J63" s="537"/>
    </row>
    <row r="64" spans="1:10" s="69" customFormat="1" ht="17.25" customHeight="1" x14ac:dyDescent="0.25">
      <c r="A64" s="56"/>
      <c r="B64" s="36"/>
      <c r="C64" s="65" t="s">
        <v>133</v>
      </c>
      <c r="D64" s="508"/>
      <c r="E64" s="256"/>
      <c r="F64" s="256"/>
      <c r="G64" s="36"/>
      <c r="H64" s="13"/>
      <c r="I64" s="139"/>
      <c r="J64" s="140"/>
    </row>
    <row r="65" spans="1:10" s="69" customFormat="1" ht="32.25" customHeight="1" x14ac:dyDescent="0.25">
      <c r="A65" s="56"/>
      <c r="B65" s="36"/>
      <c r="C65" s="65" t="s">
        <v>134</v>
      </c>
      <c r="D65" s="508"/>
      <c r="E65" s="256"/>
      <c r="F65" s="256"/>
      <c r="G65" s="36" t="s">
        <v>0</v>
      </c>
      <c r="H65" s="13">
        <f>+H59+H58+H57+H56+H47+H46+H43+H41+H40+H39+H37+H32+H31+H16+H15+H14+H34</f>
        <v>1397.6000000000001</v>
      </c>
      <c r="I65" s="139"/>
      <c r="J65" s="140"/>
    </row>
    <row r="66" spans="1:10" s="69" customFormat="1" ht="33" customHeight="1" x14ac:dyDescent="0.25">
      <c r="A66" s="56"/>
      <c r="B66" s="36"/>
      <c r="C66" s="65" t="s">
        <v>135</v>
      </c>
      <c r="D66" s="508"/>
      <c r="E66" s="256"/>
      <c r="F66" s="256"/>
      <c r="G66" s="36" t="s">
        <v>3</v>
      </c>
      <c r="H66" s="13">
        <f>+H33++H28+H20</f>
        <v>1635.3999999999999</v>
      </c>
      <c r="I66" s="139"/>
      <c r="J66" s="140"/>
    </row>
    <row r="67" spans="1:10" s="69" customFormat="1" ht="21" customHeight="1" x14ac:dyDescent="0.25">
      <c r="A67" s="56"/>
      <c r="B67" s="36"/>
      <c r="C67" s="65" t="s">
        <v>136</v>
      </c>
      <c r="D67" s="508"/>
      <c r="E67" s="256"/>
      <c r="F67" s="256"/>
      <c r="G67" s="36" t="s">
        <v>4</v>
      </c>
      <c r="H67" s="13"/>
      <c r="I67" s="139"/>
      <c r="J67" s="140"/>
    </row>
    <row r="68" spans="1:10" s="69" customFormat="1" ht="30.75" customHeight="1" x14ac:dyDescent="0.25">
      <c r="A68" s="56"/>
      <c r="B68" s="36"/>
      <c r="C68" s="65" t="s">
        <v>137</v>
      </c>
      <c r="D68" s="508"/>
      <c r="E68" s="256"/>
      <c r="F68" s="256"/>
      <c r="G68" s="36" t="s">
        <v>1</v>
      </c>
      <c r="H68" s="13">
        <f>+H38</f>
        <v>255</v>
      </c>
      <c r="I68" s="139"/>
      <c r="J68" s="140"/>
    </row>
    <row r="69" spans="1:10" s="69" customFormat="1" ht="21" customHeight="1" x14ac:dyDescent="0.25">
      <c r="A69" s="56"/>
      <c r="B69" s="36"/>
      <c r="C69" s="65" t="s">
        <v>138</v>
      </c>
      <c r="D69" s="508"/>
      <c r="E69" s="256"/>
      <c r="F69" s="256"/>
      <c r="G69" s="36" t="s">
        <v>2</v>
      </c>
      <c r="H69" s="13"/>
      <c r="I69" s="139"/>
      <c r="J69" s="140"/>
    </row>
    <row r="70" spans="1:10" s="69" customFormat="1" ht="21" customHeight="1" x14ac:dyDescent="0.25">
      <c r="A70" s="56"/>
      <c r="B70" s="19"/>
      <c r="C70" s="66" t="s">
        <v>139</v>
      </c>
      <c r="D70" s="509"/>
      <c r="E70" s="257"/>
      <c r="F70" s="257"/>
      <c r="G70" s="19" t="s">
        <v>143</v>
      </c>
      <c r="H70" s="13"/>
      <c r="I70" s="139"/>
      <c r="J70" s="140"/>
    </row>
    <row r="71" spans="1:10" s="69" customFormat="1" ht="57" customHeight="1" x14ac:dyDescent="0.25">
      <c r="A71" s="56"/>
      <c r="B71" s="62"/>
      <c r="C71" s="62" t="s">
        <v>140</v>
      </c>
      <c r="D71" s="551"/>
      <c r="E71" s="258"/>
      <c r="F71" s="258"/>
      <c r="G71" s="62" t="s">
        <v>144</v>
      </c>
      <c r="H71" s="536"/>
      <c r="I71" s="221"/>
      <c r="J71" s="538"/>
    </row>
    <row r="72" spans="1:10" s="69" customFormat="1" ht="34.5" customHeight="1" x14ac:dyDescent="0.25">
      <c r="A72" s="56"/>
      <c r="B72" s="63"/>
      <c r="C72" s="63" t="s">
        <v>142</v>
      </c>
      <c r="D72" s="552"/>
      <c r="E72" s="259"/>
      <c r="F72" s="259"/>
      <c r="G72" s="63"/>
      <c r="H72" s="539">
        <f t="shared" ref="H72" si="1">+H71+H63</f>
        <v>3288</v>
      </c>
      <c r="I72" s="221"/>
      <c r="J72" s="538"/>
    </row>
    <row r="73" spans="1:10" s="340" customFormat="1" ht="15.75" customHeight="1" x14ac:dyDescent="0.25">
      <c r="A73" s="544"/>
      <c r="B73" s="65"/>
      <c r="C73" s="36" t="s">
        <v>141</v>
      </c>
      <c r="D73" s="508"/>
      <c r="E73" s="256"/>
      <c r="F73" s="256"/>
      <c r="G73" s="65"/>
      <c r="H73" s="540">
        <f>+H38</f>
        <v>255</v>
      </c>
      <c r="I73" s="541"/>
      <c r="J73" s="542"/>
    </row>
    <row r="74" spans="1:10" s="4" customFormat="1" ht="38.25" hidden="1" x14ac:dyDescent="0.2">
      <c r="A74" s="341"/>
      <c r="B74" s="65"/>
      <c r="C74" s="36" t="s">
        <v>164</v>
      </c>
      <c r="D74" s="508"/>
      <c r="E74" s="256"/>
      <c r="F74" s="256"/>
      <c r="G74" s="65"/>
      <c r="H74" s="540"/>
      <c r="I74" s="541"/>
      <c r="J74" s="542"/>
    </row>
    <row r="78" spans="1:10" x14ac:dyDescent="0.2">
      <c r="C78" s="461"/>
      <c r="D78" s="514"/>
      <c r="E78" s="260"/>
      <c r="F78" s="260"/>
      <c r="H78" s="163"/>
    </row>
  </sheetData>
  <mergeCells count="66">
    <mergeCell ref="B7:J7"/>
    <mergeCell ref="G1:I1"/>
    <mergeCell ref="G2:J2"/>
    <mergeCell ref="G3:J3"/>
    <mergeCell ref="G4:I4"/>
    <mergeCell ref="G5:I5"/>
    <mergeCell ref="B12:J12"/>
    <mergeCell ref="J34:J35"/>
    <mergeCell ref="B20:B27"/>
    <mergeCell ref="G20:G27"/>
    <mergeCell ref="H20:H27"/>
    <mergeCell ref="C13:F13"/>
    <mergeCell ref="C19:F19"/>
    <mergeCell ref="G28:G30"/>
    <mergeCell ref="H28:H30"/>
    <mergeCell ref="B28:B30"/>
    <mergeCell ref="F28:F30"/>
    <mergeCell ref="I28:I30"/>
    <mergeCell ref="J28:J30"/>
    <mergeCell ref="I20:I27"/>
    <mergeCell ref="C20:C27"/>
    <mergeCell ref="C28:C30"/>
    <mergeCell ref="J10:J11"/>
    <mergeCell ref="B9:B11"/>
    <mergeCell ref="C9:C11"/>
    <mergeCell ref="H9:H11"/>
    <mergeCell ref="D9:D11"/>
    <mergeCell ref="E9:E11"/>
    <mergeCell ref="F9:F11"/>
    <mergeCell ref="G9:G11"/>
    <mergeCell ref="I10:I11"/>
    <mergeCell ref="I9:J9"/>
    <mergeCell ref="A62:G62"/>
    <mergeCell ref="C34:C35"/>
    <mergeCell ref="I34:I35"/>
    <mergeCell ref="I37:I38"/>
    <mergeCell ref="A61:G61"/>
    <mergeCell ref="B37:B38"/>
    <mergeCell ref="C37:C38"/>
    <mergeCell ref="B34:B35"/>
    <mergeCell ref="B47:B55"/>
    <mergeCell ref="F34:F35"/>
    <mergeCell ref="C36:F36"/>
    <mergeCell ref="C45:F45"/>
    <mergeCell ref="C47:C55"/>
    <mergeCell ref="F47:F55"/>
    <mergeCell ref="G47:G55"/>
    <mergeCell ref="H47:H55"/>
    <mergeCell ref="E34:E35"/>
    <mergeCell ref="I47:I55"/>
    <mergeCell ref="J47:J55"/>
    <mergeCell ref="J37:J38"/>
    <mergeCell ref="J20:J27"/>
    <mergeCell ref="F20:F27"/>
    <mergeCell ref="J41:J42"/>
    <mergeCell ref="J43:J44"/>
    <mergeCell ref="C43:C44"/>
    <mergeCell ref="C41:C42"/>
    <mergeCell ref="B43:B44"/>
    <mergeCell ref="B41:B42"/>
    <mergeCell ref="I41:I42"/>
    <mergeCell ref="I43:I44"/>
    <mergeCell ref="G41:G42"/>
    <mergeCell ref="G43:G44"/>
    <mergeCell ref="H43:H44"/>
    <mergeCell ref="H41:H42"/>
  </mergeCells>
  <phoneticPr fontId="10" type="noConversion"/>
  <pageMargins left="0.19685039370078741" right="0.19685039370078741" top="0.51181102362204722" bottom="0.19685039370078741" header="0" footer="0"/>
  <pageSetup paperSize="9" scale="7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00B0F0"/>
    <pageSetUpPr fitToPage="1"/>
  </sheetPr>
  <dimension ref="B1:P60"/>
  <sheetViews>
    <sheetView topLeftCell="A6" zoomScaleNormal="100" workbookViewId="0">
      <selection activeCell="H14" sqref="H14:H21"/>
    </sheetView>
  </sheetViews>
  <sheetFormatPr defaultColWidth="9.140625" defaultRowHeight="12.75" x14ac:dyDescent="0.2"/>
  <cols>
    <col min="1" max="1" width="4" style="1" customWidth="1"/>
    <col min="2" max="2" width="16.85546875" style="6" customWidth="1"/>
    <col min="3" max="3" width="39.7109375" style="121" customWidth="1"/>
    <col min="4" max="4" width="5.28515625" style="579" customWidth="1"/>
    <col min="5" max="5" width="45" style="580" customWidth="1"/>
    <col min="6" max="6" width="29.140625" style="580" customWidth="1"/>
    <col min="7" max="7" width="7.140625" style="1" customWidth="1"/>
    <col min="8" max="8" width="14.140625" style="5" customWidth="1"/>
    <col min="9" max="9" width="38.5703125" style="121" customWidth="1"/>
    <col min="10" max="10" width="9.140625" style="156" customWidth="1"/>
    <col min="11" max="15" width="0" style="209" hidden="1" customWidth="1"/>
    <col min="16" max="25" width="0" style="1" hidden="1" customWidth="1"/>
    <col min="26" max="16384" width="9.140625" style="1"/>
  </cols>
  <sheetData>
    <row r="1" spans="2:16" ht="15" hidden="1" customHeight="1" x14ac:dyDescent="0.2">
      <c r="G1" s="846"/>
      <c r="H1" s="846"/>
      <c r="I1" s="846"/>
      <c r="J1" s="378"/>
    </row>
    <row r="2" spans="2:16" ht="15" hidden="1" customHeight="1" x14ac:dyDescent="0.2">
      <c r="G2" s="847"/>
      <c r="H2" s="847"/>
      <c r="I2" s="847"/>
      <c r="J2" s="847"/>
    </row>
    <row r="3" spans="2:16" ht="15" hidden="1" customHeight="1" x14ac:dyDescent="0.2">
      <c r="G3" s="847"/>
      <c r="H3" s="847"/>
      <c r="I3" s="847"/>
      <c r="J3" s="847"/>
    </row>
    <row r="4" spans="2:16" ht="15" hidden="1" customHeight="1" x14ac:dyDescent="0.2">
      <c r="G4" s="847"/>
      <c r="H4" s="847"/>
      <c r="I4" s="847"/>
      <c r="J4" s="368"/>
    </row>
    <row r="5" spans="2:16" ht="15" hidden="1" customHeight="1" x14ac:dyDescent="0.2">
      <c r="G5" s="847"/>
      <c r="H5" s="847"/>
      <c r="I5" s="847"/>
      <c r="J5" s="368"/>
    </row>
    <row r="6" spans="2:16" ht="29.25" customHeight="1" x14ac:dyDescent="0.25">
      <c r="B6" s="58"/>
      <c r="C6" s="119"/>
      <c r="D6" s="581"/>
      <c r="E6" s="581"/>
      <c r="F6" s="581"/>
      <c r="G6" s="206"/>
      <c r="H6" s="206"/>
      <c r="I6" s="119"/>
      <c r="J6" s="119"/>
    </row>
    <row r="7" spans="2:16" s="12" customFormat="1" ht="27.75" customHeight="1" x14ac:dyDescent="0.2">
      <c r="B7" s="714" t="s">
        <v>28</v>
      </c>
      <c r="C7" s="1030" t="s">
        <v>64</v>
      </c>
      <c r="D7" s="1002" t="s">
        <v>512</v>
      </c>
      <c r="E7" s="1003" t="s">
        <v>513</v>
      </c>
      <c r="F7" s="1003" t="s">
        <v>514</v>
      </c>
      <c r="G7" s="1004" t="s">
        <v>572</v>
      </c>
      <c r="H7" s="1029" t="s">
        <v>758</v>
      </c>
      <c r="I7" s="726" t="s">
        <v>515</v>
      </c>
      <c r="J7" s="727"/>
      <c r="K7" s="210"/>
      <c r="L7" s="210"/>
      <c r="M7" s="210"/>
      <c r="N7" s="210"/>
      <c r="O7" s="210"/>
    </row>
    <row r="8" spans="2:16" s="12" customFormat="1" ht="15" customHeight="1" x14ac:dyDescent="0.2">
      <c r="B8" s="714"/>
      <c r="C8" s="1030"/>
      <c r="D8" s="1002"/>
      <c r="E8" s="1003"/>
      <c r="F8" s="1003"/>
      <c r="G8" s="1005"/>
      <c r="H8" s="1029"/>
      <c r="I8" s="728" t="s">
        <v>517</v>
      </c>
      <c r="J8" s="730" t="s">
        <v>516</v>
      </c>
      <c r="K8" s="210"/>
      <c r="L8" s="210"/>
      <c r="M8" s="210"/>
      <c r="N8" s="210"/>
      <c r="O8" s="210"/>
    </row>
    <row r="9" spans="2:16" s="12" customFormat="1" ht="41.25" customHeight="1" x14ac:dyDescent="0.2">
      <c r="B9" s="714"/>
      <c r="C9" s="1030"/>
      <c r="D9" s="1002"/>
      <c r="E9" s="1003"/>
      <c r="F9" s="1003"/>
      <c r="G9" s="1006"/>
      <c r="H9" s="1029"/>
      <c r="I9" s="729"/>
      <c r="J9" s="730"/>
      <c r="K9" s="210"/>
      <c r="L9" s="211" t="e">
        <f>+L11+K11-6657.7</f>
        <v>#REF!</v>
      </c>
      <c r="M9" s="210"/>
      <c r="N9" s="210"/>
      <c r="O9" s="210"/>
    </row>
    <row r="10" spans="2:16" s="208" customFormat="1" ht="25.5" customHeight="1" x14ac:dyDescent="0.3">
      <c r="B10" s="1013" t="s">
        <v>720</v>
      </c>
      <c r="C10" s="1014"/>
      <c r="D10" s="1014"/>
      <c r="E10" s="1014"/>
      <c r="F10" s="1014"/>
      <c r="G10" s="1014"/>
      <c r="H10" s="1014"/>
      <c r="I10" s="1014"/>
      <c r="J10" s="1015"/>
      <c r="K10" s="212"/>
      <c r="L10" s="212"/>
      <c r="M10" s="212"/>
      <c r="N10" s="212"/>
      <c r="O10" s="212"/>
    </row>
    <row r="11" spans="2:16" s="148" customFormat="1" ht="33.75" customHeight="1" x14ac:dyDescent="0.2">
      <c r="B11" s="158" t="s">
        <v>65</v>
      </c>
      <c r="C11" s="998" t="s">
        <v>900</v>
      </c>
      <c r="D11" s="999"/>
      <c r="E11" s="999"/>
      <c r="F11" s="1000"/>
      <c r="G11" s="205"/>
      <c r="H11" s="159">
        <f>SUM(H12:H25)</f>
        <v>8368.6</v>
      </c>
      <c r="I11" s="553"/>
      <c r="J11" s="160"/>
      <c r="K11" s="213" t="e">
        <f>+H22+H24+H12+#REF!+#REF!</f>
        <v>#REF!</v>
      </c>
      <c r="L11" s="213" t="e">
        <f>6657.7-K11</f>
        <v>#REF!</v>
      </c>
      <c r="M11" s="209"/>
      <c r="N11" s="209"/>
      <c r="O11" s="209"/>
    </row>
    <row r="12" spans="2:16" ht="41.25" customHeight="1" x14ac:dyDescent="0.2">
      <c r="B12" s="554" t="s">
        <v>89</v>
      </c>
      <c r="C12" s="555" t="s">
        <v>156</v>
      </c>
      <c r="D12" s="582" t="s">
        <v>394</v>
      </c>
      <c r="E12" s="583" t="s">
        <v>692</v>
      </c>
      <c r="F12" s="583" t="s">
        <v>970</v>
      </c>
      <c r="G12" s="556" t="s">
        <v>0</v>
      </c>
      <c r="H12" s="207">
        <v>776.8</v>
      </c>
      <c r="I12" s="557" t="s">
        <v>510</v>
      </c>
      <c r="J12" s="157">
        <v>100</v>
      </c>
      <c r="L12" s="213" t="e">
        <f>+H12+H22+H24+#REF!+#REF!</f>
        <v>#REF!</v>
      </c>
      <c r="M12" s="209">
        <v>6719.9</v>
      </c>
      <c r="N12" s="213" t="e">
        <f>+M12-L12</f>
        <v>#REF!</v>
      </c>
      <c r="O12" s="346"/>
      <c r="P12" s="346"/>
    </row>
    <row r="13" spans="2:16" ht="33.75" customHeight="1" x14ac:dyDescent="0.2">
      <c r="B13" s="1021" t="s">
        <v>88</v>
      </c>
      <c r="C13" s="987" t="s">
        <v>123</v>
      </c>
      <c r="D13" s="1019" t="s">
        <v>394</v>
      </c>
      <c r="E13" s="1001" t="s">
        <v>693</v>
      </c>
      <c r="F13" s="1001" t="s">
        <v>694</v>
      </c>
      <c r="G13" s="558" t="s">
        <v>4</v>
      </c>
      <c r="H13" s="100">
        <v>17.3</v>
      </c>
      <c r="I13" s="987" t="s">
        <v>491</v>
      </c>
      <c r="J13" s="1020" t="s">
        <v>901</v>
      </c>
    </row>
    <row r="14" spans="2:16" ht="44.25" customHeight="1" x14ac:dyDescent="0.2">
      <c r="B14" s="1022"/>
      <c r="C14" s="987"/>
      <c r="D14" s="1019"/>
      <c r="E14" s="1001"/>
      <c r="F14" s="1001"/>
      <c r="G14" s="1023" t="s">
        <v>0</v>
      </c>
      <c r="H14" s="1026">
        <v>6843.4</v>
      </c>
      <c r="I14" s="987"/>
      <c r="J14" s="1020"/>
      <c r="K14" s="213"/>
      <c r="L14" s="213" t="e">
        <f>+M12-L12</f>
        <v>#REF!</v>
      </c>
    </row>
    <row r="15" spans="2:16" s="171" customFormat="1" ht="40.5" customHeight="1" x14ac:dyDescent="0.2">
      <c r="B15" s="170" t="s">
        <v>87</v>
      </c>
      <c r="C15" s="120" t="s">
        <v>124</v>
      </c>
      <c r="D15" s="582" t="s">
        <v>394</v>
      </c>
      <c r="E15" s="583" t="s">
        <v>695</v>
      </c>
      <c r="F15" s="583" t="s">
        <v>916</v>
      </c>
      <c r="G15" s="1024"/>
      <c r="H15" s="1027"/>
      <c r="I15" s="120" t="s">
        <v>484</v>
      </c>
      <c r="J15" s="147" t="s">
        <v>359</v>
      </c>
      <c r="K15" s="214"/>
      <c r="L15" s="215"/>
      <c r="M15" s="215"/>
      <c r="N15" s="215"/>
      <c r="O15" s="215"/>
    </row>
    <row r="16" spans="2:16" s="171" customFormat="1" ht="32.25" customHeight="1" x14ac:dyDescent="0.2">
      <c r="B16" s="1007" t="s">
        <v>299</v>
      </c>
      <c r="C16" s="1007" t="s">
        <v>163</v>
      </c>
      <c r="D16" s="582" t="s">
        <v>394</v>
      </c>
      <c r="E16" s="583" t="s">
        <v>696</v>
      </c>
      <c r="F16" s="992" t="s">
        <v>971</v>
      </c>
      <c r="G16" s="1024"/>
      <c r="H16" s="1027"/>
      <c r="I16" s="1007" t="s">
        <v>483</v>
      </c>
      <c r="J16" s="1016" t="s">
        <v>359</v>
      </c>
      <c r="K16" s="215"/>
      <c r="L16" s="215"/>
      <c r="M16" s="215"/>
      <c r="N16" s="215"/>
      <c r="O16" s="215"/>
    </row>
    <row r="17" spans="2:15" s="171" customFormat="1" ht="43.5" customHeight="1" x14ac:dyDescent="0.2">
      <c r="B17" s="1008"/>
      <c r="C17" s="1008"/>
      <c r="D17" s="582" t="s">
        <v>381</v>
      </c>
      <c r="E17" s="583" t="s">
        <v>917</v>
      </c>
      <c r="F17" s="993"/>
      <c r="G17" s="1024"/>
      <c r="H17" s="1027"/>
      <c r="I17" s="1008"/>
      <c r="J17" s="1017"/>
      <c r="K17" s="215"/>
      <c r="L17" s="215"/>
      <c r="M17" s="215"/>
      <c r="N17" s="215"/>
      <c r="O17" s="215"/>
    </row>
    <row r="18" spans="2:15" s="171" customFormat="1" ht="45.75" customHeight="1" x14ac:dyDescent="0.2">
      <c r="B18" s="1009"/>
      <c r="C18" s="1009"/>
      <c r="D18" s="582" t="s">
        <v>435</v>
      </c>
      <c r="E18" s="583" t="s">
        <v>905</v>
      </c>
      <c r="F18" s="994"/>
      <c r="G18" s="1024"/>
      <c r="H18" s="1027"/>
      <c r="I18" s="1009"/>
      <c r="J18" s="1018"/>
      <c r="K18" s="215"/>
      <c r="L18" s="215"/>
      <c r="M18" s="215"/>
      <c r="N18" s="215"/>
      <c r="O18" s="215"/>
    </row>
    <row r="19" spans="2:15" s="171" customFormat="1" ht="42" customHeight="1" x14ac:dyDescent="0.2">
      <c r="B19" s="170" t="s">
        <v>300</v>
      </c>
      <c r="C19" s="120" t="s">
        <v>162</v>
      </c>
      <c r="D19" s="582" t="s">
        <v>394</v>
      </c>
      <c r="E19" s="583" t="s">
        <v>537</v>
      </c>
      <c r="F19" s="583" t="s">
        <v>969</v>
      </c>
      <c r="G19" s="1024"/>
      <c r="H19" s="1027"/>
      <c r="I19" s="120" t="s">
        <v>482</v>
      </c>
      <c r="J19" s="147" t="s">
        <v>493</v>
      </c>
      <c r="K19" s="215"/>
      <c r="L19" s="215"/>
      <c r="M19" s="215"/>
      <c r="N19" s="215"/>
      <c r="O19" s="215"/>
    </row>
    <row r="20" spans="2:15" s="171" customFormat="1" ht="45" customHeight="1" x14ac:dyDescent="0.2">
      <c r="B20" s="120" t="s">
        <v>301</v>
      </c>
      <c r="C20" s="120" t="s">
        <v>126</v>
      </c>
      <c r="D20" s="582" t="s">
        <v>394</v>
      </c>
      <c r="E20" s="583" t="s">
        <v>537</v>
      </c>
      <c r="F20" s="585" t="s">
        <v>539</v>
      </c>
      <c r="G20" s="1024"/>
      <c r="H20" s="1027"/>
      <c r="I20" s="559" t="s">
        <v>487</v>
      </c>
      <c r="J20" s="147" t="s">
        <v>435</v>
      </c>
      <c r="K20" s="215"/>
      <c r="L20" s="215"/>
      <c r="M20" s="215"/>
      <c r="N20" s="215"/>
      <c r="O20" s="215"/>
    </row>
    <row r="21" spans="2:15" s="171" customFormat="1" ht="45" customHeight="1" x14ac:dyDescent="0.2">
      <c r="B21" s="120" t="s">
        <v>302</v>
      </c>
      <c r="C21" s="120" t="s">
        <v>127</v>
      </c>
      <c r="D21" s="586" t="s">
        <v>394</v>
      </c>
      <c r="E21" s="587" t="s">
        <v>697</v>
      </c>
      <c r="F21" s="587" t="s">
        <v>691</v>
      </c>
      <c r="G21" s="1025"/>
      <c r="H21" s="1028"/>
      <c r="I21" s="559" t="s">
        <v>486</v>
      </c>
      <c r="J21" s="222">
        <v>100</v>
      </c>
      <c r="K21" s="215"/>
      <c r="L21" s="215"/>
      <c r="M21" s="215"/>
      <c r="N21" s="215"/>
      <c r="O21" s="215"/>
    </row>
    <row r="22" spans="2:15" ht="37.5" customHeight="1" x14ac:dyDescent="0.2">
      <c r="B22" s="560" t="s">
        <v>305</v>
      </c>
      <c r="C22" s="561" t="s">
        <v>125</v>
      </c>
      <c r="D22" s="586" t="s">
        <v>394</v>
      </c>
      <c r="E22" s="587" t="s">
        <v>698</v>
      </c>
      <c r="F22" s="587" t="s">
        <v>699</v>
      </c>
      <c r="G22" s="562" t="s">
        <v>0</v>
      </c>
      <c r="H22" s="94">
        <v>46.5</v>
      </c>
      <c r="I22" s="560" t="s">
        <v>485</v>
      </c>
      <c r="J22" s="563" t="s">
        <v>902</v>
      </c>
    </row>
    <row r="23" spans="2:15" ht="60" customHeight="1" x14ac:dyDescent="0.2">
      <c r="B23" s="560" t="s">
        <v>903</v>
      </c>
      <c r="C23" s="561" t="s">
        <v>222</v>
      </c>
      <c r="D23" s="588" t="s">
        <v>394</v>
      </c>
      <c r="E23" s="587" t="s">
        <v>717</v>
      </c>
      <c r="F23" s="587" t="s">
        <v>691</v>
      </c>
      <c r="G23" s="560" t="s">
        <v>0</v>
      </c>
      <c r="H23" s="564">
        <v>420</v>
      </c>
      <c r="I23" s="561" t="s">
        <v>505</v>
      </c>
      <c r="J23" s="563" t="s">
        <v>904</v>
      </c>
    </row>
    <row r="24" spans="2:15" ht="33.75" customHeight="1" x14ac:dyDescent="0.2">
      <c r="B24" s="560" t="s">
        <v>303</v>
      </c>
      <c r="C24" s="560" t="s">
        <v>122</v>
      </c>
      <c r="D24" s="582" t="s">
        <v>394</v>
      </c>
      <c r="E24" s="583" t="s">
        <v>700</v>
      </c>
      <c r="F24" s="583" t="s">
        <v>589</v>
      </c>
      <c r="G24" s="562" t="s">
        <v>0</v>
      </c>
      <c r="H24" s="94">
        <v>33.6</v>
      </c>
      <c r="I24" s="565" t="s">
        <v>480</v>
      </c>
      <c r="J24" s="566" t="s">
        <v>481</v>
      </c>
    </row>
    <row r="25" spans="2:15" s="95" customFormat="1" ht="32.25" customHeight="1" x14ac:dyDescent="0.2">
      <c r="B25" s="1010" t="s">
        <v>304</v>
      </c>
      <c r="C25" s="983" t="s">
        <v>220</v>
      </c>
      <c r="D25" s="582" t="s">
        <v>394</v>
      </c>
      <c r="E25" s="583" t="s">
        <v>701</v>
      </c>
      <c r="F25" s="589" t="s">
        <v>711</v>
      </c>
      <c r="G25" s="989" t="s">
        <v>3</v>
      </c>
      <c r="H25" s="980">
        <v>231</v>
      </c>
      <c r="I25" s="983" t="s">
        <v>489</v>
      </c>
      <c r="J25" s="995">
        <v>26</v>
      </c>
      <c r="K25" s="216"/>
      <c r="L25" s="216"/>
      <c r="M25" s="216"/>
      <c r="N25" s="216"/>
      <c r="O25" s="216"/>
    </row>
    <row r="26" spans="2:15" s="95" customFormat="1" ht="35.25" customHeight="1" x14ac:dyDescent="0.2">
      <c r="B26" s="1011"/>
      <c r="C26" s="984"/>
      <c r="D26" s="582" t="s">
        <v>381</v>
      </c>
      <c r="E26" s="583" t="s">
        <v>702</v>
      </c>
      <c r="F26" s="589" t="s">
        <v>711</v>
      </c>
      <c r="G26" s="990"/>
      <c r="H26" s="981"/>
      <c r="I26" s="984"/>
      <c r="J26" s="996"/>
      <c r="K26" s="216"/>
      <c r="L26" s="216"/>
      <c r="M26" s="216"/>
      <c r="N26" s="216"/>
      <c r="O26" s="216"/>
    </row>
    <row r="27" spans="2:15" s="95" customFormat="1" ht="28.5" customHeight="1" x14ac:dyDescent="0.2">
      <c r="B27" s="1011"/>
      <c r="C27" s="984"/>
      <c r="D27" s="582" t="s">
        <v>435</v>
      </c>
      <c r="E27" s="583" t="s">
        <v>703</v>
      </c>
      <c r="F27" s="589" t="s">
        <v>711</v>
      </c>
      <c r="G27" s="990"/>
      <c r="H27" s="981"/>
      <c r="I27" s="984"/>
      <c r="J27" s="996"/>
      <c r="K27" s="216"/>
      <c r="L27" s="216"/>
      <c r="M27" s="216"/>
      <c r="N27" s="216"/>
      <c r="O27" s="216"/>
    </row>
    <row r="28" spans="2:15" s="95" customFormat="1" ht="33.75" customHeight="1" x14ac:dyDescent="0.2">
      <c r="B28" s="1011"/>
      <c r="C28" s="984"/>
      <c r="D28" s="582" t="s">
        <v>416</v>
      </c>
      <c r="E28" s="583" t="s">
        <v>704</v>
      </c>
      <c r="F28" s="590" t="s">
        <v>712</v>
      </c>
      <c r="G28" s="990"/>
      <c r="H28" s="981"/>
      <c r="I28" s="984"/>
      <c r="J28" s="996"/>
      <c r="K28" s="216"/>
      <c r="L28" s="216"/>
      <c r="M28" s="216"/>
      <c r="N28" s="216"/>
      <c r="O28" s="216"/>
    </row>
    <row r="29" spans="2:15" s="95" customFormat="1" ht="53.25" customHeight="1" x14ac:dyDescent="0.2">
      <c r="B29" s="1011"/>
      <c r="C29" s="984"/>
      <c r="D29" s="582" t="s">
        <v>355</v>
      </c>
      <c r="E29" s="591" t="s">
        <v>705</v>
      </c>
      <c r="F29" s="590" t="s">
        <v>713</v>
      </c>
      <c r="G29" s="990"/>
      <c r="H29" s="981"/>
      <c r="I29" s="984"/>
      <c r="J29" s="996"/>
      <c r="K29" s="216"/>
      <c r="L29" s="216"/>
      <c r="M29" s="216"/>
      <c r="N29" s="216"/>
      <c r="O29" s="216"/>
    </row>
    <row r="30" spans="2:15" s="95" customFormat="1" ht="31.5" customHeight="1" x14ac:dyDescent="0.2">
      <c r="B30" s="1011"/>
      <c r="C30" s="984"/>
      <c r="D30" s="582" t="s">
        <v>640</v>
      </c>
      <c r="E30" s="583" t="s">
        <v>706</v>
      </c>
      <c r="F30" s="585" t="s">
        <v>539</v>
      </c>
      <c r="G30" s="990"/>
      <c r="H30" s="981"/>
      <c r="I30" s="984"/>
      <c r="J30" s="996"/>
      <c r="K30" s="216"/>
      <c r="L30" s="216"/>
      <c r="M30" s="216"/>
      <c r="N30" s="216"/>
      <c r="O30" s="216"/>
    </row>
    <row r="31" spans="2:15" s="95" customFormat="1" ht="30.75" customHeight="1" x14ac:dyDescent="0.2">
      <c r="B31" s="1011"/>
      <c r="C31" s="984"/>
      <c r="D31" s="582" t="s">
        <v>506</v>
      </c>
      <c r="E31" s="584" t="s">
        <v>707</v>
      </c>
      <c r="F31" s="583" t="s">
        <v>699</v>
      </c>
      <c r="G31" s="990"/>
      <c r="H31" s="981"/>
      <c r="I31" s="984"/>
      <c r="J31" s="996"/>
      <c r="K31" s="216"/>
      <c r="L31" s="216"/>
      <c r="M31" s="216"/>
      <c r="N31" s="216"/>
      <c r="O31" s="216"/>
    </row>
    <row r="32" spans="2:15" s="95" customFormat="1" ht="37.5" customHeight="1" x14ac:dyDescent="0.2">
      <c r="B32" s="1011"/>
      <c r="C32" s="984"/>
      <c r="D32" s="582" t="s">
        <v>473</v>
      </c>
      <c r="E32" s="583" t="s">
        <v>708</v>
      </c>
      <c r="F32" s="589" t="s">
        <v>566</v>
      </c>
      <c r="G32" s="990"/>
      <c r="H32" s="981"/>
      <c r="I32" s="984"/>
      <c r="J32" s="996"/>
      <c r="K32" s="216"/>
      <c r="L32" s="216"/>
      <c r="M32" s="216"/>
      <c r="N32" s="216"/>
      <c r="O32" s="216"/>
    </row>
    <row r="33" spans="2:15" s="95" customFormat="1" ht="54" customHeight="1" x14ac:dyDescent="0.2">
      <c r="B33" s="1011"/>
      <c r="C33" s="984"/>
      <c r="D33" s="582" t="s">
        <v>557</v>
      </c>
      <c r="E33" s="583" t="s">
        <v>709</v>
      </c>
      <c r="F33" s="583" t="s">
        <v>594</v>
      </c>
      <c r="G33" s="990"/>
      <c r="H33" s="981"/>
      <c r="I33" s="984"/>
      <c r="J33" s="996"/>
      <c r="K33" s="216"/>
      <c r="L33" s="216"/>
      <c r="M33" s="216"/>
      <c r="N33" s="216"/>
      <c r="O33" s="216"/>
    </row>
    <row r="34" spans="2:15" s="95" customFormat="1" ht="30" customHeight="1" x14ac:dyDescent="0.2">
      <c r="B34" s="1012"/>
      <c r="C34" s="985"/>
      <c r="D34" s="582" t="s">
        <v>353</v>
      </c>
      <c r="E34" s="592" t="s">
        <v>710</v>
      </c>
      <c r="F34" s="592" t="s">
        <v>652</v>
      </c>
      <c r="G34" s="991"/>
      <c r="H34" s="982"/>
      <c r="I34" s="985"/>
      <c r="J34" s="997"/>
      <c r="K34" s="216"/>
      <c r="L34" s="216"/>
      <c r="M34" s="216"/>
      <c r="N34" s="216"/>
      <c r="O34" s="216"/>
    </row>
    <row r="35" spans="2:15" s="148" customFormat="1" ht="23.25" customHeight="1" x14ac:dyDescent="0.2">
      <c r="B35" s="135" t="s">
        <v>67</v>
      </c>
      <c r="C35" s="998" t="s">
        <v>5</v>
      </c>
      <c r="D35" s="999"/>
      <c r="E35" s="999"/>
      <c r="F35" s="1000"/>
      <c r="G35" s="149"/>
      <c r="H35" s="567">
        <f>SUM(H36:H40)</f>
        <v>2770.6000000000004</v>
      </c>
      <c r="I35" s="149"/>
      <c r="J35" s="150"/>
      <c r="K35" s="209"/>
      <c r="L35" s="209"/>
      <c r="M35" s="209"/>
      <c r="N35" s="209"/>
      <c r="O35" s="209"/>
    </row>
    <row r="36" spans="2:15" ht="60" customHeight="1" x14ac:dyDescent="0.2">
      <c r="B36" s="560" t="s">
        <v>170</v>
      </c>
      <c r="C36" s="561" t="s">
        <v>69</v>
      </c>
      <c r="D36" s="586" t="s">
        <v>394</v>
      </c>
      <c r="E36" s="587" t="s">
        <v>714</v>
      </c>
      <c r="F36" s="593" t="s">
        <v>589</v>
      </c>
      <c r="G36" s="562" t="s">
        <v>0</v>
      </c>
      <c r="H36" s="100">
        <v>170</v>
      </c>
      <c r="I36" s="568" t="s">
        <v>476</v>
      </c>
      <c r="J36" s="569">
        <v>100</v>
      </c>
    </row>
    <row r="37" spans="2:15" ht="36.75" customHeight="1" x14ac:dyDescent="0.2">
      <c r="B37" s="560" t="s">
        <v>86</v>
      </c>
      <c r="C37" s="561" t="s">
        <v>70</v>
      </c>
      <c r="D37" s="594" t="s">
        <v>394</v>
      </c>
      <c r="E37" s="587" t="s">
        <v>715</v>
      </c>
      <c r="F37" s="593" t="s">
        <v>589</v>
      </c>
      <c r="G37" s="562" t="s">
        <v>0</v>
      </c>
      <c r="H37" s="100">
        <v>29</v>
      </c>
      <c r="I37" s="568" t="s">
        <v>477</v>
      </c>
      <c r="J37" s="569">
        <v>100</v>
      </c>
    </row>
    <row r="38" spans="2:15" ht="25.5" customHeight="1" x14ac:dyDescent="0.2">
      <c r="B38" s="1032" t="s">
        <v>85</v>
      </c>
      <c r="C38" s="662" t="s">
        <v>71</v>
      </c>
      <c r="D38" s="1036" t="s">
        <v>394</v>
      </c>
      <c r="E38" s="1039" t="s">
        <v>716</v>
      </c>
      <c r="F38" s="1039" t="s">
        <v>566</v>
      </c>
      <c r="G38" s="562" t="s">
        <v>0</v>
      </c>
      <c r="H38" s="100">
        <v>430</v>
      </c>
      <c r="I38" s="988" t="s">
        <v>478</v>
      </c>
      <c r="J38" s="986">
        <v>100</v>
      </c>
    </row>
    <row r="39" spans="2:15" ht="19.5" customHeight="1" x14ac:dyDescent="0.2">
      <c r="B39" s="1032"/>
      <c r="C39" s="662"/>
      <c r="D39" s="1037"/>
      <c r="E39" s="1040"/>
      <c r="F39" s="1040"/>
      <c r="G39" s="562" t="s">
        <v>0</v>
      </c>
      <c r="H39" s="100">
        <v>75.8</v>
      </c>
      <c r="I39" s="988"/>
      <c r="J39" s="986"/>
    </row>
    <row r="40" spans="2:15" ht="21.75" customHeight="1" x14ac:dyDescent="0.2">
      <c r="B40" s="1032"/>
      <c r="C40" s="662"/>
      <c r="D40" s="1038"/>
      <c r="E40" s="1041"/>
      <c r="F40" s="1041"/>
      <c r="G40" s="562" t="s">
        <v>2</v>
      </c>
      <c r="H40" s="100">
        <v>2065.8000000000002</v>
      </c>
      <c r="I40" s="988"/>
      <c r="J40" s="986"/>
    </row>
    <row r="41" spans="2:15" s="148" customFormat="1" ht="27.75" customHeight="1" x14ac:dyDescent="0.2">
      <c r="B41" s="135" t="s">
        <v>68</v>
      </c>
      <c r="C41" s="998" t="s">
        <v>906</v>
      </c>
      <c r="D41" s="999"/>
      <c r="E41" s="999"/>
      <c r="F41" s="1000"/>
      <c r="G41" s="149"/>
      <c r="H41" s="567">
        <f>SUM(H42:H42)</f>
        <v>90</v>
      </c>
      <c r="I41" s="149"/>
      <c r="J41" s="150"/>
      <c r="K41" s="209"/>
      <c r="L41" s="209"/>
      <c r="M41" s="209"/>
      <c r="N41" s="209"/>
      <c r="O41" s="209"/>
    </row>
    <row r="42" spans="2:15" ht="44.25" customHeight="1" x14ac:dyDescent="0.2">
      <c r="B42" s="1034" t="s">
        <v>492</v>
      </c>
      <c r="C42" s="1032" t="s">
        <v>157</v>
      </c>
      <c r="D42" s="586" t="s">
        <v>394</v>
      </c>
      <c r="E42" s="587" t="s">
        <v>907</v>
      </c>
      <c r="F42" s="585" t="s">
        <v>539</v>
      </c>
      <c r="G42" s="1035" t="s">
        <v>0</v>
      </c>
      <c r="H42" s="977">
        <v>90</v>
      </c>
      <c r="I42" s="978" t="s">
        <v>479</v>
      </c>
      <c r="J42" s="975" t="s">
        <v>435</v>
      </c>
    </row>
    <row r="43" spans="2:15" ht="57" customHeight="1" x14ac:dyDescent="0.2">
      <c r="B43" s="1034"/>
      <c r="C43" s="1032"/>
      <c r="D43" s="586" t="s">
        <v>381</v>
      </c>
      <c r="E43" s="587" t="s">
        <v>908</v>
      </c>
      <c r="F43" s="587" t="s">
        <v>691</v>
      </c>
      <c r="G43" s="1035"/>
      <c r="H43" s="977"/>
      <c r="I43" s="979"/>
      <c r="J43" s="976"/>
    </row>
    <row r="44" spans="2:15" ht="69" customHeight="1" x14ac:dyDescent="0.2">
      <c r="B44" s="1034"/>
      <c r="C44" s="1032"/>
      <c r="D44" s="586" t="s">
        <v>435</v>
      </c>
      <c r="E44" s="587" t="s">
        <v>909</v>
      </c>
      <c r="F44" s="587" t="s">
        <v>564</v>
      </c>
      <c r="G44" s="1035"/>
      <c r="H44" s="977"/>
      <c r="I44" s="979"/>
      <c r="J44" s="976"/>
    </row>
    <row r="45" spans="2:15" ht="72" customHeight="1" x14ac:dyDescent="0.2">
      <c r="B45" s="1034"/>
      <c r="C45" s="1032"/>
      <c r="D45" s="586" t="s">
        <v>416</v>
      </c>
      <c r="E45" s="587" t="s">
        <v>918</v>
      </c>
      <c r="F45" s="587" t="s">
        <v>564</v>
      </c>
      <c r="G45" s="1035"/>
      <c r="H45" s="977"/>
      <c r="I45" s="979"/>
      <c r="J45" s="976"/>
    </row>
    <row r="46" spans="2:15" ht="21.75" customHeight="1" x14ac:dyDescent="0.2">
      <c r="B46" s="1033"/>
      <c r="C46" s="1033"/>
      <c r="D46" s="1033"/>
      <c r="E46" s="1033"/>
      <c r="F46" s="1033"/>
      <c r="G46" s="1033"/>
      <c r="H46" s="571">
        <f>+H41+H35+H11</f>
        <v>11229.2</v>
      </c>
      <c r="I46" s="571"/>
      <c r="J46" s="572"/>
    </row>
    <row r="47" spans="2:15" ht="18" customHeight="1" x14ac:dyDescent="0.2">
      <c r="B47" s="1031"/>
      <c r="C47" s="1031"/>
      <c r="D47" s="1031"/>
      <c r="E47" s="1031"/>
      <c r="F47" s="1031"/>
      <c r="G47" s="1031"/>
      <c r="H47" s="570"/>
      <c r="I47" s="573"/>
      <c r="J47" s="574"/>
    </row>
    <row r="48" spans="2:15" s="69" customFormat="1" ht="30" customHeight="1" x14ac:dyDescent="0.25">
      <c r="B48" s="102"/>
      <c r="C48" s="102" t="s">
        <v>132</v>
      </c>
      <c r="D48" s="595"/>
      <c r="E48" s="596"/>
      <c r="F48" s="596"/>
      <c r="G48" s="102"/>
      <c r="H48" s="310">
        <f t="shared" ref="H48" si="0">SUM(H50:H55)</f>
        <v>11229.199999999997</v>
      </c>
      <c r="I48" s="575"/>
      <c r="J48" s="151"/>
      <c r="K48" s="217"/>
      <c r="L48" s="217"/>
      <c r="M48" s="217"/>
      <c r="N48" s="217"/>
      <c r="O48" s="217"/>
    </row>
    <row r="49" spans="2:15" s="69" customFormat="1" ht="17.25" customHeight="1" x14ac:dyDescent="0.25">
      <c r="B49" s="60"/>
      <c r="C49" s="103" t="s">
        <v>133</v>
      </c>
      <c r="D49" s="597"/>
      <c r="E49" s="592"/>
      <c r="F49" s="592"/>
      <c r="G49" s="60"/>
      <c r="H49" s="306"/>
      <c r="I49" s="132"/>
      <c r="J49" s="152"/>
      <c r="K49" s="217"/>
      <c r="L49" s="217"/>
      <c r="M49" s="217"/>
      <c r="N49" s="217"/>
      <c r="O49" s="217"/>
    </row>
    <row r="50" spans="2:15" s="69" customFormat="1" ht="28.5" customHeight="1" x14ac:dyDescent="0.25">
      <c r="B50" s="60"/>
      <c r="C50" s="103" t="s">
        <v>134</v>
      </c>
      <c r="D50" s="597"/>
      <c r="E50" s="592"/>
      <c r="F50" s="592"/>
      <c r="G50" s="60" t="s">
        <v>0</v>
      </c>
      <c r="H50" s="306">
        <f>+H42+H39+H38+H37+H36+H24+H23+H22+H14+H12</f>
        <v>8915.0999999999985</v>
      </c>
      <c r="I50" s="576"/>
      <c r="J50" s="152"/>
      <c r="K50" s="217"/>
      <c r="L50" s="217"/>
      <c r="M50" s="217"/>
      <c r="N50" s="217"/>
      <c r="O50" s="217"/>
    </row>
    <row r="51" spans="2:15" s="69" customFormat="1" ht="27" customHeight="1" x14ac:dyDescent="0.25">
      <c r="B51" s="60"/>
      <c r="C51" s="103" t="s">
        <v>135</v>
      </c>
      <c r="D51" s="597"/>
      <c r="E51" s="592"/>
      <c r="F51" s="592"/>
      <c r="G51" s="60" t="s">
        <v>3</v>
      </c>
      <c r="H51" s="306">
        <f>+H25</f>
        <v>231</v>
      </c>
      <c r="I51" s="132"/>
      <c r="J51" s="152"/>
      <c r="K51" s="217"/>
      <c r="L51" s="217"/>
      <c r="M51" s="217"/>
      <c r="N51" s="217"/>
      <c r="O51" s="217"/>
    </row>
    <row r="52" spans="2:15" s="69" customFormat="1" ht="18" customHeight="1" x14ac:dyDescent="0.25">
      <c r="B52" s="60"/>
      <c r="C52" s="103" t="s">
        <v>136</v>
      </c>
      <c r="D52" s="597"/>
      <c r="E52" s="592"/>
      <c r="F52" s="592"/>
      <c r="G52" s="60" t="s">
        <v>4</v>
      </c>
      <c r="H52" s="306">
        <f>+H13</f>
        <v>17.3</v>
      </c>
      <c r="I52" s="132"/>
      <c r="J52" s="152"/>
      <c r="K52" s="217"/>
      <c r="L52" s="217"/>
      <c r="M52" s="217"/>
      <c r="N52" s="217"/>
      <c r="O52" s="217"/>
    </row>
    <row r="53" spans="2:15" s="69" customFormat="1" ht="27" customHeight="1" x14ac:dyDescent="0.25">
      <c r="B53" s="60"/>
      <c r="C53" s="103" t="s">
        <v>137</v>
      </c>
      <c r="D53" s="597"/>
      <c r="E53" s="592"/>
      <c r="F53" s="592"/>
      <c r="G53" s="60" t="s">
        <v>1</v>
      </c>
      <c r="H53" s="306"/>
      <c r="I53" s="132"/>
      <c r="J53" s="152"/>
      <c r="K53" s="217"/>
      <c r="L53" s="217"/>
      <c r="M53" s="217"/>
      <c r="N53" s="217"/>
      <c r="O53" s="217"/>
    </row>
    <row r="54" spans="2:15" s="69" customFormat="1" ht="16.5" customHeight="1" x14ac:dyDescent="0.25">
      <c r="B54" s="60"/>
      <c r="C54" s="103" t="s">
        <v>138</v>
      </c>
      <c r="D54" s="597"/>
      <c r="E54" s="592"/>
      <c r="F54" s="592"/>
      <c r="G54" s="60" t="s">
        <v>2</v>
      </c>
      <c r="H54" s="306">
        <f>+H40</f>
        <v>2065.8000000000002</v>
      </c>
      <c r="I54" s="132"/>
      <c r="J54" s="152"/>
      <c r="K54" s="217"/>
      <c r="L54" s="217"/>
      <c r="M54" s="217"/>
      <c r="N54" s="217"/>
      <c r="O54" s="217"/>
    </row>
    <row r="55" spans="2:15" s="69" customFormat="1" ht="19.5" customHeight="1" x14ac:dyDescent="0.25">
      <c r="B55" s="61"/>
      <c r="C55" s="104" t="s">
        <v>139</v>
      </c>
      <c r="D55" s="598"/>
      <c r="E55" s="599"/>
      <c r="F55" s="599"/>
      <c r="G55" s="61" t="s">
        <v>143</v>
      </c>
      <c r="H55" s="306"/>
      <c r="I55" s="132"/>
      <c r="J55" s="152"/>
      <c r="K55" s="217"/>
      <c r="L55" s="217"/>
      <c r="M55" s="217"/>
      <c r="N55" s="217"/>
      <c r="O55" s="217"/>
    </row>
    <row r="56" spans="2:15" s="69" customFormat="1" ht="42.75" customHeight="1" x14ac:dyDescent="0.25">
      <c r="B56" s="64"/>
      <c r="C56" s="64" t="s">
        <v>140</v>
      </c>
      <c r="D56" s="600"/>
      <c r="E56" s="601"/>
      <c r="F56" s="601"/>
      <c r="G56" s="64" t="s">
        <v>144</v>
      </c>
      <c r="H56" s="310"/>
      <c r="I56" s="131"/>
      <c r="J56" s="153"/>
      <c r="K56" s="217"/>
      <c r="L56" s="217"/>
      <c r="M56" s="217"/>
      <c r="N56" s="217"/>
      <c r="O56" s="217"/>
    </row>
    <row r="57" spans="2:15" s="69" customFormat="1" ht="34.5" customHeight="1" x14ac:dyDescent="0.25">
      <c r="B57" s="67"/>
      <c r="C57" s="67" t="s">
        <v>142</v>
      </c>
      <c r="D57" s="602"/>
      <c r="E57" s="603"/>
      <c r="F57" s="603"/>
      <c r="G57" s="67"/>
      <c r="H57" s="367">
        <f t="shared" ref="H57" si="1">+H56+H48</f>
        <v>11229.199999999997</v>
      </c>
      <c r="I57" s="131"/>
      <c r="J57" s="153"/>
      <c r="K57" s="217"/>
      <c r="L57" s="217"/>
      <c r="M57" s="217"/>
      <c r="N57" s="217"/>
      <c r="O57" s="217"/>
    </row>
    <row r="58" spans="2:15" s="69" customFormat="1" ht="18" customHeight="1" x14ac:dyDescent="0.25">
      <c r="B58" s="60"/>
      <c r="C58" s="60" t="s">
        <v>141</v>
      </c>
      <c r="D58" s="597"/>
      <c r="E58" s="592"/>
      <c r="F58" s="592"/>
      <c r="G58" s="60"/>
      <c r="H58" s="306"/>
      <c r="I58" s="132"/>
      <c r="J58" s="154"/>
      <c r="K58" s="217"/>
      <c r="L58" s="217"/>
      <c r="M58" s="217"/>
      <c r="N58" s="217"/>
      <c r="O58" s="217"/>
    </row>
    <row r="59" spans="2:15" ht="38.25" x14ac:dyDescent="0.2">
      <c r="B59" s="103"/>
      <c r="C59" s="60" t="s">
        <v>164</v>
      </c>
      <c r="D59" s="597"/>
      <c r="E59" s="592"/>
      <c r="F59" s="592"/>
      <c r="G59" s="103"/>
      <c r="H59" s="577"/>
      <c r="I59" s="132"/>
      <c r="J59" s="154"/>
    </row>
    <row r="60" spans="2:15" x14ac:dyDescent="0.2">
      <c r="I60" s="578"/>
      <c r="J60" s="155"/>
    </row>
  </sheetData>
  <mergeCells count="54">
    <mergeCell ref="G1:I1"/>
    <mergeCell ref="G2:J2"/>
    <mergeCell ref="G3:J3"/>
    <mergeCell ref="G4:I4"/>
    <mergeCell ref="G5:I5"/>
    <mergeCell ref="B47:G47"/>
    <mergeCell ref="B38:B40"/>
    <mergeCell ref="C38:C40"/>
    <mergeCell ref="B46:G46"/>
    <mergeCell ref="C41:F41"/>
    <mergeCell ref="C42:C45"/>
    <mergeCell ref="B42:B45"/>
    <mergeCell ref="G42:G45"/>
    <mergeCell ref="D38:D40"/>
    <mergeCell ref="E38:E40"/>
    <mergeCell ref="F38:F40"/>
    <mergeCell ref="B25:B34"/>
    <mergeCell ref="I7:J7"/>
    <mergeCell ref="I8:I9"/>
    <mergeCell ref="B10:J10"/>
    <mergeCell ref="I16:I18"/>
    <mergeCell ref="J16:J18"/>
    <mergeCell ref="D13:D14"/>
    <mergeCell ref="E13:E14"/>
    <mergeCell ref="J13:J14"/>
    <mergeCell ref="J8:J9"/>
    <mergeCell ref="B13:B14"/>
    <mergeCell ref="G14:G21"/>
    <mergeCell ref="H14:H21"/>
    <mergeCell ref="B7:B9"/>
    <mergeCell ref="H7:H9"/>
    <mergeCell ref="C7:C9"/>
    <mergeCell ref="D7:D9"/>
    <mergeCell ref="E7:E9"/>
    <mergeCell ref="F7:F9"/>
    <mergeCell ref="G7:G9"/>
    <mergeCell ref="B16:B18"/>
    <mergeCell ref="C11:F11"/>
    <mergeCell ref="C16:C18"/>
    <mergeCell ref="C25:C34"/>
    <mergeCell ref="J38:J40"/>
    <mergeCell ref="I13:I14"/>
    <mergeCell ref="I38:I40"/>
    <mergeCell ref="G25:G34"/>
    <mergeCell ref="F16:F18"/>
    <mergeCell ref="C13:C14"/>
    <mergeCell ref="J25:J34"/>
    <mergeCell ref="C35:F35"/>
    <mergeCell ref="F13:F14"/>
    <mergeCell ref="J42:J45"/>
    <mergeCell ref="H42:H45"/>
    <mergeCell ref="I42:I45"/>
    <mergeCell ref="H25:H34"/>
    <mergeCell ref="I25:I34"/>
  </mergeCells>
  <phoneticPr fontId="10" type="noConversion"/>
  <pageMargins left="0.19685039370078741" right="0.19685039370078741" top="0.19685039370078741" bottom="0.19685039370078741" header="0" footer="0"/>
  <pageSetup paperSize="9" scale="72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00B0F0"/>
    <pageSetUpPr fitToPage="1"/>
  </sheetPr>
  <dimension ref="B1:I31"/>
  <sheetViews>
    <sheetView zoomScale="85" zoomScaleNormal="85" workbookViewId="0">
      <selection activeCell="H17" sqref="H17"/>
    </sheetView>
  </sheetViews>
  <sheetFormatPr defaultColWidth="9.140625" defaultRowHeight="15.75" x14ac:dyDescent="0.2"/>
  <cols>
    <col min="1" max="1" width="3.42578125" style="7" customWidth="1"/>
    <col min="2" max="2" width="8.85546875" style="7" customWidth="1"/>
    <col min="3" max="3" width="77.7109375" style="71" customWidth="1"/>
    <col min="4" max="4" width="39.42578125" style="82" customWidth="1"/>
    <col min="5" max="5" width="12.85546875" style="7" customWidth="1"/>
    <col min="6" max="6" width="26.85546875" style="7" customWidth="1"/>
    <col min="7" max="7" width="12.85546875" style="7" customWidth="1"/>
    <col min="8" max="8" width="14.7109375" style="7" customWidth="1"/>
    <col min="9" max="16384" width="9.140625" style="7"/>
  </cols>
  <sheetData>
    <row r="1" spans="2:9" ht="19.5" customHeight="1" x14ac:dyDescent="0.2"/>
    <row r="2" spans="2:9" ht="35.25" customHeight="1" thickBot="1" x14ac:dyDescent="0.25">
      <c r="B2" s="1044" t="s">
        <v>910</v>
      </c>
      <c r="C2" s="1044"/>
      <c r="D2" s="1044"/>
    </row>
    <row r="3" spans="2:9" ht="48.75" customHeight="1" x14ac:dyDescent="0.2">
      <c r="B3" s="172" t="s">
        <v>130</v>
      </c>
      <c r="C3" s="173" t="s">
        <v>131</v>
      </c>
      <c r="D3" s="173" t="s">
        <v>758</v>
      </c>
    </row>
    <row r="4" spans="2:9" ht="35.25" customHeight="1" x14ac:dyDescent="0.2">
      <c r="B4" s="168" t="s">
        <v>6</v>
      </c>
      <c r="C4" s="73" t="s">
        <v>223</v>
      </c>
      <c r="D4" s="74">
        <f>+'01 Visuomenės ugdymo'!H85</f>
        <v>7187.2</v>
      </c>
    </row>
    <row r="5" spans="2:9" ht="35.25" customHeight="1" x14ac:dyDescent="0.2">
      <c r="B5" s="168" t="s">
        <v>7</v>
      </c>
      <c r="C5" s="73" t="s">
        <v>224</v>
      </c>
      <c r="D5" s="74">
        <f>+'02 Socialinės gerovės'!H106</f>
        <v>41431.700000000004</v>
      </c>
    </row>
    <row r="6" spans="2:9" ht="35.25" customHeight="1" x14ac:dyDescent="0.2">
      <c r="B6" s="168" t="s">
        <v>8</v>
      </c>
      <c r="C6" s="73" t="s">
        <v>225</v>
      </c>
      <c r="D6" s="74">
        <f>+'03 Darnios aplinkos'!H73</f>
        <v>15890.540000000003</v>
      </c>
    </row>
    <row r="7" spans="2:9" ht="35.25" customHeight="1" x14ac:dyDescent="0.2">
      <c r="B7" s="168" t="s">
        <v>9</v>
      </c>
      <c r="C7" s="73" t="s">
        <v>226</v>
      </c>
      <c r="D7" s="74">
        <f>+'04 Ekonominės plėtros'!H61</f>
        <v>4579.2000000000007</v>
      </c>
    </row>
    <row r="8" spans="2:9" ht="35.25" customHeight="1" x14ac:dyDescent="0.2">
      <c r="B8" s="168" t="s">
        <v>10</v>
      </c>
      <c r="C8" s="73" t="s">
        <v>336</v>
      </c>
      <c r="D8" s="74">
        <f>+'05 Valdymo '!H46</f>
        <v>11229.2</v>
      </c>
    </row>
    <row r="9" spans="2:9" ht="36.75" customHeight="1" x14ac:dyDescent="0.2">
      <c r="B9" s="174"/>
      <c r="C9" s="175" t="s">
        <v>158</v>
      </c>
      <c r="D9" s="176">
        <f>SUM(D4:D8)</f>
        <v>80317.84</v>
      </c>
    </row>
    <row r="10" spans="2:9" ht="38.25" customHeight="1" x14ac:dyDescent="0.2">
      <c r="B10" s="1051" t="s">
        <v>132</v>
      </c>
      <c r="C10" s="1052"/>
      <c r="D10" s="75">
        <f>+'01 Visuomenės ugdymo'!H87+'02 Socialinės gerovės'!H108+'03 Darnios aplinkos'!H75+'04 Ekonominės plėtros'!H63+'05 Valdymo '!H48</f>
        <v>79026.64</v>
      </c>
    </row>
    <row r="11" spans="2:9" ht="24.75" customHeight="1" x14ac:dyDescent="0.2">
      <c r="B11" s="1053" t="s">
        <v>133</v>
      </c>
      <c r="C11" s="1054"/>
      <c r="D11" s="96"/>
    </row>
    <row r="12" spans="2:9" ht="45" customHeight="1" x14ac:dyDescent="0.2">
      <c r="B12" s="1049" t="s">
        <v>148</v>
      </c>
      <c r="C12" s="1050"/>
      <c r="D12" s="96">
        <f>+'01 Visuomenės ugdymo'!H89+'02 Socialinės gerovės'!H110+'03 Darnios aplinkos'!H77+'04 Ekonominės plėtros'!H65+'05 Valdymo '!H50</f>
        <v>35127.039999999994</v>
      </c>
      <c r="F12" s="161"/>
      <c r="G12" s="161"/>
      <c r="I12" s="161"/>
    </row>
    <row r="13" spans="2:9" ht="36.75" customHeight="1" x14ac:dyDescent="0.2">
      <c r="B13" s="1055" t="s">
        <v>149</v>
      </c>
      <c r="C13" s="1056"/>
      <c r="D13" s="96">
        <f>+'01 Visuomenės ugdymo'!H90+'02 Socialinės gerovės'!H111+'03 Darnios aplinkos'!H78+'04 Ekonominės plėtros'!H66+'05 Valdymo '!H51</f>
        <v>33760.800000000003</v>
      </c>
    </row>
    <row r="14" spans="2:9" ht="36" customHeight="1" x14ac:dyDescent="0.2">
      <c r="B14" s="1055" t="s">
        <v>150</v>
      </c>
      <c r="C14" s="1056"/>
      <c r="D14" s="96">
        <f>+'01 Visuomenės ugdymo'!H91+'02 Socialinės gerovės'!H112+'03 Darnios aplinkos'!H79+'04 Ekonominės plėtros'!H67+'05 Valdymo '!H52</f>
        <v>17.3</v>
      </c>
    </row>
    <row r="15" spans="2:9" ht="27" customHeight="1" x14ac:dyDescent="0.2">
      <c r="B15" s="1055" t="s">
        <v>151</v>
      </c>
      <c r="C15" s="1056"/>
      <c r="D15" s="96">
        <f>+'01 Visuomenės ugdymo'!H92+'02 Socialinės gerovės'!H113+'03 Darnios aplinkos'!H80+'04 Ekonominės plėtros'!H68+'05 Valdymo '!H53</f>
        <v>5913.5</v>
      </c>
    </row>
    <row r="16" spans="2:9" ht="28.5" customHeight="1" x14ac:dyDescent="0.2">
      <c r="B16" s="1055" t="s">
        <v>152</v>
      </c>
      <c r="C16" s="1056"/>
      <c r="D16" s="96">
        <f>+'01 Visuomenės ugdymo'!H93+'02 Socialinės gerovės'!H114+'03 Darnios aplinkos'!H81+'04 Ekonominės plėtros'!H69+'05 Valdymo '!H54</f>
        <v>4208</v>
      </c>
    </row>
    <row r="17" spans="2:5" ht="34.5" customHeight="1" x14ac:dyDescent="0.2">
      <c r="B17" s="1055" t="s">
        <v>153</v>
      </c>
      <c r="C17" s="1056"/>
      <c r="D17" s="96">
        <f>+'01 Visuomenės ugdymo'!H94+'02 Socialinės gerovės'!H115+'03 Darnios aplinkos'!H82+'04 Ekonominės plėtros'!H70+'05 Valdymo '!H55</f>
        <v>0</v>
      </c>
    </row>
    <row r="18" spans="2:5" ht="55.5" customHeight="1" x14ac:dyDescent="0.2">
      <c r="B18" s="1045" t="s">
        <v>154</v>
      </c>
      <c r="C18" s="1046"/>
      <c r="D18" s="75">
        <f>+'01 Visuomenės ugdymo'!H95+'02 Socialinės gerovės'!H116+'03 Darnios aplinkos'!H83+'04 Ekonominės plėtros'!H71+'05 Valdymo '!H56</f>
        <v>0</v>
      </c>
    </row>
    <row r="19" spans="2:5" ht="36.75" customHeight="1" x14ac:dyDescent="0.2">
      <c r="B19" s="1047" t="s">
        <v>142</v>
      </c>
      <c r="C19" s="1048"/>
      <c r="D19" s="176">
        <f>+'01 Visuomenės ugdymo'!H96+'02 Socialinės gerovės'!H117+'03 Darnios aplinkos'!H84+'04 Ekonominės plėtros'!H72+'05 Valdymo '!H57</f>
        <v>79026.64</v>
      </c>
    </row>
    <row r="20" spans="2:5" ht="32.25" customHeight="1" x14ac:dyDescent="0.2">
      <c r="B20" s="1049" t="s">
        <v>155</v>
      </c>
      <c r="C20" s="1050"/>
      <c r="D20" s="96">
        <f>+'01 Visuomenės ugdymo'!H97+'02 Socialinės gerovės'!H118+'03 Darnios aplinkos'!H85+'04 Ekonominės plėtros'!H73+'05 Valdymo '!H58</f>
        <v>3942</v>
      </c>
    </row>
    <row r="21" spans="2:5" ht="47.25" hidden="1" customHeight="1" thickBot="1" x14ac:dyDescent="0.25">
      <c r="B21" s="1042" t="s">
        <v>164</v>
      </c>
      <c r="C21" s="1043"/>
      <c r="D21" s="169"/>
    </row>
    <row r="22" spans="2:5" x14ac:dyDescent="0.2">
      <c r="D22" s="90"/>
    </row>
    <row r="23" spans="2:5" x14ac:dyDescent="0.2">
      <c r="D23" s="78"/>
      <c r="E23" s="78"/>
    </row>
    <row r="25" spans="2:5" x14ac:dyDescent="0.2">
      <c r="D25" s="78"/>
    </row>
    <row r="28" spans="2:5" x14ac:dyDescent="0.2">
      <c r="C28" s="97"/>
      <c r="D28" s="164"/>
    </row>
    <row r="29" spans="2:5" x14ac:dyDescent="0.2">
      <c r="C29" s="97"/>
    </row>
    <row r="31" spans="2:5" x14ac:dyDescent="0.2">
      <c r="C31" s="97"/>
      <c r="D31" s="83"/>
    </row>
  </sheetData>
  <mergeCells count="13">
    <mergeCell ref="B21:C21"/>
    <mergeCell ref="B2:D2"/>
    <mergeCell ref="B18:C18"/>
    <mergeCell ref="B19:C19"/>
    <mergeCell ref="B20:C20"/>
    <mergeCell ref="B10:C10"/>
    <mergeCell ref="B11:C11"/>
    <mergeCell ref="B12:C12"/>
    <mergeCell ref="B13:C13"/>
    <mergeCell ref="B14:C14"/>
    <mergeCell ref="B15:C15"/>
    <mergeCell ref="B16:C16"/>
    <mergeCell ref="B17:C17"/>
  </mergeCells>
  <pageMargins left="0.78740157480314965" right="0.19685039370078741" top="0.19685039370078741" bottom="0.19685039370078741" header="0" footer="0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6</vt:i4>
      </vt:variant>
      <vt:variant>
        <vt:lpstr>Įvardytieji diapazonai</vt:lpstr>
      </vt:variant>
      <vt:variant>
        <vt:i4>7</vt:i4>
      </vt:variant>
    </vt:vector>
  </HeadingPairs>
  <TitlesOfParts>
    <vt:vector size="13" baseType="lpstr">
      <vt:lpstr>01 Visuomenės ugdymo</vt:lpstr>
      <vt:lpstr>02 Socialinės gerovės</vt:lpstr>
      <vt:lpstr>03 Darnios aplinkos</vt:lpstr>
      <vt:lpstr>04 Ekonominės plėtros</vt:lpstr>
      <vt:lpstr>05 Valdymo </vt:lpstr>
      <vt:lpstr>Lešų poreikis iš viso</vt:lpstr>
      <vt:lpstr>'01 Visuomenės ugdymo'!Print_Area</vt:lpstr>
      <vt:lpstr>'02 Socialinės gerovės'!Print_Area</vt:lpstr>
      <vt:lpstr>'03 Darnios aplinkos'!Print_Area</vt:lpstr>
      <vt:lpstr>'04 Ekonominės plėtros'!Print_Area</vt:lpstr>
      <vt:lpstr>'05 Valdymo '!Print_Area</vt:lpstr>
      <vt:lpstr>'Lešų poreikis iš viso'!Print_Area</vt:lpstr>
      <vt:lpstr>'01 Visuomenės ugdymo'!Print_Titles</vt:lpstr>
    </vt:vector>
  </TitlesOfParts>
  <Company>Kedainių raj. sav.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Aušra</dc:creator>
  <cp:lastModifiedBy>Aušra Čiukienė</cp:lastModifiedBy>
  <cp:lastPrinted>2025-01-22T14:42:30Z</cp:lastPrinted>
  <dcterms:created xsi:type="dcterms:W3CDTF">2008-01-09T09:46:52Z</dcterms:created>
  <dcterms:modified xsi:type="dcterms:W3CDTF">2026-09-29T11:56:02Z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