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Vartotojas\Desktop\Veiklos planai_programiniai\2021-2023 m\Administracijos metinis planas\"/>
    </mc:Choice>
  </mc:AlternateContent>
  <xr:revisionPtr revIDLastSave="0" documentId="13_ncr:1_{519F5BE0-5320-4913-BE5C-8033383FA553}" xr6:coauthVersionLast="47" xr6:coauthVersionMax="47" xr10:uidLastSave="{00000000-0000-0000-0000-000000000000}"/>
  <bookViews>
    <workbookView xWindow="-120" yWindow="-120" windowWidth="29040" windowHeight="15840" tabRatio="988" xr2:uid="{00000000-000D-0000-FFFF-FFFF00000000}"/>
  </bookViews>
  <sheets>
    <sheet name="01šviet." sheetId="26" r:id="rId1"/>
    <sheet name="02sveikat." sheetId="27" r:id="rId2"/>
    <sheet name="03social." sheetId="28" r:id="rId3"/>
    <sheet name="04sport." sheetId="29" r:id="rId4"/>
    <sheet name="05kultura" sheetId="30" r:id="rId5"/>
    <sheet name="06turizm_paveld" sheetId="31" r:id="rId6"/>
    <sheet name="07Infrastr." sheetId="32" r:id="rId7"/>
    <sheet name="08aplinkosauga" sheetId="33" r:id="rId8"/>
    <sheet name="09ž.ū." sheetId="34" r:id="rId9"/>
    <sheet name="10verslas" sheetId="35" r:id="rId10"/>
    <sheet name="11valdym." sheetId="36" r:id="rId11"/>
    <sheet name="Lešu poreikis iš viso" sheetId="40" r:id="rId12"/>
    <sheet name="Sheet1" sheetId="41" state="hidden" r:id="rId13"/>
  </sheets>
  <definedNames>
    <definedName name="_xlnm._FilterDatabase" localSheetId="0" hidden="1">'01šviet.'!$A$9:$M$66</definedName>
    <definedName name="_xlnm._FilterDatabase" localSheetId="6" hidden="1">'07Infrastr.'!$A$8:$L$134</definedName>
    <definedName name="_xlnm.Print_Area" localSheetId="0">'01šviet.'!$A$1:$N$66</definedName>
    <definedName name="_xlnm.Print_Area" localSheetId="1">'02sveikat.'!$A$1:$N$71</definedName>
    <definedName name="_xlnm.Print_Area" localSheetId="2">'03social.'!$A$1:$N$75</definedName>
    <definedName name="_xlnm.Print_Area" localSheetId="3">'04sport.'!$A$1:$N$61</definedName>
    <definedName name="_xlnm.Print_Area" localSheetId="4">'05kultura'!$A$1:$N$71</definedName>
    <definedName name="_xlnm.Print_Area" localSheetId="5">'06turizm_paveld'!$A$1:$N$75</definedName>
    <definedName name="_xlnm.Print_Area" localSheetId="6">'07Infrastr.'!$A$1:$N$134</definedName>
    <definedName name="_xlnm.Print_Area" localSheetId="7">'08aplinkosauga'!$A$1:$N$70</definedName>
    <definedName name="_xlnm.Print_Area" localSheetId="8">'09ž.ū.'!$A$1:$N$50</definedName>
    <definedName name="_xlnm.Print_Area" localSheetId="9">'10verslas'!$A$1:$N$40</definedName>
    <definedName name="_xlnm.Print_Area" localSheetId="10">'11valdym.'!$A$1:$N$88</definedName>
    <definedName name="_xlnm.Print_Area" localSheetId="11">'Lešu poreikis iš viso'!$A$1:$H$24</definedName>
    <definedName name="_xlnm.Print_Titles" localSheetId="6">'07Infrastr.'!$4:$8</definedName>
  </definedNames>
  <calcPr calcId="181029"/>
  <fileRecoveryPr autoRecover="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J58" i="32" l="1"/>
  <c r="I58" i="32"/>
  <c r="P54" i="32" l="1"/>
  <c r="P55" i="32" s="1"/>
  <c r="G21" i="40" l="1"/>
  <c r="F21" i="40"/>
  <c r="O12" i="36" l="1"/>
  <c r="O13" i="36" s="1"/>
  <c r="E15" i="41"/>
  <c r="D15" i="41"/>
  <c r="J65" i="31" l="1"/>
  <c r="J56" i="27" l="1"/>
  <c r="J57" i="27" s="1"/>
  <c r="J26" i="27"/>
  <c r="J27" i="27" s="1"/>
  <c r="J85" i="36" l="1"/>
  <c r="J82" i="36"/>
  <c r="J81" i="36"/>
  <c r="G15" i="40" s="1"/>
  <c r="J79" i="36"/>
  <c r="J78" i="36"/>
  <c r="J73" i="36"/>
  <c r="J74" i="36" s="1"/>
  <c r="J60" i="36"/>
  <c r="J61" i="36" s="1"/>
  <c r="J53" i="36"/>
  <c r="J49" i="36"/>
  <c r="J44" i="36"/>
  <c r="J33" i="36"/>
  <c r="J16" i="36"/>
  <c r="J40" i="35"/>
  <c r="G22" i="40" s="1"/>
  <c r="J38" i="35"/>
  <c r="J30" i="35"/>
  <c r="J29" i="35" s="1"/>
  <c r="J25" i="35"/>
  <c r="J26" i="35" s="1"/>
  <c r="J20" i="35"/>
  <c r="J21" i="35" s="1"/>
  <c r="J46" i="34"/>
  <c r="J41" i="34"/>
  <c r="J39" i="34" s="1"/>
  <c r="J40" i="34"/>
  <c r="J35" i="34"/>
  <c r="J27" i="34"/>
  <c r="J36" i="34" s="1"/>
  <c r="J37" i="34" s="1"/>
  <c r="J67" i="33"/>
  <c r="J66" i="33" s="1"/>
  <c r="J62" i="33"/>
  <c r="J61" i="33"/>
  <c r="J60" i="33"/>
  <c r="J55" i="33"/>
  <c r="J44" i="33"/>
  <c r="J34" i="33"/>
  <c r="J28" i="33"/>
  <c r="J25" i="33"/>
  <c r="J118" i="32"/>
  <c r="J117" i="32"/>
  <c r="J116" i="32"/>
  <c r="J115" i="32"/>
  <c r="J114" i="32"/>
  <c r="J101" i="32"/>
  <c r="J100" i="32"/>
  <c r="J99" i="32"/>
  <c r="J98" i="32"/>
  <c r="J129" i="32"/>
  <c r="G17" i="40" s="1"/>
  <c r="J97" i="32"/>
  <c r="J61" i="32"/>
  <c r="J60" i="32"/>
  <c r="J59" i="32"/>
  <c r="J51" i="32"/>
  <c r="J50" i="32"/>
  <c r="J49" i="32"/>
  <c r="J38" i="32"/>
  <c r="J37" i="32"/>
  <c r="J21" i="32"/>
  <c r="J20" i="32"/>
  <c r="J73" i="31"/>
  <c r="J72" i="31"/>
  <c r="J70" i="31"/>
  <c r="J64" i="31"/>
  <c r="J60" i="31"/>
  <c r="J41" i="31"/>
  <c r="J18" i="31"/>
  <c r="J19" i="31"/>
  <c r="I69" i="30"/>
  <c r="I68" i="30"/>
  <c r="I62" i="30"/>
  <c r="I61" i="30"/>
  <c r="I56" i="30"/>
  <c r="I57" i="30" s="1"/>
  <c r="I38" i="30"/>
  <c r="I39" i="30" s="1"/>
  <c r="I29" i="30"/>
  <c r="I30" i="30"/>
  <c r="I21" i="30"/>
  <c r="I22" i="30" s="1"/>
  <c r="J58" i="29"/>
  <c r="J57" i="29" s="1"/>
  <c r="J52" i="29"/>
  <c r="J46" i="29"/>
  <c r="J47" i="29" s="1"/>
  <c r="J26" i="29"/>
  <c r="J33" i="29" s="1"/>
  <c r="J24" i="29"/>
  <c r="J21" i="29"/>
  <c r="J16" i="29"/>
  <c r="J13" i="29"/>
  <c r="J73" i="28"/>
  <c r="J72" i="28"/>
  <c r="J66" i="28"/>
  <c r="J65" i="28"/>
  <c r="J60" i="28"/>
  <c r="J61" i="28" s="1"/>
  <c r="J48" i="28"/>
  <c r="J49" i="28" s="1"/>
  <c r="J38" i="28"/>
  <c r="J35" i="28"/>
  <c r="J27" i="28"/>
  <c r="J69" i="27"/>
  <c r="J68" i="27"/>
  <c r="J63" i="27"/>
  <c r="G14" i="40" s="1"/>
  <c r="J62" i="27"/>
  <c r="J61" i="27"/>
  <c r="K61" i="27" s="1"/>
  <c r="J43" i="27"/>
  <c r="J44" i="27" s="1"/>
  <c r="J58" i="27" s="1"/>
  <c r="J64" i="26"/>
  <c r="J63" i="26"/>
  <c r="J60" i="26"/>
  <c r="J57" i="26"/>
  <c r="J56" i="26"/>
  <c r="J51" i="26"/>
  <c r="J52" i="26" s="1"/>
  <c r="J27" i="26"/>
  <c r="J26" i="26"/>
  <c r="J25" i="26"/>
  <c r="J24" i="26"/>
  <c r="J23" i="26"/>
  <c r="J22" i="26"/>
  <c r="J29" i="26" s="1"/>
  <c r="I79" i="36"/>
  <c r="I44" i="36"/>
  <c r="I97" i="32"/>
  <c r="I70" i="31"/>
  <c r="J69" i="30"/>
  <c r="J38" i="30"/>
  <c r="J39" i="30" s="1"/>
  <c r="I66" i="28"/>
  <c r="I64" i="28" s="1"/>
  <c r="I65" i="28"/>
  <c r="I62" i="27"/>
  <c r="I56" i="26"/>
  <c r="I51" i="26"/>
  <c r="I52" i="26" s="1"/>
  <c r="I38" i="35"/>
  <c r="I25" i="35"/>
  <c r="I26" i="35" s="1"/>
  <c r="I38" i="32"/>
  <c r="I37" i="32"/>
  <c r="I26" i="27"/>
  <c r="I27" i="27"/>
  <c r="I35" i="34"/>
  <c r="I41" i="34"/>
  <c r="I48" i="28"/>
  <c r="I40" i="34"/>
  <c r="I73" i="28"/>
  <c r="I61" i="27"/>
  <c r="I56" i="27"/>
  <c r="I57" i="27"/>
  <c r="J56" i="30"/>
  <c r="J57" i="30" s="1"/>
  <c r="I61" i="33"/>
  <c r="I43" i="27"/>
  <c r="I44" i="27" s="1"/>
  <c r="I78" i="36"/>
  <c r="I100" i="32"/>
  <c r="I101" i="32"/>
  <c r="I61" i="32"/>
  <c r="I59" i="32"/>
  <c r="I98" i="32"/>
  <c r="I129" i="32" s="1"/>
  <c r="F17" i="40" s="1"/>
  <c r="I60" i="31"/>
  <c r="I61" i="31" s="1"/>
  <c r="I62" i="31" s="1"/>
  <c r="I63" i="31" s="1"/>
  <c r="J61" i="30"/>
  <c r="J21" i="30"/>
  <c r="J22" i="30" s="1"/>
  <c r="I99" i="32"/>
  <c r="I81" i="36"/>
  <c r="F15" i="40" s="1"/>
  <c r="I60" i="36"/>
  <c r="I61" i="36"/>
  <c r="I40" i="35"/>
  <c r="F22" i="40" s="1"/>
  <c r="I30" i="35"/>
  <c r="I29" i="35"/>
  <c r="I25" i="33"/>
  <c r="I67" i="33"/>
  <c r="I66" i="33" s="1"/>
  <c r="I62" i="33"/>
  <c r="I60" i="33"/>
  <c r="I34" i="33"/>
  <c r="I35" i="33" s="1"/>
  <c r="I44" i="33"/>
  <c r="I55" i="33"/>
  <c r="I56" i="33"/>
  <c r="I57" i="33" s="1"/>
  <c r="I50" i="32"/>
  <c r="I118" i="32"/>
  <c r="I117" i="32"/>
  <c r="I132" i="32" s="1"/>
  <c r="I116" i="32"/>
  <c r="I115" i="32"/>
  <c r="I114" i="32"/>
  <c r="I51" i="32"/>
  <c r="I60" i="32"/>
  <c r="I72" i="31"/>
  <c r="I71" i="31"/>
  <c r="I65" i="31"/>
  <c r="I64" i="31" s="1"/>
  <c r="I73" i="31"/>
  <c r="J68" i="30"/>
  <c r="I52" i="29"/>
  <c r="I72" i="28"/>
  <c r="I69" i="27"/>
  <c r="I68" i="27"/>
  <c r="I67" i="27" s="1"/>
  <c r="I64" i="26"/>
  <c r="I63" i="26"/>
  <c r="I62" i="26" s="1"/>
  <c r="I57" i="26"/>
  <c r="I16" i="36"/>
  <c r="I21" i="32"/>
  <c r="I20" i="35"/>
  <c r="I21" i="35" s="1"/>
  <c r="I49" i="28"/>
  <c r="J62" i="30"/>
  <c r="I20" i="32"/>
  <c r="I49" i="32"/>
  <c r="I23" i="26"/>
  <c r="I41" i="31"/>
  <c r="J29" i="30"/>
  <c r="I73" i="36"/>
  <c r="I74" i="36"/>
  <c r="I53" i="36"/>
  <c r="I54" i="36"/>
  <c r="I46" i="29"/>
  <c r="I47" i="29"/>
  <c r="I22" i="26"/>
  <c r="I29" i="26" s="1"/>
  <c r="I24" i="26"/>
  <c r="I25" i="26"/>
  <c r="I26" i="26"/>
  <c r="I27" i="26"/>
  <c r="I35" i="28"/>
  <c r="I60" i="28"/>
  <c r="I61" i="28"/>
  <c r="I21" i="29"/>
  <c r="I16" i="29"/>
  <c r="I82" i="36"/>
  <c r="I77" i="36" s="1"/>
  <c r="I60" i="26"/>
  <c r="I38" i="28"/>
  <c r="I27" i="28"/>
  <c r="I58" i="29"/>
  <c r="I57" i="29" s="1"/>
  <c r="I26" i="29"/>
  <c r="I51" i="29" s="1"/>
  <c r="I50" i="29" s="1"/>
  <c r="I33" i="29"/>
  <c r="I34" i="29"/>
  <c r="I48" i="29" s="1"/>
  <c r="I24" i="29"/>
  <c r="I13" i="29"/>
  <c r="I49" i="36"/>
  <c r="I63" i="27"/>
  <c r="F14" i="40" s="1"/>
  <c r="I85" i="36"/>
  <c r="I84" i="36"/>
  <c r="I18" i="31"/>
  <c r="I19" i="31"/>
  <c r="I46" i="34"/>
  <c r="I27" i="34"/>
  <c r="I33" i="36"/>
  <c r="I45" i="36"/>
  <c r="I28" i="33"/>
  <c r="I39" i="28"/>
  <c r="K65" i="28"/>
  <c r="I96" i="32"/>
  <c r="J51" i="29"/>
  <c r="J38" i="34" l="1"/>
  <c r="G13" i="40"/>
  <c r="I75" i="36"/>
  <c r="I76" i="36" s="1"/>
  <c r="I71" i="28"/>
  <c r="I63" i="28" s="1"/>
  <c r="I36" i="34"/>
  <c r="I37" i="34" s="1"/>
  <c r="I60" i="27"/>
  <c r="I62" i="28"/>
  <c r="I39" i="34"/>
  <c r="I27" i="35"/>
  <c r="I36" i="35"/>
  <c r="K60" i="33"/>
  <c r="I131" i="32"/>
  <c r="I130" i="32" s="1"/>
  <c r="I120" i="32"/>
  <c r="I121" i="32" s="1"/>
  <c r="I128" i="32"/>
  <c r="F16" i="40" s="1"/>
  <c r="F12" i="40"/>
  <c r="F20" i="40"/>
  <c r="I124" i="32"/>
  <c r="G19" i="40"/>
  <c r="G20" i="40"/>
  <c r="F19" i="40"/>
  <c r="I58" i="30"/>
  <c r="I60" i="30"/>
  <c r="F13" i="40"/>
  <c r="J60" i="30"/>
  <c r="I67" i="30"/>
  <c r="J132" i="32"/>
  <c r="J96" i="32"/>
  <c r="J120" i="32" s="1"/>
  <c r="J121" i="32" s="1"/>
  <c r="J128" i="32"/>
  <c r="G16" i="40" s="1"/>
  <c r="J131" i="32"/>
  <c r="J124" i="32"/>
  <c r="G12" i="40" s="1"/>
  <c r="J84" i="36"/>
  <c r="J54" i="36"/>
  <c r="J45" i="36"/>
  <c r="J77" i="36"/>
  <c r="J36" i="35"/>
  <c r="J34" i="29"/>
  <c r="J48" i="29" s="1"/>
  <c r="J56" i="33"/>
  <c r="J59" i="33"/>
  <c r="J35" i="33"/>
  <c r="J71" i="31"/>
  <c r="J61" i="31"/>
  <c r="J62" i="31"/>
  <c r="J30" i="30"/>
  <c r="J58" i="30" s="1"/>
  <c r="I58" i="27"/>
  <c r="I59" i="27" s="1"/>
  <c r="J50" i="29"/>
  <c r="J67" i="30"/>
  <c r="J71" i="28"/>
  <c r="J64" i="28"/>
  <c r="J39" i="28"/>
  <c r="J62" i="28" s="1"/>
  <c r="J67" i="27"/>
  <c r="J60" i="27"/>
  <c r="J53" i="26"/>
  <c r="I53" i="26"/>
  <c r="I55" i="26"/>
  <c r="J62" i="26"/>
  <c r="J55" i="26"/>
  <c r="I123" i="32"/>
  <c r="I49" i="29"/>
  <c r="J27" i="35"/>
  <c r="I59" i="33"/>
  <c r="I58" i="33" s="1"/>
  <c r="I122" i="32" l="1"/>
  <c r="J28" i="35"/>
  <c r="I54" i="26"/>
  <c r="J54" i="26"/>
  <c r="J63" i="31"/>
  <c r="J75" i="36"/>
  <c r="I28" i="35"/>
  <c r="I38" i="34"/>
  <c r="F11" i="40"/>
  <c r="F18" i="40"/>
  <c r="G18" i="40"/>
  <c r="I59" i="30"/>
  <c r="F10" i="40" s="1"/>
  <c r="F9" i="40"/>
  <c r="J130" i="32"/>
  <c r="J123" i="32"/>
  <c r="J76" i="36"/>
  <c r="J57" i="33"/>
  <c r="G9" i="40" s="1"/>
  <c r="J58" i="33"/>
  <c r="J49" i="29"/>
  <c r="J59" i="30"/>
  <c r="J63" i="28"/>
  <c r="J59" i="27"/>
  <c r="G11" i="40" l="1"/>
  <c r="J122" i="32"/>
  <c r="G10" i="40" s="1"/>
</calcChain>
</file>

<file path=xl/sharedStrings.xml><?xml version="1.0" encoding="utf-8"?>
<sst xmlns="http://schemas.openxmlformats.org/spreadsheetml/2006/main" count="3204" uniqueCount="1193">
  <si>
    <t>Likviduoti avarinius židinius</t>
  </si>
  <si>
    <t>SB</t>
  </si>
  <si>
    <t>14</t>
  </si>
  <si>
    <t>ES</t>
  </si>
  <si>
    <t>VB</t>
  </si>
  <si>
    <t>16</t>
  </si>
  <si>
    <t>17</t>
  </si>
  <si>
    <t>18</t>
  </si>
  <si>
    <t>15</t>
  </si>
  <si>
    <t>22</t>
  </si>
  <si>
    <t>PR</t>
  </si>
  <si>
    <t>SK</t>
  </si>
  <si>
    <t>21</t>
  </si>
  <si>
    <t>KPP</t>
  </si>
  <si>
    <t>SBVB</t>
  </si>
  <si>
    <t>KITOS LĖŠOS</t>
  </si>
  <si>
    <t>SAVIVALDYBĖS LĖŠOS</t>
  </si>
  <si>
    <t>13</t>
  </si>
  <si>
    <t>ĮP</t>
  </si>
  <si>
    <t>Rekonstruoti Kėdainių kultūros centrą</t>
  </si>
  <si>
    <t xml:space="preserve">Dalyvauti energinio efektyvumo didinimo daugiabučiuose namuose programoje, kompensuojant Savivaldybei priklausančių būstų renovacijos išlaidas </t>
  </si>
  <si>
    <t>Teikti išmokas vaikams</t>
  </si>
  <si>
    <t xml:space="preserve">Organizuoti socialinės reabilitacijos paslaugų neįgaliesiems bendruomenėje projektų konkursus </t>
  </si>
  <si>
    <t>Organizuoti ir dalinai kompensuoti būsto pritaikymą neįgaliesiems</t>
  </si>
  <si>
    <t xml:space="preserve">Atlikti turto inventorizavimą, teisinę registraciją, parengti  dokumentus turto privatizavimui </t>
  </si>
  <si>
    <t>Remontuoti viešųjų ir biudžetinių įstaigų stogus</t>
  </si>
  <si>
    <t xml:space="preserve">Pritaikyti viešąją  infrastruktūrą  sveikatos gerinimo poreikiams </t>
  </si>
  <si>
    <t>Finansuotų projektų skaičius</t>
  </si>
  <si>
    <t>Asmenų gaunančių šalpos išmokas, skaičius</t>
  </si>
  <si>
    <t>Asmenų gaunančių išmokas vaikams, skaičius</t>
  </si>
  <si>
    <t>Neįgaliųjų, gavusių paslaugas skaičius</t>
  </si>
  <si>
    <t>Pritaikyti būstų neįgaliesiems skaičius</t>
  </si>
  <si>
    <t xml:space="preserve">Įrengti Šviesos ir Pievų gatves individualių gyvenamųjų namų Babėnų II kvartale </t>
  </si>
  <si>
    <t>Kompensuoti komunalines išlaidas neįgaliesiems</t>
  </si>
  <si>
    <t>Neįgaliųjų, gavusių kompensacijas skaičius</t>
  </si>
  <si>
    <t>Teikti kompensacijas ginkluoto pasipriešinimo dalyvių šeimoms, sovietinėje armijoje sužalotiems asmenims bei žuvusiųjų šeimoms</t>
  </si>
  <si>
    <t>Asmenų, gavusių kompensacijas skaičius</t>
  </si>
  <si>
    <t>Seniūnijų skaičius, kuriose įgyvendinamos želdynų ir želdinių apsaugos, tvarkymo, būklės stebėsenos, želdynų kūrimo, želdinių veisimo ir inventorizavimo priemones</t>
  </si>
  <si>
    <t>Vykdyti mobilizacijos administravimą</t>
  </si>
  <si>
    <t xml:space="preserve">Iš viso SB </t>
  </si>
  <si>
    <t>Iš viso ES</t>
  </si>
  <si>
    <t>Iš viso PR</t>
  </si>
  <si>
    <t>Iš viso AA</t>
  </si>
  <si>
    <t>Remontuoti biudžetinių įstaigų kiemus</t>
  </si>
  <si>
    <t>Įgyvendintų prevencinių priemonių skaičius</t>
  </si>
  <si>
    <t>Teikti ir administruoti socialines išmokas ir kompensacijas (būsto šildymo išlaidų, išlaidų šaltam bei nuotekoms ir išlaidų karštam vandeniui)</t>
  </si>
  <si>
    <t xml:space="preserve">Iš viso 01 uždaviniui </t>
  </si>
  <si>
    <t>Inventorizuotų nekilnojamojo turto objektų skaičius</t>
  </si>
  <si>
    <t xml:space="preserve">02 uždavinys. Užtikrinti inžinerinio aprūpinimo (vandentiekio, nuotekų tinklų ir kt.) sistemų atnaujinimą ir plėtrą </t>
  </si>
  <si>
    <t>Paklota vandentiekio ir nuotekų tinklų, m</t>
  </si>
  <si>
    <t xml:space="preserve">Iš viso 02 uždaviniui </t>
  </si>
  <si>
    <t xml:space="preserve">Iš viso 03 uždaviniui </t>
  </si>
  <si>
    <t xml:space="preserve">Iš viso 04 uždaviniui </t>
  </si>
  <si>
    <t xml:space="preserve">Gyvenviečių skaičius, kuriose atlikti drenažo remonto darbai </t>
  </si>
  <si>
    <t>Remontuotų objektų skaičius</t>
  </si>
  <si>
    <t xml:space="preserve">Iš viso 05 uždaviniui </t>
  </si>
  <si>
    <t>Remontuotų biudžetinių įstaigų kiemų skaičius</t>
  </si>
  <si>
    <t>Atlikta numatytų darbų, proc.</t>
  </si>
  <si>
    <t>Pastatų, kurių stogai remontuoti, skaičius</t>
  </si>
  <si>
    <t xml:space="preserve">Įteiktas Metų medicinos darbuotojo apdovanojimas  </t>
  </si>
  <si>
    <t>Daugiabučių namų skaičius, dalyvaujančių energinio efektyvumo didinimo programoje (iš viso)</t>
  </si>
  <si>
    <t>Kastruotų bešeimininkių kačių skaičius</t>
  </si>
  <si>
    <t>Organizuoti Lietuvos Respublikos teisės aktuose numatytos paramos bei paslaugų asmenims ir šeimoms teikimą</t>
  </si>
  <si>
    <t>Teikti socialinę globą asmenims su sunkia negalia</t>
  </si>
  <si>
    <t>Organizuoti  nemokamą socialiai remtinų vaikų maitinimą ikimokyklinėse įstaigose</t>
  </si>
  <si>
    <t>Kompensuoti nemokamo mokinių maitinimo kainą bendrojo lavinimo mokyklose</t>
  </si>
  <si>
    <t>Kompensuoti kelionės išlaidas už lengvatinį keleivių vežimą</t>
  </si>
  <si>
    <t>Dengti kainų skirtumą gyventojams už šildymą</t>
  </si>
  <si>
    <t>Kompensuoti  karšto ir šalto vandens pardavimo kainą socialiai remtiniems  asmenims</t>
  </si>
  <si>
    <t>Finansuoti kultūrinės veiklos projektus</t>
  </si>
  <si>
    <t>Teikti Krašto kultūros premiją</t>
  </si>
  <si>
    <t>Plėtoti tarptautinius kultūros mainus</t>
  </si>
  <si>
    <t>Finansuoti jaunimo veiklos projektus</t>
  </si>
  <si>
    <t>Parengti Nekilnojamųjų kultūros vertybių vertinimo medžiagą ir pristatyti nekilnojamojo kultūros paveldo vertinimo tarybai</t>
  </si>
  <si>
    <t>Įgyvendinti  prevencinės priemones, kuriomis siekiama išvengti medžiojamųjų gyvūnų daromos žalos miškui</t>
  </si>
  <si>
    <t>KT (FL)</t>
  </si>
  <si>
    <t>Vykdyti gyventojų registrų tvarkymo ir duomenų valstybės registrui teikimo funkciją</t>
  </si>
  <si>
    <t>Tvarkyti archyvinius dokumentus</t>
  </si>
  <si>
    <t>Registruoti civilinės būklės aktus</t>
  </si>
  <si>
    <t>Organizuoti civilinę saugą</t>
  </si>
  <si>
    <t>Vykdyti valstybinės kalbos vartojimo ir taisyklingumo kontrolę</t>
  </si>
  <si>
    <t>Teikti pirminę teisinę pagalbą</t>
  </si>
  <si>
    <t>Teikti duomenis Valstybės suteiktos pagalbos registrui</t>
  </si>
  <si>
    <t>Vykdyti valstybinės žemės ir kito turto valdymo, naudojimo ir disponavimo juo patikėjimo teise, funkciją</t>
  </si>
  <si>
    <t>Dalyvauti Lietuvos savivaldybių asociacijos veikloje</t>
  </si>
  <si>
    <t>Dalyvauti Kauno regiono plėtros agentūros veikloje</t>
  </si>
  <si>
    <t xml:space="preserve">Įgyvendinti Aplinkos apsaugos rėmimo specialiosios programos finansuojamas priemones </t>
  </si>
  <si>
    <t>Gerinti aplinkos kokybę ir apsaugą</t>
  </si>
  <si>
    <t>Finansuotos medžiojamų gyvūnų daromos žalos prevencijos ir kitos priemonės (paraiškų sk.)</t>
  </si>
  <si>
    <t>Tinkamai tvarkyti komunalines atliekas, palaikyti tvarką ir švarą rajono bendrojo naudojimo teritorijose</t>
  </si>
  <si>
    <t>Priimtų tarybos sprendimų skaičius</t>
  </si>
  <si>
    <t>Duomenų teikimo skaičius</t>
  </si>
  <si>
    <t>Išduotų pažymų skaičius</t>
  </si>
  <si>
    <t>Užregistruota civilinės būklės aktų skaičius</t>
  </si>
  <si>
    <t>Atliktų patikrinimų (įmonių, įstaigų, organizacijų) skaičius</t>
  </si>
  <si>
    <t>Parengtų mobilizacijos planų skaičius</t>
  </si>
  <si>
    <t>Vykdyti jaunimo  teisių apsaugą</t>
  </si>
  <si>
    <t>Aktyvaus jaunimo dalis, proc. nuo bendro rajono jaunimo skaičiaus</t>
  </si>
  <si>
    <t>Suteiktos teisinės pagalbos atvejų skaičius</t>
  </si>
  <si>
    <t>Funkciją įgyvendinančių institucijų skaičius</t>
  </si>
  <si>
    <t>Užtikrinti finansavimą nenumatytoms išlaidoms dengti bei valdyti prisiimtus finansinius įsipareigojimus</t>
  </si>
  <si>
    <t>Fondo panaudojimo proc.</t>
  </si>
  <si>
    <t xml:space="preserve">Kompensuoti UAB "Kėdbusas" nuostolingus  maršrutus </t>
  </si>
  <si>
    <t>Patvirtintų pavėžėjimo išlaidų kompensavimas</t>
  </si>
  <si>
    <t>Plėtojant  dalykinius santykius ir ryšius su tarptautinėmis ir vietinėmis institucijomis bei organizacijomis, stiprinti rajono įvaizdį</t>
  </si>
  <si>
    <t>Paraiškų už papildomą bičių maitinimą skaičius</t>
  </si>
  <si>
    <t>Stiprinti savivaldybės institucijų ir verslo įmonių bendradarbiavimą rengiant, įgyvendinant bendrus projektus</t>
  </si>
  <si>
    <t>2</t>
  </si>
  <si>
    <t>Dengti išlaidas  už įsigytus produktus, mokinio reikmenis, administruoti socialinę paramą mokiniams</t>
  </si>
  <si>
    <t>Remontuoti objektus pagal administracijos direktoriaus įsakymus</t>
  </si>
  <si>
    <t>Dalyvauti nekilnojamojo kultūros paveldo pažinimo sklaidos ir atgaivinimo programoje</t>
  </si>
  <si>
    <t>Rengti specialiuosius, detaliuosius, geodezinius planus bei  topografines nuotraukas</t>
  </si>
  <si>
    <t>Mokinių, kuriems skirti piniginiai prizai, skaičius</t>
  </si>
  <si>
    <t>Iš viso  tikslui</t>
  </si>
  <si>
    <r>
      <t>Savivaldybės biudžetas</t>
    </r>
    <r>
      <rPr>
        <b/>
        <sz val="10"/>
        <rFont val="Times New Roman"/>
        <family val="1"/>
        <charset val="186"/>
      </rPr>
      <t xml:space="preserve"> SB</t>
    </r>
  </si>
  <si>
    <r>
      <t xml:space="preserve">Aplinkos apsaugos rėmimo specialiosios programos lėšos </t>
    </r>
    <r>
      <rPr>
        <b/>
        <sz val="10"/>
        <rFont val="Times New Roman"/>
        <family val="1"/>
        <charset val="186"/>
      </rPr>
      <t>AA</t>
    </r>
  </si>
  <si>
    <r>
      <t xml:space="preserve">Iš pajamų už suteiktas paslaugas lėšos </t>
    </r>
    <r>
      <rPr>
        <b/>
        <sz val="10"/>
        <rFont val="Times New Roman"/>
        <family val="1"/>
        <charset val="186"/>
      </rPr>
      <t>ĮP</t>
    </r>
  </si>
  <si>
    <r>
      <t xml:space="preserve">Europos Sąjungos lėšos, užsienio fondų lėšos </t>
    </r>
    <r>
      <rPr>
        <b/>
        <sz val="10"/>
        <rFont val="Times New Roman"/>
        <family val="1"/>
        <charset val="186"/>
      </rPr>
      <t>ES</t>
    </r>
  </si>
  <si>
    <r>
      <t xml:space="preserve">Valstybės biudžeto lėšos </t>
    </r>
    <r>
      <rPr>
        <b/>
        <sz val="10"/>
        <rFont val="Times New Roman"/>
        <family val="1"/>
        <charset val="186"/>
      </rPr>
      <t>VB</t>
    </r>
  </si>
  <si>
    <r>
      <t>Skolintos lėšos</t>
    </r>
    <r>
      <rPr>
        <b/>
        <sz val="10"/>
        <rFont val="Times New Roman"/>
        <family val="1"/>
        <charset val="186"/>
      </rPr>
      <t xml:space="preserve"> SK</t>
    </r>
  </si>
  <si>
    <r>
      <t xml:space="preserve">Kelių priežiūros ir plėtros programos lėšos </t>
    </r>
    <r>
      <rPr>
        <b/>
        <sz val="10"/>
        <rFont val="Times New Roman"/>
        <family val="1"/>
        <charset val="186"/>
      </rPr>
      <t>KPP</t>
    </r>
  </si>
  <si>
    <r>
      <t xml:space="preserve">Privačios – investuotojų lėšos </t>
    </r>
    <r>
      <rPr>
        <b/>
        <sz val="10"/>
        <rFont val="Times New Roman"/>
        <family val="1"/>
        <charset val="186"/>
      </rPr>
      <t>PR</t>
    </r>
  </si>
  <si>
    <r>
      <t xml:space="preserve">Kiti finansavimo šaltiniai </t>
    </r>
    <r>
      <rPr>
        <b/>
        <sz val="10"/>
        <rFont val="Times New Roman"/>
        <family val="1"/>
        <charset val="186"/>
      </rPr>
      <t>KT</t>
    </r>
  </si>
  <si>
    <t>Iš viso  uždaviniui</t>
  </si>
  <si>
    <t>Asmenų, gaunančių socialinę pašalpą ir kompensacijas skaičius</t>
  </si>
  <si>
    <t>Mokinių, gaunančių nemokamą maitinimą, skaičius</t>
  </si>
  <si>
    <t>Mokinių gaunančių būtiniausius mokinio reikmenis skaičius</t>
  </si>
  <si>
    <t>Globojamų asmenų skaičius</t>
  </si>
  <si>
    <t>Vaikų, gaunančių nemokamą maitinimą skaičius</t>
  </si>
  <si>
    <t>Asmenų, gaunančių savivaldybės paramą, skaičius</t>
  </si>
  <si>
    <t>Parduotų su nuolaida bilietų skaičius (tūkst.)</t>
  </si>
  <si>
    <t>Asmenų, kuriems dengiamas kainų skirtumas, skaičius</t>
  </si>
  <si>
    <t>Asmenų, gaunančių kompensaciją, skaičius</t>
  </si>
  <si>
    <t>Užtikrinti paslaugų teikimą VšĮ "Gyvenimo namai sutrikusio intelekto asmenims"</t>
  </si>
  <si>
    <t>Finansuojamų projektų skaičius</t>
  </si>
  <si>
    <t>Sudaryti sąlygas kultūros plėtrai rajone</t>
  </si>
  <si>
    <t>Suorganizuotų renginių skaičius</t>
  </si>
  <si>
    <t>Finansuotų  projektų skaičius</t>
  </si>
  <si>
    <t>Kultūros premijos laureatų skaičius</t>
  </si>
  <si>
    <t>Įgyvendintų programos priemonių skaičius</t>
  </si>
  <si>
    <t>Rekonstruoti VšĮ Kėdainių ligoninės laboratorinio-stomatologinio korpusą</t>
  </si>
  <si>
    <t>Įgyvendinti priemones, finansuojamas iš Savivaldybės administracijos direktoriaus rezervo</t>
  </si>
  <si>
    <t xml:space="preserve">Įgyvendinti priemones, finansuojamas iš Savivaldybės mero fondo </t>
  </si>
  <si>
    <t>Finansavimo šaltinis</t>
  </si>
  <si>
    <t>Programos tikslo kodas</t>
  </si>
  <si>
    <t>Uždavinio kodas</t>
  </si>
  <si>
    <t>Priemonės kodas</t>
  </si>
  <si>
    <t>Priemonės  pavadinimas</t>
  </si>
  <si>
    <t>Pavadinimas</t>
  </si>
  <si>
    <t>Iš viso uždaviniui</t>
  </si>
  <si>
    <t>Iš viso tikslui</t>
  </si>
  <si>
    <t>Iš viso programai</t>
  </si>
  <si>
    <t>Finansavimo šaltiniai</t>
  </si>
  <si>
    <t xml:space="preserve">Finansuoti prevencinę programą „Saugios aplinkos kūrimas ir bendruomenės teisėtvarkos kūrimas" </t>
  </si>
  <si>
    <t>Įgyvendinti želdynų ir želdinių apsaugos, tvarkymo, būklės stebėsenos, želdynų kūrimo, želdinių veisimo ir inventorizavimo priemones</t>
  </si>
  <si>
    <t>01</t>
  </si>
  <si>
    <t>02</t>
  </si>
  <si>
    <t>03</t>
  </si>
  <si>
    <t>04</t>
  </si>
  <si>
    <t>05</t>
  </si>
  <si>
    <t>06</t>
  </si>
  <si>
    <t>07</t>
  </si>
  <si>
    <t>08</t>
  </si>
  <si>
    <t>09</t>
  </si>
  <si>
    <t>10</t>
  </si>
  <si>
    <t>11</t>
  </si>
  <si>
    <t>12</t>
  </si>
  <si>
    <t>AA</t>
  </si>
  <si>
    <t>Iš viso 01 tikslui</t>
  </si>
  <si>
    <t>iš jų:</t>
  </si>
  <si>
    <t>Atnaujinti Lietuvos sporto universiteto Kėdainių  „Aušros“ progimnaziją, kuriant modernias ir saugias erdves</t>
  </si>
  <si>
    <t>Kompensuoti būsto nuomos ar išperkamosios būsto nuomos mokesčių dalį</t>
  </si>
  <si>
    <t>Pritaikyti Kėdainių miesto Šėtos g. 93 namą socialinio būsto paskirčiai</t>
  </si>
  <si>
    <t>Atnaujinti Kėdainių rajono teritorijos bendrąjį planą</t>
  </si>
  <si>
    <t>Iš viso VB</t>
  </si>
  <si>
    <t>Įgyvendinti aplinkos kokybės gerinimo ir apsaugos priemones</t>
  </si>
  <si>
    <t xml:space="preserve">Įrengti Topolių gatvę individualių gyvenamųjų namų Janušavos II kvartale </t>
  </si>
  <si>
    <t xml:space="preserve">Įrengti gatves Vakariniame kvartale   </t>
  </si>
  <si>
    <t>Gerinti Kėdainių rajono savivaldybėje teikiamų paslaugų ir asmenų aptarnavimo kokybę</t>
  </si>
  <si>
    <t>Finansuoti  konkursą  "Gražiausiai tvarkoma aplinka"</t>
  </si>
  <si>
    <t>Gerinti hidrotechninių statinių ir kitų melioracijos sistemų būklę</t>
  </si>
  <si>
    <t>1/              600</t>
  </si>
  <si>
    <t>Sudaryti sąlygas bendruomeninių organizacijų veiklai</t>
  </si>
  <si>
    <t>Rekonstruoti ir plėsti Kėdainių miesto paviršinių nuotekų tinklus</t>
  </si>
  <si>
    <t xml:space="preserve">Plėsti vandentiekio ir buitinių nuotekų tinklus Kalnaberžės kaime </t>
  </si>
  <si>
    <r>
      <t xml:space="preserve">Valstybės biudžeto specialiosios tikslinės dotacijos lėšos </t>
    </r>
    <r>
      <rPr>
        <b/>
        <sz val="10"/>
        <rFont val="Times New Roman"/>
        <family val="1"/>
        <charset val="186"/>
      </rPr>
      <t>SBVB</t>
    </r>
  </si>
  <si>
    <t>Gerinti socialines paslaugas teikiančių įstaigų ir socialinio būsto infrastruktūrą</t>
  </si>
  <si>
    <t>Asmenų, gavusių būsto nuomos ar išperkamosios būsto nuomos mokesčių dalies kompensaciją, skaičius iš bendro asmenų, turinčių teisę į paramą būstui išsinuomoti ir įrašytų  į sąrašus, skaičiaus, proc.</t>
  </si>
  <si>
    <t>Organizuotų tarptautinių mainų skaičius</t>
  </si>
  <si>
    <t>Išleistų skirtingos tematikos leidinių skaičius</t>
  </si>
  <si>
    <t>1/0</t>
  </si>
  <si>
    <t>Atlikta einamaisiais metais numatytų darbų, proc.</t>
  </si>
  <si>
    <t>Parengtų specialiųjų, detaliųjų, geodezinių planų skaičius</t>
  </si>
  <si>
    <t>Objektų skaičius, kuriuose likviduoti avariniai židiniai</t>
  </si>
  <si>
    <t>Lėšų dalis, tenkanti Miesto seniūnijos kelių  ir gatvių tvarkymui, plėtojimui nuo bendros Kelių priežiūros ir plėtros programos lėšų, proc.</t>
  </si>
  <si>
    <t>Lėšų dalis, tenkanti rajono kaimiškųjų seniūnijų kelių  ir gatvių tvarkymui, plėtojimui nuo bendros Kelių priežiūros ir plėtros programos lėšų, proc.</t>
  </si>
  <si>
    <t>1</t>
  </si>
  <si>
    <t>Rekonstruotos gatvės dalis, m</t>
  </si>
  <si>
    <t>5</t>
  </si>
  <si>
    <t>Kompleksiškai atnaujintų kvartalų skaičius</t>
  </si>
  <si>
    <t xml:space="preserve"> Vykdyti žalos aplinkai prevenciją</t>
  </si>
  <si>
    <t xml:space="preserve">Iš viso uždaviniui </t>
  </si>
  <si>
    <t>Atnaujintų rajono teritorijos bendrųjų planų skaičius</t>
  </si>
  <si>
    <t>Likviduotų apleistų bešeimininkių pastatų skaičius</t>
  </si>
  <si>
    <t>Įgyvendintų priemonių skaičius</t>
  </si>
  <si>
    <t>Prenumeruojamų leidinių skaičius</t>
  </si>
  <si>
    <t>Išrinktų gražiausiai besitvarkančių aplinką savininkų skaičius</t>
  </si>
  <si>
    <t>Surinktų atliekų (bendras) kiekis, tūkst. t.</t>
  </si>
  <si>
    <t>Remontuojamų, prižiūrimų melioracijos griovių ilgis, km</t>
  </si>
  <si>
    <t>Organizuoti savivaldybės veiklą vadovaujantis šiuolaikiniais vadybos principais, tobulinti darbuotojų kompetenciją</t>
  </si>
  <si>
    <t>Įgyvendinta projekto veiklų, proc.</t>
  </si>
  <si>
    <t>Atnaujintų viešosios paskirties pastatų skaičius</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</si>
  <si>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</si>
  <si>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</si>
  <si>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</si>
  <si>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</si>
  <si>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Socialinio būsto paskirčiai pritaikytų butų skaičius</t>
  </si>
  <si>
    <t>Įteiktų apdovanojimų skaičius</t>
  </si>
  <si>
    <r>
      <t>Savivaldybės biudžetas</t>
    </r>
    <r>
      <rPr>
        <b/>
        <sz val="10"/>
        <rFont val="Times New Roman"/>
        <family val="1"/>
      </rPr>
      <t xml:space="preserve"> SB</t>
    </r>
  </si>
  <si>
    <r>
      <t xml:space="preserve">Valstybės biudžeto specialiosios tikslinės dotacijos lėšos </t>
    </r>
    <r>
      <rPr>
        <b/>
        <sz val="10"/>
        <rFont val="Times New Roman"/>
        <family val="1"/>
      </rPr>
      <t>SBVB</t>
    </r>
  </si>
  <si>
    <r>
      <t xml:space="preserve">Aplinkos apsaugos rėmimo specialiosios programos lėšos </t>
    </r>
    <r>
      <rPr>
        <b/>
        <sz val="10"/>
        <rFont val="Times New Roman"/>
        <family val="1"/>
      </rPr>
      <t>AA</t>
    </r>
  </si>
  <si>
    <r>
      <t xml:space="preserve">Iš pajamų už suteiktas paslaugas lėšos </t>
    </r>
    <r>
      <rPr>
        <b/>
        <sz val="10"/>
        <rFont val="Times New Roman"/>
        <family val="1"/>
      </rPr>
      <t>ĮP</t>
    </r>
  </si>
  <si>
    <r>
      <t>Skolintos lėšos</t>
    </r>
    <r>
      <rPr>
        <b/>
        <sz val="10"/>
        <rFont val="Times New Roman"/>
        <family val="1"/>
      </rPr>
      <t xml:space="preserve"> SK</t>
    </r>
  </si>
  <si>
    <r>
      <t xml:space="preserve">Kelių priežiūros ir plėtros programos lėšos </t>
    </r>
    <r>
      <rPr>
        <b/>
        <sz val="10"/>
        <rFont val="Times New Roman"/>
        <family val="1"/>
      </rPr>
      <t>KPP</t>
    </r>
  </si>
  <si>
    <r>
      <t xml:space="preserve">Europos Sąjungos lėšos, užsienio fondų lėšos </t>
    </r>
    <r>
      <rPr>
        <b/>
        <sz val="10"/>
        <rFont val="Times New Roman"/>
        <family val="1"/>
      </rPr>
      <t>ES</t>
    </r>
  </si>
  <si>
    <r>
      <t xml:space="preserve">Valstybės biudžeto lėšos </t>
    </r>
    <r>
      <rPr>
        <b/>
        <sz val="10"/>
        <rFont val="Times New Roman"/>
        <family val="1"/>
      </rPr>
      <t>VB</t>
    </r>
  </si>
  <si>
    <r>
      <t xml:space="preserve">Privačios – investuotojų lėšos </t>
    </r>
    <r>
      <rPr>
        <b/>
        <sz val="10"/>
        <rFont val="Times New Roman"/>
        <family val="1"/>
      </rPr>
      <t>PR</t>
    </r>
  </si>
  <si>
    <r>
      <t xml:space="preserve">Kiti finansavimo šaltiniai </t>
    </r>
    <r>
      <rPr>
        <b/>
        <sz val="10"/>
        <rFont val="Times New Roman"/>
        <family val="1"/>
      </rPr>
      <t>KT</t>
    </r>
  </si>
  <si>
    <t>Įstaigų skaičius, kuriose atlikti remonto darbai</t>
  </si>
  <si>
    <t>Savivaldybei patikėjimo teise perduotų valstybinės žemės sklypų skaičius</t>
  </si>
  <si>
    <t>Kuruojamų švietimo įstaigų skaičius</t>
  </si>
  <si>
    <t>Įsigytos įrangos skaičius/ atliktų ortopedų-traumatologų ir urologų atliktų operacijų skaičius</t>
  </si>
  <si>
    <t>Finansuoti Atvirųjų jaunimo erdvių veiklos projektus</t>
  </si>
  <si>
    <t>Programų, kuriose dalyvauja Savivaldybė, skaičius</t>
  </si>
  <si>
    <t>Objektų, pritaikytų neįgaliųjų poreikiams, skaičius</t>
  </si>
  <si>
    <t>Iš viso KPP</t>
  </si>
  <si>
    <t xml:space="preserve">Užtikrinti socialinio būsto fondo plėtrą Kėdainiuose </t>
  </si>
  <si>
    <t>Įsigytų socialinės paskirties butų skaičius</t>
  </si>
  <si>
    <t>Skaičius objektų, esančių Kultūros vertybių registre, kuriems bus tikslinami duomenys ir skaičius objektų, kurie planuojami įrašyti į Kultūros vertybių registrą</t>
  </si>
  <si>
    <t xml:space="preserve">Koncertinius kostiumų komplektus/instrumentus atsinaujinusių kolektyvų skaičius </t>
  </si>
  <si>
    <t>Įgyvendinamų programų/priemonių/renginių skaičius</t>
  </si>
  <si>
    <t>Atnaujinti ir plėsti komunalinių atliekų tvarkymo infrastruktūrą Kėdainių rajono savivaldybėje</t>
  </si>
  <si>
    <t>Rekonstruoti Krakių mstl. Laisvės aikštę</t>
  </si>
  <si>
    <t>Rekonstruotų aikščių skaičius</t>
  </si>
  <si>
    <t>Įgyvendinamų priemonių skaičius</t>
  </si>
  <si>
    <t>Teikti Metų mokytojo apdovanojimą</t>
  </si>
  <si>
    <t>Teikti Metų medicinos darbuotojo apdovanojimą</t>
  </si>
  <si>
    <t>Teikti Metų socialinio darbuotojo apdovanojimą</t>
  </si>
  <si>
    <t>Atnaujintų/parengtų turizmo maršrutų skaičius</t>
  </si>
  <si>
    <t>Parodų, mugių, kuriuose dalyvauta, skaičius</t>
  </si>
  <si>
    <t>01.01</t>
  </si>
  <si>
    <t>01.02</t>
  </si>
  <si>
    <t>01.03</t>
  </si>
  <si>
    <t>Peržiūrėti neveiksniais pripažintų asmenų būklę</t>
  </si>
  <si>
    <t>Įteiktas Metų socialinio darbuotojo apdovanojimas</t>
  </si>
  <si>
    <t>Finansuoti Kėdainių rajono vietos veiklos grupės teritorijos vietos plėtros 2015-2023 m. strategijos įgyvendinimą</t>
  </si>
  <si>
    <t>Atnaujinti Krakių miestelio kultūros centrą, pritaikant jį kaimo bendruomenės poreikiams</t>
  </si>
  <si>
    <t>01.04</t>
  </si>
  <si>
    <t>Sportuojančių vaikų skaičius</t>
  </si>
  <si>
    <t>Sutvarkyti atvirais kasiniais pažeistas žemes Kėdainių rajone</t>
  </si>
  <si>
    <t xml:space="preserve"> Visuomenės sveikatos rėmimo specialiosios programos įgyvendinimas, proc.</t>
  </si>
  <si>
    <t>Atnaujinti Dotnuvos seniūnijos Akademijos miestelio visuomeninės paskirties pastatą, pritaikant jį kaimo bendruomenės poreikiams</t>
  </si>
  <si>
    <t>Įsigytos  įrangos skaičius (lizingas)/atliktų tyrimų ir paslaugų  sk.</t>
  </si>
  <si>
    <t xml:space="preserve">Užtikrinti efektyvią VšĮ Kėdainių turizmo ir verslo informacijos centro veiklą turizmo srityje </t>
  </si>
  <si>
    <t>Įgyvendinti Kėdainių rajono savivaldybės bažnyčių rėmimo programą</t>
  </si>
  <si>
    <t>Einamaisiais metais numatomų atlikti tyrinėjimų</t>
  </si>
  <si>
    <t>Atnaujinti Kėdainių miesto teritorijos bendrąjį planą</t>
  </si>
  <si>
    <t>Įrengti dviračių takus dešiniuoju Nevėžio upės krantu ties Tilto, Č. Milošo gatvėmis Kėdainių mieste</t>
  </si>
  <si>
    <t>Įrengti gatves Kėdainių miesto II Janušavoje (Janušavos g., Gluosnių g.)</t>
  </si>
  <si>
    <t>Atnaujintos ir E. Sveikatos IS funkcionalumui pritaikytos įrangos skaičius</t>
  </si>
  <si>
    <t xml:space="preserve">Pacientų, patenkintų pirminės asmens sveikatos priežiūros paslaugų kokybe, skaičiaus didėjimas (proc.). </t>
  </si>
  <si>
    <t>Finansiškai paremtų bažnyčių skaičius</t>
  </si>
  <si>
    <t xml:space="preserve">Rekultivuotų atvirais kasiniais pažeistų žemių skaičius </t>
  </si>
  <si>
    <t>Finansuoti rajono savivaldybės renginius ir kultūrines iniciatyvas</t>
  </si>
  <si>
    <t>Teikti Česlavo Milošo premiją</t>
  </si>
  <si>
    <t xml:space="preserve">Rengti infrastruktūros objektų tvarkymo investicinius projektus, paraiškas, kitą techninę dokumentaciją  Europos Sąjungos fondų paramai gauti </t>
  </si>
  <si>
    <t>Asmenų, kurių neveiksnumas peržiūrėtas, skaičius</t>
  </si>
  <si>
    <t>Užtikrinti informacinių technologijų plėtrą savivaldybės administracijoje, kelti elektroninių paslaugų brandos lygį, naudoti elektroninį parašą</t>
  </si>
  <si>
    <t>01 ŠVIETIMAS IR UGDYMAS</t>
  </si>
  <si>
    <t>02 SVEIKATOS APSAUGA</t>
  </si>
  <si>
    <t>Gerinti pirminės asmens sveikatos priežiūros paslaugų teikimo prieinamumą tuberkuliozės srityje</t>
  </si>
  <si>
    <t>03 SOCIALINĖS APSAUGOS PLĖTOJIMAS</t>
  </si>
  <si>
    <t>05 KULTŪROS VEIKLOS PLĖTRA</t>
  </si>
  <si>
    <t>08 APLINKOS APSAUGA</t>
  </si>
  <si>
    <t>09 ŽEMĖS ŪKIO PLĖTRA IR MELIORACIJA</t>
  </si>
  <si>
    <t>10 PARAMA VERSLUI IR VERSLO PLĖTRA</t>
  </si>
  <si>
    <t>11 SAVIVALDYBĖS VALDYMO TOBULINIMAS</t>
  </si>
  <si>
    <t>06 KULTŪROS PAVELDO IŠSAUGOJIMAS, TURIZMO SKATINIMAS IR VYSTYMAS</t>
  </si>
  <si>
    <t>07 INFRASTRUKTŪROS OBJEKTŲ PRIEŽIŪRA IR PLĖTRA</t>
  </si>
  <si>
    <t>350</t>
  </si>
  <si>
    <t>Organizuoti  socialinės paramos ir paslaugų teikimą Lietuvos Respublikos įstatymuose nenumatytais atvejais</t>
  </si>
  <si>
    <t xml:space="preserve">Įrengti pėsčiųjų ir dviračių takus Pramonės g. Kėdainių mieste  </t>
  </si>
  <si>
    <t>Pakeistų atramų/šviestuvų skaičius</t>
  </si>
  <si>
    <t>1/100</t>
  </si>
  <si>
    <t>Kompleksiškai atnaujinti daugiabučių namų kvartalus (II etapas)</t>
  </si>
  <si>
    <t>Kompleksiškai atnaujinti daugiabučių namų kvartalus (I etapas)</t>
  </si>
  <si>
    <t xml:space="preserve">Įgyvendinti projektą "Kėdainių miesto A. Kanapinsko, P. Lukšio, Mindaugo, Pavasario ir Žemaitės gatvių rekonstrukcija"     </t>
  </si>
  <si>
    <t>IŠ VISO PROGRAMOMS</t>
  </si>
  <si>
    <t>Teikti savivaldybės paramą neįgaliesiems, senyvo amžiaus asmenims, vaikams ir daugiavaikėms, skurdžiai gyvenančioms, nuo stichinių nelaimių nukentėjusioms šeimoms, pirkti socialines paslaugas</t>
  </si>
  <si>
    <t>Tikslinių grupių asmenys, kurie dalyvavo informavimo, švietimo ir mokymo renginiuose bei sveikatos raštingumą didinančiose veiklose</t>
  </si>
  <si>
    <t xml:space="preserve">Remontuoti savivaldybės ir socialinį būstą </t>
  </si>
  <si>
    <t xml:space="preserve">Rengti nekilnojamųjų kultūros paveldo objektų, vietovių  individualius apsaugos reglamentus </t>
  </si>
  <si>
    <t>Objektų skaičius, kuriems parengti individualūs apsaugos reglamentai</t>
  </si>
  <si>
    <t>Ekspertuotų projektų skaičius</t>
  </si>
  <si>
    <t>Tvarkomų objektų skaičius</t>
  </si>
  <si>
    <t>Asmenų, kuriems suteiktos paslaugos skaičius</t>
  </si>
  <si>
    <t>Viešąsias sveikatos priežiūros paslaugas teikiančių įstaigų, kuriose pagerinta paslaugų teikimo infrastruktūra, skaičius / Gyventojų, pasinaudojusių pagerintomis paslaugomis, skaičius tūkst.</t>
  </si>
  <si>
    <t>Rekonstruoti/įrengti/modernizuoti Kėdainių rajono gatvių apšvietimą</t>
  </si>
  <si>
    <t>27</t>
  </si>
  <si>
    <t>Parengtų  planų skaičius</t>
  </si>
  <si>
    <t>Tobulinti Kėdainių sporto centro infrastruktūrą (Parko g. 4, Vilainiai)</t>
  </si>
  <si>
    <t>Organizuoti paslaugos pirkimą Gyvūnų globos organizacijų rengiamų bešeimininkių kačių kastravimo programų įgyvendinimui</t>
  </si>
  <si>
    <t>Įgyvendinti projektą "Sveikos gyvensenos skatinimas Kėdainių rajone"</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</si>
  <si>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</si>
  <si>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</si>
  <si>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</si>
  <si>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</si>
  <si>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Paramos paraiškų pagal Lietuvos kaimo plėtros 2014–2020 metų programos priemonės „Rizikos valdymas“ veiklos srities ,,Pasėlių, gyvūnų ir augalų draudimo įmokos“, susijusios su pasėlių ir augalų, ūkinių gyvūnų draudimo įmokų kompensavimu skaičius</t>
  </si>
  <si>
    <t>Pieno gamybos ir realizavimo metinių deklaracijų skaičius</t>
  </si>
  <si>
    <t>Aptarnaujamos žemės ūkio technikos, įregistruotos rajone, skaičius</t>
  </si>
  <si>
    <t>Atliktų techninių apžiūrų skaičius</t>
  </si>
  <si>
    <t>Apmokėti Europos Sąjungos projektų,  kuriems taikomas apmokėjimas kompensavimo būdu, išlaidas</t>
  </si>
  <si>
    <t>Kompleksiškai sutvarkyti Kėdainių Sinagogą (Smilgos g. 5A, Kėdainiai), pritaikant kultūrinėms bei kitoms reikmėms</t>
  </si>
  <si>
    <t>Įrengtų/atnaujintų dviračių/pėsčiųjų takų, km</t>
  </si>
  <si>
    <t xml:space="preserve">Suteiktų dantų protezavimo paslaugų, finansuojamų savivaldybės biudžeto lėšomis, skaičius </t>
  </si>
  <si>
    <t>Vykdyti VšĮ Kėdainių ligoninės dantų protezavimo  programą</t>
  </si>
  <si>
    <t>Atliktų echoskopijų skaičius per metus</t>
  </si>
  <si>
    <t xml:space="preserve">Didinti pirminės asmens sveikatos priežiūros veiklos efektyvumą VšĮ Kėdainių pirminės sveikatos priežiūros centre </t>
  </si>
  <si>
    <t>Asmenų, kuriems suteiktos paslaugos, skaičius</t>
  </si>
  <si>
    <t>Finansuoti inžinerines paslaugas, darbus ir įrengimus</t>
  </si>
  <si>
    <t xml:space="preserve">Tuberkulioze sergančių pacientų, kuriems buvo suteiktos socialinės paramos priemonės tuberkuliozės gydymo metu </t>
  </si>
  <si>
    <t>Atnaujintų grupių skaičius / viešojo pastato plotas, kuriame įgyvendintos pastato išorės energijos efektyvumo priemonės, m2</t>
  </si>
  <si>
    <t>Suremontuotų pastatų skaičius /  gyventojų, pasinaudojusių geresne infrastruktūra, skaičius tūkst.</t>
  </si>
  <si>
    <t>1 / 841</t>
  </si>
  <si>
    <t>1/3000/5000</t>
  </si>
  <si>
    <t>01.05</t>
  </si>
  <si>
    <t xml:space="preserve">Rekonstruoti Kėdainių miesto stadioną ir atsargines futbolo, aktyvaus poilsio aikštes bei mašinų stovėjimo aikštelę šalia stadiono </t>
  </si>
  <si>
    <t xml:space="preserve">Finansuotų projektų skaičius </t>
  </si>
  <si>
    <t>Plėtoti, atnaujinti viešąją infrastruktūrą, atsižvelgiant į turizmo plėtros ir rekreacijos poreikius</t>
  </si>
  <si>
    <t>Teikti tikslines kompensacijas neįgaliesiems</t>
  </si>
  <si>
    <t xml:space="preserve">Įgyvendinti priemones, skirtas kovų už Lietuvos Nepriklausomybę vietoms ir paminklams įamžinti </t>
  </si>
  <si>
    <t>Aktualizuoti Kėdainių krašto muziejų, padidinant kultūros paveldo aktualumą, lankomumą ir žinomumą (įskaitant ekspozicijų atnaujinimą)</t>
  </si>
  <si>
    <t>Atnaujintų/sukurtų miesto viešųjų erdvių skaičius ir tūkst. m2</t>
  </si>
  <si>
    <t>Parengti Kėdainių rajono atsinaujinančių energijos išteklių plėtros  planą</t>
  </si>
  <si>
    <t>Plėtoti bendruomeninių vaikų globos namų ir vaikų dienos centrų tinklą Kėdainių rajono savivaldybėje</t>
  </si>
  <si>
    <t>Rekonstruoti Kėdainių miesto nuotekų valyklą</t>
  </si>
  <si>
    <t>Tvarkyti erdvinių duomenų rinkinį</t>
  </si>
  <si>
    <t>Erdvinių duomenų rinkinio tvarkymo užtikrinimas, proc.</t>
  </si>
  <si>
    <t>Įregistruotų ūkininkų ūkių skaičius (įregistravimas, išregistravimas, duomenų atnaujinimas)</t>
  </si>
  <si>
    <t>Rekonstruoti ir plėsti vandentiekio ir buitinių nuotekų infrastruktūrą Šėtos miestelyje, Kunionių kaime bei Kėdainių mieste</t>
  </si>
  <si>
    <t>28</t>
  </si>
  <si>
    <t>8</t>
  </si>
  <si>
    <t>Atnaujintos/prižiūrimos IT  įrangos skaičius</t>
  </si>
  <si>
    <t>Finansinių įsipareigojimų vykdymo savalaikiškumas, proc.</t>
  </si>
  <si>
    <t>Rekonstruoti/įrengti/modernizuoti Kėdainių miesto gatvių apšvietimą</t>
  </si>
  <si>
    <t>Vykdyti traumatologinės pagalbos kokybės gerinimo Kėdainių rajono savivaldybės gyventojams 2016–2021 m. programą</t>
  </si>
  <si>
    <t xml:space="preserve">Vykdyti Kėdainių rajono tuberkuliozės prevencijos, ankstyvosios diagnostikos, gydymo ir kontrolės 2017–2022 m. programą </t>
  </si>
  <si>
    <t>Vykdyti Ultragarsinių diagnostinių paslaugų teikimo efektyvumo gerinimo Kėdainių rajono savivaldybėje 2017–2022 m. programą</t>
  </si>
  <si>
    <t>Įkurtų bendruomeninių vaikų globos namų skaičius / išplėstų vaikų dienos centrų skaičius</t>
  </si>
  <si>
    <t>Modernizuoti Kėdainių krašto muziejaus Daugiakultūrio centrą</t>
  </si>
  <si>
    <t xml:space="preserve">Rekonstruoti J.Biliūno g. </t>
  </si>
  <si>
    <t>03.01</t>
  </si>
  <si>
    <t>03.02</t>
  </si>
  <si>
    <t>03.03.</t>
  </si>
  <si>
    <t>03.04</t>
  </si>
  <si>
    <t>03.05</t>
  </si>
  <si>
    <t>03.06</t>
  </si>
  <si>
    <t>03.07</t>
  </si>
  <si>
    <t>03.08</t>
  </si>
  <si>
    <t>03.09</t>
  </si>
  <si>
    <t>03.11</t>
  </si>
  <si>
    <t>03.12</t>
  </si>
  <si>
    <t>Atlikti paveldo objektams parengtų tvarkybos projektų ekspertizę, parengti sąmatas</t>
  </si>
  <si>
    <t xml:space="preserve">Finansuoti žvyro įsigijimą seniūnijų keliams prižiūrėti </t>
  </si>
  <si>
    <t>Prižiūrimų žvyrkelių ilgis, km</t>
  </si>
  <si>
    <t>Įsigytų įrenginių skaičius</t>
  </si>
  <si>
    <t xml:space="preserve">Suteiktų  informacinių, konsultacinių paslaugų ūkio subjektams ir asmenims pagal paklausimus skaičius vnt. </t>
  </si>
  <si>
    <t xml:space="preserve">Vykdyti ambulatorinės akušerinės ir ginekologinės pagalbos kokybės gerinimo Kėdainių rajono savivaldybės moterims 2019-2024 m. programą </t>
  </si>
  <si>
    <t xml:space="preserve">Modernizuoti Kėdainių šviesiosios gimnazijos pastatą Kėdainiuose, Didžioji g. 60 </t>
  </si>
  <si>
    <t>Skatinti savivaldybės gabius mokinius</t>
  </si>
  <si>
    <t xml:space="preserve">Remontuoti VšĮ Kėdainių ligoninės Neurologijos ir Priėmimo – skubios pagalbos skyrius  </t>
  </si>
  <si>
    <t>Atnaujinti Kėdainių rajono Krakių seniūnijos Ažytėnų kaimo visuomenės paskirties pastatą, pritaikant jį kaimo bendruomenės poreikiams bei kultūrinei veiklai</t>
  </si>
  <si>
    <t>Modernizuoti Kėdainių lopšelio-darželio „Vaikystė“ infrastruktūrą</t>
  </si>
  <si>
    <t>Modernizuoti Kėdainių lopšelio-darželio „Žilvitis“ infrastruktūrą</t>
  </si>
  <si>
    <t>Remontuoti Kėdainių „Ryto“ progimnaziją, kuriant šiuolaikines mokymosi erdves</t>
  </si>
  <si>
    <t>Vykdyti E. sveikatos informacinės sistemos diegimo,  palaikymo ir tobulinimo VšĮ PSPC  ir VšĮ Kėdainių ligoninėje 2016–2021 m. programą</t>
  </si>
  <si>
    <t>Teikti kompleksines paslaugas šeimai Kėdainių rajone</t>
  </si>
  <si>
    <t>3/3</t>
  </si>
  <si>
    <t>Atnaujinti Kėdainių  „Ryto“ progimnazijos stadioną ir sporto aikštyną</t>
  </si>
  <si>
    <t>Įgyvendinti projektą „Jonavos, Kėdainių ir Raseinių rajonų savivaldybes jungiančių trasų ir turizmo maršrutų informacinės infrastruktūros plėtra“</t>
  </si>
  <si>
    <t>Atlikti „Vaivorykštės“ tilto remonto darbus</t>
  </si>
  <si>
    <t>Finansuoti Kėdainių miesto vietos veiklos grupės 2016–2022 m. vietos plėtros strategijos įgyvendinimą</t>
  </si>
  <si>
    <t xml:space="preserve">Atnaujinti asfaltbetonio dangą  Daumantų k., Daukšių g. </t>
  </si>
  <si>
    <t>Organizuoti ir užtikrinti tarpinstitucinio bendradarbiavimo koordinatoriaus veiklą</t>
  </si>
  <si>
    <t>Įgyvendinta einamaisiais metais planuotų projekto veiklų proc.</t>
  </si>
  <si>
    <t>Rekonstruoti Akademijos  nuotekų valyklą</t>
  </si>
  <si>
    <t>Kompleksiškai sutvarkyti ir pritaikyti bendruomenei ir verslui Kėdainių miesto viešąsias erdves (Kėdainių miesto, Vytauto parko, universalaus daugiafunkcio aikštyno, lauko teniso kortų prieigas)</t>
  </si>
  <si>
    <t>~240</t>
  </si>
  <si>
    <t>Atlikti Kėdainių r. Šėtos mstl. Sodų g. kapitalinį remontą</t>
  </si>
  <si>
    <t>Atlikti Kėdainių r. Šlapaberžės k. Linksmosios g.  ir Kalnaberžės k. Vyšnių g. kapitalinį remontą</t>
  </si>
  <si>
    <t>~237</t>
  </si>
  <si>
    <t>Remontuotos gatvės dalis, m</t>
  </si>
  <si>
    <t>~440</t>
  </si>
  <si>
    <t>Inventorizuotų gatvių skaičius</t>
  </si>
  <si>
    <t>Įgyvendinti priemones, skirtas žemo slenksčio paslaugų kokybės gerinimui Kėdainių rajono savivaldybėje</t>
  </si>
  <si>
    <t>1 /  464</t>
  </si>
  <si>
    <t>Remontuotų gatvių dalis, m</t>
  </si>
  <si>
    <t>Įsigytų kūdikio kraitelių skaičius per metus</t>
  </si>
  <si>
    <t>Vykdyti gyvenamosios vietos deklaravimo duomenų ir gyvenamosios vietos nedeklaravusių asmenų  apskaitos duomenų tvarkymo funkciją</t>
  </si>
  <si>
    <t>Didinti saugumą rajone</t>
  </si>
  <si>
    <t>Užtikrinti rajono gyventojų viešąją tvarką ir viešąjį saugumą</t>
  </si>
  <si>
    <t>Įgyvendintų ekstremaliųjų situacijų prevencijos priemonių planą vykdymo procentas</t>
  </si>
  <si>
    <t>Stebėjimo vietų viešosiose erdvėse skaičius</t>
  </si>
  <si>
    <t>Suorganizuotų vaiko gerovės komisijų posėdžių skaičius</t>
  </si>
  <si>
    <t>Didinti savivaldybės valdymo ir veiklos efektyvumą, gerinti žmogiškųjų išteklių kompetencijas</t>
  </si>
  <si>
    <t>Sudaryti sąlygas kokybiškai įgyvendinti Savivaldybės funkcijas, mažinant administracinę naštą, įgyvendinant lygias galimybes užtikrinančias bei korupcijos prevencijos priemones</t>
  </si>
  <si>
    <t>Įgyvendintų administracinės naštos mažinimo priemonių, įgyvendinamų pagal patvirtintą planą, skaičius</t>
  </si>
  <si>
    <t>Įgyvendintų lygias galimybes užtikrinančių priemonių skaičius</t>
  </si>
  <si>
    <t>Organizuoti Savivaldybės tarybos ir Savivaldybės administracijos veiklą, įgyvendinant administracinės naštos, lygių galimybių bei korupcijos prevencijos priemones, stiprinti darbuotojų kompetencijas</t>
  </si>
  <si>
    <t>Organizuoti ir užtikrinti kokybišką valstybės perduotų  funkcijų įgyvendinimą</t>
  </si>
  <si>
    <t>Sudaryti prielaidas ugdymo kokybei gerinti, mažinti ugdymo kokybės skirtumus tarp mokyklų, didinti pedagogų motyvaciją</t>
  </si>
  <si>
    <t>Įgyvendinti  Kėdainių rajono savivaldybės mokytojų motyvacijos programą</t>
  </si>
  <si>
    <t>Savivaldybės mokyklose dirbančių mokytojų, kurie paskatinti, skaičius</t>
  </si>
  <si>
    <t>Tobulinti ugdymo(si) infrastruktūrą, aplinką, diegti inovacijas</t>
  </si>
  <si>
    <t>Gerinti darbo ir mokymo(si) sąlygas savivaldybės švietimo įstaigose</t>
  </si>
  <si>
    <t>Įgyvendintų veiklų, modernizuojant edukacines erdves einamaisiais metais, proc.</t>
  </si>
  <si>
    <t>3</t>
  </si>
  <si>
    <t>Įstaigų, kurioms skirtas finansavimas, skaičius</t>
  </si>
  <si>
    <t>Sudaryti sąlygas gyventojams stiprinti sveikatą, kurti ir plėtoti su sveikatos stiprinimu susijusias paslaugas</t>
  </si>
  <si>
    <t>Stiprinti ir išsaugoti gyventojų sveikatą</t>
  </si>
  <si>
    <r>
      <t xml:space="preserve">Vykdyti Visuomenės sveikatos rėmimo specialiosios programos priemones </t>
    </r>
    <r>
      <rPr>
        <i/>
        <sz val="10"/>
        <rFont val="Times New Roman"/>
        <family val="1"/>
        <charset val="186"/>
      </rPr>
      <t/>
    </r>
  </si>
  <si>
    <t>1 /40,3</t>
  </si>
  <si>
    <t>Įsigytos įrangos skaičius / atliktų endoskopijų ir kolonoskopijų skaičius</t>
  </si>
  <si>
    <t>Gerinti sveikatos priežiūros paslaugų kokybę ir  prieinamumą, plėsti paslaugų spektrą, atnaujinti materialinę aplinką</t>
  </si>
  <si>
    <t xml:space="preserve"> Modernizuoti ir atnaujinti sveikatos priežiūros vidaus ir išorės infrastruktūrą</t>
  </si>
  <si>
    <t>Likviduoti apleistus (bešeimininkius ar savivaldybei nuosavybės teise priklausančius) pastatus ir kitus aplinką žalojančius objektus</t>
  </si>
  <si>
    <t>Bepriežiūrių ir bešeimininkių gyvūnų skaičiaus mažėjimas (lyginant su praėjusiais metais), proc.</t>
  </si>
  <si>
    <t>Įrengtų/atnaujintų požeminių, pusiau požeminių ir antžeminių konteinerių aikštelių skaičius</t>
  </si>
  <si>
    <t>Gerinti kraštovaizdžio apsaugą bei didinti jo patrauklumą</t>
  </si>
  <si>
    <t>Tobulinti atliekų tvarkymo bei aplinkos išsaugojimo sistemą, gerinti kraštovaizdžio apsaugą</t>
  </si>
  <si>
    <t>Vykdyti atliekų tvarkymo sistemos organizavimo funkciją</t>
  </si>
  <si>
    <t>Surinktų beglobių gyvūnų skaičius</t>
  </si>
  <si>
    <t>Žemės ūkio subjektų skaičius, kuriems skiriama išmoka už gyvulius, vnt.</t>
  </si>
  <si>
    <t>Išsaugoti istorinį bei kultūros paveldą, didinti jo patrauklumą ir žinomumą</t>
  </si>
  <si>
    <t>Įrengtų informacinių ženklinimo infrastruktūros objektų skaičius</t>
  </si>
  <si>
    <t>Koofinansuoti  švietimo įstaigų dalyvavimą infrastruktūros gerinimo/modernizavimo projektuose</t>
  </si>
  <si>
    <t>Skatinti vietinį bei atvykstamąjį turizmą, plėtoti turizmo rinkodarą</t>
  </si>
  <si>
    <t>Finansuotų vaikų vasaros poilsio ir užimtumo programų skaičius</t>
  </si>
  <si>
    <t>Organizuoti ir užtikrinti Švietimo skyriaus specialistų darbą</t>
  </si>
  <si>
    <t xml:space="preserve">Finansuoti VšĮ Kėdainių turizmo ir verslo informacijos centro turizmo veiklos programą: </t>
  </si>
  <si>
    <t>kartografinių-informacinių turistinių leidinių leidyba</t>
  </si>
  <si>
    <t xml:space="preserve">turizmo informacijos sklaida socialiniuose tinkluose, spaudoje  </t>
  </si>
  <si>
    <t xml:space="preserve">Informacijos skaida, val. </t>
  </si>
  <si>
    <t>turizmo informacijos apie gamtos, architektūros, istorijos, kultūros paveldo objektus, lankytinas vietas, maitinimo, apgyvendinimo, kaimo turizmo sodybas, amatus teikimas, kaupimas, sisteminimas ir atnaujinimas</t>
  </si>
  <si>
    <t>Pritaikyti viešąją  infrastruktūrą  visuomenės turizmo ir rekreacijos poreikiams, įveiklinti kultūros ir gamtos paveldą</t>
  </si>
  <si>
    <t>Įgyvendintų darnaus judumo priemonių skaičius</t>
  </si>
  <si>
    <t>Plėsti dviračių takų infrastruktūrą mieste ir rajone</t>
  </si>
  <si>
    <t>04 SPORTO VEIKLOS PLĖTRA</t>
  </si>
  <si>
    <t>01 tikslas. Didinti gyventojų fizinį aktyvumą, ugdyti sportišką bendruomenę</t>
  </si>
  <si>
    <t>Užtikrinti Kultūros ir sporto skyriaus veiklą kūno kultūros ir sporto srityje</t>
  </si>
  <si>
    <t>Patikslintų/ parengtų planų skaičius</t>
  </si>
  <si>
    <t>Skatinti Neįgaliųjų fizinį aktyvumą, organizuoti sporto renginius ir  sporto treniruočių stovyklas</t>
  </si>
  <si>
    <t>Neįgaliųjų kūno kultūros ir sporto renginių skaičius / stovyklų skaičius</t>
  </si>
  <si>
    <t>Kultivuojamų sporto šakų skaičius</t>
  </si>
  <si>
    <t>5/3</t>
  </si>
  <si>
    <t>Vystyti įvairias gyventojų poreikius atitinkančias sporto šakas, didinti sportinės veiklos žinomumą  Kėdainių rajone</t>
  </si>
  <si>
    <t>Skatinti Kėdainių rajono sporto organizacijas, sporto komandas ir sportininkus, finansuoti sporto veiklos projektus ir programas</t>
  </si>
  <si>
    <t>8 / Top 8 / 1000</t>
  </si>
  <si>
    <t>Finansuotų sporto šakų programų skaičius</t>
  </si>
  <si>
    <t>Užimta vieta LKL čempionate / Karaliaus Mindaugo taurės turnyre / žiūrovų stebinčių rungtynes skaičiaus vidurkis</t>
  </si>
  <si>
    <t>Atnaujinti ir (arba) plėsti bendruomeninę fizinio aktyvumo infrastruktūrą  mieste ir rajone, pritaikant ją bendruomenės poreikiams bei laisvalaikiui</t>
  </si>
  <si>
    <t>Modernizuoti sporto objektų materialinę bazę, sudarant sąlygas fizinio aktyvumo ugdymui</t>
  </si>
  <si>
    <t>Sudaryti sąlygas krašto bendruomenei dalyvauti kultūrinėje bei kūrybinėje veikloje</t>
  </si>
  <si>
    <t xml:space="preserve">Organizuoti ir užtikrinti Kultūros ir sporto skyriaus specialistų darbą kultūros srityje </t>
  </si>
  <si>
    <t>Skatinti Kėdainių rajono jaunimo ir su jaunimu dirbančių organizacijų nuolatinę ir ilgalaikę programinę veiklą, jaunimo veiklos projektus, jaunimo iniciatyvas</t>
  </si>
  <si>
    <t>Plėtoti jaunimo savanorystę Kėdainių rajone ir skatinti jaunimą užsiimti savanoriška veikla</t>
  </si>
  <si>
    <t>Finansuoti programas, užtikrinančias jaunimo neformalaus ugdymo plėtrą</t>
  </si>
  <si>
    <t>Skatinti nevyriausybinių organizacijų veiklą, didinti jų įtrauktį</t>
  </si>
  <si>
    <t>Skatinti nevyriausybinių ir bendruomeninių organizacijų  plėtrą Kėdainių rajone</t>
  </si>
  <si>
    <t>Užtikrinti rajono nevyriausybinių organizacijų (įskaitant bendruomenines organizacijas) plėtrą, finansuojant projektus socialinio, pilietinio, kultūros paveldo pažinimo, etninės kultūros puoselėjimo, užimtumo bei verslumo srityse</t>
  </si>
  <si>
    <t>Suorganizuotų mokymų, susitikimų, renginių, forumų skaičius</t>
  </si>
  <si>
    <t>Atnaujinti ir plėsti kultūros įstaigų viešąją  infrastruktūrą, pritaikyti ją kultūriniams ir bendruomeniniams poreikiams</t>
  </si>
  <si>
    <t>Gerinti kultūros paskirties viešąją infrastruktūrą, modernizuoti materialinę ir edukacinę aplinką</t>
  </si>
  <si>
    <t>Atnaujinti Truskavos kultūros centrą, pritaikant jį kaimo bendruomenės poreikiams bei kultūrinei veiklai</t>
  </si>
  <si>
    <t>Įsigyti Kėdainių kultūros centro Labūnavos skyriaus pastatą</t>
  </si>
  <si>
    <t>Įsigytų objektų skaičius</t>
  </si>
  <si>
    <t>Subjektų skaičius, kuriems suteikta finansinė parama skaičius</t>
  </si>
  <si>
    <t>Organizuoti ir viešinti verslumą skatinančius, gerąją verslo patirtį viešinančius renginius Kėdainių rajone</t>
  </si>
  <si>
    <t>techninės ir metodinės pagalbos rajono  verslininkams, verslo įmonėms, asmenims, ketinantiems pradėti verslą, investuotojams teikimas</t>
  </si>
  <si>
    <t xml:space="preserve">Finansuoti VšĮ Kėdainių turizmo ir verslo informacijos centro viešųjų paslaugų verslui  programą:                                                                         </t>
  </si>
  <si>
    <t>savivaldybės įmonių duomenų bazės atnaujinimas, verslo situacijos analizė, duomenų apdorojimas ir viešinimas</t>
  </si>
  <si>
    <t>viešojo ir privataus sektorių bendravimo skatinimas, susitikimų, forumų organizavimas</t>
  </si>
  <si>
    <t>Teikti finansinę paramą verslą pradedantiems ar sunkumų patiriantiems SVV subjektams Kėdainių rajone per Savivaldybės smulkiojo verslo rėmimo fondą</t>
  </si>
  <si>
    <t>Konsultuotų subjektų skaičius</t>
  </si>
  <si>
    <t>Organizuotų, inicijuotų susitikimų skaičius</t>
  </si>
  <si>
    <t>Sudaryti palankias sąlygas sumanios pramonės ir logistikos srities verslų atsiradimui, plėtrai bei investicijų pritraukimui</t>
  </si>
  <si>
    <t>Kurti ekonominį augimą skatinančios verslo aplinkos plėtrą</t>
  </si>
  <si>
    <t xml:space="preserve">Vykdyti valstybines (perduotas savivaldybėms) funkcijas melioracijos srityje, rekonstruojant remontuojant ir (arba) atnaujinant valstybei nuosavybės teise priklausančią melioracijos, hidrotechnikos infrastruktūrą Kėdainių rajono savivaldybės teritorijoje </t>
  </si>
  <si>
    <t>Įgyvendinti Savivaldybės teritorijoje valstybės politiką kaimo plėtros, žemės ūkio ir melioracijos srityse, sudaryti sąlygas inovatyvaus žemės ūkio vystymui</t>
  </si>
  <si>
    <t xml:space="preserve">Vykdyti valstybinių  (valstybės perduotas savivaldybėms) funkcijas  žemės ūkio srityje, konsultuojant rajono asmenis ūkininkavimo, melioracijos, žemės ūkio technikos registravimo ir kitais su žemės ūkiu susijusiais klausimais </t>
  </si>
  <si>
    <t>Organizuoti ir užtikrinti Žemės ūkio ir aplinkosaugos skyriaus darbą, kuruojant valstybės perduotas savivaldybėms funkcijas  žemės ūkio srityje</t>
  </si>
  <si>
    <t xml:space="preserve">Suorganizuotų Geriausių rajono metų verslo atstovų konkursų ir nominacijų skaičius </t>
  </si>
  <si>
    <t>Organizuoti socialinę paramą ir skatinti socialinę integraciją</t>
  </si>
  <si>
    <t>Užtikrinti transporto lengvatų, numatytų Lietuvos Respublikos transporto lengvatų įstatyme, taikymą</t>
  </si>
  <si>
    <t>Gerinti socialinių paslaugų prieinamumą, užtikrinti jų teikimą bei didinti socialinių paslaugų ir jų teikėjų įvairovę</t>
  </si>
  <si>
    <t>Užtikrinti, plėsti ir gerinti socialinių paslaugų teikimą</t>
  </si>
  <si>
    <t>Finansuoti vaikų dienos centrų veiklos programas</t>
  </si>
  <si>
    <t>Einamaisiais metais, pagal poreikį atliktų  remontų socialiniuose būstuose skaičius, proc.</t>
  </si>
  <si>
    <t>Modernizuoti socialinių paslaugų įstaigų infrastruktūrą</t>
  </si>
  <si>
    <t>01 tikslas. Kurti ir pritaikyti viešąją  infrastruktūrą su darnia aplinka šiuolaikiniams poreikiams</t>
  </si>
  <si>
    <t xml:space="preserve">03 uždavinys. Atnaujinti ir (arba) plėsti miesto ir rajono gatvių, kelių, viešųjų teritorijų apšvietimą, naudojant energiją taupančias priemones </t>
  </si>
  <si>
    <t>05 uždavinys. Vystyti  gyvenamąją aplinką, užtikrinant viešosios infrastruktūros priežiūrą, atnaujinimą ir tinkamą naudojimą</t>
  </si>
  <si>
    <t>04 uždavinys. Gerinti rajono susisiekimo infrastruktūrą, užtikrinant gyventojų darnų judumą bei mobilumą</t>
  </si>
  <si>
    <t>Parengti buitinių nuotekų tinklų išplėtimo Pavermenio kaime techninį projektą ir atlikti darbus</t>
  </si>
  <si>
    <t>Įrengta nuotekų tinklų, m</t>
  </si>
  <si>
    <t>01 uždavinys. Rengti ir (arba) atnaujinti Kėdainių rajono savivaldybės teritorijų planavimo ir kitus dokumentus, sudarant sąlyga infrastruktūros plėtrai</t>
  </si>
  <si>
    <t>Apsilankymai (kartais) žemo slenksčio paslaugų kabinetuose per metus</t>
  </si>
  <si>
    <t>Pritaikyti viešąją aplinką specialiųjų poreikių turintiems gyventojams</t>
  </si>
  <si>
    <t>Parengtos techninės dokumentacijos skaičius/ atnaujintų objektų skaičius</t>
  </si>
  <si>
    <t>1/1</t>
  </si>
  <si>
    <t>Įgyvendintų korupcijos prevencijos priemonių, pagal patvirtintą planą, skaičius</t>
  </si>
  <si>
    <t xml:space="preserve">Parengti projektus ir remontuoti koplytėles, koplytstulpius, skulptūras, kapinaites  ir kapus                               </t>
  </si>
  <si>
    <t xml:space="preserve">Užtikrinti savivaldybės veiklos viešumą, gerinti komunikavimo ryšį su rajono bendruomenės nariais </t>
  </si>
  <si>
    <t>~1678</t>
  </si>
  <si>
    <t>29</t>
  </si>
  <si>
    <t>Parengti projektus ir rekonstruoti/ remontuoti, Vasaros sk., Janonio g., V, Svirskio g., Kruopinių g., Elevatoriaus g. (nuo pervažos ties įmonėmis), Liepų al. gatves)</t>
  </si>
  <si>
    <t>Parengtos techninės dokumentacijos korektūros skaičius/Įrengiamos gatvės dalis, m</t>
  </si>
  <si>
    <t>Įrengiamos gatvės dalis, m</t>
  </si>
  <si>
    <t>Suprojektuotų /rekonstruojamų  šaligatvių dalis, m</t>
  </si>
  <si>
    <t>Rekonstruojamų gatvių ir šaligatvių dalis, m</t>
  </si>
  <si>
    <t>Rekonstruojamos gatvės dalis, m</t>
  </si>
  <si>
    <t xml:space="preserve">Parengtos techninės dokumentacijos skaičius / įrengiamos (rekonstruojamos) gatvės dalis, m </t>
  </si>
  <si>
    <t xml:space="preserve">Įgyvendintų priemonių skaičius </t>
  </si>
  <si>
    <t>Tiriamų parametrų skaičius</t>
  </si>
  <si>
    <t xml:space="preserve">Vykdyti aplinkos oro, paviršinio ir požeminio vandens, dirvožemio ir triukšmo stebėseną Kėdainių mieste ir rajone (įskaitant pramonės rajoną) </t>
  </si>
  <si>
    <t xml:space="preserve">dalyvavimas turizmo parodose, mugėse, šventėse </t>
  </si>
  <si>
    <t>Organizuoti rajoninius, respublikinius, tarptautinius visų amžiaus grupių  aukšto meistriškumo sporto renginius ir aukšto meistriškumo sporto treniruočių stovyklas</t>
  </si>
  <si>
    <t>Suorganizuotų rajoninių, respublikinių  ir tarptautinių kūno kultūros ir sporto renginių skaičius / veteranų sporto šakų skaičius / stovyklų skaičius</t>
  </si>
  <si>
    <t>VŠĮ Krepšinio klubo „Nevėžis“ veiklos programai</t>
  </si>
  <si>
    <t>VšĮ „Sporto perspektyvos“ veiklos programai</t>
  </si>
  <si>
    <t>Kėdainių bokso federacijos veiklos programai</t>
  </si>
  <si>
    <t>VšĮ „Sporto perspektyvos“ vaikų ir jaunimo futbolo plėtros veiklos programai</t>
  </si>
  <si>
    <t>Finansuoti fizinio aktyvumo ir sporto veiklos projektus</t>
  </si>
  <si>
    <t>Programoje dalyvaujančių vaikų skaičius</t>
  </si>
  <si>
    <t>Aprūpinti mėgėjų meno kolektyvus tautiniais ir kitais koncertiniais kostiumais bei muzikos instrumentais</t>
  </si>
  <si>
    <t>Rengti projektus ir remontuoti gyvenviečių lietaus nuotekų-drenažų sistemas</t>
  </si>
  <si>
    <t>Gerinti verslo paramos bei informavimo sistemą, plėtoti viešojo ir privataus sektorių bendradarbiavimą, gyventojų verslumą</t>
  </si>
  <si>
    <t xml:space="preserve">Vykdyti akušerinės pagalbos kokybės gerinimo Kėdainių rajono savivaldybės moterims 2020-2021 m. programą </t>
  </si>
  <si>
    <t>Gerinti Kėdainių rajono savivaldybės tarybos ir administracijos komunikavimo ir įvaizdžio formavimo funkcijas</t>
  </si>
  <si>
    <t>Tobulinti  Kėdainių rajono savivaldybės tarybos ir administracijos komunikaciją su bendruomene ir visuomenės informavimą</t>
  </si>
  <si>
    <t>Kėdainių rajono savivaldybėje apsilankiusių turistų skaičius per metus (tūkst. asmenų/ per metus) (vertinami Kėdainių TVIC apsilankę turistai)</t>
  </si>
  <si>
    <t>Veikloje dalyvaujančių partnerių skaičius</t>
  </si>
  <si>
    <t>03.10</t>
  </si>
  <si>
    <t xml:space="preserve">VšĮ "Veržlusis Nevėžis" veiklos programai </t>
  </si>
  <si>
    <t xml:space="preserve">Finansuoti vaikų vasaros stovyklų ir kitų neformaliojo vaikų švietimo veiklų programas  </t>
  </si>
  <si>
    <t>Įrengti vėdinimo  ir kondicionavimo sistemas savivaldybės ugdymo įstaigose</t>
  </si>
  <si>
    <t xml:space="preserve">SBVB </t>
  </si>
  <si>
    <t>Grupių ir egzaminų centrų skaičius, kuriose įrengta vėdinimo (kondicionavimo) sistema</t>
  </si>
  <si>
    <t>Vykdyti mamografijos paslaugų tęstinumo, kokybės gerinimo Kėdainių rajono savivaldybėje 2020-2025 m. programą</t>
  </si>
  <si>
    <t>Įsigytos įrangos skaičius / atliktų mamografijų ir vertinimo paslaugų skaičius per metus</t>
  </si>
  <si>
    <t>Įgyvendinti aplinkos atkūrimo, prevencines priemones, tvarkant vandens telkinius, jų pakrantes, vykdyti atliekų tvarkymo infrastruktūros plėtros priemones</t>
  </si>
  <si>
    <t>Įrengti biokuro katilą  Kėdainių r. Surviliškio Vinco Svirskio pagrindinėje mokykloje</t>
  </si>
  <si>
    <t>Įrengtas biokuro katilas</t>
  </si>
  <si>
    <t>Įrengti elektromobilių įkrovimo prieigas Kėdainių mieste</t>
  </si>
  <si>
    <t>Įrengtų prieigų skaičius</t>
  </si>
  <si>
    <t>Iš viso SK</t>
  </si>
  <si>
    <t>Atlikti Kėdainių r. Pelėdnagių k. Ateities g. kapitalinį remontą</t>
  </si>
  <si>
    <t xml:space="preserve">Kompensuoti dalį išlaidų savivaldybėms, siekiant šalinti  COVID-19 ligos (koronaviruso infekcijos) padarinius ir valdyti jos plitimą, esant valstybės lygio ekstremaliai situacijai </t>
  </si>
  <si>
    <t>Įsigyti priemonių, susijusių su visuomenės informavimu ir ekologiniu švietimu, kitos išlaidos</t>
  </si>
  <si>
    <t>Vystyti jaunimui palankią aplinką bei infrastruktūrą, plėsti ir skatinti įvairias jaunimo veiklas ir užimtumą</t>
  </si>
  <si>
    <t>Įgyvendintų veiklų, atnaujinant progimnaziją bei modernizuojant edukacines erdves einamaisiais metais, proc.</t>
  </si>
  <si>
    <t xml:space="preserve">Plėtoti kokybišką, visiems prieinamą, tęstinę švietimo sistemą savivaldybėje </t>
  </si>
  <si>
    <t>Siekti gyventojų sveikatos išsaugojimo, gerinant sveikatos priežiūros paslaugų kokybę ir prieinamumą</t>
  </si>
  <si>
    <t>Vykdyti endoskopinių paslaugų prieinamumo ir kokybės gerinimo Kėdainių rajono savivaldybėje 2020-2025 m. programą</t>
  </si>
  <si>
    <t>turizmo maršrutų, individualių ekskursijų programų rengimas</t>
  </si>
  <si>
    <t xml:space="preserve">Turizmo statistikos duomenų apskaita ir analizė, val. </t>
  </si>
  <si>
    <t xml:space="preserve">Vykdyti informacijos apie Kėdainių rajono savivaldybės gamtos, kultūros paveldo objektus sklaidą </t>
  </si>
  <si>
    <t>Parengta techninė dokumentacija / Atlikta einamaisiais metais numatytų darbų, proc.</t>
  </si>
  <si>
    <t>Skatinti aplinkos apsaugos iniciatyvas, vykdyti gyventojų aplinkosauginį švietimą</t>
  </si>
  <si>
    <t>Įsigytos įrangos skaičius / atliktų tyrimų skaičius per metus</t>
  </si>
  <si>
    <t>4</t>
  </si>
  <si>
    <t>Užtikrinti efektyvią Kėdainių sporto centro veiklą, vykdyti organizuojamus renginius</t>
  </si>
  <si>
    <t>18/12/5</t>
  </si>
  <si>
    <t xml:space="preserve">Ugdyti sveiką, aktyvų, savimi ir savo gebėjimais pasitikinti pilietį bei sudaryti sąlygas gyventojų fiziniam aktyvumui </t>
  </si>
  <si>
    <t>Finansuoti sporto šakų programas, iš jų:</t>
  </si>
  <si>
    <t>1-8/34</t>
  </si>
  <si>
    <t>Suorganizuotų stovyklų/ iškovotų medalių skaičius</t>
  </si>
  <si>
    <t>11/6</t>
  </si>
  <si>
    <t xml:space="preserve">Finansuoti Vaikų mokymo plaukti veiklos programą, dalyvaujant projekte „Mokėk plaukti ir saugiau elgtis vandenyje“ </t>
  </si>
  <si>
    <t>300/14</t>
  </si>
  <si>
    <t>Užimta vieta LFF A lygos pirmenybėse / rungtynių skaičius</t>
  </si>
  <si>
    <t>Vykdyti gyvūnų augintinių gerovės ir apsaugos 2020-2023 m. prevencinę programą</t>
  </si>
  <si>
    <t xml:space="preserve">Atlikti archeologinius ir kitus tyrinėjimus kultūros paveldo teritorijose </t>
  </si>
  <si>
    <t>Parengti Akademijos parko tvarkybos ir techninius projektus ir atlikti darbus</t>
  </si>
  <si>
    <t>Atlikti Paberžės klebonijos ir svirno restauravimo ir remonto darbus</t>
  </si>
  <si>
    <t xml:space="preserve">Remontuoti Akademijos kultūros centrą </t>
  </si>
  <si>
    <t>6900</t>
  </si>
  <si>
    <t>Finansuotų vaikų dienos centrų  skaičius/veiklose dalyvavusių vaikų, jaunuolių  skaičius</t>
  </si>
  <si>
    <t>7/100</t>
  </si>
  <si>
    <t>~807</t>
  </si>
  <si>
    <t>Įrengti vandens transporto priemonių nuleidimo vietą Angirių tvenkinyje</t>
  </si>
  <si>
    <t>Įrengtų aplinkai draugiškų priemonių skaičius</t>
  </si>
  <si>
    <t xml:space="preserve">Rekonstruoti šaligatvius, įgyvendinant projektą "Kėdainių miesto J.Basanavičiaus, Birutės, Dotnuvos ir  Šėtos gatvių rekonstrukcija" </t>
  </si>
  <si>
    <t>Darnaus judumo priemonių diegimas Kėdainių miesto Kauno gatvėje</t>
  </si>
  <si>
    <t>Įgyvendintas darnaus judumo priemonių skaičius</t>
  </si>
  <si>
    <t>Parengtos techninės dokumentacijos skaičius/ įrengtos gatvės dalis, m</t>
  </si>
  <si>
    <t>Vykdyti kompiuterinės tomografijos paslaugų kokybės gerinimo Kėdainių rajono savivaldybėje 2021-2028 m. programą</t>
  </si>
  <si>
    <r>
      <t xml:space="preserve">Rekonstruoti, tvarkyti ir vykdyti gatvių priežiūrą  </t>
    </r>
    <r>
      <rPr>
        <u/>
        <sz val="10"/>
        <rFont val="Times New Roman"/>
        <family val="1"/>
        <charset val="186"/>
      </rPr>
      <t>mieste,</t>
    </r>
    <r>
      <rPr>
        <sz val="10"/>
        <rFont val="Times New Roman"/>
        <family val="1"/>
        <charset val="186"/>
      </rPr>
      <t xml:space="preserve"> atlikti kelių ir gatvių kokybės kontrolę, techninę priežiūrą, techninių projektų ekspertizę, eismo saugumo auditus                                            </t>
    </r>
    <r>
      <rPr>
        <b/>
        <sz val="10"/>
        <rFont val="Times New Roman"/>
        <family val="1"/>
        <charset val="186"/>
      </rPr>
      <t>iš jų:</t>
    </r>
  </si>
  <si>
    <r>
      <t>Parengti Babėnų kvartalo gatvių įrengimo projektus ir įrengti gatves (II etapas) (</t>
    </r>
    <r>
      <rPr>
        <i/>
        <sz val="9"/>
        <rFont val="Times New Roman"/>
        <family val="1"/>
        <charset val="186"/>
      </rPr>
      <t xml:space="preserve">Pergalės g., Žilvičių g., Draugystės g., Saulėlydžio g., Alksnių g., Daumantų g., Karklų g., Vyšnių sk., Jubiliejaus ir Kosmonautų g. akligatviai) </t>
    </r>
  </si>
  <si>
    <t>Atlikti kultūros paveldo objektų ar objektų, esančių kultūros paveldo teritorijų prieigose tvarkybos darbus seniūnijose</t>
  </si>
  <si>
    <t>Vystyti piligriminį/religinį turizmą</t>
  </si>
  <si>
    <r>
      <t xml:space="preserve">Rekonstruoti miesto gatvių šaligatvius </t>
    </r>
    <r>
      <rPr>
        <i/>
        <sz val="9"/>
        <rFont val="Times New Roman"/>
        <family val="1"/>
        <charset val="186"/>
      </rPr>
      <t>(Lakštingalų g.,  Sporto takas, Rasos g., Aušros  g.,Liaudies g., S.Dariaus ir Girėno g., Liepų al, )</t>
    </r>
  </si>
  <si>
    <t>Įgyvendinti visuomenės aplinkosauginio švietimo priemones</t>
  </si>
  <si>
    <t>Parengti Kėdainių miesto Radvilų g. atnaujinimo projektą</t>
  </si>
  <si>
    <t>Organizuoti ir užtikrinti Kultūros ir sporto skyriaus veiklą kūno kultūros ir sporto srityje</t>
  </si>
  <si>
    <t>~328</t>
  </si>
  <si>
    <t>~1197</t>
  </si>
  <si>
    <t>Asmenų gaunančių išmokas, skaičius</t>
  </si>
  <si>
    <t>Įrengti, rekonstruoti, išplėsti vandentiekio ir/ar nuotekų tinklus Kėdainių mieste (Algirdo g., Parakinės g., Rūtų g., Pievų g., Šviesos g. )</t>
  </si>
  <si>
    <t>Prižiūrėti ir tvarkyti bendro naudojimo teritorijas,  ir įsigyti  įrangą</t>
  </si>
  <si>
    <t>Atnaujinti ir plėsti Kėdainių rajono savivaldybės sporto infrastruktūrą, pritaikyti ją šiuolaikiniams poreikiams</t>
  </si>
  <si>
    <t>Parengtos tvarkybos dokumentacijos skaičius / Suremontuotų objektų skaičius</t>
  </si>
  <si>
    <t xml:space="preserve">Įrengti biologinius ar individualius  nuotekų valymo įrenginius </t>
  </si>
  <si>
    <t>Įgyvendinti projektą "Kėdainių gatvių apšvietimo modernizavimas"</t>
  </si>
  <si>
    <t xml:space="preserve">Prižiūrėti ir tvarkyti viešąsias erdves, atnaujintas įgyvendinant ES projektus  </t>
  </si>
  <si>
    <t xml:space="preserve">Paklausimų, telefonu internetu, centre teikimas, val. </t>
  </si>
  <si>
    <t>Kėdainių rajono savivaldybės smulkaus verslo rėmimo fondo administravimas</t>
  </si>
  <si>
    <t xml:space="preserve">Verslo aplinkos  statistikos duomenų  analizė, val. </t>
  </si>
  <si>
    <t>savivaldybės administracijos, Kėdainių TVIC ir verslą vienijančių asociacijų bendradarbiavimo stiprinimas</t>
  </si>
  <si>
    <t>Įgyvendinti projektą "Kėdainių miesto viešosios infrastruktūros, svarbios verslui, atnaujinimas ir plėtra"</t>
  </si>
  <si>
    <t>Teikti vienkartinę išmoką gimus vaikui Lietuvos Respublikos teritorijoje ir gyvenančiam Kėdainių rajono savivaldybėje</t>
  </si>
  <si>
    <t>Užtikrinti gyventojų saugumą, diegiant vaizdo stebėjimo ir saugumo priemones rajone</t>
  </si>
  <si>
    <r>
      <t>Užtikrinti gyventojų saugumą, diegiant vaizdo stebėjimo ir saugumo priemones mieste</t>
    </r>
    <r>
      <rPr>
        <b/>
        <sz val="10"/>
        <rFont val="Times New Roman"/>
        <family val="1"/>
        <charset val="186"/>
      </rPr>
      <t xml:space="preserve"> </t>
    </r>
  </si>
  <si>
    <t>3/3395</t>
  </si>
  <si>
    <t>2/1843</t>
  </si>
  <si>
    <t>Gerinti savivaldybės administracijos darbo kokybę, atnaujinant (diegiant) informacines sistemas, kompiuterinę įrangą,  užtikrinant sisteminį viešųjų ir administracinių paslaugų modernizavimą</t>
  </si>
  <si>
    <t>Finansuoti dienos socialinės globos paslaugų teikimą Kėdainių socialinės globos namuose</t>
  </si>
  <si>
    <t>Prašymų, į kuriuos atsakymai fiziniams asmenims pateikti per įstatymais nustatytus terminus
dalis, nuo visų gautų prašymų, proc.</t>
  </si>
  <si>
    <t>Konkurso būdu įsigyti beglobių gyvūnų surinkimo paslaugą</t>
  </si>
  <si>
    <t>Sudaryti saugias ugdymo sąlygas įstaigose, vykdančiose ugdymo programas</t>
  </si>
  <si>
    <t>Vykdyti WiFi prieigų tinklo plėtrą miesto ir rajono viešosiose erdvėse</t>
  </si>
  <si>
    <t>Vykdyti pirminės asmens sveikatos priežiūros paslaugų prieinamumo ir kokybės užtikrinimo Kėdainių rajono kaimiškųjų vietovių gyventojams 2017–2023 m. programą</t>
  </si>
  <si>
    <t>Veiklos/darbo/ veiksmo kodas</t>
  </si>
  <si>
    <t>Veiklos/darbo/ veiksmo pavadinimas</t>
  </si>
  <si>
    <t>Atsakingi vykdytojai</t>
  </si>
  <si>
    <t>Švietimo skyrius</t>
  </si>
  <si>
    <t>Bendrojo plano parengimas</t>
  </si>
  <si>
    <t>Programų konkurso organizavimas, konsultacijos, paraiškų ir sutarčių derinimas, veiklų stebėjimas, vertinimas, ataskaitų teikimas</t>
  </si>
  <si>
    <t>Mokyklose besimokančių gabių mokinių, per vienerius mokslo metus pasiekusių puikių mokymosi rezultatų, įvertinimas ir paskatinimas</t>
  </si>
  <si>
    <t>Administracijos direktorius</t>
  </si>
  <si>
    <t>Švietimo įstaigų veiklos koordinavimas, ugdymo proceso stebėjimas, analizavimas</t>
  </si>
  <si>
    <t>Savivaldybės mokytojų kompetencijų, veiklos rezultatų įvertinimas ir paskatinimas profesinei bei kūrybinei iniciatyvai</t>
  </si>
  <si>
    <t>Projekto koordinavimas, įrangos, baldų įsigijimo viešojo pirkimo konkurso organizavimas, sutarčių koordinavimas, rangovo prisiimtų sutartinių įsipareigojimų vykdymo kontrolė</t>
  </si>
  <si>
    <t>Strateginio planavimo ir investicijų skyrius</t>
  </si>
  <si>
    <t>Projekto koordinavimas, rangos darbų, įrangos, baldų viešojo pirkimo konkurso organizavimas, sutarčių koordinavimas, rangovo prisiimtų sutartinių įsipareigojimų vykdymo kontrolė</t>
  </si>
  <si>
    <t>Statybos ir turto skyrius, Strateginio planavimo ir investicijų skyrius</t>
  </si>
  <si>
    <t>Priemonės įgyvendinimo  koordinavimas</t>
  </si>
  <si>
    <t>Projekto koordinavimas, rangos darbų koordinavimas, rangovo prisiimtų sutartinių įsipareigojimų vykdymo kontrolė</t>
  </si>
  <si>
    <t>Proceso/indėlio vertinimo kriterijai</t>
  </si>
  <si>
    <t>Numatomi 2021-ųjų m. asignavimai, tūkst. Eur</t>
  </si>
  <si>
    <t xml:space="preserve">Programos priemonių sveikatos projektų konkurso organizavimas, sutarčių su vykdytojais parengimas, priemonių įgyvendinimo koordinavimas ir kontrolė; užkrečiamųjų ligų plano priemonių vykdymo kontrolė     </t>
  </si>
  <si>
    <t>Vyr. specialistė (savivaldybės gydytoja)</t>
  </si>
  <si>
    <t>Neveiksniais pripažintų asmenų būklės peržiūrėjimo organizavimas</t>
  </si>
  <si>
    <t>Socialinės paramos skyrius</t>
  </si>
  <si>
    <t>Priemonės, kurią vykdo Kėdainių PSPC, įgyvendinimo  koordinavimas</t>
  </si>
  <si>
    <t>Sutarčių su vykdytojais suderinimas, priemonių koordinavimas ir vykdymo  kontrolė</t>
  </si>
  <si>
    <t>Metų mediko konkurso organizavimas</t>
  </si>
  <si>
    <t xml:space="preserve">Vyr. specialistė (savivaldybės gydytoja)      </t>
  </si>
  <si>
    <t>Projekto koordinavimas, įrangos/prekių viešojo pirkimo konkurso organizavimas, koordinavimas, tiekėjo prisiimtų sutartinių įsipareigojimų vykdymo kontrolė</t>
  </si>
  <si>
    <t>Koordinavimas, duomenų suvedimas į programą "Parama"</t>
  </si>
  <si>
    <t>Koordinavimas, duomenų suvedimas į programą "Parama", informacijos teikimas švietimo įstaigų vadovams</t>
  </si>
  <si>
    <t>Koordinavimas, apmokėjimas už suteiktas paslaugas ne savivaldybės pavaldumo globos įstaigoms</t>
  </si>
  <si>
    <t xml:space="preserve"> Informacijos rinkimas, ikimokyklinių įstaigų užmokesčio už vaikų išlaikymą analizė</t>
  </si>
  <si>
    <t>Koordinavimas, duomenų rinkimas, apmokėjimas maitinimo paslaugų teikėjams bei įstaigoms</t>
  </si>
  <si>
    <t>Socialinės paramos skyrius, Apskaitos skyrius</t>
  </si>
  <si>
    <t>Asmenų konsultavimas, prašymų priėmimas, Duomenų suvedimas į programą</t>
  </si>
  <si>
    <t>Koordinavimas, Duomenų suvedimas į programą "Parama"</t>
  </si>
  <si>
    <t>Projektų konkurso organizavimas, projektų koordinavimas, sutarčių vykdymo kontrolė</t>
  </si>
  <si>
    <t>Poreikio identifikavimas, viešųjų pirkimų organizavimas, sutarties vykdymo koordinavimas</t>
  </si>
  <si>
    <t>Asmenų konsultavimas, prašymų priėmimas, Duomenų suvedimas į programą "Parama"</t>
  </si>
  <si>
    <t>Asmenų konsultavimas, prašymų priėmimas, sąrašų sudarymas, duomenų vedimas į SPIS programą</t>
  </si>
  <si>
    <t>Apmokėjimas už suteiktas paslaugas ne savivaldybės pavaldumo globos įstaigoms</t>
  </si>
  <si>
    <t>Apskaitos skyrius, Socialinės paramos skyrius</t>
  </si>
  <si>
    <t xml:space="preserve">Apmokėjimų užtikrinimas paslaugų teikėjams </t>
  </si>
  <si>
    <t>Apskaitos skyrius</t>
  </si>
  <si>
    <t>Koordinavimas, duomenų teikimas paslaugų teikėjams</t>
  </si>
  <si>
    <t>Metų socialinio darbuotojo konkurso organizavimas</t>
  </si>
  <si>
    <t>Duomenų ir pateisinamųjų dokumentų iš vežėjų ir įstaigų rinkimas, sisteminimas, analizė ir teikimas Apskaitos bei Biudžeto ir finansų skyriams</t>
  </si>
  <si>
    <t>Statybos ir turto skyrius</t>
  </si>
  <si>
    <t>Programos vykdymo kontrolė</t>
  </si>
  <si>
    <t>Projekto koordinavimas</t>
  </si>
  <si>
    <t>Sutarčių  sudarymas, programų įgyvendinimo priežiūros organizavimas</t>
  </si>
  <si>
    <t xml:space="preserve">Projekto koordinavimas, viešųjų pirkimų organizavimas, sutarčių vykdymo kontrolė </t>
  </si>
  <si>
    <t>Strateginio planavimo ir investicijų skyrius, Statybos ir turto skyrius, Socialinės paramos skyrius</t>
  </si>
  <si>
    <t>Poreikio surinkimas, informacijos susisteminimas, komisijos darbo organizavimas, viešųjų pirkimų organizavimas, rangovo prisiimtų sutartinių įsipareigojimų vykdymo kontrolė</t>
  </si>
  <si>
    <t>Socialinės paramos skyrius, Statybos ir turto skyrius</t>
  </si>
  <si>
    <t>Poreikio surinkimas, viešųjų pirkimų organizavimas, rangovo prisiimtų sutartinių įsipareigojimų vykdymo kontrolė</t>
  </si>
  <si>
    <t>Strateginio planavimo ir investicijų skyrius, Statybos ir turto skyrius</t>
  </si>
  <si>
    <t>Priemonės koordinavimas</t>
  </si>
  <si>
    <t>Kūno kultūros ir sporto politikos formavimas ir įgyvendinimo užtikrinimas</t>
  </si>
  <si>
    <t>Kultūros ir sporto skyrius</t>
  </si>
  <si>
    <t xml:space="preserve"> Prioritetinių sporto šakų  paraiškų finansavimui organizavimas, sutarčių su vykdytojais suderinimas, veiklos vykdymo kontrolė</t>
  </si>
  <si>
    <t>Sportinės veiklos organizavimas, koordinavimas</t>
  </si>
  <si>
    <t>Rangos darbų vykdymo koordinavimas, rangovo prisiimtų sutartinių įsipareigojimų vykdymo kontrolė</t>
  </si>
  <si>
    <t>Atnaujinimo darbų viešojo pirkimo organizavimas, rangovo prisiimtų sutartinių įsipareigojimų vykdymo kontrolė</t>
  </si>
  <si>
    <t>Techninės dokumentacijos parengimo sutarties vykdymo kontrolė</t>
  </si>
  <si>
    <t>Lietuvos Respublikos ir Savivaldybės kultūros politikos nuostatų įgyvendinimas, kultūros įstaigų veiklos koordinavimas</t>
  </si>
  <si>
    <t>Rajoninių renginių, konkursų, dalyvavimo regioniniuose ir respublikiniuose renginiuose bei konkursuose koordinavimas ir finansavimas</t>
  </si>
  <si>
    <t>Kultūros projektų konkurso organizavimas</t>
  </si>
  <si>
    <t>Kėdainių krašto kultūros premijos konkurso organizavimas</t>
  </si>
  <si>
    <t>Dalyvavimas Lietuvos liaudies kultūros centro pasirengimo dainų šventės programos tautinių kostiumų  ir instrumentų įsigijimo finansavimo konkurse</t>
  </si>
  <si>
    <t>Tarptautinių kultūros mainų organizavimas</t>
  </si>
  <si>
    <t xml:space="preserve">Jaunimo veiklos projektų konkurso organizavimas </t>
  </si>
  <si>
    <t>Vyr. specialistė (jaunimo reikalų koordinatorė)</t>
  </si>
  <si>
    <t xml:space="preserve">Sutarčių  sudarymas, programų įgyvendinimo priežiūros organizavimas, ataskaitų rinkimas </t>
  </si>
  <si>
    <t>Atvirųjų jaunimo erdvių veiklos projektų konkurso organizavimas</t>
  </si>
  <si>
    <t xml:space="preserve">Jaunimo savarankiškos veiklos plėtros konkurso organizavimas </t>
  </si>
  <si>
    <t xml:space="preserve">Nevyriausybinių organizacijų veiklos projektų konkurso organizavimas </t>
  </si>
  <si>
    <t>Vyr. specialistė (nevyriausybinių organizacijų koordinatorė)</t>
  </si>
  <si>
    <t xml:space="preserve">Rajono bendruomeninių organizacijų veiklos projektų konkurso organizavimas </t>
  </si>
  <si>
    <t>Sutarčių su strategijos vykdytoju ir projektų vykdytojais sudarymas</t>
  </si>
  <si>
    <t xml:space="preserve"> Statybos ir turto skyrius</t>
  </si>
  <si>
    <t>Patirtų išlaidų 2020 m. kompensavimas paramos lėšomis</t>
  </si>
  <si>
    <t xml:space="preserve">Proceso organizavimas </t>
  </si>
  <si>
    <t>Techninės dokumentacijos paslaugos rengimo viešojo pirkimo organizavimas, paslaugų teikėjo prisiimtų sutartinių įsipareigojimų kontrolė</t>
  </si>
  <si>
    <t>Nekilnojamųjų kultūros vertybių vertinimo medžiagos parengimo organizavimas ir koordinavimas (viešųjų pirkimų organizavimas ir koordinavimas)</t>
  </si>
  <si>
    <t>Architektūros ir urbanistikos skyrius</t>
  </si>
  <si>
    <t>Individualių apsaugos reglamentų nekilnojamiesiems kultūros objektams, vietovėms rengimas</t>
  </si>
  <si>
    <t>Programos įgyvendinimo koordinavimas</t>
  </si>
  <si>
    <t>Projekto vykdymo kontrolė</t>
  </si>
  <si>
    <t>Restauruojamų objektų skaičius</t>
  </si>
  <si>
    <t>Informacinių lentelių prie karių palaidojimo vietų įrengimo koordinavimas</t>
  </si>
  <si>
    <t xml:space="preserve">Pagal poreikį </t>
  </si>
  <si>
    <t>Vizualizacijos parengimas</t>
  </si>
  <si>
    <t>Priemonės įgyvendinimo koordinavimas</t>
  </si>
  <si>
    <t>Projekto koordinavimas, viešųjų pirkimų organizavimas, rangos darbų koordinavimas, rangovo prisiimtų sutartinių įsipareigojimų vykdymo kontrolė</t>
  </si>
  <si>
    <t>Projekto koordinavimas, rangovo prisiimtų sutartinių įsipareigojimų vykdymo kontrolė</t>
  </si>
  <si>
    <t>Atnaujintos/įrengtos ženklinimo infrastruktūros objektų skaičius Kėdainių mieste ir rajone</t>
  </si>
  <si>
    <t>Strateginio planavimo ir investicijų skyrius, Bendrasis skyrius</t>
  </si>
  <si>
    <t>Rangos darbų viešojo pirkimo organizavimas, rangovo prisiimtų sutartinių įsipareigojimų vykdymo kontrolė</t>
  </si>
  <si>
    <t>Architektūros ir urbanistikos skyrius, Statybos ir turto skyrius</t>
  </si>
  <si>
    <t>Viešųjų pirkimų organizavimas, rangos darbų koordinavimas, rangovo prisiimtų sutartinių įsipareigojimų vykdymo kontrolė</t>
  </si>
  <si>
    <t>Organizuoti inžinerinių tinklų perkėlimo darbus tvarkant miesto bei rajono gatves</t>
  </si>
  <si>
    <t>Paklota vandentiekio ir/ ar nuotekų tinklų, m</t>
  </si>
  <si>
    <t xml:space="preserve">     ~455</t>
  </si>
  <si>
    <t>Rangos darbų koordinavimas, rangovo prisiimtų sutartinių įsipareigojimų vykdymo kontrolė</t>
  </si>
  <si>
    <t xml:space="preserve">Projektavimo viešojo pirkimo organizavimas, paslaugų teikėjo prisiimtų sutartinių įsipareigojimų vykdymo kontrolė </t>
  </si>
  <si>
    <t>Specialiųjų, detaliųjų, geodezinių planų rengimo viešųjų pirkimų organizavimas, teikiamų paslaugų koordinavimas, paslaugų teikėjo prisiimtų sutartinių įsipareigojimų vykdymo kontrolė</t>
  </si>
  <si>
    <t>Teikiamų plano rengimo paslaugų koordinavimas, paslaugų teikėjo prisiimtų sutartinių įsipareigojimų vykdymo kontrolė</t>
  </si>
  <si>
    <t>Savivaldybei nuosavybės teise priklausančio  turto dokumentų rengimas, sisteminimas ir teikimas kadastriniams matavimams ir teisinei registracijai atlikti</t>
  </si>
  <si>
    <t xml:space="preserve">Savivaldybei nuosavybės teise priklausančio  numatyto parduoti turto vertinimo organizavimas  </t>
  </si>
  <si>
    <t>Savivaldybės nuosavybės teise priklausančio   turto pardavimo procedūrų vykdymas</t>
  </si>
  <si>
    <t>Projektinių pasiūlymų, paraiškų ir kitos dokumentacijos parengimo organizavimas ir kontrolė</t>
  </si>
  <si>
    <t>Parengtų projektinių pasiūlymų, paraiškų, techninių dokumentacijų  skaičius</t>
  </si>
  <si>
    <t>15/15</t>
  </si>
  <si>
    <t>Viešųjų pirkimų organizavimas pagal poreikį), rangos darbų koordinavimas, rangovo prisiimtų sutartinių įsipareigojimų vykdymo kontrolė</t>
  </si>
  <si>
    <t>Išlaidų dalinis kompensavimas</t>
  </si>
  <si>
    <t xml:space="preserve">Priemonės įgyvendinimo  koordinavimas </t>
  </si>
  <si>
    <t>Sosnovskio barščio naikinimo rajono seniūnijose koordinavimas</t>
  </si>
  <si>
    <t>Žemės ūkio ir aplinkosaugos skyrius</t>
  </si>
  <si>
    <t>Kraujupio upelio papildymas minimaliam debetui Nevėžio upės vandeniu</t>
  </si>
  <si>
    <t>Sosnovskio barščio naikinimas pagal gausos reguliavimo veiksmų planą</t>
  </si>
  <si>
    <t>2019–2024 m. aplinkos monitoringo programos įgyvendinimas</t>
  </si>
  <si>
    <t>Aplinkos oro, dirvožemio, požeminio ir paviršinio vandens nuotekų tyrimai</t>
  </si>
  <si>
    <t>Gelbėjimo ir cheminių avarijų padarinių likvidavimo koordinavimas,  jūrinių erelių perimviečių stebėjimo užtikrinimas</t>
  </si>
  <si>
    <t>Nevėžio upės pakrančių valymo darbų koordinavimas</t>
  </si>
  <si>
    <t>Pernaravos mstl. prūdo išvalymo, pakrantės sutvarkymo, maudymvietės įrengimo vykdymo kontrolė</t>
  </si>
  <si>
    <t>Tvenkinių ir upių valymo projektų parengimo viešųjų pirkimų organizavimas, tiekėjų prisiimtų sutartinių įsipareigojimų vykdymas</t>
  </si>
  <si>
    <t>Dviračių takų projektavimo dokumentacijos rengimo viešųjų pirkimų organizavimas, paslaugų teikėjo  prisiimtų sutartinių įsipareigojimų vykdymo kontrolė</t>
  </si>
  <si>
    <t>Želdinių priežiūros, naujų želdinių įveisimo organizavimas</t>
  </si>
  <si>
    <t xml:space="preserve">Medžioklės klausimų koordinavimas, dalyvavimas finansinės paramos medžiojamųjų gyvūnų daromos žalos prevencijos priemonėms įgyvendinti komisijoje </t>
  </si>
  <si>
    <t>Aplinkosauginių priemonių švietimo įstaigoms platinimas</t>
  </si>
  <si>
    <t>Aplinkosauginio  švietimo organizavimas</t>
  </si>
  <si>
    <t>Surengtų akcijų, viešinimo priemonių skaičius</t>
  </si>
  <si>
    <t>Konkurso organizavimas, dalyvavimas vertinimo komisijos veikloje</t>
  </si>
  <si>
    <t>Bendrasis skyrius, Apskaitos skyrius</t>
  </si>
  <si>
    <t>Sąskaitų ir aktų priėmimas iš paslaugų teikėjų, suderinimas ir atsiskaitymas už paslaugas paslaugų teikėjui</t>
  </si>
  <si>
    <t>Statybos ir turto skyrius, Biudžeto skyrius</t>
  </si>
  <si>
    <t>Projekto koordinavimas, rangovo/tiekėjo prisiimtų sutartinių įsipareigojimų vykdymo kontrolė</t>
  </si>
  <si>
    <t>Strateginio planavimo ir investicijų skyrius, Bendrasis skyrius, Statybos ir turto skyrius</t>
  </si>
  <si>
    <t>Projekto koordinavimas, viešųjų pirkimų organizavimas, rangovo prisiimtų sutartinių įsipareigojimų vykdymo kontrolė</t>
  </si>
  <si>
    <t>Strateginio planavimo ir investicijų skyrius, Architektūros ir urbanistikos skyrius</t>
  </si>
  <si>
    <t>Strateginio planavimo ir investicijų skyrius, Žemės ūkio ir aplinkosaugos skyrius</t>
  </si>
  <si>
    <t>Priemonės konkurso organizavimas, sutarties su vykdytoju suderinimas, kontrolė</t>
  </si>
  <si>
    <t>Sutarčių su vykdytojais suderinimas, vykdymo  kontrolė</t>
  </si>
  <si>
    <t>Žemės ūkio valdų skaičius (įregistravimas, išregistravimas, kasmetinis duomenų atnaujinimas)</t>
  </si>
  <si>
    <t>Ūkininkų ūkių įregistravimas, išregistravimas, kasmetinis duomenų atnaujinimas</t>
  </si>
  <si>
    <t>Paramos už žemės ūkio naudmenas ir kitus plotus bei gyvulius paraiškos pildymas, deklaruojamų laukų įbraižymas, duomenų keitimas, pasikeitusių KŽS ribų aprašymas</t>
  </si>
  <si>
    <t>Pagal gautus prašymus pasėliams, miškui padarytos žalos įvertinimas vietoje ir apžiūros aktų surašymas, sprendimų priėmimas, atstovavimas teismuose</t>
  </si>
  <si>
    <t>Paraiškų priėmimas, įvertinimas, kompensuojamų sumų apskaičiavimas, duomenų suvedimas į ŽŪMIS ir KOTIS</t>
  </si>
  <si>
    <t xml:space="preserve">Paraiškų priėmimas, įvertinimas, kompensuojamų sumų apskaičiavimas, duomenų suvedimas į ŽŪMIS </t>
  </si>
  <si>
    <t>Paramos teikimo bičių laikytojams už papildomą bičių maitinimą administravimas</t>
  </si>
  <si>
    <t>Informacijos pateikimas pareiškėjams</t>
  </si>
  <si>
    <t>Pieno pardavimo tiesiogiai vartoti deklaracijų ir kitų dokumentų administravimas</t>
  </si>
  <si>
    <t>Žemės ūkio technikos įregistravimas, perregistravimas, išregistravimas, registracijos dokumentų išdavimas, duomenų suvedimas į registrą</t>
  </si>
  <si>
    <t>Žemės ūkio technikos techninių apžiūrų atlikimas, duomenų suvedimas, talonų išdavimas</t>
  </si>
  <si>
    <t>Melioracijos statinių priežiūros ir remonto darbų viešųjų pirkimų organizavimas, darbų koordinavimas, rangovo prisiimtų sutartinių įsipareigojimų vykdymo kontrolė</t>
  </si>
  <si>
    <t>Priešprojektiniai tyrinėjimų techninės sąmatinės dokumentacijos sudarymo, ekspertizės viešųjų pirkimų organizavimas, paslaugų teikėjo  prisiimtų sutartinių įsipareigojimų vykdymo kontrolė</t>
  </si>
  <si>
    <t>Darbų techninė priežiūros koordinavimas, vykdymo kontrolė</t>
  </si>
  <si>
    <t>Remonto darbų viešųjų pirkimų organizavimas, rangos darbų koordinavimas, rangovo prisiimtų sutartinių įsipareigojimų vykdymo kontrolė</t>
  </si>
  <si>
    <t>Administracijos skyriams priskirtų funkcijų kokybiško vykdymo, administracinės naštos mažinimo priemonių vykdymo užtikrinimas</t>
  </si>
  <si>
    <t>Korupcijos prevencijos, lygias galimybes užtikrinančių priemonių įgyvendinimas</t>
  </si>
  <si>
    <t> Duomenų teikimas Registrų centrui</t>
  </si>
  <si>
    <t xml:space="preserve">Civilinės metrikacijos ir archyvo skyrius </t>
  </si>
  <si>
    <t> Informacijos paieška, pažymų, išrašų išrašymas, kopijų darymas, dokumentų išdavimas, konsultavimas</t>
  </si>
  <si>
    <t> Įrašų registravimas, papildymas, anuliavimas, atkūrimas. Vardų, pavardžių pakeitimas, ištaisymas</t>
  </si>
  <si>
    <t xml:space="preserve">Valstybinės kalbos vartojimo ir taisyklingumo kontrolės vykdymas įmonėse, įstaigose, organizacijose </t>
  </si>
  <si>
    <t>Vyr. specialistas (kalbos tvarkytoja)</t>
  </si>
  <si>
    <t>Metodinių patarimų, straipsnių žiniasklaidoje, interneto svetainėje  rengimas</t>
  </si>
  <si>
    <t>Fizinių bei juridinių asmenų konsultavimas</t>
  </si>
  <si>
    <t>Už vaiko saugumą ir gerovę atsakingų institucijų veiksmų suderinamumas, teikiant koordinuotas paslaugas</t>
  </si>
  <si>
    <t>Vyr. specialistas (tarpinstitucinio bendradarbiavimo kordinatorius)</t>
  </si>
  <si>
    <t>Savivaldybės jaunimo politikos programų ir priemonių rengimas bei įgyvendinimas</t>
  </si>
  <si>
    <t>Savivaldybės institucijų bei įstaigų veiklos koordinavimas jaunimo politikos srityje</t>
  </si>
  <si>
    <t>Duomenų apie savivaldybės teritorijoje gyvenančio jaunimo padėties rinkimas ir sisteminimas, pokyčių analizė, išvadų ir pasiūlymų teikimas</t>
  </si>
  <si>
    <t xml:space="preserve"> Lietuvos Respublikos valstybės garantuojamos teisinės pagalbos įstatymo nustatyta tvarka teisinės informacijos, teisinės konsultacijos teikimas, valstybės ir savivaldybių institucijoms skirtų dokumentų rengimas, išskyrus procesinius dokumentus. </t>
  </si>
  <si>
    <t>Teisės ir personalo skyrius</t>
  </si>
  <si>
    <t>Patarimų dėl ginčo išsprendimo ne teismo tvarka, veiksmų dėl taikaus ginčo išsprendimo teikimas, taikos sutarties parengimas</t>
  </si>
  <si>
    <t>Duomenų teikimas Konkurencijos tarybai</t>
  </si>
  <si>
    <t>Biudžeto ir finansų skyrius</t>
  </si>
  <si>
    <t>Valstybinės žemės ir kito turto  perėmimo procedūrų vykdymas</t>
  </si>
  <si>
    <t>Turto valdymo skyrius, Architektūros ir urbanistikos skyrius</t>
  </si>
  <si>
    <t>Atsiskaitymas už interneto ryšio  tiekimą paslaugų teikėju</t>
  </si>
  <si>
    <t>Ekstremalių situacijų/ įvykių padarytų nuostolių apmokėjimas</t>
  </si>
  <si>
    <t>Fondo administravimas</t>
  </si>
  <si>
    <t>Finansinių įsipareigojimų vykdymas</t>
  </si>
  <si>
    <t>Duomenų ir pateisinamųjų dokumentų iš vežėjų rinkimas, sisteminimas, analizė ir teikimas Apskaitos, Biudžeto ir finansų skyriams</t>
  </si>
  <si>
    <t>Turto valdymo skyrius</t>
  </si>
  <si>
    <t>Ekstremalių situacijų/ įvykių padarytų nuostolių apmokėjimas, priemonių įsigijimas</t>
  </si>
  <si>
    <t>Komunikacijos su bendruomene ir visuomenės informavimo koordinavimas</t>
  </si>
  <si>
    <t>Dalyvavimas LSA veikloje, sprendžianti narių – savivaldybių bendruosius klausimus</t>
  </si>
  <si>
    <t>Kauno apskrities savivaldybių regioninis bendradarbiavimas, kvalifikacijos tobulinimas, projektų įgyvendinimas</t>
  </si>
  <si>
    <t>IT įrangos, programų, IS atnaujinimo viešųjų pirkimų organizavimas, įdiegtų programų, IS priežiūra ir plėtros organizavimas</t>
  </si>
  <si>
    <t>Bendrasis skyrius</t>
  </si>
  <si>
    <t>Įgyvendinamų programos priemonių koordinavimas</t>
  </si>
  <si>
    <t xml:space="preserve">Bendrasis skyrius </t>
  </si>
  <si>
    <t>Civilinės saugos ekstremaliųjų situacijų valdymo plano prevencinių priemonių rengimas (atnaujinimas)</t>
  </si>
  <si>
    <t>Vyr. specialistas (civilinei ir priešgaisrinei saugai)</t>
  </si>
  <si>
    <t xml:space="preserve">Administracijos struktūrinių padalinių, įstaigų, įmonių darbų saugos patikrinimų vykdymas, priešgaisrinės tarnybos parengties kontroliavimas </t>
  </si>
  <si>
    <t>Rajono civilinės saugos perspėjimo sistemos būklės kontroliavimas,  civilinės saugos mokymų organizavimas</t>
  </si>
  <si>
    <t>Pasirengimo mobilizacijai, demobilizacijai ir priimančios šalies paramos teikimo administravimas</t>
  </si>
  <si>
    <t>Vyr. specialistas (mobilizacijai ir civilinei saugai)</t>
  </si>
  <si>
    <t xml:space="preserve">Duomenų rinkimas, sisteminimas, savivaldybės mobilizacijos plano rengimas </t>
  </si>
  <si>
    <t>Mobilizacinio ar priimančios šalies paramos teikimo mokymo organizavimas, koordinavimas</t>
  </si>
  <si>
    <t>Vaizdo stebėjimo sistemos ir transporto priemonių greičio, raudono šviesoforo signalo pažeidimo fiksavimo sistemos įrangos nuomos, šių sistemų įrengimo ir priežiūros sutarties koordinavimas</t>
  </si>
  <si>
    <t>Naujai nutiesti gatvės dalį Kėdainių mieste (T.Bružaitės g.)</t>
  </si>
  <si>
    <t xml:space="preserve">Kėdainių rajono savivaldybės administracijos 2021 metų veiklos plano asignavimai </t>
  </si>
  <si>
    <t>Česlavo Milošo premijos konkurso organizavimas</t>
  </si>
  <si>
    <t>Išmokų pervedimas</t>
  </si>
  <si>
    <t>Koplytstulpio tvarkybos darbų viešojo pirkimo organizavimas, rangovo prisiimtų sutartinių įsipareigojimų vykdymo kontrolė</t>
  </si>
  <si>
    <t>Priemonių įgyvendinimo koordinavimas</t>
  </si>
  <si>
    <t>Atlikti vietinės reikšmės kelių ir gatvių  inventorizaciją, kokybės kontrolę, diegti eismo saugumo priemones</t>
  </si>
  <si>
    <t>Rangos darbų viešųjų pirkimų organizavimas, rangos darbų koordinavimas, rangovo prisiimtų sutartinių įsipareigojimų vykdymo kontrolė, seniūnijų konsultavimas</t>
  </si>
  <si>
    <t>Paslaugų viešųjų pirkimų organizavimas, vykdomų veiklų koordinavimas, rangovo prisiimtų sutartinių įsipareigojimų vykdymo kontrolė</t>
  </si>
  <si>
    <t>~40</t>
  </si>
  <si>
    <t>~60</t>
  </si>
  <si>
    <t>Rangos darbų viešųjų pirkimų organizavimas, rangos darbų koordinavimas, rangovo prisiimtų sutartinių įsipareigojimų vykdymo kontrolė, miesto seniūnijos konsultavimas</t>
  </si>
  <si>
    <t>Rangovo prisiimtų sutartinių įsipareigojimų vykdymo kontrolė</t>
  </si>
  <si>
    <t>Projektavimo, rangos darbų viešųjų pirkimų organizavimas, rangovų prisiimtų sutartinių įsipareigojimų vykdymo kontrolė</t>
  </si>
  <si>
    <t>1080</t>
  </si>
  <si>
    <t>Draugystės g. rangos darbų koordinavimas, rangovo prisiimtų sutartinių įsipareigojimų vykdymo kontrolė</t>
  </si>
  <si>
    <t>Žilvičių g. rangos darbų koordinavimas, rangovo prisiimtų sutartinių įsipareigojimų vykdymo kontrolė</t>
  </si>
  <si>
    <t>Rasos g. su šaligatviais rangos darbų koordinavimas, rangovo prisiimtų sutartinių įsipareigojimų vykdymo kontrolė</t>
  </si>
  <si>
    <t>~320</t>
  </si>
  <si>
    <t xml:space="preserve">                                                                                                                                                                                                                       </t>
  </si>
  <si>
    <t>~258</t>
  </si>
  <si>
    <t>~312</t>
  </si>
  <si>
    <t>~1100</t>
  </si>
  <si>
    <t xml:space="preserve">Daukšių g. (~1080 m) projektavimo, rangos darbų viešojo pirkimo organizavimas, paslaugų teikėjo prisiimtų sutartinių įsipareigojimų vykdymo kontrolė </t>
  </si>
  <si>
    <t xml:space="preserve">~944 </t>
  </si>
  <si>
    <t>~1,9/   0,5</t>
  </si>
  <si>
    <t>Projektuojamų/Įrengiamų dviračių takų, km</t>
  </si>
  <si>
    <t xml:space="preserve">Naujai įrengtų WiFi prieigos taškų  skaičius </t>
  </si>
  <si>
    <t>Kompensuoti patirtas išlaidas už skiepijimo nuo COVID-19 ligos (koronaviruso infekcijos) paslaugas</t>
  </si>
  <si>
    <t>~20</t>
  </si>
  <si>
    <t>Įrengti medicinos punktą Langakių kaime</t>
  </si>
  <si>
    <t>Rangos darbų viešojo pirkimo organizavimas, rangos sutarties vykdymo kontrolė</t>
  </si>
  <si>
    <t>45</t>
  </si>
  <si>
    <t>Žemės plotas, kuriame atlikti nusausintų plotų melioracijos sistemų rekonstrukcijos darbai, ha</t>
  </si>
  <si>
    <t>Priemonės koordinavimas (įgyvendintojas - asociacija "Latupis")</t>
  </si>
  <si>
    <t>Grąžinti paskolas, skolas, palūkanas</t>
  </si>
  <si>
    <t>Parengti bendrojo ir ikimokyklinio ugdymo įstaigų (skyrių) pastatų modernizavimo technines dokumentacijas ir atlikti darbus</t>
  </si>
  <si>
    <t>Parengtos dokumentacijos skaičius</t>
  </si>
  <si>
    <t>Energetinių auditų ir investicijų projektų (l/d "Varpelis" ir l/d "Vyturėlis") parengimo viešojo pirkimo organizavimas, sutarties koordinavimas, paslaugų teikėjo prisiimtų sutartinių įsipareigojimų vykdymo kontrolė</t>
  </si>
  <si>
    <t>2/0</t>
  </si>
  <si>
    <t>Janušavos ir Gluosnių g. techninės dokumentacijos korektūros viešojo pirkimo organizavimas, paslaugų teikėjo prisiimtų sutartinių įsipareigojimų vykdymo kontrolė</t>
  </si>
  <si>
    <t>Projekto koordinavimas, viešųjų pirkimų organizavimas, paslaugų teikėjo prisiimtų sutartinių įsipareigojimų vykdymo kontrolė</t>
  </si>
  <si>
    <t>Dokumentacijos dėl darnaus judumo priemonių įdiegimo parengimas</t>
  </si>
  <si>
    <t>Projektuojamos atnaujinti dangos dalis, m</t>
  </si>
  <si>
    <t xml:space="preserve">PATVIRTINTA                                                                                                                           Kėdainių rajono savivaldybės administracijos direktoriaus                            2021 m. kovo 12  d.  įsakymu Nr.AD-1-277                                                         (Kėdainių rajono savivaldybės administracijos direktoriaus                            2021 m.  rugsėjo      d.  įsakymo Nr.AD-1-         redakcija)                                                                            </t>
  </si>
  <si>
    <t>Dalyvauti įgyvendinant projektą "Asociacijos" "Latupis" nariams priklausančių ir valstybinių melioracijos statinių rekonstravimas"</t>
  </si>
  <si>
    <t>Apskaičiuoti stumbrų daromą žalą, naudojant pažangius dirbtinio intelekto pagrindo sukurtus algoritmus ir palydovinių vaizdų informaciją</t>
  </si>
  <si>
    <t>Sukurtų sprendinių skaičius</t>
  </si>
  <si>
    <t>Priemonės koordinavimas, paslaugų viešųjų pirkimų organizavimas, paslaugų teikėjo prisiimtų sutartinių įsipareigojimų vykdymo kontrolė</t>
  </si>
  <si>
    <t xml:space="preserve">PATVIRTINTA                                                                                                                           Kėdainių rajono savivaldybės administracijos direktoriaus                            2021 m. kovo 12  d.  įsakymu Nr.AD-1-277                                                                                          (Kėdainių rajono savivaldybės administracijos direktoriaus                            2021 m. rugsėjo     d.  įsakymo Nr.AD-1-       redakcija)                                                                            </t>
  </si>
  <si>
    <t>Paskiepytų vakcina gyventojų procentinė dalis (ne mažiau)</t>
  </si>
  <si>
    <t>70</t>
  </si>
  <si>
    <t>Paslaugas gaunančių asmenų skaičius</t>
  </si>
  <si>
    <t>100</t>
  </si>
  <si>
    <t>ES dalies už atliktus darbus apmokėjimas, proc.</t>
  </si>
  <si>
    <t>Išplėsti  buitinių  nuotekų tinklus Labūnavos gyvenvietėje, Nevėžio g, ir Vainikų g.</t>
  </si>
  <si>
    <t xml:space="preserve">Įrengti ir išplėsti vandentiekio ir buitinių nuotekų tinklus Surviliškio kaime </t>
  </si>
  <si>
    <t>Parengti vandentiekio ir nuotekų tinklų įrengimo  Langakių k. projektą</t>
  </si>
  <si>
    <t>Rekonstruojamų objektų skaičius</t>
  </si>
  <si>
    <t xml:space="preserve">PATVIRTINTA                                                                                                                           Kėdainių rajono savivaldybės administracijos direktoriaus                            2021 m. kovo 12  d.  įsakymu Nr.AD-1-277                                                      (Kėdainių rajono savivaldybės administracijos direktoriaus                            2021 m.  rugsėjo      d.  įsakymo Nr.AD-1-       redakcija)                                                                            </t>
  </si>
  <si>
    <t>Paraiškos teikimas, rangos darbų, projektavimo viešojo pirkimo organizavimas, angos darbų koordinavimas, rangovo prisiimtų sutartinių įsipareigojimų vykdymo kontrolė</t>
  </si>
  <si>
    <t>3,67</t>
  </si>
  <si>
    <t>Remti bendruomenių veiklą savivaldybėje</t>
  </si>
  <si>
    <t>Nevyriausybinių organizacijų ir bendruomeninės veiklos koordinavimas</t>
  </si>
  <si>
    <t>Įgyvendinta projektų veiklų proc.</t>
  </si>
  <si>
    <t xml:space="preserve">PATVIRTINTA                                                                                                                           Kėdainių rajono savivaldybės administracijos direktoriaus                            2021 m. kovo 12  d.  įsakymu Nr.AD-1-277                                          (Kėdainių rajono savivaldybės administracijos direktoriaus                            2021 m.. gruodžio    d.  įsakymo Nr.AD-1-       redakcija)                                                                            </t>
  </si>
  <si>
    <t xml:space="preserve">PATVIRTINTA                                                                                                                           Kėdainių rajono savivaldybės administracijos direktoriaus                            2021 m. kovo 12  d.  įsakymu Nr.AD-1-277                                          (Kėdainių rajono savivaldybės administracijos direktoriaus                            2021 m.  gruodžio   d.  įsakymo Nr.AD-1-       redakcija)                                                                            </t>
  </si>
  <si>
    <t>Projektų, vykdomų apmokėjimo kompensavimo būdus, skaičius</t>
  </si>
  <si>
    <t>Planuota reikšmė</t>
  </si>
  <si>
    <t>Pasiekta reikšmė</t>
  </si>
  <si>
    <t>Nukrypimų nuo plano priežastys, pastabos, komentarai</t>
  </si>
  <si>
    <t>Švietimo  skyrius</t>
  </si>
  <si>
    <t>Socialinės paramos skyrius, Švietimo skyrius</t>
  </si>
  <si>
    <t>Panaudoti 2021-ųjų m. asignavimai, tūkst. Eur</t>
  </si>
  <si>
    <t>Kėdainių rajono savivaldybės administracijos 2021 metų veiklos plano įgyvendinimo ataskaita</t>
  </si>
  <si>
    <t>Metų mokytojo vardas suteiktas Kėdainių šviesiosios gimnazijos chemijos mokytojai metodininkei Irmai Krivickienei</t>
  </si>
  <si>
    <t>Švietimo skyrius koordinavo 6 gimnazijų, Suaugusiųjų ir jaunimo mokymo centro, 3 progimnazijų, 6 pagrindinių mokyklų, mokyklos-darželio, 7 lopšelių-darželių, 3 neformaliojo vaikų švietimo mokyklų ir Švietimo pagalbos tarnybos veiklą. Ikimokyklinio ir priešmokyklinio ugdymo grupės veikė Josvainių ir Šėtos socialiniuose ugdymo centruose</t>
  </si>
  <si>
    <t>2021 m.  skirta lėšų 4 įstaigų įgyvendinamų projektų kofinansavimui</t>
  </si>
  <si>
    <t>Parengti viešųjų pastatų, esančių Josvainių g.53 ir Pavasario g.8, Kėdainiuose, energinio efektyvumo didinimo investicijų projektai</t>
  </si>
  <si>
    <t>Patikslinti  Kėdainių rajono savivaldybės mokyklų tinklo pertvarkos 2016-2020 m. bendrąjį planą ir parengti  2021 - 2025 metų bendrąjį planą</t>
  </si>
  <si>
    <t>2021 m. finansuota 20 vaikų vasaros poilsio ir užimtumo stovyklų  programų, kuriose dalyvavo 533 vaikai, iš kurių 185  - socialiai remtini vaikai, 101 - iš socialinės ir rizikos šeimų</t>
  </si>
  <si>
    <t>Programos lėšomis paskatinti mokytojai už mokinių parengimą olimpiadoms ir pasiekimus, už inovatyvias ugdymo idėjas ir jų įgyvendinimą, 1 mokytojui iš dalies kompensuotas būsto nuomos mokestis, 2 mokytojams  finansuotas dalinis persikvalifikuojančių mokytojų studijos</t>
  </si>
  <si>
    <t>Už pasiekimus dalykinėse olimpiadose, konkursuose, meno festivaliuose ir sporto varžybose buvo apdovanoti 109 mokiniai</t>
  </si>
  <si>
    <t>76</t>
  </si>
  <si>
    <t>Gavus papildomą finansavimą, tęsti modernių ir saugių erdvių kūrimo darbai progimnazijoje: atnaujintos 4 klasės, įsigyti baldai</t>
  </si>
  <si>
    <t>Baigti Kėdainių lopšelio-darželio „Vaikystė“ pastato modernizavimo darbai, diegiant energinio efektyvumo priemones. Įgyvendinant ES projektą, interaktyvi įranga moderniai įrengtose grupėse</t>
  </si>
  <si>
    <t>Baigti Kėdainių lopšelio-darželio "Žilvitis" pastato modernizavimo darbai, diegiant energinio efektyvumo priemones, šiuolaikiškai ir moderniai įrengta 1 grupės edukacinės erdvė, nupirkti baldai, įranga, sukurta saugi ir funkcionali aplinka</t>
  </si>
  <si>
    <t xml:space="preserve">Tęsti gimnazijos pastato rekonstrukcijos darbai   </t>
  </si>
  <si>
    <t>Darželių grupių bei egzaminų centrų patalpose įrengta vėdinimo (kondicionavimo) sistema</t>
  </si>
  <si>
    <t>Programos lėšomis mokamos lizingo įmokos už įsigytą  universalų distancinį valdymo rentgeno diagnostikos aparatą, perkami tuberkulino mėginiai</t>
  </si>
  <si>
    <t>Įgyvendinant programą savivaldybės biudžeto lėšomis dantų protezavimo paslaugos suteiktos 86 asmenims</t>
  </si>
  <si>
    <t>1/3017/ 3199</t>
  </si>
  <si>
    <t>1/              657</t>
  </si>
  <si>
    <t xml:space="preserve">Programos lėšomis įsigijus impulsinį mobilų rentgeno aparatą su C  lanku atliktos gydytojų ortopedų-traumatologų, urologų operacijos. </t>
  </si>
  <si>
    <t>Programos lėšomis skirta 248 vnt. kūdikių kraitelių</t>
  </si>
  <si>
    <t>Programos lėšomis mokamos lizingo įmokos  už  endoskopinę įrangą su vežimėliu bei endoskopų plovimo ir dezinfekavimo mašiną. Dėl Covid-19 taikomų priemonių buvo pailgintas dezinfekcijos laikas tarp ligonių priėmimo, kas sąlygojo mažesnį priimtų pacientų skaičių</t>
  </si>
  <si>
    <t xml:space="preserve">Programos lėšomis mokamos lizingo įmokos už skaitmenizuoto mamografo įsigijimą, atlikta 2868 mamografijų ir vertinimo paslaugų </t>
  </si>
  <si>
    <t>Įsigytos įrangos skaičius/atliktų ultragarsinių tyrimų sk.(1 gydytojui)</t>
  </si>
  <si>
    <t>Programos lėšomis mokamos lizingo įmokos  už įsigytą ultragarsinį aparatą. Vienas gydytojas vidutiniškai atliko 444 vnt. ultragarsinių tyrimų</t>
  </si>
  <si>
    <t xml:space="preserve">Tęsiantis pandeminei situacijai ir įvertinant visų medikų didelį darbą ir pasiaukojimą,  Metų mediko apdovanojimas neteiktas, nes visi rajono medikai verti Metų mediko vardo. Medicinos darbuotojų dienos proga organizuotas šventinis paminėjimas </t>
  </si>
  <si>
    <t xml:space="preserve">Baigti Akademijos ambulatorijos įrengimo ir pritaikymo visuomenės poreikiams darbai </t>
  </si>
  <si>
    <t xml:space="preserve">Įgyvendinant projektą teiktos stacionarios Žemo slenksčio kabinete ir mobilios paslaugos 1261 lankytojui, įsigytos priemonės (atrankiniai greitieji ŽIV, Hepatitų C, B, sifilio testai,  vienkartinės dezinfekcinės, žaizdų gydymo  priemonės, utilizavimo konteineriai ir transportavimo įranga (krepšiai) mobilioms paslaugoms teikti) </t>
  </si>
  <si>
    <t xml:space="preserve">Gyventojų, galėsiančių pasinaudoti  medicininėmis paslaugomis, skaičius </t>
  </si>
  <si>
    <t>Projektą įgyvendina Kėdainių PSPC. Projekto įgyvendinimo metu tuberkulioze sergantiems pacientams, ambulatorinio gydymo metu   dalijami maisto talonai</t>
  </si>
  <si>
    <t>Lėšos skirtos užkrečiamųjų ligų sričiai, COVID-19 viruso sukeltos ligos valdymui, sveikatos priežiūros įstaigoms, siekiant įsigyti infekcijos kontrolės valdymui skirtas priemones, taip pat psichikos sveikatos gerinimo srityje, traumatizmo prevencijai, kaip ir kasmet buvo vykdomas maudymosi vietų monitoringas, atsižvelgiant į gyventojų skundus – triukšmo lygio matavimai.</t>
  </si>
  <si>
    <t>68,3</t>
  </si>
  <si>
    <t>Asmenims išmokėtos tikslinės kompensacijos</t>
  </si>
  <si>
    <t>Įgyvendinant šį melioracijos statinių naudotojų asociacijos „Latupis“ ir partnerio Savivaldybės projektą nusausinta 108 ha dirbamos žemės Akademijos ir Kalnaberžės kadastrinėse vietovėse, rekonstruota 10 km rinktuvų, 20 km sausintuvų</t>
  </si>
  <si>
    <t>Suremontuota drenažo sistemų 9 ha plote, 33,14 km magistralinių griovių (2020 m. – 43,16 km; 2019 m. – 38,27 km), 24 vandens pralaidos, prižiūrimi 9,2 km apsauginių pylimų, 1 vandens siurblinė, nušienauta 129,68 ha griovių šlaitų. Parengta projektinė dokumentacija griovių remonto darbams Dotnuvos, Keleriškių, Kalnaberžės, Josvainių, Vainikų, Pelutavos kadastrinėse vietovėse.</t>
  </si>
  <si>
    <t>Atlikti lietaus kanalizacijos-drenažų sistemų  remonto darbai Tiskūnų, Šlapaberžės, Kunionių, Ažytėnų gyvenvietėse, Kėdainių miesto Aruodų g.</t>
  </si>
  <si>
    <t>Vykdytos duomenų rinkinio tvarkymo funkcijos</t>
  </si>
  <si>
    <t>Atnaujinamų viešosios paskirties pastatų skaičius</t>
  </si>
  <si>
    <t>Įsigytas Kėdainių kultūros centro Labūnavos skyriaus pastatas (iš viso už 70 tūkst. Eur)</t>
  </si>
  <si>
    <t>Vykdyti kultūros centro rekonstrukcijos darbai</t>
  </si>
  <si>
    <t>Parengta techninio projekto "B" laida, metų pabaigoje vykdytos rangos viešojo pirkimo procedūros</t>
  </si>
  <si>
    <t>Parengtas Akademijos kultūros centro langų keitimo projektas</t>
  </si>
  <si>
    <t xml:space="preserve">Lėšos skirtos bendruomeninių organizacijų patalpų ir turto draudimo, komunalinių paslaugų ir kitų išlaidų iš dalies finansavimui. </t>
  </si>
  <si>
    <t>8 ugdymo įstaigose vykdyti remonto darbai</t>
  </si>
  <si>
    <t>2021 m. pastatytas, sumontuotas ir įrengtas kilnojamas medicinos punktas</t>
  </si>
  <si>
    <t>Metų socialinio darbuotojo apdovanojimas skirtas Kėdainių rajono savivaldybės administracijos Krakių seniūnijos socialinei darbuotojai Vilmai Berulienei</t>
  </si>
  <si>
    <t>Įgyvendinant projektą teikiamos psichologo paslaugos ir pozityvios tėvystės užsiėmimai. Asmenys noriai naudojasi paslaugomis, ypatingai psichologų pagalba</t>
  </si>
  <si>
    <t>Socialiniuose būstuose keisti langai, atlikti elektros instaliacijos, vandentiekio remonto, vamzdynų, sanitarinių įrenginių keitimo (remonto) ir kiti darbai</t>
  </si>
  <si>
    <t>Vykdyti trečiojo bendruomeninio vaikų globos namų buto įrengimo darbai</t>
  </si>
  <si>
    <t>Krepšinio komanda „Nevėžis“ 2019/2020 m. LKL čempionate iškovojo 10 vietą</t>
  </si>
  <si>
    <t>Krepšinio komanda „Nevėžis“ 2020/2021 m. LKL čempionate iškovojo 10 vietą</t>
  </si>
  <si>
    <t xml:space="preserve">Finansuotos 4 prioritetinių sporto šakų (1 – krepšinio, 2 – futbolo, 1 – bokso) veiklos programos </t>
  </si>
  <si>
    <t>Finansuota 15 gyventojų fizinio aktyvumo plėtros bei 10 sporto veiklos projektų. Projektų veiklose dalyvavo per 2 tūkst. asmenų</t>
  </si>
  <si>
    <t xml:space="preserve">Kultūros ir sporto skyrius, bendradarbiaudamas su rajono sporto nevyriausybinėmis organizacijomis, biudžetinėmis įstaigomis, 2021 m. organizavo krepšinio, futbolo, bokso, šachmatų, šaškių, teniso, stalo teniso, turizmo, sportinių šokių, lengvosios atletikos, tinklinio, dziudo imtynių, dviračių sporto, karate, kultūrizmo, žolės riedulio ir kitų sporto šakų varžybas, respublikinius, tarptautinius ir kitus renginius. </t>
  </si>
  <si>
    <t xml:space="preserve">Baigti naujos dangos, kurią miesto stadionui skyrė Lietuvos futbolo federacija, keitimo darbai, baigti Kėdainių miesto stadiono aptarnavimo ir buities pastato su dengtomis tribūnomis statybos darbai </t>
  </si>
  <si>
    <t>Parengtas stadiono ir sporto aikštyno atnaujinimo techninis projektas, atlikta techninio projekto ekspertizė</t>
  </si>
  <si>
    <t>Pateikus paraišką papildomam finansavimui, įsigytos saugojimo spintos, suolai su atramomis bei sublokuotos kėdės</t>
  </si>
  <si>
    <t>Koordinuotas savanoriškos tarnybos įgyvendinimas savivaldybėje</t>
  </si>
  <si>
    <t>Konkurso būdu finansuoti 5 projektai, kurių veiklose dalyvavo 231 jaunuoliai</t>
  </si>
  <si>
    <t xml:space="preserve">Finansuoti 5 jaunimo ir/ar su jaunimu dirbančių organizacijų projektai, į kurių veiklas įsitraukė  247 jaunuolių (14–29 m.). </t>
  </si>
  <si>
    <t>Finansuota Kėdainių rajono mokinių savivaldos plėtros  programa, programos priemonėse  dalyvavo 2 919asmenys (tiesioginiu ir nuotoliniu būdu).</t>
  </si>
  <si>
    <t>Konkurso būdu iš pateiktų 46 paraiškų,  finansuota 19 projektų, kurių metu organizuotas 51 edukacinis užsiėmimas ir seminaras, 14 parodų ir 53 kiti renginiai. Projektų veiklose dalyvavo 5170 dalyviai ir žiūrovai.</t>
  </si>
  <si>
    <t>2021 m. Kėdainių krašto garbės piliečio Česlovo Milošo premijos laureate tapo Giedrė Kadžiulytė – redaktorė, leidėja, kultūros renginių organizatorė bei leidyklos „Apostrofa“ vadovė</t>
  </si>
  <si>
    <t>Krašto kultūros premija įteikta  Albinai Mackevičienei, Kėdainių krašto dailės draugijos pirmininkei, tautodailininkei už etninės kultūros puoselėjimą, aktyvią kūrybinę ir kultūrinę meninę veiklą</t>
  </si>
  <si>
    <t>Konkurso būdu finansuota 14 projektų, skirtų vietos bendruomenės aktyvinimui ir telkimui, bendruomeniškumo bei pilietiškumo ugdymui, savanoriškos veiklos plėtojimui ir pan.</t>
  </si>
  <si>
    <t xml:space="preserve">Dalinai finansuoti nevyriausybinių ir bendruomeninių organizacijų vietos projektai. Su vietos projektų vykdytojais pasirašyta 14 Savivaldybės biudžeto lėšų naudojimo sutarčių: 8 projektų vykdymas 2021 m. užbaigtas, 6 projektų įgyvendinimas tęsis 2022 m. </t>
  </si>
  <si>
    <t xml:space="preserve">Dalinai finansuoti nevyriausybinių ir bendruomeninių organizacijų vietos projektai. Su projektų vykdytojais pasirašyta 19 Savivaldybės biudžeto lėšų naudojimo sutarčių </t>
  </si>
  <si>
    <t xml:space="preserve">Kėdainių TVIC vykdė lankytojų, kaimo turizmo, apgyvendinimo įmonių, muziejų duomenų apskaitą ir analizę </t>
  </si>
  <si>
    <t>Lėšos skirtos Kėdainių Šv. Juozapo  bažnyčios šoninių altorių restauracijos projektui parengti (Altorių fotogrametriniams matavimams atlikti), Josvainių Visų Šventųjų  bažnyčios bokštų stogo dangos ir bokšto sutvarkymo darbams, Šėtos Švenčiausiosios trejybės bažnyčios elektrotechnikos darbams, Kėdainių Šv. Jurgio  bažnyčios vargonų restauracijai</t>
  </si>
  <si>
    <r>
      <rPr>
        <sz val="10"/>
        <color theme="1"/>
        <rFont val="Times New Roman"/>
        <family val="1"/>
        <charset val="186"/>
      </rPr>
      <t>Rajone  įregistruotos 2764 žemės ūkio ir kaimo valdos, įregistruoti ir veikiantys 1839 ūkininkų ūkiai. 2021 m. rajone padidėjo įregistruotų ūkininkų ūkių skaičius, nes atsirado reali galimybė gauti paramą jaunesniems ūkininkams, pateikusiems paraiškas pagal Lietuvos kaimo plėtros 2014–2020 m. programos priemonę „Parama jaunųjų ūkininkų įsikūrimui“. Vidutinis vieno rajono  ūkio dydis</t>
    </r>
    <r>
      <rPr>
        <sz val="10"/>
        <color rgb="FFFF0000"/>
        <rFont val="Times New Roman"/>
        <family val="1"/>
        <charset val="186"/>
      </rPr>
      <t xml:space="preserve"> </t>
    </r>
    <r>
      <rPr>
        <sz val="10"/>
        <color theme="1"/>
        <rFont val="Times New Roman"/>
        <family val="1"/>
        <charset val="186"/>
      </rPr>
      <t>2021 m. siekė 40,60 ha. Ūkiai kasmet stambėja.Atsižvelgiant į pastarųjų metų gamtines sąlygas, auga pasėlių draudimas  nuo gamtos reikšinių. Dėl pasėlių dalies draudimo įmokų kompensavimo iš valstybės biudžeto lėšų pateikta 25 proc. arba 21 paraiška daugiau nei 2020 m. Atitinkamai didėjo apskaičiuota kompensacijos suma. 2021 m., palyginus su 2020 m., bendra medžiojamųjų gyvūnų padarytos žalos suma padidėjo 25 proc. Pagrindiniai ūkininkų nuostolių kaltininkai Kėdainių rajone vis dėlto išlieka stumbrai. Žemės ūkio technikos valstybinės techninės apžiūros vykdomos kas 2 metai.  Iš viso 2021 m. aptarnautos rajone registruotos technikos skaičius – 7245 vnt., surinkta ~30,8 tūkst. Eur rinkliavos už technikos registravimą. Ataskaitiniu laikotarpiu dėl COVID-19 pandemijos ir su ja susijusių ribojimų susidariusi situacija ūkininkams skirta pagalba - tęstas  palūkanų, sumokėtų už paskolas ir lizingo paslaugas be garantijos, kompensavimas COVID-19 ligos protrūkio laikotarpiu; pratęstas paraiškų rinkimas pagal Lietuvos kaimo plėtros 2014–2020 metų programos priemonę „Išimtinė laikina parama ūkininkams ir MVĮ, kuriuos ypač paveikė COVID-19 krizė“; pratęstas paraiškų rinkimas daržovių augintojams, kuriems, reaguojant į COVID 19 protrūkį, buvo skiriama laikinoji valstybės pagalba.</t>
    </r>
  </si>
  <si>
    <t>Įgyvendintos 4 aplinkos kokybės gerinimo ir apsaugos priemonės</t>
  </si>
  <si>
    <t>Vykdytos aplinkos atkūrimo priemonės</t>
  </si>
  <si>
    <t xml:space="preserve">Vykdyta Aplinkos monitoringo 2019-2024 m. programa, atlikti papildomi tyrimai, nustatant sunkiųjų metalų (švino) kiekį. </t>
  </si>
  <si>
    <t>Šerkšnės, Nevėžio, Obelies upių vandens tyrimai</t>
  </si>
  <si>
    <t xml:space="preserve"> Seniūnijoms skirtos lėšos želdiniams įsigyti, želdynams prižiūrėti, pakabintos Kaštoninės keršakandės gaudyklės. </t>
  </si>
  <si>
    <t>Lėšos skirtos želdiniams repelentais apdoroti, tvoroms įrengti pasėliams ir medeliams apsaugoti</t>
  </si>
  <si>
    <t>Prenumeruoti leidiniai „Žaliasis pasaulis“, „Miškai“ ir „Lututė“</t>
  </si>
  <si>
    <t>Organizuoti Europos judumo savaitės renginiai (suorganizuotos net 76 skirtingos veiklos, kurias įgyvendino 16 rajono įstaigų), 2 ugdymo įstaigoms sumokėtas gamtosauginių mokyklų programos dalyvio mokestis, pagaminta plakatų „Nedegink žolės“ Kėdainių rajono mokykloms, darželiams, švietimo ir savivaldybės įstaigoms, Suteiktos atliekų rūšiavimo ir aplinkosaugos kampanijos komunikacijos priemonių parengimo paslaugos, Sukurtas vaizdo klipas apie atliekų rūšiavimą ir aplinkosaugą</t>
  </si>
  <si>
    <t>Prenumeruoti leidiniai „Žaliasis pasaulis“, „Miškai“ ir „Lututė“, savaitraštis „Žaliasis pasaulis“ lopšeliams-darželiams, mokykloms-darželiams ir bibliotekoms, Atliktas Akademijos vandens telkinio įžuvinimas</t>
  </si>
  <si>
    <t xml:space="preserve"> Iš viso sterilizuotos / kastruotos, paskiepytos nuo pasiutligės ir paženklintos išoriniu žymekliu 192 katės. Taip pat buvo išduoti 3 leidimai įvežti, įsigyti, laikyti, veisti, parduoti pavojingus šunis savivaldybės teritorijoje</t>
  </si>
  <si>
    <t>Parengta techninė dokumentacija 35 antžeminių ir pusiau požeminių konteinerių aikštelių įrengimui. Dėl techninės dokumentacijos suderinimo su NŽT bei kitomis atsakingomis įstaigomis, užsitęsė projektavimo procedūros</t>
  </si>
  <si>
    <t xml:space="preserve">Likviduoti 3 pastatai Vilainių k. ir 1 pastatas Okainių k. Užsitęsus teisminėms procedūroms dėl kitų 4 objektų pripažinimo bešeimininkiais, griovimo darbai bus vykdomi 2022 m. </t>
  </si>
  <si>
    <t xml:space="preserve">Atlikti vandens transporto priemonių nuleidimo vietos įrengimo Angirių tvenkinyje darbai, valstybės biudžeto apmokėjimas kompensavimo būdu bus 2022 m. </t>
  </si>
  <si>
    <t xml:space="preserve">2021 m. bepriežiūrių ir bešeimininkių gyvūnų skaičius sumažėjo 59 gyvūnais, iš kurių 27 šunys ir 23 katės (sugauta 57, paimta iš gyventojų – 2). </t>
  </si>
  <si>
    <t xml:space="preserve">Įgyvendinta 10 projektų, kurių veiklose dalyvavo apie 940 vietos bendruomenių narių (gyventojų) </t>
  </si>
  <si>
    <t>Parengtas technologinio sprendimo prototipas</t>
  </si>
  <si>
    <t>4  mėgėjų meno kolektyvams skirta lėšų tautinių, archeologinių, istorinių kostiumų ar jų dalių įsigijimui, 3 mėgėjų meno kolektyvams iš dalies finansuotos išlaidos muzikos instrumentų įsigijimui</t>
  </si>
  <si>
    <t xml:space="preserve"> Kultūros ir sporto skyrius formavo ir įgyvendino rajono savivaldybės kultūros politiką muziejų, bibliotekų, etninės kultūros, meno mėgėjų veikloje bei kitose kultūros srityse, rūpinosi gyventojų bendrosios kultūros ugdymu.  Savivaldybės administracija iniciavo, organizavo, finansavo kitų įstaigų, organizacijų 41 kultūrinį renginį. Dėl šalyje skelbto karantino, dalis renginių, festivalių neįvyko. Dalinis finansavimas skirtas 2 knygų leidybai</t>
  </si>
  <si>
    <r>
      <t xml:space="preserve">19* </t>
    </r>
    <r>
      <rPr>
        <sz val="8"/>
        <rFont val="Times New Roman"/>
        <family val="1"/>
        <charset val="186"/>
      </rPr>
      <t>(išankstiniai duomenys)</t>
    </r>
  </si>
  <si>
    <t>Suvil</t>
  </si>
  <si>
    <t>trusk</t>
  </si>
  <si>
    <t>Vil</t>
  </si>
  <si>
    <t>Gudž</t>
  </si>
  <si>
    <t>šėt</t>
  </si>
  <si>
    <t>miestas</t>
  </si>
  <si>
    <t>dotn</t>
  </si>
  <si>
    <t>josv</t>
  </si>
  <si>
    <t>2021 m. organizuotas 59 bešeimininkių ir bepriežiūrių gyvūnų gaudymas, karantinavimas, laikina globa</t>
  </si>
  <si>
    <t>Įvyko rajoninės tarporganizacinės neįgaliųjų šaškių, bočios, stalo teniso varžybos, paraplegikų spartakiada, žygiai su šiaurietiškomis lazdomis. Dalyvauta respublikinės bočios varžybose, rankų lenkimo čempionate. Suorganizuotos 4 sportinės stovyklos pasiruošti varžyboms</t>
  </si>
  <si>
    <t>6/4</t>
  </si>
  <si>
    <t>Pasiruošimui ir dalyvavimui šalies ir tarptautiniuose sporto renginiuose įvyko 11 sporto stovyklų, jose  dalyvavo 99 sportininkai. Organizuotos aerobinės gimnastikos, krepšinio, šachmatų, šaškių, teniso, stalo teniso, turizmo, sportinių šokių, dviračių sporto, karate, kultūrizmo, žolės riedulio ir kitų sporto šakų varžybos ir kiti renginiai. Kėdainių rajono sportininkai ir komandos šalies pirmenybėse, čempionatuose, tarptautinėse varžybose įvairaus amžiaus grupėse ir atskirose sporto šakose laimėjo 113 medalių</t>
  </si>
  <si>
    <t>21/12/11</t>
  </si>
  <si>
    <t>10 / 9-10 / 450</t>
  </si>
  <si>
    <t>10 / 36</t>
  </si>
  <si>
    <t>2021 m. Kėdainių futbolo komanda „Nevėžis“ LFF Optibet A lygos čempionate iškovojo 10 vietą, sužaistos 36 rungtynės, įvykdyta 10 sportinių stovyklų</t>
  </si>
  <si>
    <t>11 / 6</t>
  </si>
  <si>
    <t>Dalyvauta šalies vaikų, jaunių ir jaunimo pirmenybėse septyniose amžiaus grupėse, 3 jauni žaidėjai papildė „Nevėžio“ komandą</t>
  </si>
  <si>
    <t>Suorganizuota 11 stovyklų, įvairaus amžiaus grupėse šalies ir tarptautinėse varžybose boksininkai iškovojo 14 medalių</t>
  </si>
  <si>
    <t>Peledn</t>
  </si>
  <si>
    <t>Įgyvendinant programą vykdytas  E. sveikatos IS funkcionalumų palaikymas, atnaujinimas ir diegimas, IKT įrangos modernizavimas, apmokyti nauji darbuotojai</t>
  </si>
  <si>
    <t>Programos lėšomis dalinai finansuotos ambulatorijų ir medicinos punktų komunalinės išlaidos. Pasitenkinimas teikiamomis paslaugomis išlieka pakankamai aukštas (gerai ir labai gerai vertina 93,3 proc. apklaustųjų), tačiau lyginant su 2020 m., rodiklis sumažėjo apie 3 proc. dėl objektyvių priežasčių - ekstremalios situacijos, susijusios su COVID-19 pandemija</t>
  </si>
  <si>
    <t>Dalinai kofinansuotas PSPC įgyvendinamas projektas. Atliktas numatytų ambulatorijų patalpų remontas, įsigyta įranga pirminės sveikatos priežiūros paslaugų teikimui</t>
  </si>
  <si>
    <t xml:space="preserve">Programos lėšomis mokamos lizingo įmokos  už įsigytą echoskopą. </t>
  </si>
  <si>
    <t xml:space="preserve">2021 m. Kėdainių TVIC sulaukė 6,5 proc. daugiau lankytojų nei 2020 m. (iš viso 8 007 lankytojai). Dėl besitęsiančios pandemijos ir ribojimų užsieniečių buvo 688 lankytojai, tai sudarė 8,6 proc. </t>
  </si>
  <si>
    <t>krakės</t>
  </si>
  <si>
    <t xml:space="preserve">Pernar. </t>
  </si>
  <si>
    <t>1/4</t>
  </si>
  <si>
    <t xml:space="preserve">Verslo dienos proga apdovanotos Kėdainių rajono verslo įmonės pagal 4 nominacijas:
- Jaunas ir verslus (MB Radvilų sodas)
- Versliausia bendruomenė (Krakių bendruomenės centras) 
- Už sėkmingą startą (UAB "Eusva")                                   - Už sėkmingą verslą kaime (Audrius Povilaitis)
</t>
  </si>
  <si>
    <r>
      <t xml:space="preserve">2020 m. buvo vykdomos numatytos priemonės: skatinamas naujų verslo įmonių steigimas, skleidžiama informacija ir kuriama konsultavimo informavimo sistema, atnaujinama įstaigos duomenų  bazė. 2021 m. Kėdainių TVIC darbuotojai atsakė į 1 350 </t>
    </r>
    <r>
      <rPr>
        <sz val="10"/>
        <color indexed="10"/>
        <rFont val="Times New Roman"/>
        <family val="1"/>
        <charset val="186"/>
      </rPr>
      <t xml:space="preserve"> </t>
    </r>
    <r>
      <rPr>
        <sz val="10"/>
        <rFont val="Times New Roman"/>
        <family val="1"/>
        <charset val="186"/>
      </rPr>
      <t>paklausimus, suteikė 350 val. verslo konsultacijų, iš kurių 273 val.  pagal programą. Per 2021 m. verslą pradėjo 115 naujai įregistruotų įmonių, t.y. 16,2 proc. daugiau nei 2020 m. Kėdainių TVIC konsultacijų ir/ar suteikta pagalba įsikūrė per 40 naujų įmonių (iš 115)</t>
    </r>
  </si>
  <si>
    <t>Savivaldybės administracijos  lygių galimybių politika ir jos įgyvendinimo tvarkos aprašas  nustato lygių galimybių Savivaldybės administracijoje principus ir jų įgyvendinimo darbe sąlygas bei tvarką. Administracijoje darbas vykdomas nenumatant apribojimų, kurie turėtų neigiamą poveikį moterų ir vyrų lygybės ir nediskriminavimo dėl lyties, rasės, tautybės, kalbos,  kilmės, socialinės padėties, tikėjimo, įsitikinimų ar pažiūrų, amžiaus, negalios, lytinės orientacijos, etninės priklausomybės ar religijos principų</t>
  </si>
  <si>
    <t xml:space="preserve">Administracinės naštos 2019-2021 m. plane suplanuota 17 priemonių, iš kurių 2021 m. - 15. Visos 2021 m. numatytos priemonės yra  vykdomos. Centralizuoto vidaus audito skyrius 2021 m. I pusmetyje atliko vidaus auditą dėl administracinės naštos mažinimo priemonių plano vykdymo  kontrolę. Pagal atliktą vidaus audito išvadą 2021 m.  savivaldybės administracijos vidaus kontrolė administracinės naštos mažinimo srityje vertinama gerai. </t>
  </si>
  <si>
    <t>Savivaldybės taryba ir Savivaldybės administracija vykdė Lietuvos Respublikos Konstitucijos ir įstatymų nustatytas, Lietuvos Respublikos vietos savivaldos įstatymu reglamentuotas savarankiškas savivaldybės bei valstybines (valstybės perduotos savivaldybei) funkcijas. 2021 m. 12 tarybos posėdžių metu daugiausia sprendimų priimta Architektūros ir urbanistikos, Turto valdymo, Verslo aplinkos gerinimo, Švietimo ir ugdymo, Ekonomikos ir finansų, Socialinės apsaugos, rajono tarybos veiklos organizavimo srityse</t>
  </si>
  <si>
    <t>Rajono jaunimo ir su jaunimu dirbančios organizacijos, jauni žmonės  buvo informuojami ir konsultuojami jiems aktualiais klausimais, organizuotas rajono jaunimo iniciatyvų projektų, atvirųjų jaunimo erdvių  konkursai, koordinuota mokinių savivaldos programa</t>
  </si>
  <si>
    <t>Įvykdyta. Funkciją vykdo Biudžeto ir finansų skyrius</t>
  </si>
  <si>
    <t xml:space="preserve">Vykdytas už vaiko saugumą ir gerovę atsakingų institucijų (vaiko teisių apsaugos, įvaikinimo, globos, socialinių įstaigų, policijos) veiksmų suderinamumas, teikiant koordinuotas paslaugas. </t>
  </si>
  <si>
    <t xml:space="preserve">Pagal planą 2021 m. patikrintos visos rajono mokyklos (16). Tikrinti dokumentai, užrašai (patalpose ir išorėje), interneto svetainės. Taip pat patikrinti ir 11 seniūnijų dokumentai. Iš viso 27 įstaigos. El. paštu išsiųstos klaidos ir rekomendacijos, paaiškinimai. Taip pat suteikta apie 400 kalbos konsultacijų, parašyti 52 kalbiniai kalbiniai straipsneliai rajono laikraštyje,  koordinuoti ir organizuoti  kalbiniai renginiai </t>
  </si>
  <si>
    <t>Civilinės būklės įrašų sudaryta 1829 vnt., t.y. 10 proc.  daugiau nei 2020 m.</t>
  </si>
  <si>
    <t xml:space="preserve">Juridinius faktus patvirtinančių pažymų pagal prašymus kopijų išduota 824, t.y. 7,6 proc. daugiau nei 2020 m.  </t>
  </si>
  <si>
    <t xml:space="preserve">Savivaldybės 2020-2021 m. korupcijos prevencijos programos įgyvendinimo priemonių plane numatyta 14 priemonių, iš kurių visos yra įgyvendinamos 
</t>
  </si>
  <si>
    <t>Fondo lėšos panaudotos pagal tarybos nustatytą tvarką, neviršijant bendrų savivaldybės reprezentacijai skirtų lėšų</t>
  </si>
  <si>
    <t>Rezervo naudojimas pagal tarybos nustatytą tvarką, proc.</t>
  </si>
  <si>
    <t xml:space="preserve">Kompensuota dalis išlaidų, patirtų šalinant COVID-19 ligos padarinius ir valdant jos plitimą, esant valstybės lygio ekstremaliai situacijai </t>
  </si>
  <si>
    <t xml:space="preserve">Kompensacijos tikslingas panaudojimas, proc. </t>
  </si>
  <si>
    <t>Pagal grafiką grąžintos paskolos, mokėtos palūkanos</t>
  </si>
  <si>
    <t>Lėšos skirtos vežėjo patirtų nuostolių už keleivių vežimą vietinio (miesto ir priemiestinio) reguliaraus susisiekimo autobusų maršrutais kompensavimui</t>
  </si>
  <si>
    <t>Informacija apie savivaldybės vykdomą veiklą viešinta respublikinėje, vietinėje spaudoje, televizijoje, savivaldybės internetiniame tinklapyje. Besitęsiant karantinui, greitai reaguota ir teikta bendruomenei aktuali informacija, rekomendacijos dėl Covid-19 situacijos</t>
  </si>
  <si>
    <t>~120</t>
  </si>
  <si>
    <t xml:space="preserve">Dalyvauta regioninio, tarptautinio bendradarbiavimo susitikimuose, renginiuose, forumuose, diskusijose </t>
  </si>
  <si>
    <t>Įsigytos antivirusinės programos, licencijos, kompiuteriai, skeneriai,  vykdyta IT programų priežiūra, IT įrangos remontas</t>
  </si>
  <si>
    <t xml:space="preserve">Projekto veiklos fiziškai įgyvendintos 2020 m. </t>
  </si>
  <si>
    <t xml:space="preserve">Tiek kontaktiniu, tiek nekontaktiniu būdu organizuotos viktorinos/konkursai, vykdytos prevencinės, eismo saugumo priemonės </t>
  </si>
  <si>
    <t>Pagal ekstremaliųjų situacijų prevencijos priemonių planą 2021 m. numatytos 63 prevencinės priemonės įvykdytos. 2021 m. įvyko 5 Ekstremaliųjų situacijų komisijos posėdžiai. 2021 m. rajone įvyko 7 ekstremalūs įvykiai; dėl jų nukentėjusių žmonių nebuvo. Tobulinta Civilinės saugos gyventojų perspėjimo sirenomis sistema Rajone šiuo metu yra  29 centralizuoto valdymo elektros sirenos. Kėdainių mieste parinkta 18 Savivaldybei priklausančių pastatų, kuriuose gali būti priimta ir užtikrinamos būtinos laikinam gyvenimui sąlygos beveik 11 tūkst. žmonių</t>
  </si>
  <si>
    <t xml:space="preserve">2021 m. parengtas ir papatvirtintas Asmenų, dalyvaujančių mobilizaciniuose ir priimančios šalies paramos mokymuose 2021 m. planas; Mobilizacijos planas; Mobilizacijos valdymo grupė ir jos nuostatai; Savivaldybės administracijos ir jai pavaldžių įstaigų civilinio mobilizacinio personalo rezervo sąrašas. Taip pat organizuoti pilietinio (neginkluoto) pasipriešinimo mokymai. 
</t>
  </si>
  <si>
    <t>Kėdainių miestą stebi 37 vaizdo kameros, kurias prižiūri 5 skyriaus budėtojai. Taip pat naudojamos 8 kilnojamosios kameros, kurių vietos nuolat keičiamos pagal prašymus ar poreikį. Mieste 2021 m. buvo fiksuoti 983 įvairūs atvejai apie galimus teisės pažeidimus, pagal kuriuos buvo atlikti aplinkybių tikslinimai.</t>
  </si>
  <si>
    <t>Modernizuojamų objektų skaičius</t>
  </si>
  <si>
    <t xml:space="preserve">Pradėti Kėdainių krašto muziejaus Daugiakultūrio centro modernizavimo darbai </t>
  </si>
  <si>
    <t>Kėdainių ir Jonavos rajonuose pastatyta po 1 interaktyvų informacinį stendą</t>
  </si>
  <si>
    <t>Fiziškai veiklos įgyvendintos 2020 m. - įrengtas pėsčiųjų dviračių takas Pramonės g. (nuo Kauno g. iki Vakarų – Cukraus g.). 2021 m. padengtos kompensavimo būdu apmokėtos išlaidos</t>
  </si>
  <si>
    <t>Atlikti baigiamieji Miesto parko bei Universalaus daugiafunkcio aikštyno kompleksiško sutvarkymo darbai</t>
  </si>
  <si>
    <t>Įrengtos 3 elektromobilių pakrovimo vietos - prie autobusų stoties, prie geležinkelio stoties  bei Mindaugo gatvėje.</t>
  </si>
  <si>
    <t>~1,9/   ~0,5</t>
  </si>
  <si>
    <t xml:space="preserve">Įrengtas pėsčiųjų dviračių takas  nuo Skongalio g. iki Vaivorykštės tilto (~0,5 km), pradėti pėsčiųjų dviračių takų atkarpų J.Basanavičiaus - Josvainių g. (80 m.) bei  nuo "Vaivorykštės" tilto iki J.Basanavičiaus g. (~1,8 km) projektavimo darbai </t>
  </si>
  <si>
    <t>Atlikti remonto darbai</t>
  </si>
  <si>
    <t xml:space="preserve">Vykdyti Rezistentų paminklinio akmens ir teritorijos apimančios masinę kapavietę sutvarkymo darbus (Skongalio g.) </t>
  </si>
  <si>
    <t>Parengtas Rezistentų paminklinio akmens prieigų (Skongalio g. gale) ir dviračio tako nuo rezistentų paminklinio akmens iki senojo Kėdainių miesto uosto Nevėžio dešiniajame krante rekonstrukcijos techninis darbo projektas</t>
  </si>
  <si>
    <t>Atlikti Žydų žudynių vietos ir kapo Daukšių k. (u. K. KVR 10949) tvarkomieji paveldosaugos darbai</t>
  </si>
  <si>
    <t>Archeologiniai tyrimai atlikti Daugiakultūrio centro prieigose,  taip pat organizuotas Skongalio aplinkoje aptiktų palaikų radiokarbono tyrimų atlikimas</t>
  </si>
  <si>
    <t>Įrengti valstybinės reikšmės kelių nuorodas į savivaldybės kultūros paveldo objektus</t>
  </si>
  <si>
    <t>6</t>
  </si>
  <si>
    <t>Pasirašyta paslaugų sutartis ir pradėti 6 vnt. informacinių kelio ženklų Nr.628  - krypties rodyklių į lankytinas vietas gamybos ir įrengimo darbai</t>
  </si>
  <si>
    <t>Pasirašytos sutartys ir papildomi susitarimai su Kultūros infrastruktūros centru  dėl Paberžės dvaro ir Švč. Mergelės Marijos Apsilankymo bažnyčios statinių komplekso svirno (u.k. 31163) ir klebonijos (u.k. 10959) tyrimų ir tvarkybos darbų finansavimo</t>
  </si>
  <si>
    <t>Parengtas koplytstulpio (kvr. u.k. 1412) Kėdainių r. Šėtos sen., Pašėtės k. tvarkomųjų paveldosaugos darbų projektas ir įvykdytas viešasis pirkimas</t>
  </si>
  <si>
    <t>Atlikti teritorijos, 1919 m. vykusių pirmųjų nepriklausomybės kovų (Vilainių sen., prie Koliupės upelio), prieigų sukūrimo ir įrengimo (numatant memorialinio paminklo vietą) tvarkymo darbai. Taip pat įvykdytas memorialinio paminklo, skirto Kovoms už Lietuvos nepriklausomybę „Atminties skveras“, suformuotos kalvelės pagal esamą teritorijoje šabloną, memorialo dalies elemento prekės pirkimas</t>
  </si>
  <si>
    <t>Duomenų Registrų centrui atvejų skaičius 3630</t>
  </si>
  <si>
    <t>Per 2021 m. verslininkams dalinai kompensuotos išlaidos už 105,1 tūkst. Eur  pagal 8 priemones: seminarų ir mokymų - 1 320,95 Eur;  verslo planų ir investicinių projektų - 1 800 Eur; rinkodaros priemonių - 1 050 Eur; darbo vietų steigimo  - 56 361,99 Eur, įrangos/technikos įsigijimo - 43 272,87 Eur; įmonės registravimo - 46,15 Eur, negyvenamų patalpų dalinis išlaidų kompensaviams - 1 223,28 Eur. Finansuotos naujai įsteigtos 34 darbo vietos. Paramos vidurkis skirtas vienam verslo subjektui -  2 144,39 Eur</t>
  </si>
  <si>
    <t>Įrengti du informaciniai stendai kuriuose pateikiamos Kėdainių miesto bei rajono lankytinos vietos, pavaizduotas piligrimų kelias trąsa - Camino Lituano, organizuoti susitikimai su Raseinių savivaldybe</t>
  </si>
  <si>
    <t xml:space="preserve">Atlikti baigiamieji vidaus erdvių restauravimo darbai, įsigyti baldai </t>
  </si>
  <si>
    <r>
      <t xml:space="preserve">Savivaldybės teritorijoje iš bendrojo naudojimo ir individualių konteinerių buvo surinka ir sutvarkyta 12,4 tūkst. t mišrių komunalinių atliekų ir 1,55 tūkst. antrinių žaliavų (iš bendrojo naudojimo konteinerių: stiklo pakuotės 385,58 t, popieriaus - 276,84 t, plastiko - 279,86 t; Iš individualiuose valdose esančių konteinerių 612,48 t), t.y. 488,8 t daugiau nei 2020 m. ir net </t>
    </r>
    <r>
      <rPr>
        <sz val="10"/>
        <rFont val="Times New Roman"/>
        <family val="1"/>
        <charset val="186"/>
      </rPr>
      <t xml:space="preserve">637,76 t daugiau nei 2019 m. Taip pat surinkta ir sutvarkyta apie 2,6 tūkst. t specifinių atliekų </t>
    </r>
    <r>
      <rPr>
        <sz val="10"/>
        <rFont val="Times New Roman"/>
        <family val="1"/>
      </rPr>
      <t>bei 133,24 t tekstilės atliekų . 2021 m. iš fizinių ir juridinių asmenų rinkliavos už komunalinių atliekų surinkimą ir tvarkymą paslaugas surinkta 1 623 594,29 Eur, t. y. 7,8 proc. daugiau nei 2020 m.</t>
    </r>
  </si>
  <si>
    <t>~25,8</t>
  </si>
  <si>
    <t>11 seniūnijų vykdyti  žvyravimo darbai. Seniūnijos įsigijo apie 11,5 tūkst. t žvyro. Žvyruota apie 25,8 km kelių</t>
  </si>
  <si>
    <t>2021 m. 2 seniūnijos įsigijo mobilias vaizdo stebėjimo kameras. Iš viso kaimiškosiose seniūnijose viešąsias / problemines vietas stebi 64 kameros.</t>
  </si>
  <si>
    <t>Projektą  įgyvendina  Kėdainių socialinės globos namai. Paslaugos teiktos 6 asmenims su  negalia</t>
  </si>
  <si>
    <t>8/160</t>
  </si>
  <si>
    <t>Finansuoti 8 vaikų dienos centrai: Kėdainių pagalbos šeimai centro vaikų dienos centras (25 vaikai), VšĮ „Laiptai į viltį“ (20 vaikų), Vaikų dienos centras „Tavo svajonė“ (20 vaikų), Gudžiūnų bendruomenės centras (25 vaikai), Ažytėnų bendruomenės centras (15 vaikų), Asociacija „Trinus“ (25 vaikai), Tiskūnų bendruomenės centras (15 vaikų), Alternatyviojo ugdymo centras (15 vaikų)</t>
  </si>
  <si>
    <t>Savarankiško gyvenimo namų paslaugos suteiktos 21  asmenų su proto negalia</t>
  </si>
  <si>
    <t>6400</t>
  </si>
  <si>
    <t>Piniginės socialinės paramos gavėjų skaičius mažėjo dėl to, kad karantino metu daug asmenų gavo tikslines išmokas iš užimtumo tarnybos ir dėl to negalėjo gauti socialinės pašalpos</t>
  </si>
  <si>
    <t>Mokinių, gaunančių būtiniausius mokinio reikmenis, nemokamą maitinimą skaičius didėjo, nes  šeimos  dėl karantino prarado pajamas</t>
  </si>
  <si>
    <t>Globojamų asmenų su sunkia negalia skaičius pastaraisiais metais didėja, daugėja tiek dienos socialinės globos paslaugų  namuose, tiek stacionariose įstaigose gavėjų</t>
  </si>
  <si>
    <t>347</t>
  </si>
  <si>
    <t>347 vaikų iš dalies arba visiškai atleisti nuo mokesčio už maitinimą. Lėšų reikėjo mažiau, kadangi karantino metu ikimokyklinės įstaigos dalį laiko nedirbo</t>
  </si>
  <si>
    <t>Mokinių, gaunančių nemokamą maitinimą, skaičius didėjo, nes  šeimos  dėl karantino prarado pajamas</t>
  </si>
  <si>
    <t>Išmoka skirta 8723 vaikams</t>
  </si>
  <si>
    <t>8 asmenims  dalinai kompensuotos būsto pritaikymo neįgaliesiems išlaidos</t>
  </si>
  <si>
    <t>1  asmeniui kompensuotos komunalinės išlaidos</t>
  </si>
  <si>
    <t>Vykdytas viešinimas dėl galimybės pasinaudoti šia paslauga 3  šeimos kreipėsi dėl kompensacijų</t>
  </si>
  <si>
    <t>Įgyvendinti 5 Kėdainių rajono neįgaliuosius atstovaujančių organizacijų pateikti socialinės reabilitacijos paslaugų neįgaliems asmenims projektai, kuriuose dalyvavo  427 neįgalūs asmenys</t>
  </si>
  <si>
    <t>Finansuotos pagal sutartis socialinės paslaugos asmenims, kurias teikia kitos savivaldybės. Taip pat finansuota socialinės paramos 2021 m. programa (dėl karantino, mažiau suteikta pirties paslaugų, taip pat vykdant aplinkos pritaikymo neįgaliesiems darbus, dalis jų persikėlė į 2022 m., mažiau nei planuota kreipėsi dėl gaisrų ar stichinių nelaimių padarytų nuostolių iš dalies padengti)</t>
  </si>
  <si>
    <t>500 asmenų kompensuotas kainų skirtumas už šildymą. Lėšų poreikis kompensacijoms skiriamas atsižvelgiant į gyventojų gaunamas pajamas, šildymo sezono trukmę</t>
  </si>
  <si>
    <t>5663  asmenims kompensuota karšto ir šalto vandens pardavimo kaina. Mažėjo asmenų ar šeimų, kurioms skirta piniginė socialinė parama skaičius</t>
  </si>
  <si>
    <r>
      <rPr>
        <sz val="10"/>
        <rFont val="Times New Roman"/>
        <family val="1"/>
        <charset val="186"/>
      </rPr>
      <t>Įgyvendinant ES projektą įsigyti 6 socialiniai būstai.</t>
    </r>
    <r>
      <rPr>
        <sz val="10"/>
        <color rgb="FFFF0000"/>
        <rFont val="Times New Roman"/>
        <family val="1"/>
      </rPr>
      <t xml:space="preserve"> </t>
    </r>
  </si>
  <si>
    <t xml:space="preserve">Viešosios aplinkos (Krakių M.Katkaus gimnazija, "Spindulio" mokykla, "Aušros" progimnazija, Kėdainių specialioji mokykla, miesto Budrio g., Kėdainių kultūros centro Surviliškio skyrius)  prieigos pritaikytos neįgaliųjų poreikiams </t>
  </si>
  <si>
    <t>Vykdytos funkcijos Teritorijų planavimo ir žemėtvarkos srityje</t>
  </si>
  <si>
    <t>Baigtas rengti ir rajono taryboje patvirtintas Kėdainių rajono savivaldybės teritorijos bendrojo plano keitimas</t>
  </si>
  <si>
    <t>Baigtas rengti ir rajono taryboje patvirtintas Kėdainių miesto bendrojo plano keitimas</t>
  </si>
  <si>
    <t>Vykdytos Savivaldybei nuosavybės teise priklausančio  turto dokumentų rengimo, sisteminimo ir teikimo kadastriniams matavimams ir teisinei registracijai, organizuotas Savivaldybei nuosavybės teise priklausančio  numatyto parduoti turto vertinimas, vykdytos Savivaldybės nuosavybės teise priklausančio turto pardavimo procedūros</t>
  </si>
  <si>
    <t>2021 m. pateikti 2 projektiniai pasiūlymai, parengtos 3 projektų paraiškos, 3 investiciniai projektai, 2 techniniai projektai, pasirašytos 2 projektų finansavimo sutartys, rengta kita techninė dokumentacija</t>
  </si>
  <si>
    <t xml:space="preserve">Tęsti  miesto nuotekų valyklos rekonstrukcijos darbai </t>
  </si>
  <si>
    <t xml:space="preserve">Pradėti  Akademijos nuotekų valyklos rekonstrukcijos darbai </t>
  </si>
  <si>
    <t>Pakloti  vandentiekio ir nuotekų tinklai Algirdo g., Parakinės g., Rūtų g., projektuojami vandentiekio ir nuotekų tinklai  Algirdo g. ir Parakinės g. pravažiavimuose</t>
  </si>
  <si>
    <t>Lėšos skirtos 7 objektų remontui</t>
  </si>
  <si>
    <t>Lėšos skirtos 16 objektų remontui</t>
  </si>
  <si>
    <t xml:space="preserve">Darbai  atlikti 2020 m. (pakloti tinklai  Vyšnių g.). 2021 m. grąžinamas savivaldybės dalis UAB "Kėdainių vandenys" </t>
  </si>
  <si>
    <t xml:space="preserve">Įrengta vietinė buitinių nuotekų valykla Vikaičių k. Serbentynės g. </t>
  </si>
  <si>
    <t>Vykdyti buitinių nuotekų tinklų išplėtimo darbai</t>
  </si>
  <si>
    <t xml:space="preserve">Įrengti apšvietimo tinklai miesto Šilo g. </t>
  </si>
  <si>
    <t>Teikta paraiška, gautas finansavimas, atnaujinta pramonės rajono Metalistų gatvės asfaltbetonio danga (870 m)</t>
  </si>
  <si>
    <t>Parengta apšvietimo modernizavimo techninė dokumentacija, pradėtos rangos darbų viešojo pirkimo procedūros</t>
  </si>
  <si>
    <t xml:space="preserve">Darbai vykdyti Langakių k., Akademijos mstl. Kaštonų g., Pamėklių k. </t>
  </si>
  <si>
    <t xml:space="preserve">Pagal poreikį lėšos skirtos darbams, kurie netinkami finansuoti KPPP lėšomis, rekonstruojant gatves, šaligatvius </t>
  </si>
  <si>
    <t>Gatvės dalies įrengimo darbai atlikti 2020 m. Apmokėta ES dalis už atliktus darbus</t>
  </si>
  <si>
    <t xml:space="preserve">Atlikti Sodų g. kapitalinio remonto darbai </t>
  </si>
  <si>
    <t xml:space="preserve">Atlikti Ateities g. kapitalinio remonto darbai </t>
  </si>
  <si>
    <t xml:space="preserve">Atlikti Linksmosios g. ir Vyšnių g.  g. kapitalinio remonto darbai </t>
  </si>
  <si>
    <t>Remontuoti buvusios Aristavos mokyklos dalies, Akademijos kultūros centro, mokyklos darželio "Obelėlė",  lopšelio - darželio "Puriena", Skongalio 23 A pastatų stogai</t>
  </si>
  <si>
    <t>Baigtas įgyvendinti projektas, atlikti baigiamieji projekto darbai. Kompleksiškai atnaujintos Ramybės skvero ir Josvainių g. I kvartalų  daugiabučių namų  teritorijos, darbai vykdyti J.Basanavičiaus g. ("garadoko") kvartale</t>
  </si>
  <si>
    <t>Vykdyti Rasos g. daugiabučių namų kvartalo teritorijos. 2020 m. kompleksiškai atnaujintos Žemaitės, Liaudies, Respublikos, Josvainių (II) kvartalų  daugiabučių namų  teritorijos.</t>
  </si>
  <si>
    <t xml:space="preserve">13  Europos Sąjungos finansuojamų projektų taikytas apmokėjimas išlaidų kompensavimo būdu </t>
  </si>
  <si>
    <t>Vykdyti  kaimiškųjų seniūnijų kelių ir gatvių priežiūros, remonto bei rekonstrukcijos darbai</t>
  </si>
  <si>
    <r>
      <t xml:space="preserve">Tvarkyti ir plėtoti </t>
    </r>
    <r>
      <rPr>
        <u/>
        <sz val="10"/>
        <rFont val="Times New Roman"/>
        <family val="1"/>
        <charset val="186"/>
      </rPr>
      <t>kaimiškųjų seniūnijų</t>
    </r>
    <r>
      <rPr>
        <sz val="10"/>
        <rFont val="Times New Roman"/>
        <family val="1"/>
        <charset val="186"/>
      </rPr>
      <t xml:space="preserve"> kelius ir gatves, atlikti kelių ir gatvių kokybės kontrolę, techninę priežiūrą, techninių projektų ekspertizę, eismo saugumo auditus</t>
    </r>
  </si>
  <si>
    <t xml:space="preserve"> Atlikta 57,3 km vietinės reikšmės kelių (gatvių) inventorizacija</t>
  </si>
  <si>
    <t>Parengtas gatvės atnaujinimo techninis projektas</t>
  </si>
  <si>
    <t>Vykdyti gatvės rekonstravimo darbai</t>
  </si>
  <si>
    <t>Pradėti  Janonio g. rekonstrukcijos darbai (I etapas)</t>
  </si>
  <si>
    <t>Užbaigti Mindaugo g. šaligatvių bei Žemaitės g. rekonstrukcijos darbai</t>
  </si>
  <si>
    <t xml:space="preserve">Baigti Rasos g. šaligatvių rekonstrukcijos darbai </t>
  </si>
  <si>
    <t>Baigta Saulėlydžio g. rekonstrukcija</t>
  </si>
  <si>
    <t>Vykdyti Draugystės g. rekonstrukcijos darbai</t>
  </si>
  <si>
    <t>Vykdyti Žilvičių g. rekonstrukcijos darbai</t>
  </si>
  <si>
    <t xml:space="preserve">Įvykdytos viešojo pirkimo procedūros Janušavos ir Gluosnių g. rekonstravimo techninių projektų parengimui, rengta techninė dokumentacija </t>
  </si>
  <si>
    <t>~55</t>
  </si>
  <si>
    <t>~45</t>
  </si>
  <si>
    <t>Vykdyti miesto seniūnijos kelių ir gatvių priežiūros, remonto bei rekonstrukcijos darbai</t>
  </si>
  <si>
    <t>Lėšos pervestos Kėdainių sveikatos įstaigoms</t>
  </si>
  <si>
    <t xml:space="preserve">Fondo lėšos panaudotos pagal tarybos nustatytą tvarką. 2021 m. Fondo lėšos naudotos COVID-19 ligos padariniams šalinti ir jos plitimui valdyti, esant valstybės lygio ekstremaliai situacijai. 2021 m. administracijai iš valstybės biudžeto kompensuotos išlaidos patirtos 2020 m. </t>
  </si>
  <si>
    <t xml:space="preserve"> Neveiksnių asmenų būklės peržiūrėjimo komisija peržiūrėjo 54 asmenų būklę</t>
  </si>
  <si>
    <t>Įvykdytas viešasis pirkimas ir pasirašyta sutartis dėl Wifi įrangos ir prieigos tinklo plėtros viešosiose vietose (Kėdainių ligoninės ir Kėdainių PSPC prieigos). Lėšos perkeltos į 2022 m.</t>
  </si>
  <si>
    <t>Vykdyta techninės dokumentacijos parengimo viešojo pirkimo procedūros, lėšos numatytos 2022 m.</t>
  </si>
  <si>
    <t>2021 m. balandžio mėn. pradžioje nepataisomai sugedus pagrindiniam rentgeno aparatui, esančiam konsultacijų poliklinikoje, kompiuterinio tomografo įsigijimas atidėtas. Prioritetas teiktas naujo rentgeno įsigijimui.  Tikimasi tomografą įsigyti kiek vėliau, ES lėšomis</t>
  </si>
  <si>
    <t>267 vaikams, gimusiems Lietuvoje ir gyvenantiems Kėdainių r. savivaldybėje mokėtos 100 Eur vienkartinės išmokos</t>
  </si>
  <si>
    <t xml:space="preserve">2021 m. UAB "Kėdbusas" keleiviams turintiems teisę į lengvatas, įskaitant ir savivaldybės sprendimą dėl nemokamo moksleivių vežimo pardavė 492 326 vnt. kelionės bilietų (vienkartiniai ir terminuoti (mėnesiniai) </t>
  </si>
  <si>
    <t>Techninės dokumentacijos koregavimo viešojo pirkimo organizavimas</t>
  </si>
  <si>
    <t>Atnaujinta riedučių rampa mieste, įrengtos vaikų žaidimo aikštelės Aristavoje bei prie Akademijos  tvenkinio</t>
  </si>
  <si>
    <t>Kėdainių kultūros centro Vilainių skyriaus liaudiškų šokių grupė „Volungė“ dalyvavo pasaulio liaudies šokių čempionate „World folk 2021“, kuris vyko 2021 m. rugpjūčio 18–25 d. Nesebere (Bulgarija)</t>
  </si>
  <si>
    <t xml:space="preserve">Fiziškai projekto veiklos įgyvendintos 2020 m., savivaldybei pervestos lėšos už apmokėtus darbus (kompensavimo būdu) </t>
  </si>
  <si>
    <t>Projekto koordinavimas, techninės dokumentacijos viešojo pirkimo  organizavimas, paslaugų tiekėjo prisiimtų sutartinių įsipareigojimų vykdymo kontrolė</t>
  </si>
  <si>
    <t xml:space="preserve">2021 m. išleista 3000 vnt. miesto/rajono žemėlapių LT ir EN, 9000 vnt. žemėlapių ,,Pėsčiomis po senamiestį LT ir EN, 1000 vnt. "Žemėlapiai šeimai", 1000 vnt. leidinukų "Isos slėnis: kelias", 200 vnt. kalendorių. l
</t>
  </si>
  <si>
    <t>Kėdainių TVIC dalyvavo Jūros šventės ir "Sostinės dienų" turizmo gatvėse. Dalyvavimas miestų švenčių turizmo gatvėse itin pasiteisina, nes pasiekia tikslingą ir plačią tikslinę auditoriją</t>
  </si>
  <si>
    <t>Informacija populiarinanti  Kėdainių kraštą, talpinamos socialiniame tin+L13:N17kle „Facebook“ lietuvių ir anglų kalbomis (,,Kėdainių turizmo ir verslo informacijos centras“, ,,Kėdainių senamiestis“, ,,Kėdainiai tourism and business“): pateikiama aktuali informacija apie renginius, lankytinus objektus ir paslaugas. Skelbiami įrašai Kėdainių TVIC Instagram ir Twitter paskyrose. Taip pat apie TVIC veiklą ir naujienas skelbiama Kėdainių rajono spaudai bei televizijai. Organizuoti įvairūs konkursai</t>
  </si>
  <si>
    <t>Per 2021 m. parengta 67 kultūros paveldo objektų būklės patikrinimo aktai su fotofiksaciją ir 25 kultūros paveldo objektų būklės patikrinimo aktai rajono gyventojams dėl sandorių. Skatinant efektyvesnį ir greitesnį dokumentacijos paruošimą, sukurtos ir  Kėdainių rajono savivaldybės tinklalapyje kultūros paveldo skiltyje paskelbtos Kultūros paveldo objektų būklės patikrinimo aktų (vykdomiems sandorių metu) prašymo formos. Atliktas kultūros paveldo objektų stebėsenos sisteminimas ir archyvo kūrimas</t>
  </si>
  <si>
    <t xml:space="preserve">Vykdoma pagal poreikį. Parengta Dotnuvos dvaro sodybos ir Akademijos statinių komplekso bendrabučio - kultūros rūmų (kvr. u.k. 30231)  paprastojo remonto (langų keitimo)  projekto bei Kėdainių krašto muziejaus kapitalinio remonto projekto B laidos  paveldosaugos specialiosios ekspertizės
</t>
  </si>
  <si>
    <t xml:space="preserve"> Techninės dokumentacijos rengimo viešųjų pirkimų organizavimas, paslaugų teikėjo  prisiimtų sutartinių įsipareigojimų vykdymo kontrolė</t>
  </si>
  <si>
    <t>Plano rengimo viešųjų pirkimų organizavimas, dokumento rengimo koordinavimas, teikėjo prisiimtų sutartinių įsipareigojimų vykdymo kontrolė</t>
  </si>
  <si>
    <t>Parengtas techninis projektas, pateiktas ekspertizei. Apmokėjimas  2022 m.</t>
  </si>
  <si>
    <t xml:space="preserve">Viešųjų pirkimų organizavimas, rangos darbų vykdymo koordinavimas, rangovo prisiimtų sutartinių įsipareigojimų vykdymo kontrolė </t>
  </si>
  <si>
    <t>Saulėlydžio  g. rangos darbų viešųjų pirkimų organizavimas, rangos darbų koordinavimas, rangovo prisiimtų sutartinių įsipareigojimų vykdymo kontrolė</t>
  </si>
  <si>
    <t>Parengta Šėtos g. pėsčiųjų - dviračių tako rekonstrukcijos techninis projektas (~522 m.) , keleivių laukimo paviljonų įrengimo Kėdainių miesto gatvėse statybos projektas bei J.Basanavičiaus g. laiptų rekonstrukcijos projektas</t>
  </si>
  <si>
    <t>Janonio g. rekonstrukcijos viešojo pirkimo organizavimas, rangos darbų koordinavimas, rangovo prisiimtų sutartinių įsipareigojimų vykdymo kontrolė</t>
  </si>
  <si>
    <t>Vykdyti kiemų dangos remonto darbai  Kėdainių J.Paukštelio progimnazijoje,  mokykloje – darželyje „Obelėlė“, Akademijos gimnazijos Kaštono skyriuje, remontuotas universalaus daugiafunkcio aikštyno takas bei Surviliškio V.Svirskio pagrindinės mokyklos aikštelė</t>
  </si>
  <si>
    <t>Projekto koordinavimas, , rangovo prisiimtų sutartinių įsipareigojimų vykdymo kontrolė</t>
  </si>
  <si>
    <t>Lėšų skirtų kompensuoti Savivaldybei priklausančių būstų renovacijos išlaidos apmokėtos iš 11 programos administracijos lėšų. Iš viso rajone renovuoti 54 namai. 2021 m. -3. Suderinti investiciniai planai dar 22 namams, iš kurių 19 namų pasirašytos rangos darbų sutartys</t>
  </si>
  <si>
    <t xml:space="preserve">Rekultivuotos atvirais kasiniais pažeistos teritorijos Bakainių k., Kampų k. ir Dovydiškių k. </t>
  </si>
  <si>
    <t>Individualių nuotekų valymo įrenginių kompensavimas</t>
  </si>
  <si>
    <t>Baigti paviršinių nuotekų tinklų plėtra mieste darbai, vykdytas miesto paviršinių nuotėkio tinklo inventorizavimas, skaitmenizavimas ir teisinis registravimas</t>
  </si>
  <si>
    <t>2,53/ 19,9</t>
  </si>
  <si>
    <t>~2,5/19</t>
  </si>
  <si>
    <t>Rekonstruotų/naujai paklotų vandentiekio ir nuotekų tinklų, km (einamaisiais metais/nuo projekto pradžios)</t>
  </si>
  <si>
    <t>Paklota/rekonstruota paviršinių  nuotekų tinklų, km (einamaisiais metais/nuo projekto pradžios)</t>
  </si>
  <si>
    <t>0,6/      32,8</t>
  </si>
  <si>
    <t>~0,6 / 32</t>
  </si>
  <si>
    <t>Vykdyti baigiamieji vandentiekio ir buitinių nuotekų infrastruktūros rekonstrukcijos ir plėtros darbai Šėtos mstl. ir Kunionių k.. Vykdyta tinklų inventorizacija</t>
  </si>
  <si>
    <t>Valstybės garantuojama pirminė teisinė pagalba suteikta 682 gyventojams, t.y. 12 proc. mažiau nei 2020 m. Tam įtakos turėjo 2020 m. šalies teritorijoje paskelbtas ir 2021 m. vis dar galiojęs karantinas, kurio metu pirminė teisinė pagalba negalėjo būti teikiama esant tiesioginiam kontaktui su pareiškėjais. Reaguojant į susiklosčiusią situaciją, pirminės teisinės pagalbos teikimas buvo perorganizuotas ir ji teikta nuotoliniu būdu (telefonu, el. paštu)</t>
  </si>
  <si>
    <t xml:space="preserve">2021 m. parengtas ir rajono taryboje patvirtintas Kėdainių rajono savivaldybės mokyklų tinklo pertvarkos 2021–2025 m. bendrasis planas. </t>
  </si>
  <si>
    <t>PATVIRTINTA                                                                                                              Kėdainių rajono savivaldybės administracijos direktoriaus                                                                                                                                  2022 m. kovo 31  d.  įsakymu Nr. AD-1-369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</si>
</sst>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93"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8"/>
      <name val="Times New Roman"/>
      <family val="1"/>
      <charset val="186"/>
    </font>
    <font>
      <b/>
      <sz val="10"/>
      <name val="Times New Roman"/>
      <family val="1"/>
      <charset val="186"/>
    </font>
    <font>
      <i/>
      <sz val="9"/>
      <name val="Times New Roman"/>
      <family val="1"/>
      <charset val="186"/>
    </font>
    <font>
      <i/>
      <sz val="10"/>
      <name val="Times New Roman"/>
      <family val="1"/>
      <charset val="186"/>
    </font>
    <font>
      <sz val="10"/>
      <name val="Arial"/>
      <family val="2"/>
      <charset val="186"/>
    </font>
    <font>
      <b/>
      <sz val="11"/>
      <name val="Times New Roman"/>
      <family val="1"/>
      <charset val="186"/>
    </font>
    <font>
      <b/>
      <sz val="8"/>
      <name val="Times New Roman"/>
      <family val="1"/>
      <charset val="186"/>
    </font>
    <font>
      <sz val="12"/>
      <name val="Times New Roman"/>
      <family val="1"/>
      <charset val="186"/>
    </font>
    <font>
      <b/>
      <sz val="10"/>
      <name val="Arial"/>
      <family val="2"/>
      <charset val="186"/>
    </font>
    <font>
      <i/>
      <sz val="10"/>
      <name val="Arial"/>
      <family val="2"/>
      <charset val="186"/>
    </font>
    <font>
      <b/>
      <sz val="10"/>
      <name val="Times New Roman"/>
      <family val="1"/>
    </font>
    <font>
      <b/>
      <sz val="9"/>
      <name val="Times New Roman"/>
      <family val="1"/>
    </font>
    <font>
      <sz val="9"/>
      <name val="Times New Roman"/>
      <family val="1"/>
    </font>
    <font>
      <sz val="8"/>
      <name val="Arial"/>
      <family val="2"/>
      <charset val="186"/>
    </font>
    <font>
      <b/>
      <sz val="7"/>
      <name val="Times New Roman"/>
      <family val="1"/>
      <charset val="186"/>
    </font>
    <font>
      <sz val="11"/>
      <name val="Times New Roman"/>
      <family val="1"/>
      <charset val="186"/>
    </font>
    <font>
      <sz val="6"/>
      <name val="Times New Roman"/>
      <family val="1"/>
      <charset val="186"/>
    </font>
    <font>
      <sz val="8.5"/>
      <name val="Times New Roman"/>
      <family val="1"/>
      <charset val="186"/>
    </font>
    <font>
      <i/>
      <sz val="8"/>
      <name val="Times New Roman"/>
      <family val="1"/>
      <charset val="186"/>
    </font>
    <font>
      <sz val="11"/>
      <name val="Arial"/>
      <family val="2"/>
      <charset val="186"/>
    </font>
    <font>
      <sz val="7"/>
      <name val="Times New Roman"/>
      <family val="1"/>
      <charset val="186"/>
    </font>
    <font>
      <u/>
      <sz val="10"/>
      <name val="Times New Roman"/>
      <family val="1"/>
      <charset val="186"/>
    </font>
    <font>
      <sz val="10"/>
      <name val="Times New Roman"/>
      <family val="1"/>
    </font>
    <font>
      <b/>
      <sz val="12"/>
      <name val="Times New Roman"/>
      <family val="1"/>
    </font>
    <font>
      <b/>
      <sz val="11"/>
      <name val="Times New Roman"/>
      <family val="1"/>
    </font>
    <font>
      <i/>
      <sz val="9"/>
      <name val="Times New Roman"/>
      <family val="1"/>
    </font>
    <font>
      <sz val="11"/>
      <name val="Times New Roman"/>
      <family val="1"/>
    </font>
    <font>
      <sz val="12"/>
      <name val="Times New Roman"/>
      <family val="1"/>
    </font>
    <font>
      <i/>
      <sz val="10"/>
      <name val="Times New Roman"/>
      <family val="1"/>
    </font>
    <font>
      <i/>
      <sz val="7"/>
      <name val="Times New Roman"/>
      <family val="1"/>
    </font>
    <font>
      <u/>
      <sz val="9"/>
      <name val="Times New Roman"/>
      <family val="1"/>
    </font>
    <font>
      <u/>
      <sz val="10"/>
      <name val="Times New Roman"/>
      <family val="1"/>
    </font>
    <font>
      <b/>
      <i/>
      <sz val="10"/>
      <name val="Times New Roman"/>
      <family val="1"/>
      <charset val="186"/>
    </font>
    <font>
      <b/>
      <i/>
      <sz val="9"/>
      <name val="Times New Roman"/>
      <family val="1"/>
      <charset val="186"/>
    </font>
    <font>
      <i/>
      <sz val="9.5"/>
      <name val="Times New Roman"/>
      <family val="1"/>
    </font>
    <font>
      <i/>
      <sz val="9.5"/>
      <name val="Times New Roman"/>
      <family val="1"/>
      <charset val="186"/>
    </font>
    <font>
      <i/>
      <u/>
      <sz val="10"/>
      <name val="Times New Roman"/>
      <family val="1"/>
      <charset val="186"/>
    </font>
    <font>
      <b/>
      <sz val="14"/>
      <name val="Times New Roman"/>
      <family val="1"/>
      <charset val="186"/>
    </font>
    <font>
      <sz val="9"/>
      <color rgb="FFFF0000"/>
      <name val="Times New Roman"/>
      <family val="1"/>
      <charset val="186"/>
    </font>
    <font>
      <sz val="10"/>
      <color rgb="FFFF0000"/>
      <name val="Times New Roman"/>
      <family val="1"/>
      <charset val="186"/>
    </font>
    <font>
      <sz val="10"/>
      <color rgb="FF0070C0"/>
      <name val="Times New Roman"/>
      <family val="1"/>
      <charset val="186"/>
    </font>
    <font>
      <sz val="10"/>
      <color theme="1"/>
      <name val="Times New Roman"/>
      <family val="1"/>
      <charset val="186"/>
    </font>
    <font>
      <sz val="10"/>
      <color theme="0"/>
      <name val="Times New Roman"/>
      <family val="1"/>
      <charset val="186"/>
    </font>
    <font>
      <i/>
      <sz val="10"/>
      <color theme="1"/>
      <name val="Times New Roman"/>
      <family val="1"/>
      <charset val="186"/>
    </font>
    <font>
      <i/>
      <sz val="9"/>
      <color theme="1"/>
      <name val="Times New Roman"/>
      <family val="1"/>
      <charset val="186"/>
    </font>
    <font>
      <sz val="10"/>
      <color rgb="FFFF0000"/>
      <name val="Arial"/>
      <family val="2"/>
      <charset val="186"/>
    </font>
    <font>
      <sz val="10"/>
      <color theme="0"/>
      <name val="Arial"/>
      <family val="2"/>
      <charset val="186"/>
    </font>
    <font>
      <b/>
      <sz val="10"/>
      <color rgb="FFFF0000"/>
      <name val="Times New Roman"/>
      <family val="1"/>
      <charset val="186"/>
    </font>
    <font>
      <b/>
      <sz val="11"/>
      <color rgb="FFFF0000"/>
      <name val="Times New Roman"/>
      <family val="1"/>
      <charset val="186"/>
    </font>
    <font>
      <b/>
      <sz val="7"/>
      <color rgb="FFFF0000"/>
      <name val="Times New Roman"/>
      <family val="1"/>
      <charset val="186"/>
    </font>
    <font>
      <sz val="7"/>
      <color rgb="FFFF0000"/>
      <name val="Times New Roman"/>
      <family val="1"/>
      <charset val="186"/>
    </font>
    <font>
      <sz val="8"/>
      <color rgb="FFFF0000"/>
      <name val="Times New Roman"/>
      <family val="1"/>
      <charset val="186"/>
    </font>
    <font>
      <sz val="10"/>
      <color rgb="FFFF0000"/>
      <name val="Times New Roman"/>
      <family val="1"/>
    </font>
    <font>
      <b/>
      <sz val="10"/>
      <color rgb="FFFF0000"/>
      <name val="Times New Roman"/>
      <family val="1"/>
    </font>
    <font>
      <b/>
      <sz val="11"/>
      <color rgb="FFFF0000"/>
      <name val="Times New Roman"/>
      <family val="1"/>
    </font>
    <font>
      <b/>
      <sz val="12"/>
      <color rgb="FFFF0000"/>
      <name val="Times New Roman"/>
      <family val="1"/>
    </font>
    <font>
      <sz val="9"/>
      <color rgb="FFFF0000"/>
      <name val="Times New Roman"/>
      <family val="1"/>
    </font>
    <font>
      <sz val="8"/>
      <color rgb="FFFF0000"/>
      <name val="Times New Roman"/>
      <family val="1"/>
    </font>
    <font>
      <sz val="11"/>
      <color rgb="FFFF0000"/>
      <name val="Times New Roman"/>
      <family val="1"/>
    </font>
    <font>
      <b/>
      <sz val="12"/>
      <color rgb="FFFF0000"/>
      <name val="Times New Roman"/>
      <family val="1"/>
      <charset val="186"/>
    </font>
    <font>
      <i/>
      <sz val="9"/>
      <color theme="1"/>
      <name val="Arial"/>
      <family val="2"/>
      <charset val="186"/>
    </font>
    <font>
      <i/>
      <sz val="10"/>
      <color theme="1"/>
      <name val="Arial"/>
      <family val="2"/>
      <charset val="186"/>
    </font>
    <font>
      <i/>
      <sz val="10"/>
      <color rgb="FFFF0000"/>
      <name val="Times New Roman"/>
      <family val="1"/>
    </font>
    <font>
      <u/>
      <sz val="10"/>
      <color rgb="FFFF0000"/>
      <name val="Times New Roman"/>
      <family val="1"/>
      <charset val="186"/>
    </font>
    <font>
      <i/>
      <sz val="9"/>
      <color rgb="FFFF0000"/>
      <name val="Times New Roman"/>
      <family val="1"/>
    </font>
    <font>
      <u/>
      <sz val="10"/>
      <color rgb="FFFF0000"/>
      <name val="Times New Roman"/>
      <family val="1"/>
    </font>
    <font>
      <i/>
      <sz val="8"/>
      <color rgb="FFFF0000"/>
      <name val="Times New Roman"/>
      <family val="1"/>
    </font>
    <font>
      <b/>
      <sz val="9"/>
      <color rgb="FFFF0000"/>
      <name val="Times New Roman"/>
      <family val="1"/>
      <charset val="186"/>
    </font>
    <font>
      <sz val="12"/>
      <color rgb="FFFF0000"/>
      <name val="Times New Roman"/>
      <family val="1"/>
      <charset val="186"/>
    </font>
    <font>
      <i/>
      <sz val="10"/>
      <color rgb="FFFF0000"/>
      <name val="Times New Roman"/>
      <family val="1"/>
      <charset val="186"/>
    </font>
    <font>
      <sz val="10"/>
      <color theme="1"/>
      <name val="Times New Roman"/>
      <family val="1"/>
    </font>
    <font>
      <sz val="10"/>
      <color theme="1"/>
      <name val="Arial"/>
      <family val="2"/>
      <charset val="186"/>
    </font>
    <font>
      <b/>
      <sz val="10"/>
      <color theme="1"/>
      <name val="Times New Roman"/>
      <family val="1"/>
      <charset val="186"/>
    </font>
    <font>
      <b/>
      <sz val="10"/>
      <color theme="1"/>
      <name val="Times New Roman"/>
      <family val="1"/>
    </font>
    <font>
      <b/>
      <sz val="11"/>
      <color theme="1"/>
      <name val="Times New Roman"/>
      <family val="1"/>
    </font>
    <font>
      <sz val="10"/>
      <color indexed="10"/>
      <name val="Times New Roman"/>
      <family val="1"/>
      <charset val="186"/>
    </font>
    <font>
      <sz val="14"/>
      <name val="Times New Roman"/>
      <family val="1"/>
      <charset val="186"/>
    </font>
    <font>
      <b/>
      <sz val="12"/>
      <color theme="1"/>
      <name val="Times New Roman"/>
      <family val="1"/>
      <charset val="186"/>
    </font>
    <font>
      <b/>
      <sz val="9"/>
      <color theme="1"/>
      <name val="Times New Roman"/>
      <family val="1"/>
      <charset val="186"/>
    </font>
    <font>
      <b/>
      <sz val="11"/>
      <color theme="1"/>
      <name val="Times New Roman"/>
      <family val="1"/>
      <charset val="186"/>
    </font>
    <font>
      <sz val="9"/>
      <color theme="1"/>
      <name val="Times New Roman"/>
      <family val="1"/>
      <charset val="186"/>
    </font>
    <font>
      <b/>
      <sz val="8"/>
      <color theme="1"/>
      <name val="Times New Roman"/>
      <family val="1"/>
      <charset val="186"/>
    </font>
    <font>
      <i/>
      <sz val="8"/>
      <color theme="1"/>
      <name val="Times New Roman"/>
      <family val="1"/>
      <charset val="186"/>
    </font>
    <font>
      <i/>
      <sz val="9"/>
      <color theme="1"/>
      <name val="Times New Roman"/>
      <family val="1"/>
    </font>
    <font>
      <i/>
      <sz val="8"/>
      <color theme="1"/>
      <name val="Times New Roman"/>
      <family val="1"/>
    </font>
    <font>
      <i/>
      <sz val="10"/>
      <color theme="0"/>
      <name val="Arial"/>
      <family val="2"/>
      <charset val="186"/>
    </font>
    <font>
      <sz val="14"/>
      <color theme="0"/>
      <name val="Times New Roman"/>
      <family val="1"/>
      <charset val="186"/>
    </font>
    <font>
      <sz val="10"/>
      <color theme="0"/>
      <name val="Times New Roman"/>
      <family val="1"/>
    </font>
  </fonts>
  <fills count="18">
    <fill>
      <patternFill patternType="none"/>
    </fill>
    <fill>
      <patternFill patternType="gray125"/>
    </fill>
    <fill>
      <patternFill patternType="solid">
        <fgColor indexed="9"/>
        <bgColor indexed="64"/>
      </patternFill>
    </fill>
    <fill>
      <patternFill patternType="solid">
        <fgColor indexed="9"/>
      </patternFill>
    </fill>
    <fill>
      <patternFill patternType="solid">
        <fgColor indexed="9"/>
        <bgColor indexed="26"/>
      </patternFill>
    </fill>
    <fill>
      <patternFill patternType="solid">
        <fgColor theme="0"/>
        <bgColor indexed="64"/>
      </patternFill>
    </fill>
    <fill>
      <patternFill patternType="solid">
        <fgColor theme="9" tint="0.59999389629810485"/>
        <bgColor indexed="64"/>
      </patternFill>
    </fill>
    <fill>
      <patternFill patternType="solid">
        <fgColor theme="9" tint="0.59999389629810485"/>
        <bgColor indexed="34"/>
      </patternFill>
    </fill>
    <fill>
      <patternFill patternType="solid">
        <fgColor theme="9" tint="0.39997558519241921"/>
        <bgColor indexed="64"/>
      </patternFill>
    </fill>
    <fill>
      <patternFill patternType="solid">
        <fgColor theme="9" tint="0.59999389629810485"/>
        <bgColor indexed="26"/>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0"/>
        <bgColor indexed="26"/>
      </patternFill>
    </fill>
    <fill>
      <patternFill patternType="solid">
        <fgColor theme="9" tint="0.79998168889431442"/>
        <bgColor indexed="64"/>
      </patternFill>
    </fill>
    <fill>
      <patternFill patternType="solid">
        <fgColor theme="9" tint="0.59999389629810485"/>
        <bgColor indexed="9"/>
      </patternFill>
    </fill>
    <fill>
      <patternFill patternType="solid">
        <fgColor theme="9" tint="0.39997558519241921"/>
        <bgColor indexed="9"/>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bottom style="thin">
        <color indexed="64"/>
      </bottom>
      <diagonal/>
    </border>
    <border>
      <left style="thin">
        <color indexed="8"/>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s>
  <cellStyleXfs count="10">
    <xf numFmtId="0" fontId="0" fillId="0" borderId="0"/>
    <xf numFmtId="0" fontId="9" fillId="0" borderId="0"/>
    <xf numFmtId="0" fontId="1" fillId="0" borderId="0"/>
    <xf numFmtId="164" fontId="9" fillId="0" borderId="0" applyFont="0" applyFill="0" applyBorder="0" applyAlignment="0" applyProtection="0"/>
    <xf numFmtId="0" fontId="9" fillId="0" borderId="0"/>
    <xf numFmtId="0" fontId="9" fillId="0" borderId="0"/>
    <xf numFmtId="0" fontId="1" fillId="0" borderId="0"/>
    <xf numFmtId="0" fontId="9" fillId="0" borderId="0"/>
    <xf numFmtId="0" fontId="1" fillId="0" borderId="0"/>
    <xf numFmtId="9" fontId="9" fillId="0" borderId="0" applyFont="0" applyFill="0" applyBorder="0" applyAlignment="0" applyProtection="0"/>
  </cellStyleXfs>
  <cellXfs count="1724">
    <xf numFmtId="0" fontId="0" fillId="0" borderId="0" xfId="0"/>
    <xf numFmtId="49" fontId="2" fillId="0" borderId="1" xfId="0" applyNumberFormat="1" applyFont="1" applyBorder="1" applyAlignment="1">
      <alignment horizontal="left" vertical="top" wrapText="1"/>
    </xf>
    <xf numFmtId="0" fontId="2" fillId="0" borderId="1" xfId="0" applyFont="1" applyBorder="1" applyAlignment="1">
      <alignment horizontal="left" vertical="top" wrapText="1"/>
    </xf>
    <xf numFmtId="49" fontId="2" fillId="2" borderId="1" xfId="0" applyNumberFormat="1" applyFont="1" applyFill="1" applyBorder="1" applyAlignment="1">
      <alignment horizontal="left" vertical="top" wrapText="1"/>
    </xf>
    <xf numFmtId="0" fontId="2" fillId="2" borderId="1" xfId="0" applyFont="1" applyFill="1" applyBorder="1" applyAlignment="1">
      <alignment vertical="top" wrapText="1"/>
    </xf>
    <xf numFmtId="165" fontId="2" fillId="0" borderId="1" xfId="0" applyNumberFormat="1" applyFont="1" applyBorder="1" applyAlignment="1">
      <alignment horizontal="left" vertical="top" wrapText="1"/>
    </xf>
    <xf numFmtId="165" fontId="2" fillId="2" borderId="1" xfId="0" applyNumberFormat="1" applyFont="1" applyFill="1" applyBorder="1" applyAlignment="1">
      <alignment horizontal="left" vertical="top" wrapText="1"/>
    </xf>
    <xf numFmtId="0" fontId="1" fillId="0" borderId="1" xfId="0" applyFont="1" applyBorder="1" applyAlignment="1">
      <alignment vertical="top" wrapText="1"/>
    </xf>
    <xf numFmtId="49" fontId="2" fillId="0" borderId="1" xfId="0" applyNumberFormat="1" applyFont="1" applyBorder="1" applyAlignment="1">
      <alignment horizontal="center" vertical="top" wrapText="1"/>
    </xf>
    <xf numFmtId="0" fontId="9" fillId="0" borderId="0" xfId="0" applyFont="1"/>
    <xf numFmtId="0" fontId="1" fillId="0" borderId="0" xfId="0" applyFont="1"/>
    <xf numFmtId="0" fontId="2" fillId="0" borderId="0" xfId="0" applyFont="1" applyAlignment="1">
      <alignment horizontal="left" vertical="top" wrapText="1"/>
    </xf>
    <xf numFmtId="49" fontId="6" fillId="0" borderId="1" xfId="0" applyNumberFormat="1" applyFont="1" applyBorder="1" applyAlignment="1">
      <alignment horizontal="left" vertical="top" wrapText="1"/>
    </xf>
    <xf numFmtId="0" fontId="2" fillId="0" borderId="0" xfId="0" applyFont="1" applyAlignment="1">
      <alignment vertical="top" wrapText="1"/>
    </xf>
    <xf numFmtId="49" fontId="6" fillId="0" borderId="1" xfId="0" applyNumberFormat="1" applyFont="1" applyBorder="1" applyAlignment="1">
      <alignment horizontal="right" vertical="top" wrapText="1"/>
    </xf>
    <xf numFmtId="0" fontId="3" fillId="0" borderId="1" xfId="0" applyFont="1" applyBorder="1" applyAlignment="1">
      <alignment horizontal="left" vertical="top" wrapText="1"/>
    </xf>
    <xf numFmtId="49" fontId="3" fillId="0" borderId="1" xfId="0" applyNumberFormat="1" applyFont="1" applyBorder="1" applyAlignment="1">
      <alignment vertical="top" wrapText="1"/>
    </xf>
    <xf numFmtId="0" fontId="2" fillId="0" borderId="0" xfId="0" applyFont="1" applyAlignment="1">
      <alignment wrapText="1"/>
    </xf>
    <xf numFmtId="0" fontId="3" fillId="0" borderId="0" xfId="0" applyFont="1" applyAlignment="1">
      <alignment wrapText="1"/>
    </xf>
    <xf numFmtId="0" fontId="3" fillId="0" borderId="1" xfId="0" applyFont="1" applyBorder="1" applyAlignment="1">
      <alignment wrapText="1"/>
    </xf>
    <xf numFmtId="0" fontId="2" fillId="3" borderId="1" xfId="0" applyFont="1" applyFill="1" applyBorder="1" applyAlignment="1">
      <alignment vertical="top" wrapText="1"/>
    </xf>
    <xf numFmtId="49" fontId="2" fillId="0" borderId="0" xfId="0" applyNumberFormat="1" applyFont="1" applyAlignment="1">
      <alignment wrapText="1"/>
    </xf>
    <xf numFmtId="0" fontId="3" fillId="0" borderId="0" xfId="0" applyFont="1" applyAlignment="1">
      <alignment vertical="top" wrapText="1"/>
    </xf>
    <xf numFmtId="49" fontId="2" fillId="0" borderId="0" xfId="0" applyNumberFormat="1" applyFont="1" applyAlignment="1">
      <alignment vertical="top" wrapText="1"/>
    </xf>
    <xf numFmtId="0" fontId="3" fillId="0" borderId="0" xfId="0" applyFont="1" applyAlignment="1">
      <alignment horizontal="left" vertical="top" wrapText="1"/>
    </xf>
    <xf numFmtId="49" fontId="6" fillId="0" borderId="1" xfId="0" applyNumberFormat="1" applyFont="1" applyBorder="1" applyAlignment="1">
      <alignment vertical="top" wrapText="1"/>
    </xf>
    <xf numFmtId="0" fontId="17" fillId="0" borderId="0" xfId="0" applyFont="1" applyAlignment="1">
      <alignment wrapText="1"/>
    </xf>
    <xf numFmtId="0" fontId="16" fillId="0" borderId="0" xfId="0" applyFont="1" applyAlignment="1">
      <alignment wrapText="1"/>
    </xf>
    <xf numFmtId="0" fontId="3" fillId="0" borderId="0" xfId="0" applyFont="1" applyAlignment="1">
      <alignment horizontal="center" vertical="center" wrapText="1"/>
    </xf>
    <xf numFmtId="49" fontId="2" fillId="0" borderId="2" xfId="0" applyNumberFormat="1" applyFont="1" applyBorder="1" applyAlignment="1">
      <alignment horizontal="center" vertical="top" wrapText="1"/>
    </xf>
    <xf numFmtId="0" fontId="9" fillId="2" borderId="0" xfId="0" applyFont="1" applyFill="1"/>
    <xf numFmtId="0" fontId="9" fillId="2" borderId="0" xfId="0" applyFont="1" applyFill="1" applyAlignment="1">
      <alignment horizontal="center"/>
    </xf>
    <xf numFmtId="3" fontId="2" fillId="2" borderId="1" xfId="0" applyNumberFormat="1" applyFont="1" applyFill="1" applyBorder="1" applyAlignment="1">
      <alignment vertical="top" wrapText="1"/>
    </xf>
    <xf numFmtId="49" fontId="1" fillId="0" borderId="1" xfId="0" applyNumberFormat="1" applyFont="1" applyBorder="1" applyAlignment="1">
      <alignment vertical="top" wrapText="1"/>
    </xf>
    <xf numFmtId="0" fontId="9" fillId="0" borderId="0" xfId="0" applyFont="1" applyAlignment="1">
      <alignment horizontal="left"/>
    </xf>
    <xf numFmtId="0" fontId="2" fillId="2" borderId="0" xfId="0" applyFont="1" applyFill="1"/>
    <xf numFmtId="0" fontId="14" fillId="2" borderId="0" xfId="0" applyFont="1" applyFill="1"/>
    <xf numFmtId="49" fontId="6" fillId="2" borderId="1" xfId="0" applyNumberFormat="1" applyFont="1" applyFill="1" applyBorder="1" applyAlignment="1">
      <alignment horizontal="right" vertical="top" wrapText="1"/>
    </xf>
    <xf numFmtId="49" fontId="1" fillId="2" borderId="1" xfId="0" applyNumberFormat="1" applyFont="1" applyFill="1" applyBorder="1" applyAlignment="1">
      <alignment horizontal="left" vertical="top" wrapText="1"/>
    </xf>
    <xf numFmtId="165" fontId="19" fillId="0" borderId="1" xfId="0" applyNumberFormat="1" applyFont="1" applyBorder="1" applyAlignment="1">
      <alignment horizontal="left" vertical="top" wrapText="1"/>
    </xf>
    <xf numFmtId="49" fontId="1" fillId="2" borderId="1" xfId="0" applyNumberFormat="1" applyFont="1" applyFill="1" applyBorder="1" applyAlignment="1">
      <alignment vertical="top" wrapText="1"/>
    </xf>
    <xf numFmtId="49" fontId="1" fillId="0" borderId="1" xfId="0" applyNumberFormat="1" applyFont="1" applyBorder="1" applyAlignment="1">
      <alignment horizontal="left" vertical="top" wrapText="1"/>
    </xf>
    <xf numFmtId="49" fontId="1" fillId="0" borderId="1" xfId="0" applyNumberFormat="1" applyFont="1" applyBorder="1" applyAlignment="1">
      <alignment horizontal="center" vertical="top" wrapText="1"/>
    </xf>
    <xf numFmtId="165" fontId="1" fillId="2"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0" fontId="1" fillId="0" borderId="0" xfId="0" applyFont="1" applyAlignment="1">
      <alignment vertical="top" wrapText="1"/>
    </xf>
    <xf numFmtId="165" fontId="1" fillId="0" borderId="1" xfId="0" applyNumberFormat="1" applyFont="1" applyBorder="1" applyAlignment="1">
      <alignment horizontal="left" vertical="top" wrapText="1"/>
    </xf>
    <xf numFmtId="0" fontId="1" fillId="4" borderId="1" xfId="0" applyFont="1" applyFill="1" applyBorder="1" applyAlignment="1">
      <alignment horizontal="left" vertical="top" wrapText="1"/>
    </xf>
    <xf numFmtId="165" fontId="11" fillId="0" borderId="1" xfId="0" applyNumberFormat="1" applyFont="1" applyBorder="1" applyAlignment="1">
      <alignment horizontal="left" vertical="top" wrapText="1"/>
    </xf>
    <xf numFmtId="49" fontId="1" fillId="0" borderId="1" xfId="0" applyNumberFormat="1" applyFont="1" applyBorder="1" applyAlignment="1">
      <alignment horizontal="right" vertical="top" wrapText="1"/>
    </xf>
    <xf numFmtId="0" fontId="6" fillId="0" borderId="0" xfId="0" applyFont="1" applyAlignment="1">
      <alignment horizontal="center" vertical="center" wrapText="1"/>
    </xf>
    <xf numFmtId="49" fontId="6" fillId="3" borderId="1" xfId="0" applyNumberFormat="1" applyFont="1" applyFill="1" applyBorder="1" applyAlignment="1">
      <alignment horizontal="left" vertical="top" wrapText="1"/>
    </xf>
    <xf numFmtId="49" fontId="1" fillId="3" borderId="1" xfId="0" applyNumberFormat="1" applyFont="1" applyFill="1" applyBorder="1" applyAlignment="1">
      <alignment vertical="top" wrapText="1"/>
    </xf>
    <xf numFmtId="49" fontId="1" fillId="0" borderId="0" xfId="0" applyNumberFormat="1" applyFont="1" applyAlignment="1">
      <alignment wrapText="1"/>
    </xf>
    <xf numFmtId="0" fontId="1" fillId="0" borderId="0" xfId="0" applyFont="1" applyAlignment="1">
      <alignment wrapText="1"/>
    </xf>
    <xf numFmtId="0" fontId="1" fillId="0" borderId="1" xfId="0" applyFont="1" applyBorder="1" applyAlignment="1">
      <alignment horizontal="right" vertical="top" wrapText="1"/>
    </xf>
    <xf numFmtId="0" fontId="1" fillId="0" borderId="1" xfId="0" applyFont="1" applyBorder="1" applyAlignment="1">
      <alignment horizontal="center" vertical="top" wrapText="1"/>
    </xf>
    <xf numFmtId="49" fontId="10" fillId="0" borderId="1" xfId="0" applyNumberFormat="1" applyFont="1" applyBorder="1" applyAlignment="1">
      <alignment horizontal="left" vertical="top" wrapText="1"/>
    </xf>
    <xf numFmtId="0" fontId="6" fillId="0" borderId="0" xfId="0" applyFont="1" applyAlignment="1">
      <alignment horizontal="left" vertical="center" wrapText="1"/>
    </xf>
    <xf numFmtId="49" fontId="1" fillId="0" borderId="0" xfId="0" applyNumberFormat="1" applyFont="1" applyAlignment="1">
      <alignment horizontal="left" vertical="top" wrapText="1"/>
    </xf>
    <xf numFmtId="49" fontId="6" fillId="0" borderId="3" xfId="0" applyNumberFormat="1" applyFont="1" applyBorder="1" applyAlignment="1">
      <alignment vertical="top" wrapText="1"/>
    </xf>
    <xf numFmtId="49" fontId="1" fillId="0" borderId="3" xfId="0" applyNumberFormat="1" applyFont="1" applyBorder="1" applyAlignment="1">
      <alignment vertical="top" wrapText="1"/>
    </xf>
    <xf numFmtId="49" fontId="1" fillId="2" borderId="3" xfId="0" applyNumberFormat="1" applyFont="1" applyFill="1" applyBorder="1" applyAlignment="1">
      <alignment vertical="top" wrapText="1"/>
    </xf>
    <xf numFmtId="49" fontId="6" fillId="0" borderId="4" xfId="0" applyNumberFormat="1" applyFont="1" applyBorder="1" applyAlignment="1">
      <alignment vertical="top" wrapText="1"/>
    </xf>
    <xf numFmtId="49" fontId="6" fillId="0" borderId="5" xfId="0" applyNumberFormat="1" applyFont="1" applyBorder="1" applyAlignment="1">
      <alignment vertical="top" wrapText="1"/>
    </xf>
    <xf numFmtId="49" fontId="1" fillId="0" borderId="0" xfId="0" applyNumberFormat="1" applyFont="1" applyAlignment="1">
      <alignment vertical="top" wrapText="1"/>
    </xf>
    <xf numFmtId="49" fontId="10" fillId="0" borderId="3" xfId="0" applyNumberFormat="1" applyFont="1" applyBorder="1" applyAlignment="1">
      <alignment vertical="top" wrapText="1"/>
    </xf>
    <xf numFmtId="49" fontId="10" fillId="0" borderId="1" xfId="0" applyNumberFormat="1" applyFont="1" applyBorder="1" applyAlignment="1">
      <alignment vertical="top" wrapText="1"/>
    </xf>
    <xf numFmtId="49" fontId="1" fillId="0" borderId="3" xfId="0" applyNumberFormat="1" applyFont="1" applyBorder="1" applyAlignment="1">
      <alignment horizontal="left" vertical="top" wrapText="1"/>
    </xf>
    <xf numFmtId="165" fontId="2" fillId="5" borderId="0" xfId="0" applyNumberFormat="1" applyFont="1" applyFill="1" applyAlignment="1">
      <alignment horizontal="right" vertical="top" wrapText="1"/>
    </xf>
    <xf numFmtId="49" fontId="3" fillId="0" borderId="6" xfId="0" applyNumberFormat="1" applyFont="1" applyBorder="1" applyAlignment="1">
      <alignment horizontal="right" vertical="top" wrapText="1"/>
    </xf>
    <xf numFmtId="49" fontId="1" fillId="4" borderId="1" xfId="0" applyNumberFormat="1" applyFont="1" applyFill="1" applyBorder="1" applyAlignment="1">
      <alignment horizontal="left" vertical="top" wrapText="1"/>
    </xf>
    <xf numFmtId="165" fontId="1" fillId="2" borderId="1" xfId="0" applyNumberFormat="1" applyFont="1" applyFill="1" applyBorder="1" applyAlignment="1">
      <alignment vertical="top" wrapText="1"/>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textRotation="90" wrapText="1"/>
    </xf>
    <xf numFmtId="49" fontId="1" fillId="2" borderId="1" xfId="0" applyNumberFormat="1" applyFont="1" applyFill="1" applyBorder="1" applyAlignment="1">
      <alignment horizontal="center" vertical="center" textRotation="90" wrapText="1"/>
    </xf>
    <xf numFmtId="49" fontId="10" fillId="2" borderId="1" xfId="0" applyNumberFormat="1" applyFont="1" applyFill="1" applyBorder="1" applyAlignment="1">
      <alignment horizontal="center" vertical="center" textRotation="90" wrapText="1"/>
    </xf>
    <xf numFmtId="0" fontId="10" fillId="0" borderId="0" xfId="0" applyFont="1" applyAlignment="1">
      <alignment wrapText="1"/>
    </xf>
    <xf numFmtId="0" fontId="9" fillId="0" borderId="0" xfId="0" applyFont="1" applyAlignment="1">
      <alignment horizontal="right"/>
    </xf>
    <xf numFmtId="165" fontId="1" fillId="5" borderId="1" xfId="0" applyNumberFormat="1" applyFont="1" applyFill="1" applyBorder="1" applyAlignment="1">
      <alignment vertical="top" wrapText="1"/>
    </xf>
    <xf numFmtId="165" fontId="6" fillId="0" borderId="1" xfId="0" applyNumberFormat="1" applyFont="1" applyBorder="1" applyAlignment="1">
      <alignment horizontal="left" vertical="top" wrapText="1"/>
    </xf>
    <xf numFmtId="49" fontId="1" fillId="0" borderId="5" xfId="0" applyNumberFormat="1" applyFont="1" applyBorder="1" applyAlignment="1">
      <alignment vertical="top" wrapText="1"/>
    </xf>
    <xf numFmtId="49" fontId="10" fillId="0" borderId="6" xfId="0" applyNumberFormat="1" applyFont="1" applyBorder="1" applyAlignment="1">
      <alignment horizontal="right" vertical="top" wrapText="1"/>
    </xf>
    <xf numFmtId="165" fontId="11" fillId="5" borderId="1" xfId="0" applyNumberFormat="1" applyFont="1" applyFill="1" applyBorder="1" applyAlignment="1">
      <alignment horizontal="left" vertical="top" wrapText="1"/>
    </xf>
    <xf numFmtId="0" fontId="1" fillId="2" borderId="0" xfId="0" applyFont="1" applyFill="1" applyAlignment="1">
      <alignment wrapText="1"/>
    </xf>
    <xf numFmtId="49" fontId="10" fillId="0" borderId="1" xfId="6" applyNumberFormat="1" applyFont="1" applyBorder="1" applyAlignment="1">
      <alignment horizontal="right" wrapText="1"/>
    </xf>
    <xf numFmtId="49" fontId="10" fillId="0" borderId="1" xfId="6" applyNumberFormat="1" applyFont="1" applyBorder="1" applyAlignment="1">
      <alignment horizontal="right" vertical="top" wrapText="1"/>
    </xf>
    <xf numFmtId="0" fontId="6" fillId="0" borderId="1" xfId="6" applyFont="1" applyBorder="1" applyAlignment="1">
      <alignment horizontal="left" wrapText="1"/>
    </xf>
    <xf numFmtId="49" fontId="6" fillId="0" borderId="1" xfId="6" applyNumberFormat="1" applyFont="1" applyBorder="1" applyAlignment="1">
      <alignment horizontal="right" vertical="top" wrapText="1"/>
    </xf>
    <xf numFmtId="49" fontId="8" fillId="5" borderId="1" xfId="0" applyNumberFormat="1" applyFont="1" applyFill="1" applyBorder="1" applyAlignment="1">
      <alignment horizontal="left" vertical="top" wrapText="1"/>
    </xf>
    <xf numFmtId="165" fontId="10" fillId="5" borderId="1" xfId="0" applyNumberFormat="1" applyFont="1" applyFill="1" applyBorder="1" applyAlignment="1">
      <alignment horizontal="left" vertical="top" wrapText="1"/>
    </xf>
    <xf numFmtId="49" fontId="3" fillId="5" borderId="1" xfId="0" applyNumberFormat="1" applyFont="1" applyFill="1" applyBorder="1" applyAlignment="1">
      <alignment horizontal="right" vertical="top" wrapText="1"/>
    </xf>
    <xf numFmtId="166" fontId="1" fillId="0" borderId="1" xfId="0" applyNumberFormat="1" applyFont="1" applyBorder="1" applyAlignment="1">
      <alignment horizontal="right" vertical="top" wrapText="1"/>
    </xf>
    <xf numFmtId="166" fontId="1" fillId="0" borderId="1" xfId="0" applyNumberFormat="1" applyFont="1" applyBorder="1" applyAlignment="1">
      <alignment vertical="top" wrapText="1"/>
    </xf>
    <xf numFmtId="166" fontId="1" fillId="5" borderId="1" xfId="1" applyNumberFormat="1" applyFont="1" applyFill="1" applyBorder="1" applyAlignment="1">
      <alignment vertical="top" wrapText="1"/>
    </xf>
    <xf numFmtId="166" fontId="1" fillId="5" borderId="1" xfId="7" applyNumberFormat="1" applyFont="1" applyFill="1" applyBorder="1" applyAlignment="1">
      <alignment vertical="top" wrapText="1"/>
    </xf>
    <xf numFmtId="166" fontId="1" fillId="0" borderId="1" xfId="4" applyNumberFormat="1" applyFont="1" applyBorder="1" applyAlignment="1">
      <alignment wrapText="1"/>
    </xf>
    <xf numFmtId="166" fontId="8" fillId="5" borderId="1" xfId="0" applyNumberFormat="1" applyFont="1" applyFill="1" applyBorder="1" applyAlignment="1">
      <alignment horizontal="right" vertical="top" wrapText="1"/>
    </xf>
    <xf numFmtId="49" fontId="1" fillId="0" borderId="7" xfId="0" applyNumberFormat="1" applyFont="1" applyBorder="1" applyAlignment="1">
      <alignment horizontal="center" vertical="top" wrapText="1"/>
    </xf>
    <xf numFmtId="166" fontId="3" fillId="2" borderId="1" xfId="0" applyNumberFormat="1" applyFont="1" applyFill="1" applyBorder="1" applyAlignment="1">
      <alignment horizontal="right" vertical="center" wrapText="1"/>
    </xf>
    <xf numFmtId="0" fontId="10" fillId="0" borderId="0" xfId="0" applyFont="1" applyAlignment="1">
      <alignment horizontal="center" vertical="center"/>
    </xf>
    <xf numFmtId="166" fontId="2" fillId="0" borderId="1" xfId="0" applyNumberFormat="1" applyFont="1" applyBorder="1" applyAlignment="1">
      <alignment horizontal="right" vertical="top" wrapText="1"/>
    </xf>
    <xf numFmtId="49" fontId="1" fillId="0" borderId="0" xfId="0" applyNumberFormat="1" applyFont="1" applyAlignment="1">
      <alignment horizontal="center" vertical="top" wrapText="1"/>
    </xf>
    <xf numFmtId="49" fontId="6" fillId="5" borderId="1" xfId="0" applyNumberFormat="1" applyFont="1" applyFill="1" applyBorder="1" applyAlignment="1">
      <alignment horizontal="center" vertical="top" wrapText="1"/>
    </xf>
    <xf numFmtId="166" fontId="6" fillId="6" borderId="1" xfId="4" applyNumberFormat="1" applyFont="1" applyFill="1" applyBorder="1" applyAlignment="1">
      <alignment wrapText="1"/>
    </xf>
    <xf numFmtId="166" fontId="10" fillId="6" borderId="1" xfId="4" applyNumberFormat="1" applyFont="1" applyFill="1" applyBorder="1" applyAlignment="1">
      <alignment wrapText="1"/>
    </xf>
    <xf numFmtId="166" fontId="10" fillId="6" borderId="1" xfId="4" applyNumberFormat="1" applyFont="1" applyFill="1" applyBorder="1" applyAlignment="1">
      <alignment horizontal="right" wrapText="1"/>
    </xf>
    <xf numFmtId="166" fontId="4" fillId="7" borderId="1" xfId="0" applyNumberFormat="1" applyFont="1" applyFill="1" applyBorder="1" applyAlignment="1">
      <alignment horizontal="right" vertical="top" wrapText="1"/>
    </xf>
    <xf numFmtId="0" fontId="6" fillId="0" borderId="0" xfId="0" applyFont="1" applyAlignment="1">
      <alignment wrapText="1"/>
    </xf>
    <xf numFmtId="166" fontId="4" fillId="6" borderId="1" xfId="6" applyNumberFormat="1" applyFont="1" applyFill="1" applyBorder="1" applyAlignment="1">
      <alignment vertical="top" wrapText="1"/>
    </xf>
    <xf numFmtId="166" fontId="10" fillId="6" borderId="1" xfId="6" applyNumberFormat="1" applyFont="1" applyFill="1" applyBorder="1" applyAlignment="1">
      <alignment vertical="top" wrapText="1"/>
    </xf>
    <xf numFmtId="166" fontId="6" fillId="6" borderId="1" xfId="6" applyNumberFormat="1" applyFont="1" applyFill="1" applyBorder="1" applyAlignment="1">
      <alignment vertical="top" wrapText="1"/>
    </xf>
    <xf numFmtId="0" fontId="43" fillId="0" borderId="0" xfId="0" applyFont="1" applyAlignment="1">
      <alignment vertical="top" wrapText="1"/>
    </xf>
    <xf numFmtId="49" fontId="1" fillId="0" borderId="8" xfId="0" applyNumberFormat="1" applyFont="1" applyBorder="1" applyAlignment="1">
      <alignment horizontal="center" vertical="top" wrapText="1"/>
    </xf>
    <xf numFmtId="166" fontId="10" fillId="6" borderId="1" xfId="4" applyNumberFormat="1" applyFont="1" applyFill="1" applyBorder="1" applyAlignment="1">
      <alignment horizontal="right" vertical="top" wrapText="1"/>
    </xf>
    <xf numFmtId="166" fontId="10" fillId="6" borderId="1" xfId="0" applyNumberFormat="1" applyFont="1" applyFill="1" applyBorder="1" applyAlignment="1">
      <alignment horizontal="right" vertical="top" wrapText="1"/>
    </xf>
    <xf numFmtId="0" fontId="9" fillId="5" borderId="0" xfId="0" applyFont="1" applyFill="1"/>
    <xf numFmtId="0" fontId="10" fillId="0" borderId="1" xfId="0" applyFont="1" applyBorder="1" applyAlignment="1">
      <alignment horizontal="left" vertical="top" wrapText="1"/>
    </xf>
    <xf numFmtId="166" fontId="1" fillId="5" borderId="1" xfId="1" applyNumberFormat="1" applyFont="1" applyFill="1" applyBorder="1" applyAlignment="1">
      <alignment horizontal="right" vertical="top" wrapText="1"/>
    </xf>
    <xf numFmtId="49" fontId="2" fillId="5" borderId="1" xfId="0" applyNumberFormat="1" applyFont="1" applyFill="1" applyBorder="1" applyAlignment="1">
      <alignment horizontal="left" vertical="top" wrapText="1"/>
    </xf>
    <xf numFmtId="165" fontId="2" fillId="5" borderId="1" xfId="0" applyNumberFormat="1" applyFont="1" applyFill="1" applyBorder="1" applyAlignment="1">
      <alignment horizontal="left" vertical="top" wrapText="1"/>
    </xf>
    <xf numFmtId="166" fontId="19" fillId="5" borderId="1" xfId="0" applyNumberFormat="1" applyFont="1" applyFill="1" applyBorder="1" applyAlignment="1">
      <alignment horizontal="right" vertical="top" wrapText="1"/>
    </xf>
    <xf numFmtId="0" fontId="6" fillId="0" borderId="0" xfId="0" applyFont="1" applyAlignment="1">
      <alignment horizontal="right"/>
    </xf>
    <xf numFmtId="166" fontId="2" fillId="2" borderId="0" xfId="0" applyNumberFormat="1" applyFont="1" applyFill="1" applyAlignment="1">
      <alignment horizontal="left" vertical="top" wrapText="1"/>
    </xf>
    <xf numFmtId="49" fontId="6" fillId="0" borderId="8" xfId="0" applyNumberFormat="1" applyFont="1" applyBorder="1" applyAlignment="1">
      <alignment horizontal="center" vertical="top" wrapText="1"/>
    </xf>
    <xf numFmtId="49" fontId="10" fillId="0" borderId="8" xfId="0" applyNumberFormat="1" applyFont="1" applyBorder="1" applyAlignment="1">
      <alignment horizontal="right" vertical="top" wrapText="1"/>
    </xf>
    <xf numFmtId="49" fontId="10" fillId="2" borderId="8" xfId="0" applyNumberFormat="1" applyFont="1" applyFill="1" applyBorder="1" applyAlignment="1">
      <alignment horizontal="center" vertical="center" textRotation="90" wrapText="1"/>
    </xf>
    <xf numFmtId="166" fontId="5" fillId="0" borderId="1" xfId="0" applyNumberFormat="1" applyFont="1" applyBorder="1" applyAlignment="1">
      <alignment horizontal="right" vertical="top" wrapText="1"/>
    </xf>
    <xf numFmtId="49" fontId="6" fillId="5" borderId="1" xfId="0" applyNumberFormat="1" applyFont="1" applyFill="1" applyBorder="1" applyAlignment="1">
      <alignment vertical="top" wrapText="1"/>
    </xf>
    <xf numFmtId="166" fontId="2" fillId="0" borderId="0" xfId="0" applyNumberFormat="1" applyFont="1" applyAlignment="1">
      <alignment horizontal="left" vertical="top" wrapText="1"/>
    </xf>
    <xf numFmtId="166" fontId="4" fillId="6" borderId="1" xfId="0" applyNumberFormat="1" applyFont="1" applyFill="1" applyBorder="1" applyAlignment="1">
      <alignment horizontal="right" vertical="top" wrapText="1"/>
    </xf>
    <xf numFmtId="166" fontId="4" fillId="9" borderId="1" xfId="0" applyNumberFormat="1" applyFont="1" applyFill="1" applyBorder="1" applyAlignment="1">
      <alignment horizontal="right" vertical="top" wrapText="1"/>
    </xf>
    <xf numFmtId="166" fontId="1" fillId="5" borderId="1" xfId="1" applyNumberFormat="1" applyFont="1" applyFill="1" applyBorder="1" applyAlignment="1">
      <alignment horizontal="right" vertical="top"/>
    </xf>
    <xf numFmtId="166" fontId="1" fillId="0" borderId="0" xfId="0" applyNumberFormat="1" applyFont="1" applyAlignment="1">
      <alignment horizontal="right" vertical="top" wrapText="1"/>
    </xf>
    <xf numFmtId="0" fontId="1" fillId="5" borderId="0" xfId="0" applyFont="1" applyFill="1" applyAlignment="1">
      <alignment horizontal="right" vertical="top" wrapText="1"/>
    </xf>
    <xf numFmtId="0" fontId="6" fillId="5" borderId="1" xfId="0" applyFont="1" applyFill="1" applyBorder="1" applyAlignment="1">
      <alignment horizontal="right" vertical="top" wrapText="1"/>
    </xf>
    <xf numFmtId="166" fontId="25" fillId="5" borderId="1" xfId="0" applyNumberFormat="1" applyFont="1" applyFill="1" applyBorder="1" applyAlignment="1">
      <alignment horizontal="right" vertical="top" wrapText="1"/>
    </xf>
    <xf numFmtId="0" fontId="44" fillId="0" borderId="0" xfId="0" applyFont="1" applyAlignment="1">
      <alignment vertical="top" wrapText="1"/>
    </xf>
    <xf numFmtId="0" fontId="44" fillId="0" borderId="0" xfId="0" applyFont="1" applyAlignment="1">
      <alignment wrapText="1"/>
    </xf>
    <xf numFmtId="0" fontId="2" fillId="5" borderId="0" xfId="0" applyFont="1" applyFill="1" applyAlignment="1">
      <alignment horizontal="right" vertical="top" wrapText="1"/>
    </xf>
    <xf numFmtId="3" fontId="2" fillId="5" borderId="1" xfId="0" applyNumberFormat="1" applyFont="1" applyFill="1" applyBorder="1" applyAlignment="1">
      <alignment vertical="top" wrapText="1"/>
    </xf>
    <xf numFmtId="166" fontId="6" fillId="5" borderId="1" xfId="0" applyNumberFormat="1" applyFont="1" applyFill="1" applyBorder="1" applyAlignment="1">
      <alignment horizontal="right" vertical="top" wrapText="1"/>
    </xf>
    <xf numFmtId="0" fontId="2" fillId="5" borderId="1" xfId="0" applyFont="1" applyFill="1" applyBorder="1" applyAlignment="1">
      <alignment vertical="top" wrapText="1"/>
    </xf>
    <xf numFmtId="49" fontId="8" fillId="0" borderId="1" xfId="0" applyNumberFormat="1" applyFont="1" applyBorder="1" applyAlignment="1">
      <alignment horizontal="center" vertical="top" wrapText="1"/>
    </xf>
    <xf numFmtId="49" fontId="7" fillId="0" borderId="1" xfId="0" applyNumberFormat="1" applyFont="1" applyBorder="1" applyAlignment="1">
      <alignment horizontal="center" vertical="top" wrapText="1"/>
    </xf>
    <xf numFmtId="0" fontId="8" fillId="0" borderId="1" xfId="0" applyFont="1" applyBorder="1" applyAlignment="1">
      <alignment horizontal="left" vertical="top" wrapText="1"/>
    </xf>
    <xf numFmtId="49" fontId="7" fillId="0" borderId="1" xfId="0" applyNumberFormat="1" applyFont="1" applyBorder="1" applyAlignment="1">
      <alignment horizontal="left" vertical="top" wrapText="1"/>
    </xf>
    <xf numFmtId="166" fontId="8" fillId="5" borderId="1" xfId="0" applyNumberFormat="1" applyFont="1" applyFill="1" applyBorder="1" applyAlignment="1">
      <alignment vertical="top" wrapText="1"/>
    </xf>
    <xf numFmtId="4" fontId="5" fillId="5" borderId="1" xfId="0" applyNumberFormat="1" applyFont="1" applyFill="1" applyBorder="1" applyAlignment="1">
      <alignment horizontal="left" vertical="top" wrapText="1"/>
    </xf>
    <xf numFmtId="4" fontId="1" fillId="5" borderId="1" xfId="0" applyNumberFormat="1" applyFont="1" applyFill="1" applyBorder="1" applyAlignment="1">
      <alignment horizontal="left" vertical="top" wrapText="1"/>
    </xf>
    <xf numFmtId="49" fontId="1" fillId="5" borderId="1" xfId="0" applyNumberFormat="1" applyFont="1" applyFill="1" applyBorder="1" applyAlignment="1">
      <alignment horizontal="left" vertical="center" textRotation="90" wrapText="1"/>
    </xf>
    <xf numFmtId="49" fontId="1" fillId="5" borderId="1" xfId="0" applyNumberFormat="1" applyFont="1" applyFill="1" applyBorder="1" applyAlignment="1">
      <alignment horizontal="center" vertical="center" textRotation="90" wrapText="1"/>
    </xf>
    <xf numFmtId="4" fontId="1" fillId="5" borderId="1" xfId="0" applyNumberFormat="1" applyFont="1" applyFill="1" applyBorder="1" applyAlignment="1">
      <alignment vertical="top" wrapText="1"/>
    </xf>
    <xf numFmtId="49" fontId="3" fillId="5" borderId="1" xfId="0" applyNumberFormat="1" applyFont="1" applyFill="1" applyBorder="1" applyAlignment="1">
      <alignment vertical="top" wrapText="1"/>
    </xf>
    <xf numFmtId="165" fontId="3" fillId="5" borderId="1" xfId="0" applyNumberFormat="1" applyFont="1" applyFill="1" applyBorder="1" applyAlignment="1">
      <alignment horizontal="left" vertical="top" wrapText="1"/>
    </xf>
    <xf numFmtId="165" fontId="19" fillId="5" borderId="1" xfId="0" applyNumberFormat="1" applyFont="1" applyFill="1" applyBorder="1" applyAlignment="1">
      <alignment horizontal="left" vertical="top" wrapText="1"/>
    </xf>
    <xf numFmtId="166" fontId="3" fillId="5" borderId="1" xfId="0" applyNumberFormat="1" applyFont="1" applyFill="1" applyBorder="1" applyAlignment="1">
      <alignment horizontal="right" vertical="top" wrapText="1"/>
    </xf>
    <xf numFmtId="3" fontId="2" fillId="5" borderId="1" xfId="0" applyNumberFormat="1" applyFont="1" applyFill="1" applyBorder="1" applyAlignment="1">
      <alignment horizontal="right" vertical="top" wrapText="1"/>
    </xf>
    <xf numFmtId="3" fontId="5" fillId="5" borderId="1" xfId="0" applyNumberFormat="1" applyFont="1" applyFill="1" applyBorder="1" applyAlignment="1">
      <alignment horizontal="right" vertical="top" wrapText="1"/>
    </xf>
    <xf numFmtId="166" fontId="27" fillId="5" borderId="1" xfId="0" applyNumberFormat="1" applyFont="1" applyFill="1" applyBorder="1" applyAlignment="1">
      <alignment vertical="top" wrapText="1"/>
    </xf>
    <xf numFmtId="0" fontId="1" fillId="0" borderId="2" xfId="0" applyFont="1" applyBorder="1" applyAlignment="1">
      <alignment horizontal="left" vertical="top" wrapText="1"/>
    </xf>
    <xf numFmtId="0" fontId="9" fillId="5" borderId="0" xfId="0" applyFont="1" applyFill="1" applyAlignment="1">
      <alignment horizontal="right"/>
    </xf>
    <xf numFmtId="166" fontId="6" fillId="10" borderId="1" xfId="0" applyNumberFormat="1" applyFont="1" applyFill="1" applyBorder="1" applyAlignment="1">
      <alignment vertical="top" wrapText="1"/>
    </xf>
    <xf numFmtId="166" fontId="6" fillId="10" borderId="1" xfId="0" applyNumberFormat="1" applyFont="1" applyFill="1" applyBorder="1" applyAlignment="1">
      <alignment horizontal="right" vertical="top" wrapText="1"/>
    </xf>
    <xf numFmtId="0" fontId="1" fillId="5" borderId="0" xfId="0" applyFont="1" applyFill="1"/>
    <xf numFmtId="49" fontId="6" fillId="5" borderId="0" xfId="0" applyNumberFormat="1" applyFont="1" applyFill="1" applyAlignment="1">
      <alignment vertical="top" wrapText="1"/>
    </xf>
    <xf numFmtId="0" fontId="44" fillId="5" borderId="0" xfId="0" applyFont="1" applyFill="1" applyAlignment="1">
      <alignment wrapText="1"/>
    </xf>
    <xf numFmtId="166" fontId="10" fillId="10" borderId="1" xfId="0" applyNumberFormat="1" applyFont="1" applyFill="1" applyBorder="1" applyAlignment="1">
      <alignment vertical="top" wrapText="1"/>
    </xf>
    <xf numFmtId="0" fontId="6" fillId="5" borderId="0" xfId="6" applyFont="1" applyFill="1" applyAlignment="1">
      <alignment horizontal="center"/>
    </xf>
    <xf numFmtId="0" fontId="2" fillId="5" borderId="0" xfId="0" applyFont="1" applyFill="1" applyAlignment="1">
      <alignment vertical="top" wrapText="1"/>
    </xf>
    <xf numFmtId="0" fontId="6" fillId="5" borderId="0" xfId="0" applyFont="1" applyFill="1" applyAlignment="1">
      <alignment horizontal="center" vertical="center" wrapText="1"/>
    </xf>
    <xf numFmtId="0" fontId="9" fillId="5" borderId="0" xfId="0" applyFont="1" applyFill="1" applyAlignment="1">
      <alignment horizontal="center"/>
    </xf>
    <xf numFmtId="49" fontId="1" fillId="5" borderId="0" xfId="0" applyNumberFormat="1" applyFont="1" applyFill="1" applyAlignment="1">
      <alignment horizontal="center" vertical="top"/>
    </xf>
    <xf numFmtId="49" fontId="6" fillId="5" borderId="0" xfId="0" applyNumberFormat="1" applyFont="1" applyFill="1" applyAlignment="1">
      <alignment horizontal="center" vertical="top"/>
    </xf>
    <xf numFmtId="49" fontId="3" fillId="5" borderId="0" xfId="0" applyNumberFormat="1" applyFont="1" applyFill="1" applyAlignment="1">
      <alignment horizontal="center" vertical="top"/>
    </xf>
    <xf numFmtId="0" fontId="3" fillId="5" borderId="0" xfId="0" applyFont="1" applyFill="1" applyAlignment="1">
      <alignment horizontal="center" vertical="top"/>
    </xf>
    <xf numFmtId="0" fontId="44" fillId="0" borderId="0" xfId="0" applyFont="1"/>
    <xf numFmtId="166" fontId="1" fillId="5" borderId="1" xfId="6" applyNumberFormat="1" applyFont="1" applyFill="1" applyBorder="1" applyAlignment="1">
      <alignment vertical="top" wrapText="1"/>
    </xf>
    <xf numFmtId="49" fontId="10" fillId="0" borderId="1" xfId="6" applyNumberFormat="1" applyFont="1" applyBorder="1" applyAlignment="1">
      <alignment vertical="top" wrapText="1"/>
    </xf>
    <xf numFmtId="0" fontId="24" fillId="2" borderId="0" xfId="0" applyFont="1" applyFill="1"/>
    <xf numFmtId="166" fontId="1" fillId="5" borderId="1" xfId="4" applyNumberFormat="1" applyFont="1" applyFill="1" applyBorder="1" applyAlignment="1">
      <alignment vertical="top" wrapText="1"/>
    </xf>
    <xf numFmtId="0" fontId="44" fillId="0" borderId="0" xfId="0" applyFont="1" applyAlignment="1">
      <alignment horizontal="left" vertical="top" wrapText="1"/>
    </xf>
    <xf numFmtId="0" fontId="44" fillId="0" borderId="0" xfId="0" applyFont="1" applyAlignment="1">
      <alignment horizontal="right" vertical="top" wrapText="1"/>
    </xf>
    <xf numFmtId="49" fontId="27" fillId="0" borderId="0" xfId="0" applyNumberFormat="1" applyFont="1" applyAlignment="1">
      <alignment vertical="top" wrapText="1"/>
    </xf>
    <xf numFmtId="49" fontId="27" fillId="0" borderId="0" xfId="0" applyNumberFormat="1" applyFont="1" applyAlignment="1">
      <alignment horizontal="center" vertical="top" wrapText="1"/>
    </xf>
    <xf numFmtId="49" fontId="27" fillId="0" borderId="0" xfId="0" applyNumberFormat="1" applyFont="1" applyAlignment="1">
      <alignment horizontal="left" vertical="top" wrapText="1"/>
    </xf>
    <xf numFmtId="0" fontId="27" fillId="0" borderId="0" xfId="0" applyFont="1" applyAlignment="1">
      <alignment vertical="top" wrapText="1"/>
    </xf>
    <xf numFmtId="49" fontId="15" fillId="0" borderId="0" xfId="0" applyNumberFormat="1" applyFont="1" applyAlignment="1">
      <alignment horizontal="center" vertical="top"/>
    </xf>
    <xf numFmtId="0" fontId="15" fillId="0" borderId="0" xfId="0" applyFont="1" applyAlignment="1">
      <alignment horizontal="left" vertical="top"/>
    </xf>
    <xf numFmtId="0" fontId="15" fillId="0" borderId="0" xfId="0" applyFont="1" applyAlignment="1">
      <alignment horizontal="center" vertical="top"/>
    </xf>
    <xf numFmtId="0" fontId="27" fillId="0" borderId="0" xfId="0" applyFont="1" applyAlignment="1">
      <alignment vertical="top"/>
    </xf>
    <xf numFmtId="49" fontId="29" fillId="0" borderId="1" xfId="0" applyNumberFormat="1" applyFont="1" applyBorder="1" applyAlignment="1">
      <alignment vertical="top" wrapText="1"/>
    </xf>
    <xf numFmtId="49" fontId="29" fillId="0" borderId="1" xfId="0" applyNumberFormat="1" applyFont="1" applyBorder="1" applyAlignment="1">
      <alignment horizontal="left" vertical="top" wrapText="1"/>
    </xf>
    <xf numFmtId="49" fontId="27" fillId="0" borderId="1" xfId="0" applyNumberFormat="1" applyFont="1" applyBorder="1" applyAlignment="1">
      <alignment horizontal="center" vertical="top" wrapText="1"/>
    </xf>
    <xf numFmtId="49" fontId="27" fillId="0" borderId="1" xfId="0" applyNumberFormat="1" applyFont="1" applyBorder="1" applyAlignment="1">
      <alignment horizontal="left" vertical="top" wrapText="1"/>
    </xf>
    <xf numFmtId="0" fontId="27" fillId="0" borderId="1" xfId="0" applyFont="1" applyBorder="1" applyAlignment="1">
      <alignment horizontal="left" vertical="top" wrapText="1"/>
    </xf>
    <xf numFmtId="49" fontId="27" fillId="0" borderId="1" xfId="0" applyNumberFormat="1" applyFont="1" applyBorder="1" applyAlignment="1">
      <alignment vertical="top" wrapText="1"/>
    </xf>
    <xf numFmtId="0" fontId="27" fillId="0" borderId="1" xfId="0" applyFont="1" applyBorder="1" applyAlignment="1">
      <alignment vertical="top" wrapText="1"/>
    </xf>
    <xf numFmtId="49" fontId="17" fillId="0" borderId="1" xfId="0" applyNumberFormat="1" applyFont="1" applyBorder="1" applyAlignment="1">
      <alignment horizontal="center" vertical="top" wrapText="1"/>
    </xf>
    <xf numFmtId="49" fontId="15" fillId="0" borderId="1" xfId="0" applyNumberFormat="1" applyFont="1" applyBorder="1" applyAlignment="1">
      <alignment vertical="top" wrapText="1"/>
    </xf>
    <xf numFmtId="166" fontId="27" fillId="5" borderId="1" xfId="0" applyNumberFormat="1" applyFont="1" applyFill="1" applyBorder="1" applyAlignment="1">
      <alignment horizontal="right" vertical="top" wrapText="1"/>
    </xf>
    <xf numFmtId="49" fontId="17" fillId="0" borderId="2" xfId="0" applyNumberFormat="1" applyFont="1" applyBorder="1" applyAlignment="1">
      <alignment horizontal="center" vertical="top" wrapText="1"/>
    </xf>
    <xf numFmtId="0" fontId="27" fillId="0" borderId="1" xfId="4" applyFont="1" applyBorder="1" applyAlignment="1">
      <alignment horizontal="left" vertical="top" wrapText="1"/>
    </xf>
    <xf numFmtId="0" fontId="27" fillId="5" borderId="1" xfId="4" applyFont="1" applyFill="1" applyBorder="1" applyAlignment="1">
      <alignment horizontal="left" vertical="top" wrapText="1"/>
    </xf>
    <xf numFmtId="0" fontId="27" fillId="5" borderId="9" xfId="0" applyFont="1" applyFill="1" applyBorder="1" applyAlignment="1">
      <alignment vertical="top" wrapText="1"/>
    </xf>
    <xf numFmtId="49" fontId="1" fillId="0" borderId="7" xfId="0" applyNumberFormat="1" applyFont="1" applyBorder="1" applyAlignment="1">
      <alignment horizontal="left" vertical="top" wrapText="1"/>
    </xf>
    <xf numFmtId="49" fontId="15" fillId="0" borderId="1" xfId="0" applyNumberFormat="1" applyFont="1" applyBorder="1" applyAlignment="1">
      <alignment horizontal="left" vertical="top" wrapText="1"/>
    </xf>
    <xf numFmtId="165" fontId="27" fillId="5" borderId="1" xfId="0" applyNumberFormat="1" applyFont="1" applyFill="1" applyBorder="1" applyAlignment="1">
      <alignment vertical="top" wrapText="1"/>
    </xf>
    <xf numFmtId="49" fontId="27" fillId="5" borderId="9" xfId="0" applyNumberFormat="1" applyFont="1" applyFill="1" applyBorder="1" applyAlignment="1">
      <alignment vertical="top" wrapText="1"/>
    </xf>
    <xf numFmtId="166" fontId="1" fillId="10" borderId="1" xfId="0" applyNumberFormat="1" applyFont="1" applyFill="1" applyBorder="1" applyAlignment="1">
      <alignment horizontal="right" vertical="top" wrapText="1"/>
    </xf>
    <xf numFmtId="166" fontId="1" fillId="5" borderId="1" xfId="4" applyNumberFormat="1" applyFont="1" applyFill="1" applyBorder="1" applyAlignment="1">
      <alignment horizontal="right" wrapText="1"/>
    </xf>
    <xf numFmtId="166" fontId="1" fillId="5" borderId="1" xfId="4" applyNumberFormat="1" applyFont="1" applyFill="1" applyBorder="1" applyAlignment="1">
      <alignment wrapText="1"/>
    </xf>
    <xf numFmtId="0" fontId="8" fillId="0" borderId="0" xfId="0" applyFont="1" applyAlignment="1">
      <alignment vertical="top" wrapText="1"/>
    </xf>
    <xf numFmtId="49" fontId="8" fillId="5" borderId="8" xfId="0" applyNumberFormat="1" applyFont="1" applyFill="1" applyBorder="1" applyAlignment="1">
      <alignment horizontal="center" vertical="top" wrapText="1"/>
    </xf>
    <xf numFmtId="0" fontId="27" fillId="0" borderId="9" xfId="0" applyFont="1" applyBorder="1" applyAlignment="1">
      <alignment vertical="top" wrapText="1"/>
    </xf>
    <xf numFmtId="166" fontId="28" fillId="6" borderId="1" xfId="0" applyNumberFormat="1" applyFont="1" applyFill="1" applyBorder="1" applyAlignment="1">
      <alignment vertical="top" wrapText="1"/>
    </xf>
    <xf numFmtId="0" fontId="27" fillId="0" borderId="0" xfId="0" applyFont="1" applyAlignment="1">
      <alignment horizontal="left" vertical="top" wrapText="1"/>
    </xf>
    <xf numFmtId="166" fontId="29" fillId="6" borderId="1" xfId="4" applyNumberFormat="1" applyFont="1" applyFill="1" applyBorder="1" applyAlignment="1">
      <alignment wrapText="1"/>
    </xf>
    <xf numFmtId="166" fontId="27" fillId="5" borderId="1" xfId="4" applyNumberFormat="1" applyFont="1" applyFill="1" applyBorder="1" applyAlignment="1">
      <alignment horizontal="right" wrapText="1"/>
    </xf>
    <xf numFmtId="166" fontId="27" fillId="0" borderId="1" xfId="4" applyNumberFormat="1" applyFont="1" applyBorder="1" applyAlignment="1">
      <alignment wrapText="1"/>
    </xf>
    <xf numFmtId="166" fontId="27" fillId="5" borderId="1" xfId="4" applyNumberFormat="1" applyFont="1" applyFill="1" applyBorder="1" applyAlignment="1">
      <alignment wrapText="1"/>
    </xf>
    <xf numFmtId="166" fontId="3" fillId="5" borderId="1" xfId="0" applyNumberFormat="1" applyFont="1" applyFill="1" applyBorder="1" applyAlignment="1">
      <alignment vertical="top" wrapText="1"/>
    </xf>
    <xf numFmtId="166" fontId="1" fillId="5" borderId="1" xfId="6" applyNumberFormat="1" applyFont="1" applyFill="1" applyBorder="1" applyAlignment="1">
      <alignment horizontal="right" vertical="top" wrapText="1"/>
    </xf>
    <xf numFmtId="0" fontId="1" fillId="0" borderId="1" xfId="6" applyFont="1" applyBorder="1" applyAlignment="1">
      <alignment horizontal="left" vertical="top" wrapText="1"/>
    </xf>
    <xf numFmtId="49" fontId="1" fillId="0" borderId="1" xfId="6" applyNumberFormat="1" applyFont="1" applyBorder="1" applyAlignment="1">
      <alignment horizontal="right" vertical="top" wrapText="1"/>
    </xf>
    <xf numFmtId="49" fontId="1" fillId="0" borderId="1" xfId="6" applyNumberFormat="1" applyFont="1" applyBorder="1" applyAlignment="1">
      <alignment horizontal="left" vertical="top" wrapText="1"/>
    </xf>
    <xf numFmtId="166" fontId="1" fillId="10" borderId="1" xfId="0" applyNumberFormat="1" applyFont="1" applyFill="1" applyBorder="1" applyAlignment="1">
      <alignment vertical="top" wrapText="1"/>
    </xf>
    <xf numFmtId="166" fontId="10" fillId="10" borderId="1" xfId="0" applyNumberFormat="1" applyFont="1" applyFill="1" applyBorder="1" applyAlignment="1">
      <alignment horizontal="right" vertical="top" wrapText="1"/>
    </xf>
    <xf numFmtId="166" fontId="10" fillId="10" borderId="1" xfId="6" applyNumberFormat="1" applyFont="1" applyFill="1" applyBorder="1" applyAlignment="1">
      <alignment vertical="top" wrapText="1"/>
    </xf>
    <xf numFmtId="166" fontId="6" fillId="10" borderId="1" xfId="6" applyNumberFormat="1" applyFont="1" applyFill="1" applyBorder="1" applyAlignment="1">
      <alignment horizontal="right" vertical="top" wrapText="1"/>
    </xf>
    <xf numFmtId="166" fontId="10" fillId="10" borderId="1" xfId="6" applyNumberFormat="1" applyFont="1" applyFill="1" applyBorder="1" applyAlignment="1">
      <alignment horizontal="right" vertical="top" wrapText="1"/>
    </xf>
    <xf numFmtId="166" fontId="6" fillId="10" borderId="1" xfId="6" applyNumberFormat="1" applyFont="1" applyFill="1" applyBorder="1" applyAlignment="1">
      <alignment vertical="top" wrapText="1"/>
    </xf>
    <xf numFmtId="166" fontId="1" fillId="5" borderId="1" xfId="4" applyNumberFormat="1" applyFont="1" applyFill="1" applyBorder="1" applyAlignment="1">
      <alignment horizontal="right" vertical="top" wrapText="1"/>
    </xf>
    <xf numFmtId="0" fontId="6" fillId="5" borderId="0" xfId="0" applyFont="1" applyFill="1" applyAlignment="1">
      <alignment horizontal="right" vertical="center" wrapText="1"/>
    </xf>
    <xf numFmtId="166" fontId="1" fillId="5" borderId="1" xfId="0" applyNumberFormat="1" applyFont="1" applyFill="1" applyBorder="1" applyAlignment="1">
      <alignment vertical="top"/>
    </xf>
    <xf numFmtId="0" fontId="4" fillId="5" borderId="0" xfId="0" applyFont="1" applyFill="1" applyAlignment="1">
      <alignment horizontal="right" vertical="center" wrapText="1"/>
    </xf>
    <xf numFmtId="0" fontId="6" fillId="5" borderId="0" xfId="0" applyFont="1" applyFill="1" applyAlignment="1">
      <alignment vertical="center" wrapText="1"/>
    </xf>
    <xf numFmtId="0" fontId="6" fillId="5" borderId="0" xfId="0" applyFont="1" applyFill="1" applyAlignment="1">
      <alignment horizontal="left" vertical="center" wrapText="1"/>
    </xf>
    <xf numFmtId="0" fontId="9" fillId="5" borderId="0" xfId="0" applyFont="1" applyFill="1" applyAlignment="1">
      <alignment horizontal="left"/>
    </xf>
    <xf numFmtId="0" fontId="2" fillId="0" borderId="0" xfId="0" applyFont="1" applyBorder="1" applyAlignment="1">
      <alignment wrapText="1"/>
    </xf>
    <xf numFmtId="0" fontId="3" fillId="0" borderId="0" xfId="0" applyFont="1" applyBorder="1" applyAlignment="1">
      <alignment wrapText="1"/>
    </xf>
    <xf numFmtId="49" fontId="1" fillId="5" borderId="0" xfId="0" applyNumberFormat="1" applyFont="1" applyFill="1" applyAlignment="1">
      <alignment wrapText="1"/>
    </xf>
    <xf numFmtId="49" fontId="2" fillId="5" borderId="0" xfId="0" applyNumberFormat="1" applyFont="1" applyFill="1" applyAlignment="1">
      <alignment wrapText="1"/>
    </xf>
    <xf numFmtId="0" fontId="1" fillId="5" borderId="0" xfId="0" applyFont="1" applyFill="1" applyAlignment="1">
      <alignment wrapText="1"/>
    </xf>
    <xf numFmtId="49" fontId="6" fillId="5" borderId="0" xfId="0" applyNumberFormat="1" applyFont="1" applyFill="1" applyAlignment="1">
      <alignment horizontal="center" vertical="center" wrapText="1"/>
    </xf>
    <xf numFmtId="0" fontId="3" fillId="5" borderId="0" xfId="0" applyFont="1" applyFill="1" applyAlignment="1">
      <alignment horizontal="center" vertical="center" wrapText="1"/>
    </xf>
    <xf numFmtId="166" fontId="15" fillId="10" borderId="1" xfId="0" applyNumberFormat="1" applyFont="1" applyFill="1" applyBorder="1" applyAlignment="1">
      <alignment vertical="top" wrapText="1"/>
    </xf>
    <xf numFmtId="166" fontId="29" fillId="10" borderId="1" xfId="0" applyNumberFormat="1" applyFont="1" applyFill="1" applyBorder="1" applyAlignment="1">
      <alignment vertical="top" wrapText="1"/>
    </xf>
    <xf numFmtId="166" fontId="6" fillId="10" borderId="1" xfId="5" applyNumberFormat="1" applyFont="1" applyFill="1" applyBorder="1" applyAlignment="1">
      <alignment horizontal="right" vertical="top" wrapText="1"/>
    </xf>
    <xf numFmtId="166" fontId="10" fillId="10" borderId="1" xfId="5" applyNumberFormat="1" applyFont="1" applyFill="1" applyBorder="1" applyAlignment="1">
      <alignment horizontal="right" vertical="top" wrapText="1"/>
    </xf>
    <xf numFmtId="166" fontId="15" fillId="10" borderId="1" xfId="0" applyNumberFormat="1" applyFont="1" applyFill="1" applyBorder="1" applyAlignment="1">
      <alignment horizontal="right" vertical="top" wrapText="1"/>
    </xf>
    <xf numFmtId="166" fontId="27" fillId="5" borderId="9" xfId="0" applyNumberFormat="1" applyFont="1" applyFill="1" applyBorder="1" applyAlignment="1">
      <alignment horizontal="right" vertical="top" wrapText="1"/>
    </xf>
    <xf numFmtId="49" fontId="6" fillId="5" borderId="0" xfId="6" applyNumberFormat="1" applyFont="1" applyFill="1" applyAlignment="1">
      <alignment horizontal="right"/>
    </xf>
    <xf numFmtId="49" fontId="6" fillId="5" borderId="0" xfId="6" applyNumberFormat="1" applyFont="1" applyFill="1" applyAlignment="1">
      <alignment horizontal="center"/>
    </xf>
    <xf numFmtId="0" fontId="6" fillId="5" borderId="0" xfId="6" applyFont="1" applyFill="1" applyAlignment="1">
      <alignment horizontal="left"/>
    </xf>
    <xf numFmtId="0" fontId="1" fillId="5" borderId="1" xfId="0" applyFont="1" applyFill="1" applyBorder="1" applyAlignment="1">
      <alignment horizontal="left" vertical="top" wrapText="1"/>
    </xf>
    <xf numFmtId="166" fontId="1"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center" vertical="top" wrapText="1"/>
    </xf>
    <xf numFmtId="0" fontId="27" fillId="5" borderId="1" xfId="0" applyFont="1" applyFill="1" applyBorder="1" applyAlignment="1">
      <alignment horizontal="left" vertical="top" wrapText="1"/>
    </xf>
    <xf numFmtId="49" fontId="17" fillId="5" borderId="1" xfId="0" applyNumberFormat="1" applyFont="1" applyFill="1" applyBorder="1" applyAlignment="1">
      <alignment horizontal="center" vertical="top"/>
    </xf>
    <xf numFmtId="0" fontId="1" fillId="10" borderId="1" xfId="0" applyFont="1" applyFill="1" applyBorder="1" applyAlignment="1">
      <alignment horizontal="left" vertical="top" wrapText="1"/>
    </xf>
    <xf numFmtId="49" fontId="7" fillId="5" borderId="8" xfId="0" applyNumberFormat="1" applyFont="1" applyFill="1" applyBorder="1" applyAlignment="1">
      <alignment horizontal="center" vertical="top" wrapText="1"/>
    </xf>
    <xf numFmtId="49" fontId="2" fillId="5" borderId="1" xfId="0" applyNumberFormat="1" applyFont="1" applyFill="1" applyBorder="1" applyAlignment="1">
      <alignment vertical="top" wrapText="1"/>
    </xf>
    <xf numFmtId="166" fontId="1" fillId="0" borderId="0" xfId="0" applyNumberFormat="1" applyFont="1" applyAlignment="1">
      <alignment horizontal="left" vertical="top" wrapText="1"/>
    </xf>
    <xf numFmtId="0" fontId="15" fillId="0" borderId="0" xfId="0" applyFont="1" applyAlignment="1">
      <alignment vertical="top" wrapText="1"/>
    </xf>
    <xf numFmtId="49" fontId="30" fillId="0" borderId="1" xfId="0" applyNumberFormat="1" applyFont="1" applyBorder="1" applyAlignment="1">
      <alignment horizontal="left" vertical="top" wrapText="1"/>
    </xf>
    <xf numFmtId="0" fontId="30" fillId="5" borderId="1" xfId="0" applyFont="1" applyFill="1" applyBorder="1" applyAlignment="1">
      <alignment vertical="top" wrapText="1"/>
    </xf>
    <xf numFmtId="0" fontId="27" fillId="0" borderId="0" xfId="0" applyFont="1" applyAlignment="1">
      <alignment horizontal="center" vertical="top" wrapText="1"/>
    </xf>
    <xf numFmtId="0" fontId="27" fillId="0" borderId="0" xfId="0" applyFont="1"/>
    <xf numFmtId="0" fontId="29" fillId="0" borderId="0" xfId="0" applyFont="1" applyAlignment="1">
      <alignment horizontal="center" vertical="top" wrapText="1"/>
    </xf>
    <xf numFmtId="49" fontId="29" fillId="0" borderId="0" xfId="0" applyNumberFormat="1" applyFont="1" applyAlignment="1">
      <alignment horizontal="center" vertical="top" wrapText="1"/>
    </xf>
    <xf numFmtId="49" fontId="31" fillId="0" borderId="0" xfId="0" applyNumberFormat="1" applyFont="1" applyAlignment="1">
      <alignment horizontal="center"/>
    </xf>
    <xf numFmtId="49" fontId="29" fillId="0" borderId="1" xfId="0" applyNumberFormat="1" applyFont="1" applyBorder="1" applyAlignment="1">
      <alignment horizontal="center" vertical="top" wrapText="1"/>
    </xf>
    <xf numFmtId="49" fontId="27" fillId="0" borderId="1" xfId="0" applyNumberFormat="1" applyFont="1" applyBorder="1" applyAlignment="1">
      <alignment horizontal="right" vertical="top" wrapText="1"/>
    </xf>
    <xf numFmtId="49" fontId="15" fillId="5" borderId="1" xfId="0" applyNumberFormat="1" applyFont="1" applyFill="1" applyBorder="1" applyAlignment="1">
      <alignment horizontal="center" vertical="top" wrapText="1"/>
    </xf>
    <xf numFmtId="0" fontId="29" fillId="0" borderId="1" xfId="0" applyFont="1" applyBorder="1" applyAlignment="1">
      <alignment vertical="top" wrapText="1"/>
    </xf>
    <xf numFmtId="0" fontId="29" fillId="0" borderId="0" xfId="0" applyFont="1"/>
    <xf numFmtId="49" fontId="15" fillId="0" borderId="1" xfId="0" applyNumberFormat="1" applyFont="1" applyBorder="1" applyAlignment="1">
      <alignment horizontal="center" vertical="top" wrapText="1"/>
    </xf>
    <xf numFmtId="49" fontId="28" fillId="0" borderId="1" xfId="0" applyNumberFormat="1" applyFont="1" applyBorder="1" applyAlignment="1">
      <alignment horizontal="center" vertical="top" wrapText="1"/>
    </xf>
    <xf numFmtId="166" fontId="29" fillId="6" borderId="1" xfId="4" applyNumberFormat="1" applyFont="1" applyFill="1" applyBorder="1" applyAlignment="1">
      <alignment vertical="top" wrapText="1"/>
    </xf>
    <xf numFmtId="166" fontId="27" fillId="5" borderId="1" xfId="4" applyNumberFormat="1" applyFont="1" applyFill="1" applyBorder="1" applyAlignment="1">
      <alignment horizontal="right" vertical="top" wrapText="1"/>
    </xf>
    <xf numFmtId="166" fontId="27" fillId="5" borderId="1" xfId="4" applyNumberFormat="1" applyFont="1" applyFill="1" applyBorder="1" applyAlignment="1">
      <alignment vertical="top" wrapText="1"/>
    </xf>
    <xf numFmtId="166" fontId="27" fillId="0" borderId="1" xfId="4" applyNumberFormat="1" applyFont="1" applyBorder="1" applyAlignment="1">
      <alignment vertical="top" wrapText="1"/>
    </xf>
    <xf numFmtId="49" fontId="17" fillId="0" borderId="0" xfId="0" applyNumberFormat="1" applyFont="1" applyAlignment="1">
      <alignment wrapText="1"/>
    </xf>
    <xf numFmtId="0" fontId="27" fillId="0" borderId="0" xfId="4" applyFont="1" applyAlignment="1">
      <alignment vertical="top" wrapText="1"/>
    </xf>
    <xf numFmtId="0" fontId="15" fillId="0" borderId="1" xfId="4" applyFont="1" applyBorder="1" applyAlignment="1">
      <alignment vertical="top" wrapText="1"/>
    </xf>
    <xf numFmtId="0" fontId="27" fillId="0" borderId="1" xfId="4" applyFont="1" applyBorder="1" applyAlignment="1">
      <alignment vertical="top" wrapText="1"/>
    </xf>
    <xf numFmtId="166" fontId="27" fillId="0" borderId="1" xfId="4" applyNumberFormat="1" applyFont="1" applyBorder="1" applyAlignment="1">
      <alignment horizontal="right" vertical="top" wrapText="1"/>
    </xf>
    <xf numFmtId="49" fontId="27" fillId="0" borderId="1" xfId="4" applyNumberFormat="1" applyFont="1" applyBorder="1" applyAlignment="1">
      <alignment horizontal="right" vertical="top" wrapText="1"/>
    </xf>
    <xf numFmtId="0" fontId="27" fillId="0" borderId="8" xfId="4" applyFont="1" applyBorder="1" applyAlignment="1">
      <alignment vertical="top" wrapText="1"/>
    </xf>
    <xf numFmtId="0" fontId="15" fillId="0" borderId="1" xfId="4" applyFont="1" applyBorder="1" applyAlignment="1">
      <alignment horizontal="right" vertical="top" wrapText="1"/>
    </xf>
    <xf numFmtId="166" fontId="15" fillId="0" borderId="1" xfId="4" applyNumberFormat="1" applyFont="1" applyBorder="1" applyAlignment="1">
      <alignment vertical="top" wrapText="1"/>
    </xf>
    <xf numFmtId="0" fontId="27" fillId="0" borderId="1" xfId="4" applyFont="1" applyBorder="1" applyAlignment="1">
      <alignment horizontal="right" vertical="top" wrapText="1"/>
    </xf>
    <xf numFmtId="0" fontId="27" fillId="0" borderId="1" xfId="4" applyFont="1" applyBorder="1" applyAlignment="1">
      <alignment horizontal="center" vertical="top" wrapText="1"/>
    </xf>
    <xf numFmtId="49" fontId="27" fillId="0" borderId="1" xfId="4" applyNumberFormat="1" applyFont="1" applyBorder="1" applyAlignment="1">
      <alignment horizontal="center" vertical="top" wrapText="1"/>
    </xf>
    <xf numFmtId="166" fontId="15" fillId="0" borderId="1" xfId="4" applyNumberFormat="1" applyFont="1" applyBorder="1" applyAlignment="1">
      <alignment horizontal="right" vertical="top" wrapText="1"/>
    </xf>
    <xf numFmtId="166" fontId="28" fillId="6" borderId="1" xfId="4" applyNumberFormat="1" applyFont="1" applyFill="1" applyBorder="1" applyAlignment="1">
      <alignment vertical="top" wrapText="1"/>
    </xf>
    <xf numFmtId="0" fontId="32" fillId="0" borderId="1" xfId="4" applyFont="1" applyBorder="1" applyAlignment="1">
      <alignment vertical="top" wrapText="1"/>
    </xf>
    <xf numFmtId="166" fontId="27" fillId="0" borderId="0" xfId="4" applyNumberFormat="1" applyFont="1" applyAlignment="1">
      <alignment horizontal="left" vertical="top" wrapText="1"/>
    </xf>
    <xf numFmtId="166" fontId="17" fillId="0" borderId="1" xfId="0" applyNumberFormat="1" applyFont="1" applyBorder="1" applyAlignment="1">
      <alignment wrapText="1"/>
    </xf>
    <xf numFmtId="166" fontId="15" fillId="6" borderId="1" xfId="4" applyNumberFormat="1" applyFont="1" applyFill="1" applyBorder="1" applyAlignment="1">
      <alignment vertical="top" wrapText="1"/>
    </xf>
    <xf numFmtId="49" fontId="27" fillId="5" borderId="0" xfId="0" applyNumberFormat="1" applyFont="1" applyFill="1" applyAlignment="1">
      <alignment wrapText="1"/>
    </xf>
    <xf numFmtId="49" fontId="15" fillId="5" borderId="0" xfId="0" applyNumberFormat="1" applyFont="1" applyFill="1" applyAlignment="1">
      <alignment horizontal="center"/>
    </xf>
    <xf numFmtId="0" fontId="15" fillId="5" borderId="0" xfId="0" applyFont="1" applyFill="1" applyAlignment="1">
      <alignment horizontal="center"/>
    </xf>
    <xf numFmtId="0" fontId="27" fillId="0" borderId="1" xfId="0" applyFont="1" applyBorder="1" applyAlignment="1">
      <alignment horizontal="center" vertical="top" wrapText="1"/>
    </xf>
    <xf numFmtId="49" fontId="33" fillId="0" borderId="1" xfId="0" applyNumberFormat="1" applyFont="1" applyBorder="1" applyAlignment="1">
      <alignment horizontal="left" vertical="top" wrapText="1"/>
    </xf>
    <xf numFmtId="0" fontId="15" fillId="0" borderId="1" xfId="0" applyFont="1" applyBorder="1" applyAlignment="1">
      <alignment vertical="center" wrapText="1"/>
    </xf>
    <xf numFmtId="0" fontId="15" fillId="0" borderId="1" xfId="0" applyFont="1" applyBorder="1" applyAlignment="1">
      <alignment horizontal="left" vertical="center" wrapText="1"/>
    </xf>
    <xf numFmtId="166" fontId="15" fillId="10" borderId="1" xfId="0" applyNumberFormat="1" applyFont="1" applyFill="1" applyBorder="1" applyAlignment="1">
      <alignment vertical="center" wrapText="1"/>
    </xf>
    <xf numFmtId="3" fontId="27" fillId="5" borderId="1" xfId="0" applyNumberFormat="1" applyFont="1" applyFill="1" applyBorder="1" applyAlignment="1">
      <alignment horizontal="left" vertical="top" wrapText="1"/>
    </xf>
    <xf numFmtId="166" fontId="29" fillId="10" borderId="1" xfId="0" applyNumberFormat="1" applyFont="1" applyFill="1" applyBorder="1" applyAlignment="1">
      <alignment vertical="center" wrapText="1"/>
    </xf>
    <xf numFmtId="0" fontId="29" fillId="5" borderId="1" xfId="0" applyFont="1" applyFill="1" applyBorder="1" applyAlignment="1">
      <alignment horizontal="left" vertical="top" wrapText="1"/>
    </xf>
    <xf numFmtId="0" fontId="27" fillId="0" borderId="0" xfId="0" applyFont="1" applyBorder="1" applyAlignment="1">
      <alignment wrapText="1"/>
    </xf>
    <xf numFmtId="49" fontId="1" fillId="0" borderId="1" xfId="6" applyNumberFormat="1" applyFont="1" applyBorder="1" applyAlignment="1">
      <alignment horizontal="center" vertical="top" wrapText="1"/>
    </xf>
    <xf numFmtId="49" fontId="1" fillId="0" borderId="1" xfId="6" applyNumberFormat="1" applyFont="1" applyBorder="1" applyAlignment="1">
      <alignment vertical="top" wrapText="1"/>
    </xf>
    <xf numFmtId="166" fontId="1" fillId="0" borderId="0" xfId="6" applyNumberFormat="1" applyFont="1" applyAlignment="1">
      <alignment horizontal="left" vertical="top" wrapText="1"/>
    </xf>
    <xf numFmtId="4" fontId="1" fillId="5" borderId="1" xfId="6" applyNumberFormat="1" applyFont="1" applyFill="1" applyBorder="1" applyAlignment="1">
      <alignment vertical="top" wrapText="1"/>
    </xf>
    <xf numFmtId="0" fontId="1" fillId="5" borderId="0" xfId="0" applyFont="1" applyFill="1" applyAlignment="1">
      <alignment horizontal="left"/>
    </xf>
    <xf numFmtId="0" fontId="23" fillId="0" borderId="0" xfId="0" applyFont="1"/>
    <xf numFmtId="0" fontId="20" fillId="0" borderId="0" xfId="0" applyFont="1"/>
    <xf numFmtId="0" fontId="1" fillId="0" borderId="0" xfId="0" applyFont="1" applyAlignment="1">
      <alignment horizontal="left"/>
    </xf>
    <xf numFmtId="0" fontId="6" fillId="0" borderId="1" xfId="0" applyFont="1" applyBorder="1" applyAlignment="1">
      <alignment horizontal="left" vertical="top" wrapText="1"/>
    </xf>
    <xf numFmtId="0" fontId="27" fillId="5" borderId="1" xfId="0" applyFont="1" applyFill="1" applyBorder="1" applyAlignment="1">
      <alignment vertical="top" wrapText="1"/>
    </xf>
    <xf numFmtId="0" fontId="27" fillId="5" borderId="1" xfId="0" applyFont="1" applyFill="1" applyBorder="1" applyAlignment="1">
      <alignment horizontal="left" vertical="top" wrapText="1"/>
    </xf>
    <xf numFmtId="0" fontId="8" fillId="5" borderId="1" xfId="0" applyFont="1" applyFill="1" applyBorder="1" applyAlignment="1">
      <alignment horizontal="left" vertical="top" wrapText="1"/>
    </xf>
    <xf numFmtId="49" fontId="27" fillId="5" borderId="1" xfId="0" applyNumberFormat="1" applyFont="1" applyFill="1" applyBorder="1" applyAlignment="1">
      <alignment horizontal="left" vertical="top" wrapText="1"/>
    </xf>
    <xf numFmtId="0" fontId="10" fillId="0" borderId="2" xfId="0" applyFont="1" applyBorder="1" applyAlignment="1">
      <alignment horizontal="left" vertical="top" wrapText="1"/>
    </xf>
    <xf numFmtId="166" fontId="1" fillId="5" borderId="1" xfId="0" applyNumberFormat="1" applyFont="1" applyFill="1" applyBorder="1" applyAlignment="1">
      <alignment horizontal="right" vertical="top"/>
    </xf>
    <xf numFmtId="49" fontId="34" fillId="0" borderId="1" xfId="0" applyNumberFormat="1" applyFont="1" applyBorder="1" applyAlignment="1">
      <alignment horizontal="center" vertical="top" wrapText="1"/>
    </xf>
    <xf numFmtId="0" fontId="7" fillId="5" borderId="1" xfId="0" applyFont="1" applyFill="1" applyBorder="1" applyAlignment="1">
      <alignment vertical="top" wrapText="1"/>
    </xf>
    <xf numFmtId="166" fontId="27" fillId="5" borderId="10" xfId="0" applyNumberFormat="1" applyFont="1" applyFill="1" applyBorder="1" applyAlignment="1">
      <alignment horizontal="right"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left" vertical="top" wrapText="1"/>
    </xf>
    <xf numFmtId="166" fontId="1" fillId="5" borderId="1" xfId="0" applyNumberFormat="1" applyFont="1" applyFill="1" applyBorder="1" applyAlignment="1">
      <alignment horizontal="right" vertical="top" wrapText="1"/>
    </xf>
    <xf numFmtId="0" fontId="1" fillId="0" borderId="2" xfId="0" applyFont="1" applyBorder="1" applyAlignment="1">
      <alignment vertical="top" wrapText="1"/>
    </xf>
    <xf numFmtId="49" fontId="1" fillId="0" borderId="8" xfId="0" applyNumberFormat="1" applyFont="1" applyBorder="1" applyAlignment="1">
      <alignment horizontal="right" vertical="top" wrapText="1"/>
    </xf>
    <xf numFmtId="166" fontId="1" fillId="5" borderId="1" xfId="0" applyNumberFormat="1" applyFont="1" applyFill="1" applyBorder="1" applyAlignment="1">
      <alignment horizontal="right" vertical="top" wrapText="1"/>
    </xf>
    <xf numFmtId="49" fontId="27" fillId="5" borderId="1" xfId="0" applyNumberFormat="1" applyFont="1" applyFill="1" applyBorder="1" applyAlignment="1">
      <alignment horizontal="left" vertical="top" wrapText="1"/>
    </xf>
    <xf numFmtId="166" fontId="1" fillId="5" borderId="1" xfId="0" applyNumberFormat="1" applyFont="1" applyFill="1" applyBorder="1" applyAlignment="1">
      <alignment vertical="top" wrapText="1"/>
    </xf>
    <xf numFmtId="49" fontId="1" fillId="5" borderId="1" xfId="0" applyNumberFormat="1" applyFont="1" applyFill="1" applyBorder="1" applyAlignment="1">
      <alignment horizontal="right" vertical="top" wrapText="1"/>
    </xf>
    <xf numFmtId="0" fontId="1" fillId="5" borderId="1" xfId="0" applyFont="1" applyFill="1" applyBorder="1" applyAlignment="1">
      <alignment horizontal="left" vertical="top" wrapText="1"/>
    </xf>
    <xf numFmtId="166" fontId="45" fillId="5" borderId="0" xfId="0" applyNumberFormat="1" applyFont="1" applyFill="1" applyAlignment="1">
      <alignment horizontal="left" vertical="top" wrapText="1"/>
    </xf>
    <xf numFmtId="166" fontId="1" fillId="5" borderId="0" xfId="0" applyNumberFormat="1" applyFont="1" applyFill="1" applyAlignment="1">
      <alignment horizontal="left" vertical="top" wrapText="1"/>
    </xf>
    <xf numFmtId="166" fontId="1"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49" fontId="1" fillId="5" borderId="1" xfId="0" applyNumberFormat="1" applyFont="1" applyFill="1" applyBorder="1" applyAlignment="1">
      <alignment vertical="top" wrapText="1"/>
    </xf>
    <xf numFmtId="166" fontId="27" fillId="0" borderId="0" xfId="0" applyNumberFormat="1" applyFont="1" applyAlignment="1">
      <alignment horizontal="left" vertical="top" wrapText="1"/>
    </xf>
    <xf numFmtId="166" fontId="27" fillId="5" borderId="0" xfId="0" applyNumberFormat="1" applyFont="1" applyFill="1" applyAlignment="1">
      <alignment horizontal="left" vertical="top" wrapText="1"/>
    </xf>
    <xf numFmtId="166" fontId="27" fillId="0" borderId="11" xfId="0" applyNumberFormat="1" applyFont="1" applyBorder="1" applyAlignment="1">
      <alignment horizontal="left" vertical="top" wrapText="1"/>
    </xf>
    <xf numFmtId="49" fontId="2" fillId="0" borderId="0" xfId="0" applyNumberFormat="1" applyFont="1" applyAlignment="1">
      <alignment horizontal="right" vertical="top" wrapText="1"/>
    </xf>
    <xf numFmtId="0" fontId="6" fillId="0" borderId="0" xfId="0" applyFont="1" applyAlignment="1">
      <alignment horizontal="right" vertical="center" wrapText="1"/>
    </xf>
    <xf numFmtId="0" fontId="10" fillId="0" borderId="1" xfId="0" applyFont="1" applyBorder="1" applyAlignment="1">
      <alignment horizontal="right" vertical="top" wrapText="1"/>
    </xf>
    <xf numFmtId="49" fontId="21" fillId="5" borderId="1" xfId="0" applyNumberFormat="1" applyFont="1" applyFill="1" applyBorder="1" applyAlignment="1">
      <alignment horizontal="right" vertical="top" wrapText="1"/>
    </xf>
    <xf numFmtId="0" fontId="1" fillId="5" borderId="1" xfId="0" applyNumberFormat="1" applyFont="1" applyFill="1" applyBorder="1" applyAlignment="1">
      <alignment vertical="top" wrapText="1"/>
    </xf>
    <xf numFmtId="0" fontId="44" fillId="5" borderId="0" xfId="0" applyFont="1" applyFill="1"/>
    <xf numFmtId="0" fontId="2" fillId="5" borderId="0" xfId="0" applyFont="1" applyFill="1" applyAlignment="1">
      <alignment wrapText="1"/>
    </xf>
    <xf numFmtId="0" fontId="2" fillId="5" borderId="0" xfId="0" applyFont="1" applyFill="1" applyBorder="1" applyAlignment="1">
      <alignment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166" fontId="1" fillId="5" borderId="1" xfId="0" applyNumberFormat="1" applyFont="1" applyFill="1" applyBorder="1" applyAlignment="1">
      <alignment vertical="top" wrapText="1"/>
    </xf>
    <xf numFmtId="0" fontId="22" fillId="5" borderId="1" xfId="0" applyFont="1" applyFill="1" applyBorder="1" applyAlignment="1">
      <alignment horizontal="left" vertical="top" wrapText="1"/>
    </xf>
    <xf numFmtId="49" fontId="1" fillId="5" borderId="1" xfId="0" applyNumberFormat="1" applyFont="1" applyFill="1" applyBorder="1" applyAlignment="1">
      <alignment horizontal="right" vertical="top" wrapText="1"/>
    </xf>
    <xf numFmtId="0" fontId="1" fillId="5" borderId="1" xfId="0" applyFont="1" applyFill="1" applyBorder="1" applyAlignment="1">
      <alignment vertical="top" wrapText="1"/>
    </xf>
    <xf numFmtId="49" fontId="10"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49" fontId="1" fillId="5" borderId="1" xfId="0" applyNumberFormat="1" applyFont="1" applyFill="1" applyBorder="1" applyAlignment="1">
      <alignment vertical="top" wrapText="1"/>
    </xf>
    <xf numFmtId="49" fontId="1" fillId="5" borderId="1" xfId="0" applyNumberFormat="1" applyFont="1" applyFill="1" applyBorder="1" applyAlignment="1">
      <alignment horizontal="center" vertical="top" wrapText="1"/>
    </xf>
    <xf numFmtId="165" fontId="1" fillId="5" borderId="1" xfId="0" applyNumberFormat="1" applyFont="1" applyFill="1" applyBorder="1" applyAlignment="1">
      <alignment horizontal="left" vertical="top" wrapText="1"/>
    </xf>
    <xf numFmtId="0" fontId="2" fillId="5" borderId="1" xfId="0" applyFont="1" applyFill="1" applyBorder="1" applyAlignment="1">
      <alignment horizontal="left" vertical="top" wrapText="1"/>
    </xf>
    <xf numFmtId="49" fontId="2" fillId="5" borderId="1" xfId="0" applyNumberFormat="1" applyFont="1" applyFill="1" applyBorder="1" applyAlignment="1">
      <alignment horizontal="center" vertical="top" wrapText="1"/>
    </xf>
    <xf numFmtId="49" fontId="17" fillId="5" borderId="2" xfId="0" applyNumberFormat="1" applyFont="1" applyFill="1" applyBorder="1" applyAlignment="1">
      <alignment horizontal="center" vertical="top" wrapText="1"/>
    </xf>
    <xf numFmtId="0" fontId="27" fillId="5" borderId="1" xfId="0" applyFont="1" applyFill="1" applyBorder="1" applyAlignment="1">
      <alignment vertical="top" wrapText="1"/>
    </xf>
    <xf numFmtId="0" fontId="27" fillId="5" borderId="2" xfId="0" applyFont="1" applyFill="1" applyBorder="1" applyAlignment="1">
      <alignment horizontal="left" vertical="top" wrapText="1"/>
    </xf>
    <xf numFmtId="0" fontId="27" fillId="5" borderId="1" xfId="0" applyFont="1" applyFill="1" applyBorder="1" applyAlignment="1">
      <alignment horizontal="left" vertical="top" wrapText="1"/>
    </xf>
    <xf numFmtId="49" fontId="17" fillId="5" borderId="1" xfId="0" applyNumberFormat="1" applyFont="1" applyFill="1" applyBorder="1" applyAlignment="1">
      <alignment horizontal="center" vertical="top" wrapText="1"/>
    </xf>
    <xf numFmtId="49" fontId="27" fillId="5" borderId="1" xfId="0" applyNumberFormat="1" applyFont="1" applyFill="1" applyBorder="1" applyAlignment="1">
      <alignment vertical="top" wrapText="1"/>
    </xf>
    <xf numFmtId="49" fontId="7" fillId="5" borderId="1" xfId="0" applyNumberFormat="1" applyFont="1" applyFill="1" applyBorder="1" applyAlignment="1">
      <alignment horizontal="center" vertical="top" wrapText="1"/>
    </xf>
    <xf numFmtId="0" fontId="8" fillId="5" borderId="1" xfId="0" applyFont="1" applyFill="1" applyBorder="1" applyAlignment="1">
      <alignment horizontal="left" vertical="top" wrapText="1"/>
    </xf>
    <xf numFmtId="49" fontId="8" fillId="5" borderId="1" xfId="0" applyNumberFormat="1" applyFont="1" applyFill="1" applyBorder="1" applyAlignment="1">
      <alignment horizontal="center" vertical="top" wrapText="1"/>
    </xf>
    <xf numFmtId="49" fontId="7" fillId="5" borderId="1" xfId="0" applyNumberFormat="1" applyFont="1" applyFill="1" applyBorder="1" applyAlignment="1">
      <alignment horizontal="left" vertical="top" wrapText="1"/>
    </xf>
    <xf numFmtId="49" fontId="1" fillId="5" borderId="12" xfId="0" applyNumberFormat="1" applyFont="1" applyFill="1" applyBorder="1" applyAlignment="1">
      <alignment horizontal="left" vertical="top" wrapText="1"/>
    </xf>
    <xf numFmtId="0" fontId="8" fillId="5" borderId="8" xfId="0" applyFont="1" applyFill="1" applyBorder="1" applyAlignment="1">
      <alignment horizontal="left" vertical="top" wrapText="1"/>
    </xf>
    <xf numFmtId="0" fontId="1" fillId="5" borderId="1" xfId="6" applyFont="1" applyFill="1" applyBorder="1" applyAlignment="1">
      <alignment horizontal="left" vertical="top" wrapText="1"/>
    </xf>
    <xf numFmtId="49" fontId="1" fillId="5" borderId="1" xfId="6" applyNumberFormat="1" applyFont="1" applyFill="1" applyBorder="1" applyAlignment="1">
      <alignment horizontal="left" vertical="top" wrapText="1"/>
    </xf>
    <xf numFmtId="49" fontId="35" fillId="5" borderId="2" xfId="0" applyNumberFormat="1" applyFont="1" applyFill="1" applyBorder="1" applyAlignment="1">
      <alignment horizontal="center" vertical="top" wrapText="1"/>
    </xf>
    <xf numFmtId="0" fontId="36" fillId="5" borderId="2" xfId="0" applyFont="1" applyFill="1" applyBorder="1" applyAlignment="1">
      <alignment horizontal="left" vertical="top" wrapText="1"/>
    </xf>
    <xf numFmtId="0" fontId="36" fillId="5" borderId="1" xfId="4" applyFont="1" applyFill="1" applyBorder="1" applyAlignment="1">
      <alignment horizontal="left" vertical="top" wrapText="1"/>
    </xf>
    <xf numFmtId="166" fontId="36" fillId="5" borderId="1" xfId="0" applyNumberFormat="1" applyFont="1" applyFill="1" applyBorder="1" applyAlignment="1">
      <alignment horizontal="right" vertical="top" wrapText="1"/>
    </xf>
    <xf numFmtId="0" fontId="36" fillId="5" borderId="2" xfId="0" applyFont="1" applyFill="1" applyBorder="1" applyAlignment="1">
      <alignment horizontal="center" vertical="top" wrapText="1"/>
    </xf>
    <xf numFmtId="49" fontId="1" fillId="5" borderId="1" xfId="0" applyNumberFormat="1" applyFont="1" applyFill="1" applyBorder="1" applyAlignment="1">
      <alignment vertical="top" wrapText="1"/>
    </xf>
    <xf numFmtId="0" fontId="1" fillId="5" borderId="1" xfId="0" applyFont="1" applyFill="1" applyBorder="1" applyAlignment="1">
      <alignment vertical="top" wrapText="1"/>
    </xf>
    <xf numFmtId="166" fontId="1" fillId="5" borderId="1" xfId="0" applyNumberFormat="1" applyFont="1" applyFill="1" applyBorder="1" applyAlignment="1">
      <alignment vertical="top" wrapText="1"/>
    </xf>
    <xf numFmtId="49" fontId="27" fillId="5" borderId="1" xfId="0" applyNumberFormat="1" applyFont="1" applyFill="1" applyBorder="1" applyAlignment="1">
      <alignment vertical="top" wrapText="1"/>
    </xf>
    <xf numFmtId="166" fontId="1" fillId="5" borderId="2" xfId="0" applyNumberFormat="1" applyFont="1" applyFill="1" applyBorder="1" applyAlignment="1">
      <alignment vertical="top"/>
    </xf>
    <xf numFmtId="49" fontId="1" fillId="5" borderId="1" xfId="0" applyNumberFormat="1" applyFont="1" applyFill="1" applyBorder="1" applyAlignment="1">
      <alignment vertical="top" wrapText="1"/>
    </xf>
    <xf numFmtId="49" fontId="1" fillId="5" borderId="2" xfId="0" applyNumberFormat="1" applyFont="1" applyFill="1" applyBorder="1" applyAlignment="1">
      <alignment horizontal="center" vertical="top" wrapText="1"/>
    </xf>
    <xf numFmtId="49" fontId="10"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49" fontId="1" fillId="5" borderId="2" xfId="0" applyNumberFormat="1" applyFont="1" applyFill="1" applyBorder="1" applyAlignment="1">
      <alignment horizontal="left" vertical="top" wrapText="1"/>
    </xf>
    <xf numFmtId="166" fontId="46" fillId="5" borderId="1" xfId="0" applyNumberFormat="1" applyFont="1" applyFill="1" applyBorder="1" applyAlignment="1">
      <alignment horizontal="right" vertical="top" wrapText="1"/>
    </xf>
    <xf numFmtId="49" fontId="1" fillId="5" borderId="1" xfId="0" applyNumberFormat="1" applyFont="1" applyFill="1" applyBorder="1" applyAlignment="1">
      <alignment vertical="top" wrapText="1"/>
    </xf>
    <xf numFmtId="0" fontId="6" fillId="5" borderId="13" xfId="0" applyFont="1" applyFill="1" applyBorder="1" applyAlignment="1">
      <alignment horizontal="center" vertical="center" wrapText="1"/>
    </xf>
    <xf numFmtId="49" fontId="2" fillId="5" borderId="2" xfId="0" applyNumberFormat="1" applyFont="1" applyFill="1" applyBorder="1" applyAlignment="1">
      <alignment horizontal="center" vertical="top" wrapText="1"/>
    </xf>
    <xf numFmtId="0" fontId="1" fillId="5" borderId="2" xfId="0" applyFont="1" applyFill="1" applyBorder="1" applyAlignment="1">
      <alignment horizontal="center" vertical="top" wrapText="1"/>
    </xf>
    <xf numFmtId="49" fontId="1" fillId="5" borderId="1" xfId="0" applyNumberFormat="1" applyFont="1" applyFill="1" applyBorder="1" applyAlignment="1">
      <alignment horizontal="center" vertical="top" wrapText="1"/>
    </xf>
    <xf numFmtId="0" fontId="1" fillId="5" borderId="2" xfId="0" applyFont="1" applyFill="1" applyBorder="1" applyAlignment="1">
      <alignment vertical="top" wrapText="1"/>
    </xf>
    <xf numFmtId="165" fontId="1" fillId="5" borderId="1" xfId="0" applyNumberFormat="1" applyFont="1" applyFill="1" applyBorder="1" applyAlignment="1">
      <alignment horizontal="left" vertical="top" wrapText="1"/>
    </xf>
    <xf numFmtId="49" fontId="4" fillId="5" borderId="0" xfId="0" applyNumberFormat="1" applyFont="1" applyFill="1" applyAlignment="1">
      <alignment horizontal="center" vertical="top" wrapText="1"/>
    </xf>
    <xf numFmtId="0" fontId="2" fillId="5" borderId="1" xfId="0" applyFont="1" applyFill="1" applyBorder="1" applyAlignment="1">
      <alignment horizontal="left" vertical="top" wrapText="1"/>
    </xf>
    <xf numFmtId="0" fontId="1" fillId="3" borderId="8" xfId="0" applyFont="1" applyFill="1" applyBorder="1" applyAlignment="1">
      <alignment horizontal="left" vertical="top" wrapText="1"/>
    </xf>
    <xf numFmtId="49" fontId="10" fillId="0" borderId="1" xfId="0" applyNumberFormat="1" applyFont="1" applyBorder="1" applyAlignment="1">
      <alignment horizontal="right" vertical="top" wrapText="1"/>
    </xf>
    <xf numFmtId="49" fontId="1" fillId="0" borderId="8" xfId="0" quotePrefix="1" applyNumberFormat="1" applyFont="1" applyBorder="1" applyAlignment="1">
      <alignment horizontal="center" vertical="top" wrapText="1"/>
    </xf>
    <xf numFmtId="49" fontId="1" fillId="0" borderId="8" xfId="0" applyNumberFormat="1" applyFont="1" applyBorder="1" applyAlignment="1">
      <alignment horizontal="left" vertical="top" wrapText="1"/>
    </xf>
    <xf numFmtId="0" fontId="2" fillId="0" borderId="8" xfId="0" applyFont="1" applyBorder="1" applyAlignment="1">
      <alignment horizontal="left" vertical="top" wrapText="1"/>
    </xf>
    <xf numFmtId="49" fontId="1" fillId="5" borderId="14" xfId="0" applyNumberFormat="1" applyFont="1" applyFill="1" applyBorder="1" applyAlignment="1">
      <alignment horizontal="center" vertical="top" wrapText="1"/>
    </xf>
    <xf numFmtId="0" fontId="27" fillId="5" borderId="2" xfId="0" applyFont="1" applyFill="1" applyBorder="1" applyAlignment="1">
      <alignment horizontal="center" vertical="top" wrapText="1"/>
    </xf>
    <xf numFmtId="0" fontId="27" fillId="5" borderId="1" xfId="0" applyFont="1" applyFill="1" applyBorder="1" applyAlignment="1">
      <alignment horizontal="center" vertical="top" wrapText="1"/>
    </xf>
    <xf numFmtId="166" fontId="27" fillId="5" borderId="2" xfId="0" applyNumberFormat="1" applyFont="1" applyFill="1" applyBorder="1" applyAlignment="1">
      <alignment horizontal="right" vertical="top" wrapText="1"/>
    </xf>
    <xf numFmtId="166" fontId="27" fillId="5" borderId="12" xfId="0" applyNumberFormat="1" applyFont="1" applyFill="1" applyBorder="1" applyAlignment="1">
      <alignment horizontal="right" vertical="top" wrapText="1"/>
    </xf>
    <xf numFmtId="49" fontId="27" fillId="5" borderId="2" xfId="0" applyNumberFormat="1" applyFont="1" applyFill="1" applyBorder="1" applyAlignment="1">
      <alignment horizontal="left" vertical="top" wrapText="1"/>
    </xf>
    <xf numFmtId="0" fontId="27" fillId="5" borderId="1" xfId="0" applyFont="1" applyFill="1" applyBorder="1" applyAlignment="1">
      <alignment horizontal="left" vertical="top" wrapText="1"/>
    </xf>
    <xf numFmtId="49" fontId="17" fillId="5" borderId="1" xfId="0" applyNumberFormat="1" applyFont="1" applyFill="1" applyBorder="1" applyAlignment="1">
      <alignment horizontal="center" vertical="top" wrapText="1"/>
    </xf>
    <xf numFmtId="166" fontId="27" fillId="5" borderId="8" xfId="0" applyNumberFormat="1" applyFont="1" applyFill="1" applyBorder="1" applyAlignment="1">
      <alignment horizontal="right" vertical="top" wrapText="1"/>
    </xf>
    <xf numFmtId="0" fontId="27" fillId="5" borderId="1" xfId="0" applyFont="1" applyFill="1" applyBorder="1" applyAlignment="1">
      <alignment vertical="top" wrapText="1"/>
    </xf>
    <xf numFmtId="49" fontId="17" fillId="5" borderId="2" xfId="0" applyNumberFormat="1" applyFont="1" applyFill="1" applyBorder="1" applyAlignment="1">
      <alignment horizontal="center" vertical="top"/>
    </xf>
    <xf numFmtId="49" fontId="27" fillId="5" borderId="1" xfId="0" applyNumberFormat="1" applyFont="1" applyFill="1" applyBorder="1" applyAlignment="1">
      <alignment horizontal="center" vertical="top" wrapText="1"/>
    </xf>
    <xf numFmtId="49" fontId="7" fillId="5" borderId="1" xfId="0" applyNumberFormat="1" applyFont="1" applyFill="1" applyBorder="1" applyAlignment="1">
      <alignment horizontal="center" vertical="top" wrapText="1"/>
    </xf>
    <xf numFmtId="49" fontId="7" fillId="0" borderId="2" xfId="0" applyNumberFormat="1" applyFont="1" applyBorder="1" applyAlignment="1">
      <alignment horizontal="left" vertical="top" wrapText="1"/>
    </xf>
    <xf numFmtId="49" fontId="7" fillId="0" borderId="8" xfId="0" applyNumberFormat="1" applyFont="1" applyBorder="1" applyAlignment="1">
      <alignment horizontal="left" vertical="top" wrapText="1"/>
    </xf>
    <xf numFmtId="49" fontId="8" fillId="5" borderId="1" xfId="0" applyNumberFormat="1" applyFont="1" applyFill="1" applyBorder="1" applyAlignment="1">
      <alignment horizontal="center" vertical="top" wrapText="1"/>
    </xf>
    <xf numFmtId="49" fontId="7" fillId="5" borderId="1" xfId="0" applyNumberFormat="1" applyFont="1" applyFill="1" applyBorder="1" applyAlignment="1">
      <alignment horizontal="left" vertical="top" wrapText="1"/>
    </xf>
    <xf numFmtId="0" fontId="8" fillId="5" borderId="1" xfId="0" applyFont="1" applyFill="1" applyBorder="1" applyAlignment="1">
      <alignment horizontal="left" vertical="top" wrapText="1"/>
    </xf>
    <xf numFmtId="0" fontId="8" fillId="0" borderId="2" xfId="0" applyFont="1" applyBorder="1" applyAlignment="1">
      <alignment horizontal="left" vertical="top" wrapText="1"/>
    </xf>
    <xf numFmtId="0" fontId="8" fillId="0" borderId="8" xfId="0" applyFont="1" applyBorder="1" applyAlignment="1">
      <alignment horizontal="left" vertical="top" wrapText="1"/>
    </xf>
    <xf numFmtId="49" fontId="7" fillId="0" borderId="2" xfId="0" applyNumberFormat="1" applyFont="1" applyBorder="1" applyAlignment="1">
      <alignment horizontal="center" vertical="top" wrapText="1"/>
    </xf>
    <xf numFmtId="49" fontId="7" fillId="0" borderId="8" xfId="0" applyNumberFormat="1" applyFont="1" applyBorder="1" applyAlignment="1">
      <alignment horizontal="center" vertical="top" wrapText="1"/>
    </xf>
    <xf numFmtId="49" fontId="27" fillId="5" borderId="2" xfId="0" applyNumberFormat="1" applyFont="1" applyFill="1" applyBorder="1" applyAlignment="1">
      <alignment horizontal="center" vertical="top" wrapText="1"/>
    </xf>
    <xf numFmtId="0" fontId="8" fillId="5" borderId="2" xfId="0" applyFont="1" applyFill="1" applyBorder="1" applyAlignment="1">
      <alignment horizontal="left" vertical="top" wrapText="1"/>
    </xf>
    <xf numFmtId="0" fontId="6" fillId="0" borderId="13" xfId="6" applyFont="1" applyBorder="1" applyAlignment="1">
      <alignment horizontal="center"/>
    </xf>
    <xf numFmtId="49" fontId="8" fillId="5" borderId="1" xfId="0" applyNumberFormat="1" applyFont="1" applyFill="1" applyBorder="1" applyAlignment="1">
      <alignment vertical="top" wrapText="1"/>
    </xf>
    <xf numFmtId="0" fontId="7" fillId="5" borderId="1" xfId="0" applyFont="1" applyFill="1" applyBorder="1" applyAlignment="1">
      <alignment horizontal="center" vertical="top" wrapText="1"/>
    </xf>
    <xf numFmtId="166" fontId="44" fillId="5" borderId="1" xfId="0" applyNumberFormat="1" applyFont="1" applyFill="1" applyBorder="1" applyAlignment="1">
      <alignment horizontal="right" vertical="top" wrapText="1"/>
    </xf>
    <xf numFmtId="0" fontId="7" fillId="5" borderId="2" xfId="0" applyFont="1" applyFill="1" applyBorder="1" applyAlignment="1">
      <alignment horizontal="center" vertical="top" wrapText="1"/>
    </xf>
    <xf numFmtId="0" fontId="7" fillId="5" borderId="2" xfId="0" applyFont="1" applyFill="1" applyBorder="1" applyAlignment="1">
      <alignment vertical="top" wrapText="1"/>
    </xf>
    <xf numFmtId="0" fontId="8" fillId="5" borderId="1" xfId="0" applyFont="1" applyFill="1" applyBorder="1" applyAlignment="1">
      <alignment vertical="top" wrapText="1"/>
    </xf>
    <xf numFmtId="0" fontId="10" fillId="5" borderId="0" xfId="0" applyFont="1" applyFill="1" applyAlignment="1">
      <alignment horizontal="center" vertical="top" wrapText="1"/>
    </xf>
    <xf numFmtId="49" fontId="4" fillId="6" borderId="1" xfId="0" applyNumberFormat="1" applyFont="1" applyFill="1" applyBorder="1" applyAlignment="1">
      <alignment horizontal="center" vertical="center" wrapText="1"/>
    </xf>
    <xf numFmtId="0" fontId="1" fillId="5" borderId="1" xfId="0" applyFont="1" applyFill="1" applyBorder="1" applyAlignment="1">
      <alignment horizontal="center" vertical="top" wrapText="1"/>
    </xf>
    <xf numFmtId="0" fontId="1" fillId="5" borderId="0" xfId="0" applyFont="1" applyFill="1" applyAlignment="1">
      <alignment horizontal="center" vertical="top" wrapText="1"/>
    </xf>
    <xf numFmtId="0" fontId="3" fillId="5" borderId="0" xfId="0" applyFont="1" applyFill="1" applyAlignment="1">
      <alignment vertical="top" wrapText="1"/>
    </xf>
    <xf numFmtId="0" fontId="38" fillId="5" borderId="0" xfId="0" applyFont="1" applyFill="1" applyAlignment="1">
      <alignment vertical="top" wrapText="1"/>
    </xf>
    <xf numFmtId="49" fontId="8" fillId="0" borderId="2" xfId="0" applyNumberFormat="1" applyFont="1" applyBorder="1" applyAlignment="1">
      <alignment horizontal="left" vertical="top" wrapText="1"/>
    </xf>
    <xf numFmtId="49" fontId="7" fillId="5" borderId="1" xfId="0" applyNumberFormat="1" applyFont="1" applyFill="1" applyBorder="1" applyAlignment="1">
      <alignment vertical="top" wrapText="1"/>
    </xf>
    <xf numFmtId="49" fontId="6" fillId="0" borderId="1" xfId="0" applyNumberFormat="1" applyFont="1" applyBorder="1" applyAlignment="1">
      <alignment horizontal="center" vertical="top" wrapText="1"/>
    </xf>
    <xf numFmtId="1" fontId="1" fillId="5" borderId="1" xfId="0" applyNumberFormat="1" applyFont="1" applyFill="1" applyBorder="1" applyAlignment="1">
      <alignment horizontal="center" vertical="top" wrapText="1"/>
    </xf>
    <xf numFmtId="0" fontId="2" fillId="5" borderId="2" xfId="0" applyFont="1" applyFill="1" applyBorder="1" applyAlignment="1">
      <alignment horizontal="center" vertical="top" wrapText="1"/>
    </xf>
    <xf numFmtId="0" fontId="2" fillId="5" borderId="1" xfId="0" applyFont="1" applyFill="1" applyBorder="1" applyAlignment="1">
      <alignment horizontal="center" vertical="top" wrapText="1"/>
    </xf>
    <xf numFmtId="166" fontId="1" fillId="0" borderId="1" xfId="0" applyNumberFormat="1" applyFont="1" applyBorder="1" applyAlignment="1">
      <alignment horizontal="center" vertical="top" wrapText="1"/>
    </xf>
    <xf numFmtId="166" fontId="5" fillId="0" borderId="1" xfId="0" applyNumberFormat="1" applyFont="1" applyBorder="1" applyAlignment="1">
      <alignment horizontal="center" vertical="top" wrapText="1"/>
    </xf>
    <xf numFmtId="166" fontId="2" fillId="0" borderId="1" xfId="0" applyNumberFormat="1" applyFont="1" applyBorder="1" applyAlignment="1">
      <alignment horizontal="center" vertical="top" wrapText="1"/>
    </xf>
    <xf numFmtId="0" fontId="20" fillId="5" borderId="0" xfId="0" applyFont="1" applyFill="1" applyAlignment="1">
      <alignment horizontal="center" vertical="top" wrapText="1"/>
    </xf>
    <xf numFmtId="166" fontId="1" fillId="5" borderId="0" xfId="0" applyNumberFormat="1" applyFont="1" applyFill="1" applyAlignment="1">
      <alignment horizontal="center" vertical="top" wrapText="1"/>
    </xf>
    <xf numFmtId="0" fontId="2" fillId="5" borderId="0" xfId="0" applyFont="1" applyFill="1" applyAlignment="1">
      <alignment horizontal="center"/>
    </xf>
    <xf numFmtId="0" fontId="2" fillId="0" borderId="0" xfId="0" applyFont="1" applyAlignment="1">
      <alignment horizontal="center"/>
    </xf>
    <xf numFmtId="49" fontId="8" fillId="0" borderId="1" xfId="0" applyNumberFormat="1" applyFont="1" applyBorder="1" applyAlignment="1">
      <alignment horizontal="left" vertical="top" wrapText="1"/>
    </xf>
    <xf numFmtId="49" fontId="7" fillId="0" borderId="1" xfId="0" applyNumberFormat="1" applyFont="1" applyBorder="1" applyAlignment="1">
      <alignment vertical="top" wrapText="1"/>
    </xf>
    <xf numFmtId="0" fontId="8" fillId="5" borderId="1" xfId="0" applyFont="1" applyFill="1" applyBorder="1" applyAlignment="1">
      <alignment horizontal="center" vertical="top" wrapText="1"/>
    </xf>
    <xf numFmtId="166" fontId="47" fillId="5" borderId="0" xfId="0" applyNumberFormat="1" applyFont="1" applyFill="1" applyAlignment="1">
      <alignment horizontal="left" vertical="top" wrapText="1"/>
    </xf>
    <xf numFmtId="49" fontId="8" fillId="0" borderId="1" xfId="0" applyNumberFormat="1" applyFont="1" applyBorder="1" applyAlignment="1">
      <alignment vertical="top" wrapText="1"/>
    </xf>
    <xf numFmtId="1" fontId="7" fillId="2" borderId="1" xfId="0" applyNumberFormat="1" applyFont="1" applyFill="1" applyBorder="1" applyAlignment="1">
      <alignment horizontal="center" vertical="top" wrapText="1"/>
    </xf>
    <xf numFmtId="165" fontId="7" fillId="2" borderId="1" xfId="0" applyNumberFormat="1" applyFont="1" applyFill="1" applyBorder="1" applyAlignment="1">
      <alignment horizontal="left" vertical="top" wrapText="1"/>
    </xf>
    <xf numFmtId="49" fontId="7" fillId="5" borderId="1" xfId="6" applyNumberFormat="1" applyFont="1" applyFill="1" applyBorder="1" applyAlignment="1">
      <alignment horizontal="left" vertical="top" wrapText="1"/>
    </xf>
    <xf numFmtId="0" fontId="7" fillId="5" borderId="2" xfId="0" applyFont="1" applyFill="1" applyBorder="1" applyAlignment="1">
      <alignment horizontal="left" vertical="top" wrapText="1"/>
    </xf>
    <xf numFmtId="0" fontId="7" fillId="5" borderId="12" xfId="0" applyFont="1" applyFill="1" applyBorder="1" applyAlignment="1">
      <alignment horizontal="left" vertical="top" wrapText="1"/>
    </xf>
    <xf numFmtId="0" fontId="7" fillId="5" borderId="12" xfId="0" applyFont="1" applyFill="1" applyBorder="1" applyAlignment="1">
      <alignment horizontal="center" vertical="top" wrapText="1"/>
    </xf>
    <xf numFmtId="0" fontId="8" fillId="5" borderId="2" xfId="0" applyFont="1" applyFill="1" applyBorder="1" applyAlignment="1">
      <alignment horizontal="center" vertical="top" wrapText="1"/>
    </xf>
    <xf numFmtId="0" fontId="7" fillId="5" borderId="1" xfId="0" applyFont="1" applyFill="1" applyBorder="1" applyAlignment="1">
      <alignment horizontal="left" vertical="top" wrapText="1"/>
    </xf>
    <xf numFmtId="0" fontId="8" fillId="5" borderId="8" xfId="0" applyFont="1" applyFill="1" applyBorder="1" applyAlignment="1">
      <alignment horizontal="center" vertical="top" wrapText="1"/>
    </xf>
    <xf numFmtId="0" fontId="7" fillId="0" borderId="1" xfId="0" applyFont="1" applyBorder="1" applyAlignment="1">
      <alignment horizontal="center" vertical="top" wrapText="1"/>
    </xf>
    <xf numFmtId="0" fontId="7" fillId="0" borderId="0" xfId="0" applyFont="1" applyAlignment="1">
      <alignment vertical="top" wrapText="1"/>
    </xf>
    <xf numFmtId="0" fontId="7" fillId="0" borderId="2" xfId="0" applyFont="1" applyBorder="1" applyAlignment="1">
      <alignment horizontal="center" vertical="top" wrapText="1"/>
    </xf>
    <xf numFmtId="49" fontId="2" fillId="0" borderId="2" xfId="0" applyNumberFormat="1" applyFont="1" applyBorder="1" applyAlignment="1">
      <alignment vertical="top" wrapText="1"/>
    </xf>
    <xf numFmtId="0" fontId="7" fillId="0" borderId="2" xfId="0" applyFont="1" applyBorder="1" applyAlignment="1">
      <alignment horizontal="left" vertical="top" wrapText="1"/>
    </xf>
    <xf numFmtId="0" fontId="7" fillId="0" borderId="1" xfId="0" applyFont="1" applyBorder="1" applyAlignment="1">
      <alignment horizontal="left" vertical="top" wrapText="1"/>
    </xf>
    <xf numFmtId="1" fontId="8" fillId="5" borderId="2" xfId="0" applyNumberFormat="1" applyFont="1" applyFill="1" applyBorder="1" applyAlignment="1">
      <alignment horizontal="center" vertical="top" wrapText="1"/>
    </xf>
    <xf numFmtId="165" fontId="7" fillId="5" borderId="2" xfId="0" applyNumberFormat="1" applyFont="1" applyFill="1" applyBorder="1" applyAlignment="1">
      <alignment horizontal="left" vertical="top" wrapText="1"/>
    </xf>
    <xf numFmtId="165" fontId="46" fillId="5" borderId="1" xfId="0" applyNumberFormat="1" applyFont="1" applyFill="1" applyBorder="1" applyAlignment="1">
      <alignment horizontal="left" vertical="top" wrapText="1"/>
    </xf>
    <xf numFmtId="0" fontId="46" fillId="0" borderId="1" xfId="0" applyFont="1" applyBorder="1" applyAlignment="1">
      <alignment horizontal="left" vertical="top" wrapText="1"/>
    </xf>
    <xf numFmtId="0" fontId="46" fillId="5" borderId="1" xfId="0" applyFont="1" applyFill="1" applyBorder="1" applyAlignment="1">
      <alignment horizontal="left" vertical="top" wrapText="1"/>
    </xf>
    <xf numFmtId="0" fontId="46" fillId="5" borderId="2" xfId="0" applyFont="1" applyFill="1" applyBorder="1" applyAlignment="1">
      <alignment horizontal="left" vertical="top" wrapText="1"/>
    </xf>
    <xf numFmtId="0" fontId="48" fillId="5" borderId="2" xfId="0" applyFont="1" applyFill="1" applyBorder="1" applyAlignment="1">
      <alignment horizontal="center" vertical="top" wrapText="1"/>
    </xf>
    <xf numFmtId="0" fontId="49" fillId="5" borderId="2" xfId="0" applyFont="1" applyFill="1" applyBorder="1" applyAlignment="1">
      <alignment horizontal="left" vertical="top" wrapText="1"/>
    </xf>
    <xf numFmtId="0" fontId="46" fillId="0" borderId="8" xfId="0" applyFont="1" applyBorder="1" applyAlignment="1">
      <alignment horizontal="left" vertical="top" wrapText="1"/>
    </xf>
    <xf numFmtId="49" fontId="39" fillId="0" borderId="1" xfId="0" applyNumberFormat="1" applyFont="1" applyBorder="1" applyAlignment="1">
      <alignment horizontal="center" vertical="top" wrapText="1"/>
    </xf>
    <xf numFmtId="49" fontId="39" fillId="5" borderId="1" xfId="0" applyNumberFormat="1" applyFont="1" applyFill="1" applyBorder="1" applyAlignment="1">
      <alignment horizontal="left" vertical="top" wrapText="1"/>
    </xf>
    <xf numFmtId="49" fontId="39" fillId="0" borderId="1" xfId="0" applyNumberFormat="1" applyFont="1" applyBorder="1" applyAlignment="1">
      <alignment horizontal="left" vertical="top" wrapText="1"/>
    </xf>
    <xf numFmtId="49" fontId="40" fillId="0" borderId="1" xfId="0" applyNumberFormat="1" applyFont="1" applyBorder="1" applyAlignment="1">
      <alignment horizontal="center" vertical="top" wrapText="1"/>
    </xf>
    <xf numFmtId="0" fontId="39" fillId="5" borderId="1" xfId="0" applyFont="1" applyFill="1" applyBorder="1" applyAlignment="1">
      <alignment horizontal="left" vertical="top" wrapText="1"/>
    </xf>
    <xf numFmtId="0" fontId="39" fillId="5" borderId="2" xfId="0" applyFont="1" applyFill="1" applyBorder="1" applyAlignment="1">
      <alignment horizontal="left" vertical="top" wrapText="1"/>
    </xf>
    <xf numFmtId="0" fontId="40" fillId="5" borderId="1" xfId="0" applyFont="1" applyFill="1" applyBorder="1" applyAlignment="1">
      <alignment horizontal="left" vertical="top" wrapText="1"/>
    </xf>
    <xf numFmtId="1" fontId="40" fillId="0" borderId="2" xfId="0" applyNumberFormat="1" applyFont="1" applyBorder="1" applyAlignment="1">
      <alignment horizontal="center" vertical="top" wrapText="1"/>
    </xf>
    <xf numFmtId="49" fontId="28" fillId="6" borderId="1" xfId="0" applyNumberFormat="1" applyFont="1" applyFill="1" applyBorder="1" applyAlignment="1">
      <alignment horizontal="center" vertical="center" wrapText="1"/>
    </xf>
    <xf numFmtId="0" fontId="29" fillId="0" borderId="1" xfId="0" applyFont="1" applyBorder="1" applyAlignment="1">
      <alignment horizontal="center" vertical="top" wrapText="1"/>
    </xf>
    <xf numFmtId="0" fontId="40" fillId="5" borderId="1" xfId="0" applyFont="1" applyFill="1" applyBorder="1" applyAlignment="1">
      <alignment horizontal="center" vertical="top" wrapText="1"/>
    </xf>
    <xf numFmtId="0" fontId="41" fillId="5" borderId="2" xfId="0" applyFont="1" applyFill="1" applyBorder="1" applyAlignment="1">
      <alignment horizontal="center" vertical="top" wrapText="1"/>
    </xf>
    <xf numFmtId="3" fontId="7" fillId="5" borderId="1" xfId="0" applyNumberFormat="1" applyFont="1" applyFill="1" applyBorder="1" applyAlignment="1">
      <alignment vertical="top" wrapText="1"/>
    </xf>
    <xf numFmtId="0" fontId="8" fillId="0" borderId="2" xfId="0" applyFont="1" applyBorder="1" applyAlignment="1">
      <alignment horizontal="center" vertical="top" wrapText="1"/>
    </xf>
    <xf numFmtId="0" fontId="8" fillId="0" borderId="1" xfId="0" applyFont="1" applyBorder="1" applyAlignment="1">
      <alignment horizontal="center" vertical="top" wrapText="1"/>
    </xf>
    <xf numFmtId="0" fontId="8" fillId="0" borderId="8" xfId="0" applyFont="1" applyBorder="1" applyAlignment="1">
      <alignment horizontal="center" vertical="top" wrapText="1"/>
    </xf>
    <xf numFmtId="0" fontId="8" fillId="0" borderId="2" xfId="0" applyFont="1" applyBorder="1" applyAlignment="1" applyProtection="1">
      <alignment horizontal="center" vertical="top" wrapText="1" readingOrder="1"/>
      <protection locked="0"/>
    </xf>
    <xf numFmtId="0" fontId="7" fillId="0" borderId="1" xfId="0" applyFont="1" applyBorder="1" applyAlignment="1">
      <alignment vertical="top" wrapText="1"/>
    </xf>
    <xf numFmtId="0" fontId="7" fillId="4" borderId="1" xfId="0" applyFont="1" applyFill="1" applyBorder="1" applyAlignment="1">
      <alignment horizontal="center" vertical="top" wrapText="1"/>
    </xf>
    <xf numFmtId="0" fontId="7" fillId="4" borderId="1" xfId="0" applyFont="1" applyFill="1" applyBorder="1" applyAlignment="1">
      <alignment horizontal="left" vertical="top" wrapText="1"/>
    </xf>
    <xf numFmtId="1" fontId="7" fillId="5" borderId="1" xfId="0" applyNumberFormat="1" applyFont="1" applyFill="1" applyBorder="1" applyAlignment="1">
      <alignment horizontal="center" vertical="top" wrapText="1"/>
    </xf>
    <xf numFmtId="165" fontId="7" fillId="5" borderId="1" xfId="0" applyNumberFormat="1" applyFont="1" applyFill="1" applyBorder="1" applyAlignment="1">
      <alignment horizontal="left" vertical="top" wrapText="1"/>
    </xf>
    <xf numFmtId="0" fontId="27" fillId="0" borderId="0" xfId="0" applyFont="1" applyAlignment="1">
      <alignment horizontal="left"/>
    </xf>
    <xf numFmtId="0" fontId="29" fillId="0" borderId="0" xfId="0" applyFont="1" applyAlignment="1">
      <alignment horizontal="left"/>
    </xf>
    <xf numFmtId="0" fontId="27" fillId="0" borderId="0" xfId="0" applyFont="1" applyAlignment="1">
      <alignment horizontal="right"/>
    </xf>
    <xf numFmtId="0" fontId="29" fillId="0" borderId="0" xfId="0" applyFont="1" applyAlignment="1">
      <alignment horizontal="right"/>
    </xf>
    <xf numFmtId="49" fontId="29" fillId="5" borderId="1" xfId="0" applyNumberFormat="1" applyFont="1" applyFill="1" applyBorder="1" applyAlignment="1">
      <alignment horizontal="right" vertical="top"/>
    </xf>
    <xf numFmtId="166" fontId="27" fillId="0" borderId="1" xfId="0" applyNumberFormat="1" applyFont="1" applyBorder="1" applyAlignment="1">
      <alignment horizontal="right" vertical="top" wrapText="1"/>
    </xf>
    <xf numFmtId="166" fontId="29" fillId="10" borderId="1" xfId="0" applyNumberFormat="1" applyFont="1" applyFill="1" applyBorder="1" applyAlignment="1">
      <alignment horizontal="right" vertical="top"/>
    </xf>
    <xf numFmtId="166" fontId="29" fillId="10" borderId="1" xfId="0" applyNumberFormat="1" applyFont="1" applyFill="1" applyBorder="1" applyAlignment="1">
      <alignment horizontal="right" vertical="top" wrapText="1"/>
    </xf>
    <xf numFmtId="166" fontId="27" fillId="5" borderId="1" xfId="0" applyNumberFormat="1" applyFont="1" applyFill="1" applyBorder="1" applyAlignment="1">
      <alignment horizontal="right" vertical="top"/>
    </xf>
    <xf numFmtId="166" fontId="28" fillId="6" borderId="1" xfId="0" applyNumberFormat="1" applyFont="1" applyFill="1" applyBorder="1" applyAlignment="1">
      <alignment horizontal="right" vertical="top" wrapText="1"/>
    </xf>
    <xf numFmtId="166" fontId="29" fillId="6" borderId="1" xfId="4" applyNumberFormat="1" applyFont="1" applyFill="1" applyBorder="1" applyAlignment="1">
      <alignment horizontal="right" vertical="top" wrapText="1"/>
    </xf>
    <xf numFmtId="0" fontId="17" fillId="0" borderId="0" xfId="0" applyFont="1" applyAlignment="1">
      <alignment horizontal="center"/>
    </xf>
    <xf numFmtId="49" fontId="17" fillId="0" borderId="0" xfId="0" applyNumberFormat="1" applyFont="1" applyAlignment="1">
      <alignment horizontal="center"/>
    </xf>
    <xf numFmtId="49" fontId="30" fillId="0" borderId="1" xfId="0" applyNumberFormat="1" applyFont="1" applyBorder="1" applyAlignment="1">
      <alignment horizontal="center" vertical="top" wrapText="1"/>
    </xf>
    <xf numFmtId="0" fontId="8" fillId="0" borderId="1" xfId="4" applyFont="1" applyBorder="1" applyAlignment="1">
      <alignment horizontal="center" vertical="top" wrapText="1"/>
    </xf>
    <xf numFmtId="0" fontId="8" fillId="0" borderId="1" xfId="4" applyFont="1" applyBorder="1" applyAlignment="1">
      <alignment vertical="top" wrapText="1"/>
    </xf>
    <xf numFmtId="0" fontId="8" fillId="0" borderId="1" xfId="4" applyFont="1" applyBorder="1" applyAlignment="1">
      <alignment horizontal="left" vertical="top" wrapText="1"/>
    </xf>
    <xf numFmtId="49" fontId="30" fillId="5" borderId="1" xfId="0" applyNumberFormat="1" applyFont="1" applyFill="1" applyBorder="1" applyAlignment="1">
      <alignment horizontal="center" vertical="top" wrapText="1"/>
    </xf>
    <xf numFmtId="49" fontId="7" fillId="0" borderId="2" xfId="6" applyNumberFormat="1" applyFont="1" applyBorder="1" applyAlignment="1">
      <alignment horizontal="center" vertical="top" wrapText="1"/>
    </xf>
    <xf numFmtId="49" fontId="7" fillId="0" borderId="1" xfId="6" applyNumberFormat="1" applyFont="1" applyBorder="1" applyAlignment="1">
      <alignment horizontal="center" vertical="top" wrapText="1"/>
    </xf>
    <xf numFmtId="49" fontId="8" fillId="5" borderId="1" xfId="6" applyNumberFormat="1" applyFont="1" applyFill="1" applyBorder="1" applyAlignment="1">
      <alignment vertical="top" wrapText="1"/>
    </xf>
    <xf numFmtId="0" fontId="7" fillId="12" borderId="1" xfId="0" applyFont="1" applyFill="1" applyBorder="1" applyAlignment="1">
      <alignment vertical="center" wrapText="1"/>
    </xf>
    <xf numFmtId="165" fontId="8" fillId="0" borderId="1" xfId="6" applyNumberFormat="1" applyFont="1" applyBorder="1" applyAlignment="1">
      <alignment vertical="top" wrapText="1"/>
    </xf>
    <xf numFmtId="49" fontId="8" fillId="0" borderId="1" xfId="6" applyNumberFormat="1" applyFont="1" applyBorder="1" applyAlignment="1">
      <alignment vertical="top" wrapText="1"/>
    </xf>
    <xf numFmtId="49" fontId="7" fillId="5" borderId="1" xfId="6" applyNumberFormat="1" applyFont="1" applyFill="1" applyBorder="1" applyAlignment="1">
      <alignment horizontal="center" vertical="top" wrapText="1"/>
    </xf>
    <xf numFmtId="49" fontId="7" fillId="5" borderId="1" xfId="6" applyNumberFormat="1" applyFont="1" applyFill="1" applyBorder="1" applyAlignment="1">
      <alignment vertical="top" wrapText="1"/>
    </xf>
    <xf numFmtId="49" fontId="7" fillId="5" borderId="2" xfId="6" applyNumberFormat="1" applyFont="1" applyFill="1" applyBorder="1" applyAlignment="1">
      <alignment horizontal="left" vertical="top" wrapText="1"/>
    </xf>
    <xf numFmtId="0" fontId="1" fillId="5" borderId="1" xfId="0" applyFont="1" applyFill="1" applyBorder="1" applyAlignment="1">
      <alignment horizontal="left" vertical="top" wrapText="1"/>
    </xf>
    <xf numFmtId="0" fontId="1" fillId="5" borderId="8" xfId="0" applyFont="1" applyFill="1" applyBorder="1" applyAlignment="1">
      <alignment horizontal="left" vertical="top" wrapText="1"/>
    </xf>
    <xf numFmtId="49" fontId="1" fillId="5" borderId="8" xfId="0" applyNumberFormat="1" applyFont="1" applyFill="1" applyBorder="1" applyAlignment="1">
      <alignment horizontal="center" vertical="top" wrapText="1"/>
    </xf>
    <xf numFmtId="0" fontId="8" fillId="5" borderId="8" xfId="0" applyFont="1" applyFill="1" applyBorder="1" applyAlignment="1">
      <alignment horizontal="left" vertical="top" wrapText="1"/>
    </xf>
    <xf numFmtId="0" fontId="1" fillId="5" borderId="1" xfId="0" applyFont="1" applyFill="1" applyBorder="1" applyAlignment="1">
      <alignment horizontal="right" vertical="top" wrapText="1"/>
    </xf>
    <xf numFmtId="49" fontId="6" fillId="5" borderId="1" xfId="0" applyNumberFormat="1" applyFont="1" applyFill="1" applyBorder="1" applyAlignment="1">
      <alignment horizontal="right" vertical="top" wrapText="1"/>
    </xf>
    <xf numFmtId="0" fontId="1" fillId="5" borderId="1" xfId="0" applyFont="1" applyFill="1" applyBorder="1" applyAlignment="1">
      <alignment horizontal="left" vertical="top" wrapText="1"/>
    </xf>
    <xf numFmtId="49" fontId="1"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0" fontId="6" fillId="5" borderId="13" xfId="0" applyFont="1" applyFill="1" applyBorder="1" applyAlignment="1">
      <alignment horizontal="right" vertical="center" wrapText="1"/>
    </xf>
    <xf numFmtId="49" fontId="8" fillId="5" borderId="2" xfId="0" applyNumberFormat="1" applyFont="1" applyFill="1" applyBorder="1" applyAlignment="1">
      <alignment horizontal="left" vertical="top" wrapText="1"/>
    </xf>
    <xf numFmtId="49" fontId="8" fillId="5" borderId="8" xfId="0" applyNumberFormat="1" applyFont="1" applyFill="1" applyBorder="1" applyAlignment="1">
      <alignment horizontal="left" vertical="top" wrapText="1"/>
    </xf>
    <xf numFmtId="49" fontId="8" fillId="5" borderId="1" xfId="0" applyNumberFormat="1" applyFont="1" applyFill="1" applyBorder="1" applyAlignment="1">
      <alignment horizontal="left" vertical="top" wrapText="1"/>
    </xf>
    <xf numFmtId="49" fontId="1" fillId="5" borderId="1" xfId="0" applyNumberFormat="1" applyFont="1" applyFill="1" applyBorder="1" applyAlignment="1">
      <alignment vertical="top" wrapText="1"/>
    </xf>
    <xf numFmtId="0" fontId="7" fillId="5" borderId="2" xfId="0" applyFont="1" applyFill="1" applyBorder="1" applyAlignment="1">
      <alignment horizontal="center" vertical="top" wrapText="1"/>
    </xf>
    <xf numFmtId="49" fontId="2" fillId="5" borderId="1" xfId="0" applyNumberFormat="1" applyFont="1" applyFill="1" applyBorder="1" applyAlignment="1">
      <alignment horizontal="right" vertical="top" wrapText="1"/>
    </xf>
    <xf numFmtId="49" fontId="8" fillId="5" borderId="2" xfId="0" applyNumberFormat="1" applyFont="1" applyFill="1" applyBorder="1" applyAlignment="1">
      <alignment horizontal="center" vertical="top" wrapText="1"/>
    </xf>
    <xf numFmtId="1" fontId="1" fillId="5" borderId="1" xfId="0" applyNumberFormat="1" applyFont="1" applyFill="1" applyBorder="1" applyAlignment="1">
      <alignment horizontal="right" vertical="top" wrapText="1"/>
    </xf>
    <xf numFmtId="49" fontId="8" fillId="5" borderId="8" xfId="0" applyNumberFormat="1" applyFont="1" applyFill="1" applyBorder="1" applyAlignment="1">
      <alignment horizontal="center" vertical="top" wrapText="1"/>
    </xf>
    <xf numFmtId="49" fontId="7" fillId="5" borderId="1" xfId="0" applyNumberFormat="1" applyFont="1" applyFill="1" applyBorder="1" applyAlignment="1">
      <alignment horizontal="left" vertical="top" wrapText="1"/>
    </xf>
    <xf numFmtId="49" fontId="8" fillId="5" borderId="1" xfId="0" applyNumberFormat="1" applyFont="1" applyFill="1" applyBorder="1" applyAlignment="1">
      <alignment horizontal="center" vertical="top" wrapText="1"/>
    </xf>
    <xf numFmtId="165" fontId="1" fillId="2" borderId="1" xfId="0" applyNumberFormat="1" applyFont="1" applyFill="1" applyBorder="1" applyAlignment="1">
      <alignment horizontal="right" vertical="top" wrapText="1"/>
    </xf>
    <xf numFmtId="165" fontId="1" fillId="0" borderId="1" xfId="0" applyNumberFormat="1" applyFont="1" applyBorder="1" applyAlignment="1">
      <alignment horizontal="right" vertical="top" wrapText="1"/>
    </xf>
    <xf numFmtId="165" fontId="6" fillId="0" borderId="1" xfId="0" applyNumberFormat="1" applyFont="1" applyBorder="1" applyAlignment="1">
      <alignment horizontal="right" vertical="top" wrapText="1"/>
    </xf>
    <xf numFmtId="0" fontId="6" fillId="3" borderId="1" xfId="0" applyFont="1" applyFill="1" applyBorder="1" applyAlignment="1">
      <alignment horizontal="right" vertical="top" wrapText="1"/>
    </xf>
    <xf numFmtId="0" fontId="1" fillId="3" borderId="8" xfId="0" applyFont="1" applyFill="1" applyBorder="1" applyAlignment="1">
      <alignment horizontal="right" vertical="top" wrapText="1"/>
    </xf>
    <xf numFmtId="0" fontId="44" fillId="0" borderId="0" xfId="0" applyFont="1" applyAlignment="1">
      <alignment horizontal="right" wrapText="1"/>
    </xf>
    <xf numFmtId="0" fontId="8" fillId="5" borderId="1" xfId="0" applyFont="1" applyFill="1" applyBorder="1" applyAlignment="1">
      <alignment horizontal="left" vertical="top" wrapText="1"/>
    </xf>
    <xf numFmtId="0" fontId="8" fillId="5" borderId="2" xfId="0" applyFont="1" applyFill="1" applyBorder="1" applyAlignment="1">
      <alignment horizontal="left" vertical="top" wrapText="1"/>
    </xf>
    <xf numFmtId="0" fontId="8" fillId="5" borderId="1" xfId="0" applyFont="1" applyFill="1" applyBorder="1" applyAlignment="1">
      <alignment horizontal="left" vertical="top" wrapText="1"/>
    </xf>
    <xf numFmtId="0" fontId="7" fillId="5" borderId="1" xfId="0" applyFont="1" applyFill="1" applyBorder="1" applyAlignment="1">
      <alignment horizontal="left" vertical="top" wrapText="1"/>
    </xf>
    <xf numFmtId="0" fontId="1" fillId="5" borderId="1" xfId="6" applyFont="1" applyFill="1" applyBorder="1" applyAlignment="1">
      <alignment horizontal="left" vertical="top" wrapText="1"/>
    </xf>
    <xf numFmtId="0" fontId="8" fillId="0" borderId="2" xfId="0" applyFont="1" applyBorder="1" applyAlignment="1">
      <alignment vertical="top" wrapText="1"/>
    </xf>
    <xf numFmtId="49" fontId="1" fillId="5" borderId="2" xfId="0" applyNumberFormat="1" applyFont="1" applyFill="1" applyBorder="1" applyAlignment="1">
      <alignment horizontal="center" vertical="top" wrapText="1"/>
    </xf>
    <xf numFmtId="0" fontId="8" fillId="5" borderId="1" xfId="0" applyFont="1" applyFill="1" applyBorder="1" applyAlignment="1">
      <alignment horizontal="left" vertical="top" wrapText="1"/>
    </xf>
    <xf numFmtId="0" fontId="1" fillId="5" borderId="1" xfId="0" applyFont="1" applyFill="1" applyBorder="1" applyAlignment="1">
      <alignment horizontal="center" vertical="top" wrapText="1"/>
    </xf>
    <xf numFmtId="0" fontId="8" fillId="5" borderId="8" xfId="0" applyFont="1" applyFill="1" applyBorder="1" applyAlignment="1">
      <alignment horizontal="left" vertical="top" wrapText="1"/>
    </xf>
    <xf numFmtId="49" fontId="7" fillId="5" borderId="2" xfId="0" applyNumberFormat="1" applyFont="1" applyFill="1" applyBorder="1" applyAlignment="1">
      <alignment horizontal="left" vertical="top" wrapText="1"/>
    </xf>
    <xf numFmtId="49" fontId="27" fillId="5" borderId="1" xfId="0" applyNumberFormat="1" applyFont="1" applyFill="1" applyBorder="1" applyAlignment="1">
      <alignment horizontal="left" vertical="top" wrapText="1"/>
    </xf>
    <xf numFmtId="0" fontId="6" fillId="0" borderId="13" xfId="0" applyFont="1" applyBorder="1" applyAlignment="1">
      <alignment horizontal="center" vertical="center" wrapText="1"/>
    </xf>
    <xf numFmtId="49" fontId="10" fillId="0" borderId="1" xfId="0" applyNumberFormat="1" applyFont="1" applyBorder="1" applyAlignment="1">
      <alignment horizontal="center" vertical="top" wrapText="1"/>
    </xf>
    <xf numFmtId="0" fontId="5" fillId="2" borderId="1" xfId="0" applyFont="1" applyFill="1" applyBorder="1" applyAlignment="1">
      <alignment horizontal="center" vertical="top" wrapText="1"/>
    </xf>
    <xf numFmtId="3" fontId="2" fillId="2" borderId="1" xfId="0" applyNumberFormat="1" applyFont="1" applyFill="1" applyBorder="1" applyAlignment="1">
      <alignment horizontal="center" vertical="top" wrapText="1"/>
    </xf>
    <xf numFmtId="49" fontId="10" fillId="5" borderId="1" xfId="0" applyNumberFormat="1" applyFont="1" applyFill="1" applyBorder="1" applyAlignment="1">
      <alignment horizontal="center" vertical="top" wrapText="1"/>
    </xf>
    <xf numFmtId="0" fontId="5" fillId="5" borderId="1" xfId="0" applyFont="1" applyFill="1" applyBorder="1" applyAlignment="1">
      <alignment horizontal="center" vertical="top" wrapText="1"/>
    </xf>
    <xf numFmtId="3" fontId="2" fillId="5" borderId="1" xfId="0" applyNumberFormat="1" applyFont="1" applyFill="1" applyBorder="1" applyAlignment="1">
      <alignment horizontal="center" vertical="top" wrapText="1"/>
    </xf>
    <xf numFmtId="3" fontId="5" fillId="5" borderId="1" xfId="0" applyNumberFormat="1" applyFont="1" applyFill="1" applyBorder="1" applyAlignment="1">
      <alignment horizontal="center" vertical="top" wrapText="1"/>
    </xf>
    <xf numFmtId="4" fontId="5" fillId="5" borderId="1" xfId="0" applyNumberFormat="1" applyFont="1" applyFill="1" applyBorder="1" applyAlignment="1">
      <alignment horizontal="center" vertical="top" wrapText="1"/>
    </xf>
    <xf numFmtId="4" fontId="1" fillId="5" borderId="1" xfId="0" applyNumberFormat="1" applyFont="1" applyFill="1" applyBorder="1" applyAlignment="1">
      <alignment horizontal="center" vertical="top" wrapText="1"/>
    </xf>
    <xf numFmtId="166" fontId="2" fillId="2" borderId="0" xfId="0" applyNumberFormat="1" applyFont="1" applyFill="1" applyAlignment="1">
      <alignment horizontal="center" vertical="top" wrapText="1"/>
    </xf>
    <xf numFmtId="166" fontId="5" fillId="2" borderId="0" xfId="0" applyNumberFormat="1" applyFont="1" applyFill="1" applyAlignment="1">
      <alignment horizontal="center" vertical="top" wrapText="1"/>
    </xf>
    <xf numFmtId="166" fontId="5" fillId="2" borderId="0" xfId="0" applyNumberFormat="1" applyFont="1" applyFill="1" applyAlignment="1">
      <alignment horizontal="center" vertical="top" textRotation="90" wrapText="1"/>
    </xf>
    <xf numFmtId="166" fontId="1" fillId="0" borderId="0" xfId="0" applyNumberFormat="1" applyFont="1" applyAlignment="1">
      <alignment horizontal="center" vertical="top" wrapText="1"/>
    </xf>
    <xf numFmtId="0" fontId="1" fillId="0" borderId="0" xfId="0" applyFont="1" applyAlignment="1">
      <alignment horizontal="center" vertical="top" wrapText="1"/>
    </xf>
    <xf numFmtId="0" fontId="5" fillId="2" borderId="0" xfId="0" applyFont="1" applyFill="1" applyAlignment="1">
      <alignment horizontal="center"/>
    </xf>
    <xf numFmtId="49" fontId="23" fillId="5" borderId="2" xfId="0" applyNumberFormat="1" applyFont="1" applyFill="1" applyBorder="1" applyAlignment="1">
      <alignment horizontal="center" vertical="top" wrapText="1"/>
    </xf>
    <xf numFmtId="0" fontId="29" fillId="0" borderId="1" xfId="0" applyFont="1" applyBorder="1" applyAlignment="1">
      <alignment horizontal="center" wrapText="1"/>
    </xf>
    <xf numFmtId="0" fontId="27" fillId="5" borderId="0" xfId="0" applyFont="1" applyFill="1" applyAlignment="1">
      <alignment horizontal="center" vertical="top" wrapText="1"/>
    </xf>
    <xf numFmtId="49" fontId="1" fillId="5" borderId="8" xfId="0" applyNumberFormat="1" applyFont="1" applyFill="1" applyBorder="1" applyAlignment="1">
      <alignment horizontal="center" vertical="top" wrapText="1"/>
    </xf>
    <xf numFmtId="0" fontId="8" fillId="5" borderId="2" xfId="0" applyFont="1" applyFill="1" applyBorder="1" applyAlignment="1">
      <alignment vertical="top" wrapText="1"/>
    </xf>
    <xf numFmtId="166" fontId="42" fillId="6" borderId="1" xfId="6" applyNumberFormat="1" applyFont="1" applyFill="1" applyBorder="1" applyAlignment="1">
      <alignment vertical="top" wrapText="1"/>
    </xf>
    <xf numFmtId="0" fontId="8" fillId="5" borderId="8" xfId="0" applyFont="1" applyFill="1" applyBorder="1" applyAlignment="1">
      <alignment horizontal="center" vertical="top" wrapText="1"/>
    </xf>
    <xf numFmtId="0" fontId="27" fillId="5" borderId="1" xfId="4" applyFont="1" applyFill="1" applyBorder="1" applyAlignment="1">
      <alignment vertical="top" wrapText="1"/>
    </xf>
    <xf numFmtId="0" fontId="50" fillId="0" borderId="0" xfId="0" applyFont="1"/>
    <xf numFmtId="0" fontId="10" fillId="0" borderId="1" xfId="6" applyFont="1" applyBorder="1" applyAlignment="1">
      <alignment horizontal="center" vertical="top" wrapText="1"/>
    </xf>
    <xf numFmtId="0" fontId="1" fillId="0" borderId="1" xfId="6" applyFont="1" applyBorder="1" applyAlignment="1">
      <alignment horizontal="center" vertical="top" wrapText="1"/>
    </xf>
    <xf numFmtId="0" fontId="1" fillId="5" borderId="1" xfId="6" applyFont="1" applyFill="1" applyBorder="1" applyAlignment="1">
      <alignment horizontal="center" vertical="top" wrapText="1"/>
    </xf>
    <xf numFmtId="0" fontId="6" fillId="0" borderId="1" xfId="6" applyFont="1" applyBorder="1" applyAlignment="1">
      <alignment horizontal="center" wrapText="1"/>
    </xf>
    <xf numFmtId="0" fontId="10" fillId="0" borderId="1" xfId="6" applyFont="1" applyBorder="1" applyAlignment="1">
      <alignment horizontal="center" wrapText="1"/>
    </xf>
    <xf numFmtId="0" fontId="1" fillId="0" borderId="1" xfId="6" applyBorder="1" applyAlignment="1">
      <alignment horizontal="center" vertical="top" wrapText="1"/>
    </xf>
    <xf numFmtId="0" fontId="5" fillId="5" borderId="1" xfId="6" applyFont="1" applyFill="1" applyBorder="1" applyAlignment="1">
      <alignment horizontal="center" vertical="top" wrapText="1"/>
    </xf>
    <xf numFmtId="0" fontId="1" fillId="0" borderId="0" xfId="6" applyFont="1" applyAlignment="1">
      <alignment horizontal="center" vertical="top" wrapText="1"/>
    </xf>
    <xf numFmtId="0" fontId="9" fillId="0" borderId="0" xfId="0" applyFont="1" applyAlignment="1">
      <alignment horizontal="center"/>
    </xf>
    <xf numFmtId="0" fontId="10"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5" borderId="1" xfId="0" quotePrefix="1" applyFont="1" applyFill="1" applyBorder="1" applyAlignment="1">
      <alignment horizontal="center" vertical="top" wrapText="1"/>
    </xf>
    <xf numFmtId="49" fontId="1" fillId="5" borderId="1" xfId="0" quotePrefix="1" applyNumberFormat="1" applyFont="1" applyFill="1" applyBorder="1" applyAlignment="1">
      <alignment horizontal="center" vertical="top" wrapText="1"/>
    </xf>
    <xf numFmtId="3" fontId="5" fillId="0" borderId="1" xfId="0" applyNumberFormat="1" applyFont="1" applyBorder="1" applyAlignment="1">
      <alignment horizontal="center" vertical="top" wrapText="1"/>
    </xf>
    <xf numFmtId="0" fontId="2" fillId="0" borderId="1" xfId="0" applyFont="1" applyBorder="1" applyAlignment="1">
      <alignment horizontal="center" vertical="top" wrapText="1"/>
    </xf>
    <xf numFmtId="0" fontId="2" fillId="0" borderId="0" xfId="0" applyFont="1" applyAlignment="1">
      <alignment horizontal="center" vertical="top" wrapText="1"/>
    </xf>
    <xf numFmtId="0" fontId="27" fillId="0" borderId="1" xfId="0" applyFont="1" applyBorder="1" applyAlignment="1">
      <alignment horizontal="center" vertical="center" wrapText="1"/>
    </xf>
    <xf numFmtId="0" fontId="27" fillId="0" borderId="8" xfId="4" applyFont="1" applyBorder="1" applyAlignment="1">
      <alignment horizontal="center" vertical="top" wrapText="1"/>
    </xf>
    <xf numFmtId="0" fontId="15" fillId="0" borderId="1" xfId="4" applyFont="1" applyBorder="1" applyAlignment="1">
      <alignment horizontal="center" vertical="top" wrapText="1"/>
    </xf>
    <xf numFmtId="0" fontId="27" fillId="5" borderId="1" xfId="4" applyFont="1" applyFill="1" applyBorder="1" applyAlignment="1">
      <alignment horizontal="center" vertical="top" wrapText="1"/>
    </xf>
    <xf numFmtId="0" fontId="32" fillId="0" borderId="1" xfId="4" applyFont="1" applyBorder="1" applyAlignment="1">
      <alignment horizontal="center" vertical="top" wrapText="1"/>
    </xf>
    <xf numFmtId="0" fontId="27" fillId="0" borderId="0" xfId="4" applyFont="1" applyAlignment="1">
      <alignment horizontal="center" vertical="top" wrapText="1"/>
    </xf>
    <xf numFmtId="0" fontId="17" fillId="0" borderId="0" xfId="0" applyFont="1" applyAlignment="1">
      <alignment horizontal="center" wrapText="1"/>
    </xf>
    <xf numFmtId="0" fontId="33" fillId="5" borderId="2" xfId="0" applyFont="1" applyFill="1" applyBorder="1" applyAlignment="1">
      <alignment vertical="top" wrapText="1"/>
    </xf>
    <xf numFmtId="0" fontId="1" fillId="5" borderId="1" xfId="0" applyFont="1" applyFill="1" applyBorder="1" applyAlignment="1">
      <alignment horizontal="left" vertical="top" wrapText="1"/>
    </xf>
    <xf numFmtId="0" fontId="8" fillId="5" borderId="1" xfId="0" applyFont="1" applyFill="1" applyBorder="1" applyAlignment="1">
      <alignment horizontal="left" vertical="top" wrapText="1"/>
    </xf>
    <xf numFmtId="0" fontId="1" fillId="5" borderId="2" xfId="0" applyFont="1" applyFill="1" applyBorder="1" applyAlignment="1">
      <alignment horizontal="left" vertical="top" wrapText="1"/>
    </xf>
    <xf numFmtId="49" fontId="1" fillId="5" borderId="1" xfId="0" applyNumberFormat="1" applyFont="1" applyFill="1" applyBorder="1" applyAlignment="1">
      <alignment horizontal="righ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1" fillId="5" borderId="1" xfId="0" applyNumberFormat="1" applyFont="1" applyFill="1" applyBorder="1" applyAlignment="1">
      <alignment horizontal="center" vertical="top" wrapText="1"/>
    </xf>
    <xf numFmtId="49" fontId="1" fillId="5" borderId="1" xfId="0" applyNumberFormat="1" applyFont="1" applyFill="1" applyBorder="1" applyAlignment="1">
      <alignment horizontal="left" vertical="top" wrapText="1"/>
    </xf>
    <xf numFmtId="0" fontId="7" fillId="5" borderId="2" xfId="0" applyFont="1" applyFill="1" applyBorder="1" applyAlignment="1">
      <alignment horizontal="left" vertical="top" wrapText="1"/>
    </xf>
    <xf numFmtId="0" fontId="1" fillId="5" borderId="2" xfId="0" applyFont="1" applyFill="1" applyBorder="1" applyAlignment="1">
      <alignment horizontal="center" vertical="top" wrapText="1"/>
    </xf>
    <xf numFmtId="49" fontId="1" fillId="5" borderId="1" xfId="0" applyNumberFormat="1" applyFont="1" applyFill="1" applyBorder="1" applyAlignment="1">
      <alignment vertical="top" wrapText="1"/>
    </xf>
    <xf numFmtId="0" fontId="7" fillId="5" borderId="2" xfId="0" applyFont="1" applyFill="1" applyBorder="1" applyAlignment="1">
      <alignment horizontal="center" vertical="top" wrapText="1"/>
    </xf>
    <xf numFmtId="0" fontId="1" fillId="0" borderId="1" xfId="0" applyFont="1" applyBorder="1" applyAlignment="1" applyProtection="1">
      <alignment vertical="top" wrapText="1"/>
      <protection hidden="1"/>
    </xf>
    <xf numFmtId="49" fontId="1" fillId="5" borderId="1" xfId="0" applyNumberFormat="1" applyFont="1" applyFill="1" applyBorder="1" applyAlignment="1">
      <alignment horizontal="center" vertical="top" wrapText="1"/>
    </xf>
    <xf numFmtId="166" fontId="27" fillId="5" borderId="1" xfId="0" applyNumberFormat="1" applyFont="1" applyFill="1" applyBorder="1" applyAlignment="1">
      <alignment horizontal="right" vertical="top" wrapText="1"/>
    </xf>
    <xf numFmtId="0" fontId="51" fillId="2" borderId="0" xfId="0" applyFont="1" applyFill="1"/>
    <xf numFmtId="0" fontId="1" fillId="5" borderId="1" xfId="0"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0" fontId="7" fillId="5" borderId="2" xfId="0" applyFont="1" applyFill="1" applyBorder="1" applyAlignment="1">
      <alignment horizontal="left" vertical="top" wrapText="1"/>
    </xf>
    <xf numFmtId="0" fontId="7" fillId="5" borderId="2" xfId="0" applyFont="1" applyFill="1" applyBorder="1" applyAlignment="1">
      <alignment horizontal="center" vertical="top" wrapText="1"/>
    </xf>
    <xf numFmtId="0" fontId="1" fillId="5" borderId="1" xfId="0" applyFont="1" applyFill="1" applyBorder="1" applyAlignment="1">
      <alignment vertical="top" wrapText="1"/>
    </xf>
    <xf numFmtId="49" fontId="1" fillId="5" borderId="0" xfId="0" applyNumberFormat="1" applyFont="1" applyFill="1" applyBorder="1" applyAlignment="1">
      <alignment horizontal="center" vertical="top" wrapText="1"/>
    </xf>
    <xf numFmtId="49" fontId="3" fillId="0" borderId="1" xfId="0" applyNumberFormat="1" applyFont="1" applyBorder="1" applyAlignment="1">
      <alignment horizontal="right" vertical="top" wrapText="1"/>
    </xf>
    <xf numFmtId="49" fontId="7" fillId="5" borderId="1" xfId="0" applyNumberFormat="1" applyFont="1" applyFill="1" applyBorder="1" applyAlignment="1">
      <alignment horizontal="center" vertical="top" wrapText="1"/>
    </xf>
    <xf numFmtId="49" fontId="1" fillId="5" borderId="1" xfId="0" applyNumberFormat="1" applyFont="1" applyFill="1" applyBorder="1" applyAlignment="1">
      <alignment horizontal="right" vertical="top" wrapText="1"/>
    </xf>
    <xf numFmtId="49" fontId="10"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49" fontId="6" fillId="5" borderId="1"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vertical="top" wrapText="1"/>
    </xf>
    <xf numFmtId="0" fontId="1" fillId="5" borderId="1" xfId="0" applyFont="1" applyFill="1" applyBorder="1" applyAlignment="1">
      <alignment vertical="top" wrapText="1"/>
    </xf>
    <xf numFmtId="49" fontId="8" fillId="5" borderId="1" xfId="0" applyNumberFormat="1" applyFont="1" applyFill="1" applyBorder="1" applyAlignment="1">
      <alignment horizontal="center" vertical="top" wrapText="1"/>
    </xf>
    <xf numFmtId="0" fontId="1" fillId="5" borderId="1" xfId="0" applyFont="1" applyFill="1" applyBorder="1" applyAlignment="1">
      <alignment horizontal="right" vertical="top" wrapText="1"/>
    </xf>
    <xf numFmtId="0" fontId="1" fillId="5" borderId="1" xfId="0" applyFont="1" applyFill="1" applyBorder="1" applyAlignment="1">
      <alignment horizontal="center" vertical="top" wrapText="1"/>
    </xf>
    <xf numFmtId="0" fontId="15" fillId="0" borderId="1" xfId="0" applyFont="1" applyBorder="1" applyAlignment="1">
      <alignment vertical="top" wrapText="1"/>
    </xf>
    <xf numFmtId="0" fontId="6" fillId="8" borderId="1" xfId="0" applyFont="1" applyFill="1" applyBorder="1" applyAlignment="1">
      <alignment vertical="center" textRotation="90" wrapText="1"/>
    </xf>
    <xf numFmtId="166" fontId="10" fillId="6" borderId="8" xfId="0" applyNumberFormat="1" applyFont="1" applyFill="1" applyBorder="1" applyAlignment="1">
      <alignment vertical="top" wrapText="1"/>
    </xf>
    <xf numFmtId="0" fontId="52" fillId="5" borderId="0" xfId="0" applyFont="1" applyFill="1" applyAlignment="1">
      <alignment horizontal="right" vertical="center" wrapText="1"/>
    </xf>
    <xf numFmtId="166" fontId="44" fillId="5" borderId="1" xfId="0" applyNumberFormat="1" applyFont="1" applyFill="1" applyBorder="1" applyAlignment="1">
      <alignment vertical="top" wrapText="1"/>
    </xf>
    <xf numFmtId="166" fontId="44" fillId="5" borderId="1" xfId="4" applyNumberFormat="1" applyFont="1" applyFill="1" applyBorder="1" applyAlignment="1">
      <alignment vertical="top" wrapText="1"/>
    </xf>
    <xf numFmtId="166" fontId="44" fillId="5" borderId="1" xfId="4" applyNumberFormat="1" applyFont="1" applyFill="1" applyBorder="1" applyAlignment="1">
      <alignment horizontal="right" vertical="top" wrapText="1"/>
    </xf>
    <xf numFmtId="0" fontId="50" fillId="5" borderId="0" xfId="0" applyFont="1" applyFill="1" applyAlignment="1">
      <alignment horizontal="right"/>
    </xf>
    <xf numFmtId="0" fontId="52" fillId="8" borderId="1" xfId="0" applyFont="1" applyFill="1" applyBorder="1" applyAlignment="1">
      <alignment vertical="center" textRotation="90" wrapText="1"/>
    </xf>
    <xf numFmtId="0" fontId="52" fillId="5" borderId="1" xfId="0" applyFont="1" applyFill="1" applyBorder="1" applyAlignment="1">
      <alignment horizontal="right" vertical="top" wrapText="1"/>
    </xf>
    <xf numFmtId="0" fontId="44" fillId="5" borderId="1" xfId="0" applyFont="1" applyFill="1" applyBorder="1" applyAlignment="1">
      <alignment horizontal="right" vertical="top" wrapText="1"/>
    </xf>
    <xf numFmtId="49" fontId="44" fillId="5" borderId="1" xfId="0" applyNumberFormat="1" applyFont="1" applyFill="1" applyBorder="1" applyAlignment="1">
      <alignment horizontal="right" vertical="top" wrapText="1"/>
    </xf>
    <xf numFmtId="166" fontId="54" fillId="5" borderId="1" xfId="0" applyNumberFormat="1" applyFont="1" applyFill="1" applyBorder="1" applyAlignment="1">
      <alignment horizontal="right" vertical="top" wrapText="1"/>
    </xf>
    <xf numFmtId="166" fontId="55" fillId="5" borderId="1" xfId="0" applyNumberFormat="1" applyFont="1" applyFill="1" applyBorder="1" applyAlignment="1">
      <alignment horizontal="right" vertical="top" wrapText="1"/>
    </xf>
    <xf numFmtId="0" fontId="44" fillId="0" borderId="1" xfId="0" applyFont="1" applyBorder="1" applyAlignment="1">
      <alignment horizontal="right" vertical="top" wrapText="1"/>
    </xf>
    <xf numFmtId="166" fontId="52" fillId="5" borderId="1" xfId="0" applyNumberFormat="1" applyFont="1" applyFill="1" applyBorder="1" applyAlignment="1">
      <alignment horizontal="right" vertical="top" wrapText="1"/>
    </xf>
    <xf numFmtId="3" fontId="56" fillId="5" borderId="1" xfId="0" applyNumberFormat="1" applyFont="1" applyFill="1" applyBorder="1" applyAlignment="1">
      <alignment horizontal="right" vertical="top" wrapText="1"/>
    </xf>
    <xf numFmtId="0" fontId="44" fillId="5" borderId="0" xfId="0" applyFont="1" applyFill="1" applyAlignment="1">
      <alignment horizontal="right" vertical="top" wrapText="1"/>
    </xf>
    <xf numFmtId="0" fontId="57" fillId="0" borderId="0" xfId="0" applyFont="1" applyAlignment="1">
      <alignment horizontal="left" vertical="top" wrapText="1"/>
    </xf>
    <xf numFmtId="166" fontId="57" fillId="5" borderId="1" xfId="0" applyNumberFormat="1" applyFont="1" applyFill="1" applyBorder="1" applyAlignment="1">
      <alignment horizontal="right" vertical="top" wrapText="1"/>
    </xf>
    <xf numFmtId="0" fontId="57" fillId="0" borderId="0" xfId="0" applyFont="1"/>
    <xf numFmtId="0" fontId="1" fillId="0" borderId="1" xfId="0" applyFont="1" applyBorder="1"/>
    <xf numFmtId="0" fontId="59" fillId="5" borderId="0" xfId="0" applyFont="1" applyFill="1" applyAlignment="1">
      <alignment horizontal="center" vertical="top" wrapText="1"/>
    </xf>
    <xf numFmtId="49" fontId="60" fillId="5" borderId="0" xfId="0" applyNumberFormat="1" applyFont="1" applyFill="1" applyAlignment="1">
      <alignment horizontal="center" vertical="top" wrapText="1"/>
    </xf>
    <xf numFmtId="49" fontId="60" fillId="6" borderId="1" xfId="0" applyNumberFormat="1" applyFont="1" applyFill="1" applyBorder="1" applyAlignment="1">
      <alignment horizontal="center" vertical="center" wrapText="1"/>
    </xf>
    <xf numFmtId="49" fontId="58" fillId="0" borderId="1" xfId="0" applyNumberFormat="1" applyFont="1" applyBorder="1" applyAlignment="1">
      <alignment horizontal="center" vertical="top" wrapText="1"/>
    </xf>
    <xf numFmtId="0" fontId="57" fillId="5" borderId="1" xfId="0" applyFont="1" applyFill="1" applyBorder="1" applyAlignment="1">
      <alignment horizontal="center" vertical="top" wrapText="1"/>
    </xf>
    <xf numFmtId="0" fontId="57" fillId="5" borderId="1" xfId="0" applyFont="1" applyFill="1" applyBorder="1" applyAlignment="1">
      <alignment horizontal="center" vertical="top" wrapText="1"/>
    </xf>
    <xf numFmtId="0" fontId="57" fillId="0" borderId="1" xfId="0" applyFont="1" applyBorder="1" applyAlignment="1">
      <alignment horizontal="center" vertical="top" wrapText="1"/>
    </xf>
    <xf numFmtId="0" fontId="57" fillId="5" borderId="2" xfId="0" applyFont="1" applyFill="1" applyBorder="1" applyAlignment="1">
      <alignment horizontal="center" vertical="top" wrapText="1"/>
    </xf>
    <xf numFmtId="166" fontId="57" fillId="0" borderId="1" xfId="0" applyNumberFormat="1" applyFont="1" applyBorder="1" applyAlignment="1">
      <alignment horizontal="center" vertical="top" wrapText="1"/>
    </xf>
    <xf numFmtId="166" fontId="62" fillId="0" borderId="1" xfId="0" applyNumberFormat="1" applyFont="1" applyBorder="1" applyAlignment="1">
      <alignment horizontal="center" vertical="top" wrapText="1"/>
    </xf>
    <xf numFmtId="166" fontId="61" fillId="0" borderId="1" xfId="0" applyNumberFormat="1" applyFont="1" applyBorder="1" applyAlignment="1">
      <alignment horizontal="center" vertical="top" wrapText="1"/>
    </xf>
    <xf numFmtId="0" fontId="63" fillId="5" borderId="0" xfId="0" applyFont="1" applyFill="1" applyAlignment="1">
      <alignment horizontal="center" vertical="top" wrapText="1"/>
    </xf>
    <xf numFmtId="0" fontId="57" fillId="5" borderId="0" xfId="0" applyFont="1" applyFill="1" applyAlignment="1">
      <alignment horizontal="center" vertical="top" wrapText="1"/>
    </xf>
    <xf numFmtId="166" fontId="57" fillId="5" borderId="0" xfId="0" applyNumberFormat="1" applyFont="1" applyFill="1" applyAlignment="1">
      <alignment horizontal="center" vertical="top" wrapText="1"/>
    </xf>
    <xf numFmtId="0" fontId="61" fillId="5" borderId="0" xfId="0" applyFont="1" applyFill="1" applyAlignment="1">
      <alignment horizontal="center"/>
    </xf>
    <xf numFmtId="0" fontId="61" fillId="0" borderId="0" xfId="0" applyFont="1" applyAlignment="1">
      <alignment horizontal="center"/>
    </xf>
    <xf numFmtId="0" fontId="52" fillId="5" borderId="0" xfId="0" applyFont="1" applyFill="1" applyAlignment="1">
      <alignment horizontal="center" vertical="center" wrapText="1"/>
    </xf>
    <xf numFmtId="0" fontId="43" fillId="0" borderId="0" xfId="0" applyFont="1" applyAlignment="1">
      <alignment wrapText="1"/>
    </xf>
    <xf numFmtId="0" fontId="52" fillId="5" borderId="13" xfId="0" applyFont="1" applyFill="1" applyBorder="1" applyAlignment="1">
      <alignment horizontal="right" vertical="center" wrapText="1"/>
    </xf>
    <xf numFmtId="49" fontId="52" fillId="0" borderId="1" xfId="0" applyNumberFormat="1" applyFont="1" applyBorder="1" applyAlignment="1">
      <alignment horizontal="right" vertical="top" wrapText="1"/>
    </xf>
    <xf numFmtId="1" fontId="44" fillId="5" borderId="1" xfId="0" applyNumberFormat="1" applyFont="1" applyFill="1" applyBorder="1" applyAlignment="1">
      <alignment horizontal="right" vertical="top" wrapText="1"/>
    </xf>
    <xf numFmtId="165" fontId="44" fillId="2" borderId="1" xfId="0" applyNumberFormat="1" applyFont="1" applyFill="1" applyBorder="1" applyAlignment="1">
      <alignment horizontal="right" vertical="top" wrapText="1"/>
    </xf>
    <xf numFmtId="49" fontId="52" fillId="5" borderId="1" xfId="0" applyNumberFormat="1" applyFont="1" applyFill="1" applyBorder="1" applyAlignment="1">
      <alignment horizontal="right" vertical="top" wrapText="1"/>
    </xf>
    <xf numFmtId="165" fontId="44" fillId="0" borderId="1" xfId="0" applyNumberFormat="1" applyFont="1" applyBorder="1" applyAlignment="1">
      <alignment horizontal="right" vertical="top" wrapText="1"/>
    </xf>
    <xf numFmtId="165" fontId="52" fillId="0" borderId="1" xfId="0" applyNumberFormat="1" applyFont="1" applyBorder="1" applyAlignment="1">
      <alignment horizontal="right" vertical="top" wrapText="1"/>
    </xf>
    <xf numFmtId="0" fontId="52" fillId="3" borderId="1" xfId="0" applyFont="1" applyFill="1" applyBorder="1" applyAlignment="1">
      <alignment horizontal="right" vertical="top" wrapText="1"/>
    </xf>
    <xf numFmtId="166" fontId="56" fillId="0" borderId="1" xfId="0" applyNumberFormat="1" applyFont="1" applyBorder="1" applyAlignment="1">
      <alignment horizontal="right" vertical="top" wrapText="1"/>
    </xf>
    <xf numFmtId="0" fontId="2" fillId="0" borderId="1" xfId="0" applyFont="1" applyBorder="1" applyAlignment="1">
      <alignment wrapText="1"/>
    </xf>
    <xf numFmtId="0" fontId="2" fillId="5" borderId="1" xfId="0" applyFont="1" applyFill="1" applyBorder="1" applyAlignment="1">
      <alignment wrapText="1"/>
    </xf>
    <xf numFmtId="0" fontId="58" fillId="0" borderId="0" xfId="0" applyFont="1" applyAlignment="1">
      <alignment horizontal="center" vertical="center" wrapText="1"/>
    </xf>
    <xf numFmtId="166" fontId="58" fillId="10" borderId="1" xfId="0" applyNumberFormat="1" applyFont="1" applyFill="1" applyBorder="1" applyAlignment="1">
      <alignment horizontal="right" vertical="top" wrapText="1"/>
    </xf>
    <xf numFmtId="166" fontId="57" fillId="5" borderId="1" xfId="0" applyNumberFormat="1" applyFont="1" applyFill="1" applyBorder="1" applyAlignment="1">
      <alignment horizontal="right" vertical="top"/>
    </xf>
    <xf numFmtId="166" fontId="67" fillId="5" borderId="1" xfId="0" applyNumberFormat="1" applyFont="1" applyFill="1" applyBorder="1" applyAlignment="1">
      <alignment horizontal="right" vertical="top" wrapText="1"/>
    </xf>
    <xf numFmtId="166" fontId="57" fillId="0" borderId="1" xfId="4" applyNumberFormat="1" applyFont="1" applyBorder="1" applyAlignment="1">
      <alignment wrapText="1"/>
    </xf>
    <xf numFmtId="0" fontId="61" fillId="0" borderId="0" xfId="0" applyFont="1" applyAlignment="1">
      <alignment vertical="top" wrapText="1"/>
    </xf>
    <xf numFmtId="0" fontId="58" fillId="5" borderId="13" xfId="0" applyFont="1" applyFill="1" applyBorder="1" applyAlignment="1">
      <alignment horizontal="center" vertical="center" wrapText="1"/>
    </xf>
    <xf numFmtId="0" fontId="59" fillId="0" borderId="1" xfId="0" applyFont="1" applyBorder="1" applyAlignment="1">
      <alignment horizontal="center" vertical="top" wrapText="1"/>
    </xf>
    <xf numFmtId="49" fontId="57" fillId="0" borderId="8" xfId="0" quotePrefix="1" applyNumberFormat="1" applyFont="1" applyBorder="1" applyAlignment="1">
      <alignment horizontal="center" vertical="top" wrapText="1"/>
    </xf>
    <xf numFmtId="0" fontId="58" fillId="0" borderId="1" xfId="0" applyFont="1" applyBorder="1" applyAlignment="1">
      <alignment horizontal="center" vertical="top" wrapText="1"/>
    </xf>
    <xf numFmtId="3" fontId="62" fillId="0" borderId="1" xfId="0" applyNumberFormat="1" applyFont="1" applyBorder="1" applyAlignment="1">
      <alignment horizontal="center" vertical="top" wrapText="1"/>
    </xf>
    <xf numFmtId="0" fontId="61" fillId="0" borderId="1" xfId="0" applyFont="1" applyBorder="1" applyAlignment="1">
      <alignment horizontal="center" vertical="top" wrapText="1"/>
    </xf>
    <xf numFmtId="0" fontId="61" fillId="0" borderId="0" xfId="0" applyFont="1" applyAlignment="1">
      <alignment horizontal="center" vertical="top" wrapText="1"/>
    </xf>
    <xf numFmtId="0" fontId="3" fillId="0" borderId="1" xfId="0" applyFont="1" applyBorder="1" applyAlignment="1">
      <alignment vertical="top" wrapText="1"/>
    </xf>
    <xf numFmtId="0" fontId="2" fillId="0" borderId="1" xfId="0" applyFont="1" applyBorder="1" applyAlignment="1">
      <alignment vertical="top" wrapText="1"/>
    </xf>
    <xf numFmtId="166" fontId="44" fillId="0" borderId="1" xfId="0" applyNumberFormat="1" applyFont="1" applyBorder="1" applyAlignment="1">
      <alignment horizontal="right" vertical="top" wrapText="1"/>
    </xf>
    <xf numFmtId="166" fontId="44" fillId="0" borderId="1" xfId="4" applyNumberFormat="1" applyFont="1" applyBorder="1" applyAlignment="1">
      <alignment wrapText="1"/>
    </xf>
    <xf numFmtId="166" fontId="44" fillId="0" borderId="0" xfId="0" applyNumberFormat="1" applyFont="1" applyAlignment="1">
      <alignment horizontal="right" vertical="top" wrapText="1"/>
    </xf>
    <xf numFmtId="0" fontId="43" fillId="5" borderId="0" xfId="0" applyFont="1" applyFill="1" applyAlignment="1">
      <alignment horizontal="right" vertical="top" wrapText="1"/>
    </xf>
    <xf numFmtId="165" fontId="43" fillId="5" borderId="0" xfId="0" applyNumberFormat="1" applyFont="1" applyFill="1" applyAlignment="1">
      <alignment horizontal="right" vertical="top" wrapText="1"/>
    </xf>
    <xf numFmtId="0" fontId="44" fillId="0" borderId="6" xfId="0" applyFont="1" applyBorder="1" applyAlignment="1">
      <alignment horizontal="right" vertical="top" wrapText="1"/>
    </xf>
    <xf numFmtId="166" fontId="44" fillId="0" borderId="6" xfId="0" applyNumberFormat="1" applyFont="1" applyBorder="1" applyAlignment="1">
      <alignment horizontal="right" vertical="top" wrapText="1"/>
    </xf>
    <xf numFmtId="0" fontId="52" fillId="0" borderId="0" xfId="0" applyFont="1" applyAlignment="1">
      <alignment horizontal="center" vertical="top"/>
    </xf>
    <xf numFmtId="166" fontId="68" fillId="5" borderId="1" xfId="0" applyNumberFormat="1" applyFont="1" applyFill="1" applyBorder="1" applyAlignment="1">
      <alignment horizontal="right" vertical="top" wrapText="1"/>
    </xf>
    <xf numFmtId="0" fontId="57" fillId="0" borderId="0" xfId="0" applyFont="1" applyAlignment="1">
      <alignment vertical="top" wrapText="1"/>
    </xf>
    <xf numFmtId="0" fontId="69" fillId="5" borderId="1" xfId="0" applyFont="1" applyFill="1" applyBorder="1" applyAlignment="1">
      <alignment horizontal="center" vertical="top" wrapText="1"/>
    </xf>
    <xf numFmtId="0" fontId="70" fillId="5" borderId="2" xfId="0" applyFont="1" applyFill="1" applyBorder="1" applyAlignment="1">
      <alignment horizontal="center" vertical="top" wrapText="1"/>
    </xf>
    <xf numFmtId="0" fontId="57" fillId="0" borderId="0" xfId="0" applyFont="1" applyAlignment="1">
      <alignment horizontal="center" vertical="top" wrapText="1"/>
    </xf>
    <xf numFmtId="0" fontId="9" fillId="2" borderId="1" xfId="0" applyFont="1" applyFill="1" applyBorder="1"/>
    <xf numFmtId="0" fontId="60" fillId="5" borderId="0" xfId="0" applyFont="1" applyFill="1" applyAlignment="1">
      <alignment horizontal="center" vertical="top" wrapText="1"/>
    </xf>
    <xf numFmtId="0" fontId="58" fillId="0" borderId="13" xfId="0" applyFont="1" applyBorder="1" applyAlignment="1">
      <alignment horizontal="center" vertical="center" wrapText="1"/>
    </xf>
    <xf numFmtId="49" fontId="59" fillId="0" borderId="1" xfId="0" applyNumberFormat="1" applyFont="1" applyBorder="1" applyAlignment="1">
      <alignment horizontal="center" vertical="top" wrapText="1"/>
    </xf>
    <xf numFmtId="0" fontId="62" fillId="2" borderId="1" xfId="0" applyFont="1" applyFill="1" applyBorder="1" applyAlignment="1">
      <alignment horizontal="center" vertical="top" wrapText="1"/>
    </xf>
    <xf numFmtId="3" fontId="61" fillId="2" borderId="1" xfId="0" applyNumberFormat="1" applyFont="1" applyFill="1" applyBorder="1" applyAlignment="1">
      <alignment horizontal="center" vertical="top" wrapText="1"/>
    </xf>
    <xf numFmtId="49" fontId="59" fillId="5" borderId="1" xfId="0" applyNumberFormat="1" applyFont="1" applyFill="1" applyBorder="1" applyAlignment="1">
      <alignment horizontal="center" vertical="top" wrapText="1"/>
    </xf>
    <xf numFmtId="0" fontId="62" fillId="5" borderId="1" xfId="0" applyFont="1" applyFill="1" applyBorder="1" applyAlignment="1">
      <alignment horizontal="center" vertical="top" wrapText="1"/>
    </xf>
    <xf numFmtId="3" fontId="61" fillId="5" borderId="1" xfId="0" applyNumberFormat="1" applyFont="1" applyFill="1" applyBorder="1" applyAlignment="1">
      <alignment horizontal="center" vertical="top" wrapText="1"/>
    </xf>
    <xf numFmtId="3" fontId="62" fillId="5" borderId="1" xfId="0" applyNumberFormat="1" applyFont="1" applyFill="1" applyBorder="1" applyAlignment="1">
      <alignment horizontal="center" vertical="top" wrapText="1"/>
    </xf>
    <xf numFmtId="49" fontId="58" fillId="5" borderId="1" xfId="0" applyNumberFormat="1" applyFont="1" applyFill="1" applyBorder="1" applyAlignment="1">
      <alignment horizontal="center" vertical="top" wrapText="1"/>
    </xf>
    <xf numFmtId="49" fontId="69" fillId="0" borderId="1" xfId="0" applyNumberFormat="1" applyFont="1" applyBorder="1" applyAlignment="1">
      <alignment horizontal="center" vertical="top" wrapText="1"/>
    </xf>
    <xf numFmtId="0" fontId="69" fillId="0" borderId="1" xfId="0" applyFont="1" applyBorder="1" applyAlignment="1">
      <alignment horizontal="center" vertical="top" wrapText="1"/>
    </xf>
    <xf numFmtId="4" fontId="62" fillId="5" borderId="1" xfId="0" applyNumberFormat="1" applyFont="1" applyFill="1" applyBorder="1" applyAlignment="1">
      <alignment horizontal="center" vertical="top" wrapText="1"/>
    </xf>
    <xf numFmtId="4" fontId="57" fillId="5" borderId="1" xfId="0" applyNumberFormat="1" applyFont="1" applyFill="1" applyBorder="1" applyAlignment="1">
      <alignment horizontal="center" vertical="top" wrapText="1"/>
    </xf>
    <xf numFmtId="166" fontId="61" fillId="2" borderId="0" xfId="0" applyNumberFormat="1" applyFont="1" applyFill="1" applyAlignment="1">
      <alignment horizontal="center" vertical="top" wrapText="1"/>
    </xf>
    <xf numFmtId="166" fontId="62" fillId="2" borderId="0" xfId="0" applyNumberFormat="1" applyFont="1" applyFill="1" applyAlignment="1">
      <alignment horizontal="center" vertical="top" wrapText="1"/>
    </xf>
    <xf numFmtId="166" fontId="62" fillId="2" borderId="0" xfId="0" applyNumberFormat="1" applyFont="1" applyFill="1" applyAlignment="1">
      <alignment horizontal="center" vertical="top" textRotation="90" wrapText="1"/>
    </xf>
    <xf numFmtId="166" fontId="57" fillId="0" borderId="0" xfId="0" applyNumberFormat="1" applyFont="1" applyAlignment="1">
      <alignment horizontal="center" vertical="top" wrapText="1"/>
    </xf>
    <xf numFmtId="0" fontId="62" fillId="2" borderId="0" xfId="0" applyFont="1" applyFill="1" applyAlignment="1">
      <alignment horizontal="center"/>
    </xf>
    <xf numFmtId="0" fontId="53" fillId="0" borderId="0" xfId="0" applyFont="1" applyAlignment="1">
      <alignment horizontal="right"/>
    </xf>
    <xf numFmtId="49" fontId="53" fillId="5" borderId="1" xfId="0" applyNumberFormat="1" applyFont="1" applyFill="1" applyBorder="1" applyAlignment="1">
      <alignment horizontal="right" vertical="top"/>
    </xf>
    <xf numFmtId="0" fontId="44" fillId="0" borderId="0" xfId="0" applyFont="1" applyAlignment="1">
      <alignment horizontal="right"/>
    </xf>
    <xf numFmtId="0" fontId="44" fillId="0" borderId="0" xfId="0" applyFont="1" applyAlignment="1">
      <alignment horizontal="center" vertical="top" wrapText="1"/>
    </xf>
    <xf numFmtId="0" fontId="52" fillId="5" borderId="13" xfId="0" applyFont="1" applyFill="1" applyBorder="1" applyAlignment="1">
      <alignment horizontal="center" vertical="center" wrapText="1"/>
    </xf>
    <xf numFmtId="49" fontId="64" fillId="6" borderId="1" xfId="0" applyNumberFormat="1" applyFont="1" applyFill="1" applyBorder="1" applyAlignment="1">
      <alignment horizontal="center" vertical="center" wrapText="1"/>
    </xf>
    <xf numFmtId="0" fontId="53" fillId="0" borderId="1" xfId="0" applyFont="1" applyBorder="1" applyAlignment="1">
      <alignment horizontal="center" wrapText="1"/>
    </xf>
    <xf numFmtId="0" fontId="44" fillId="0" borderId="1" xfId="0" applyFont="1" applyBorder="1" applyAlignment="1">
      <alignment horizontal="center" vertical="top" wrapText="1"/>
    </xf>
    <xf numFmtId="0" fontId="53" fillId="0" borderId="1" xfId="0" applyFont="1" applyBorder="1" applyAlignment="1">
      <alignment horizontal="center" vertical="top" wrapText="1"/>
    </xf>
    <xf numFmtId="0" fontId="44" fillId="5" borderId="0" xfId="0" applyFont="1" applyFill="1" applyAlignment="1">
      <alignment horizontal="center" vertical="top" wrapText="1"/>
    </xf>
    <xf numFmtId="0" fontId="17" fillId="0" borderId="1" xfId="0" applyFont="1" applyBorder="1" applyAlignment="1">
      <alignment wrapText="1"/>
    </xf>
    <xf numFmtId="0" fontId="52" fillId="0" borderId="6" xfId="4" applyFont="1" applyBorder="1" applyAlignment="1">
      <alignment horizontal="center" vertical="top" wrapText="1"/>
    </xf>
    <xf numFmtId="0" fontId="44" fillId="0" borderId="6" xfId="4" applyFont="1" applyBorder="1" applyAlignment="1">
      <alignment horizontal="center" vertical="top" wrapText="1"/>
    </xf>
    <xf numFmtId="0" fontId="73" fillId="0" borderId="6" xfId="4" applyFont="1" applyBorder="1" applyAlignment="1">
      <alignment horizontal="center" vertical="top" wrapText="1"/>
    </xf>
    <xf numFmtId="0" fontId="44" fillId="0" borderId="0" xfId="4" applyFont="1" applyAlignment="1">
      <alignment horizontal="center" vertical="top" wrapText="1"/>
    </xf>
    <xf numFmtId="0" fontId="43" fillId="0" borderId="0" xfId="0" applyFont="1" applyAlignment="1">
      <alignment horizontal="center" wrapText="1"/>
    </xf>
    <xf numFmtId="0" fontId="57" fillId="0" borderId="0" xfId="0" applyFont="1" applyAlignment="1">
      <alignment wrapText="1"/>
    </xf>
    <xf numFmtId="0" fontId="57" fillId="0" borderId="1" xfId="0" applyFont="1" applyBorder="1" applyAlignment="1">
      <alignment wrapText="1"/>
    </xf>
    <xf numFmtId="0" fontId="57" fillId="0" borderId="1" xfId="0" applyFont="1" applyBorder="1" applyAlignment="1">
      <alignment vertical="top" wrapText="1"/>
    </xf>
    <xf numFmtId="0" fontId="59" fillId="0" borderId="1" xfId="0" applyFont="1" applyBorder="1" applyAlignment="1">
      <alignment wrapText="1"/>
    </xf>
    <xf numFmtId="0" fontId="57" fillId="0" borderId="0" xfId="0" applyFont="1" applyBorder="1" applyAlignment="1">
      <alignment wrapText="1"/>
    </xf>
    <xf numFmtId="0" fontId="27" fillId="0" borderId="6" xfId="0" applyFont="1" applyBorder="1" applyAlignment="1">
      <alignment wrapText="1"/>
    </xf>
    <xf numFmtId="0" fontId="27" fillId="5" borderId="6" xfId="0" applyFont="1" applyFill="1" applyBorder="1" applyAlignment="1">
      <alignment horizontal="right" vertical="top" wrapText="1"/>
    </xf>
    <xf numFmtId="0" fontId="33" fillId="5" borderId="6" xfId="0" applyFont="1" applyFill="1" applyBorder="1" applyAlignment="1">
      <alignment horizontal="right" vertical="top" wrapText="1"/>
    </xf>
    <xf numFmtId="0" fontId="27" fillId="0" borderId="6" xfId="0" applyFont="1" applyBorder="1" applyAlignment="1">
      <alignment vertical="top" wrapText="1"/>
    </xf>
    <xf numFmtId="49" fontId="27" fillId="5" borderId="6" xfId="0" applyNumberFormat="1" applyFont="1" applyFill="1" applyBorder="1" applyAlignment="1">
      <alignment horizontal="right" vertical="top" wrapText="1"/>
    </xf>
    <xf numFmtId="0" fontId="29" fillId="0" borderId="6" xfId="0" applyFont="1" applyBorder="1" applyAlignment="1">
      <alignment wrapText="1"/>
    </xf>
    <xf numFmtId="0" fontId="1" fillId="0" borderId="1" xfId="0" applyFont="1" applyBorder="1" applyAlignment="1">
      <alignment wrapText="1"/>
    </xf>
    <xf numFmtId="0" fontId="10" fillId="0" borderId="1" xfId="0" applyFont="1" applyBorder="1" applyAlignment="1">
      <alignment wrapText="1"/>
    </xf>
    <xf numFmtId="0" fontId="58" fillId="6" borderId="1" xfId="0" applyFont="1" applyFill="1" applyBorder="1" applyAlignment="1">
      <alignment wrapText="1"/>
    </xf>
    <xf numFmtId="0" fontId="6" fillId="6" borderId="1" xfId="0" applyFont="1" applyFill="1" applyBorder="1" applyAlignment="1">
      <alignment wrapText="1"/>
    </xf>
    <xf numFmtId="0" fontId="50" fillId="2" borderId="0" xfId="0" applyFont="1" applyFill="1"/>
    <xf numFmtId="0" fontId="52" fillId="0" borderId="13" xfId="6" applyFont="1" applyBorder="1" applyAlignment="1">
      <alignment horizontal="center"/>
    </xf>
    <xf numFmtId="0" fontId="44" fillId="0" borderId="0" xfId="6" applyFont="1" applyAlignment="1">
      <alignment horizontal="center" vertical="top" wrapText="1"/>
    </xf>
    <xf numFmtId="0" fontId="50" fillId="5" borderId="0" xfId="0" applyFont="1" applyFill="1" applyAlignment="1">
      <alignment horizontal="center"/>
    </xf>
    <xf numFmtId="0" fontId="50" fillId="0" borderId="0" xfId="0" applyFont="1" applyAlignment="1">
      <alignment horizontal="center"/>
    </xf>
    <xf numFmtId="0" fontId="53" fillId="0" borderId="6" xfId="6" applyFont="1" applyBorder="1" applyAlignment="1">
      <alignment horizontal="center" vertical="top" wrapText="1"/>
    </xf>
    <xf numFmtId="0" fontId="44" fillId="0" borderId="6" xfId="6" applyFont="1" applyBorder="1" applyAlignment="1">
      <alignment horizontal="center" vertical="top" wrapText="1"/>
    </xf>
    <xf numFmtId="0" fontId="44" fillId="5" borderId="6" xfId="6" applyFont="1" applyFill="1" applyBorder="1" applyAlignment="1">
      <alignment horizontal="center" vertical="top" wrapText="1"/>
    </xf>
    <xf numFmtId="0" fontId="52" fillId="0" borderId="6" xfId="6" applyFont="1" applyBorder="1" applyAlignment="1">
      <alignment horizontal="center" wrapText="1"/>
    </xf>
    <xf numFmtId="0" fontId="53" fillId="0" borderId="6" xfId="6" applyFont="1" applyBorder="1" applyAlignment="1">
      <alignment horizontal="center" wrapText="1"/>
    </xf>
    <xf numFmtId="0" fontId="9" fillId="0" borderId="1" xfId="0" applyFont="1" applyBorder="1"/>
    <xf numFmtId="0" fontId="50" fillId="0" borderId="1" xfId="0" applyFont="1" applyBorder="1"/>
    <xf numFmtId="0" fontId="52" fillId="0" borderId="0" xfId="0" applyFont="1" applyAlignment="1">
      <alignment horizontal="right"/>
    </xf>
    <xf numFmtId="0" fontId="53" fillId="0" borderId="0" xfId="0" applyFont="1" applyAlignment="1">
      <alignment horizontal="center" vertical="center"/>
    </xf>
    <xf numFmtId="0" fontId="72" fillId="5" borderId="0" xfId="0" applyFont="1" applyFill="1" applyAlignment="1">
      <alignment horizontal="center" vertical="top"/>
    </xf>
    <xf numFmtId="166" fontId="72" fillId="2" borderId="1" xfId="0" applyNumberFormat="1" applyFont="1" applyFill="1" applyBorder="1" applyAlignment="1">
      <alignment horizontal="right" vertical="center" wrapText="1"/>
    </xf>
    <xf numFmtId="166" fontId="72" fillId="5" borderId="1" xfId="0" applyNumberFormat="1" applyFont="1" applyFill="1" applyBorder="1" applyAlignment="1">
      <alignment horizontal="right" vertical="top" wrapText="1"/>
    </xf>
    <xf numFmtId="166" fontId="74" fillId="5" borderId="1" xfId="0" applyNumberFormat="1" applyFont="1" applyFill="1" applyBorder="1" applyAlignment="1">
      <alignment vertical="top" wrapText="1"/>
    </xf>
    <xf numFmtId="0" fontId="1" fillId="5" borderId="1" xfId="0" applyFont="1" applyFill="1" applyBorder="1" applyAlignment="1">
      <alignment horizontal="left" vertical="top" wrapText="1"/>
    </xf>
    <xf numFmtId="49" fontId="1"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0" fontId="1" fillId="5" borderId="1" xfId="0" applyFont="1" applyFill="1" applyBorder="1" applyAlignment="1">
      <alignment horizontal="right" vertical="top" wrapText="1"/>
    </xf>
    <xf numFmtId="0" fontId="1" fillId="5" borderId="2" xfId="0" applyFont="1" applyFill="1" applyBorder="1" applyAlignment="1">
      <alignment horizontal="left" vertical="top" wrapText="1"/>
    </xf>
    <xf numFmtId="0" fontId="1" fillId="5" borderId="1" xfId="0" applyFont="1" applyFill="1" applyBorder="1" applyAlignment="1">
      <alignment vertical="top" wrapText="1"/>
    </xf>
    <xf numFmtId="0" fontId="27" fillId="5" borderId="1" xfId="0" applyFont="1" applyFill="1" applyBorder="1" applyAlignment="1">
      <alignment horizontal="left" vertical="top" wrapText="1"/>
    </xf>
    <xf numFmtId="0" fontId="1" fillId="5" borderId="1" xfId="0"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0" fontId="27" fillId="0" borderId="0" xfId="0" applyFont="1" applyAlignment="1">
      <alignment horizontal="left" vertical="top" wrapText="1"/>
    </xf>
    <xf numFmtId="0" fontId="8" fillId="5" borderId="8" xfId="0" applyFont="1" applyFill="1" applyBorder="1" applyAlignment="1">
      <alignment horizontal="left" vertical="top" wrapText="1"/>
    </xf>
    <xf numFmtId="0" fontId="1" fillId="5" borderId="1" xfId="0" applyFont="1" applyFill="1" applyBorder="1" applyAlignment="1">
      <alignment horizontal="center"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0" fontId="1" fillId="5" borderId="2" xfId="0" applyFont="1" applyFill="1" applyBorder="1" applyAlignment="1">
      <alignment horizontal="center" vertical="top" wrapText="1"/>
    </xf>
    <xf numFmtId="49" fontId="1" fillId="5" borderId="1" xfId="0" applyNumberFormat="1" applyFont="1" applyFill="1" applyBorder="1" applyAlignment="1">
      <alignment vertical="top" wrapText="1"/>
    </xf>
    <xf numFmtId="0" fontId="7" fillId="5" borderId="2" xfId="0" applyFont="1" applyFill="1" applyBorder="1" applyAlignment="1">
      <alignment horizontal="center" vertical="top" wrapText="1"/>
    </xf>
    <xf numFmtId="0" fontId="17" fillId="5" borderId="1" xfId="0" applyFont="1" applyFill="1" applyBorder="1" applyAlignment="1">
      <alignment horizontal="center" vertical="top" wrapText="1"/>
    </xf>
    <xf numFmtId="0" fontId="27" fillId="5" borderId="1" xfId="0" applyFont="1" applyFill="1" applyBorder="1" applyAlignment="1">
      <alignment horizontal="center" vertical="top" wrapText="1"/>
    </xf>
    <xf numFmtId="0" fontId="27" fillId="5" borderId="1" xfId="0" applyFont="1" applyFill="1" applyBorder="1" applyAlignment="1">
      <alignment vertical="top" wrapText="1"/>
    </xf>
    <xf numFmtId="0" fontId="27" fillId="5" borderId="1" xfId="0" applyFont="1" applyFill="1" applyBorder="1" applyAlignment="1">
      <alignment horizontal="left" vertical="top" wrapText="1"/>
    </xf>
    <xf numFmtId="49" fontId="27" fillId="5" borderId="1" xfId="0" applyNumberFormat="1" applyFont="1" applyFill="1" applyBorder="1" applyAlignment="1">
      <alignment horizontal="center" vertical="top" wrapText="1"/>
    </xf>
    <xf numFmtId="166" fontId="27" fillId="5" borderId="1" xfId="0" applyNumberFormat="1" applyFont="1" applyFill="1" applyBorder="1" applyAlignment="1">
      <alignment horizontal="right" vertical="top" wrapText="1"/>
    </xf>
    <xf numFmtId="0" fontId="27" fillId="0" borderId="1" xfId="0" applyFont="1" applyBorder="1" applyAlignment="1">
      <alignment horizontal="center" vertical="top" wrapText="1"/>
    </xf>
    <xf numFmtId="0" fontId="8" fillId="0" borderId="1" xfId="0" applyFont="1" applyBorder="1" applyAlignment="1">
      <alignment horizontal="center" vertical="top" wrapText="1"/>
    </xf>
    <xf numFmtId="0" fontId="27" fillId="0" borderId="1" xfId="4" applyFont="1" applyBorder="1" applyAlignment="1">
      <alignment vertical="top" wrapText="1"/>
    </xf>
    <xf numFmtId="0" fontId="8" fillId="0" borderId="1" xfId="0" applyFont="1" applyBorder="1" applyAlignment="1">
      <alignment vertical="top" wrapText="1"/>
    </xf>
    <xf numFmtId="0" fontId="27" fillId="0" borderId="1" xfId="0" applyFont="1" applyBorder="1" applyAlignment="1">
      <alignment vertical="top" wrapText="1"/>
    </xf>
    <xf numFmtId="166" fontId="1" fillId="0" borderId="0" xfId="0" applyNumberFormat="1" applyFont="1"/>
    <xf numFmtId="0" fontId="1" fillId="2" borderId="0" xfId="0" applyFont="1" applyFill="1" applyAlignment="1">
      <alignment vertical="top" wrapText="1"/>
    </xf>
    <xf numFmtId="0" fontId="1" fillId="8" borderId="1" xfId="0" applyFont="1" applyFill="1" applyBorder="1" applyAlignment="1">
      <alignment vertical="top" wrapText="1"/>
    </xf>
    <xf numFmtId="0" fontId="1" fillId="2" borderId="1" xfId="0" applyFont="1" applyFill="1" applyBorder="1" applyAlignment="1">
      <alignment vertical="top" wrapText="1"/>
    </xf>
    <xf numFmtId="166" fontId="27" fillId="5" borderId="1" xfId="0" applyNumberFormat="1" applyFont="1" applyFill="1" applyBorder="1" applyAlignment="1">
      <alignment vertical="top"/>
    </xf>
    <xf numFmtId="0" fontId="1" fillId="0" borderId="8" xfId="0" applyFont="1" applyBorder="1" applyAlignment="1">
      <alignment horizontal="left" vertical="top" wrapText="1"/>
    </xf>
    <xf numFmtId="0" fontId="46" fillId="0" borderId="1" xfId="0" applyFont="1" applyBorder="1" applyAlignment="1">
      <alignment horizontal="left" vertical="top" wrapText="1"/>
    </xf>
    <xf numFmtId="0" fontId="1" fillId="5" borderId="1" xfId="0" applyFont="1" applyFill="1" applyBorder="1" applyAlignment="1">
      <alignment vertical="top" wrapText="1"/>
    </xf>
    <xf numFmtId="0" fontId="1" fillId="0" borderId="1" xfId="0" applyFont="1" applyBorder="1" applyAlignment="1">
      <alignment horizontal="left" vertical="top" wrapText="1"/>
    </xf>
    <xf numFmtId="0" fontId="27" fillId="5" borderId="0" xfId="0" applyFont="1" applyFill="1"/>
    <xf numFmtId="166" fontId="27" fillId="5" borderId="2" xfId="0" applyNumberFormat="1" applyFont="1" applyFill="1" applyBorder="1" applyAlignment="1">
      <alignment vertical="top"/>
    </xf>
    <xf numFmtId="166" fontId="29" fillId="6" borderId="1" xfId="0" applyNumberFormat="1" applyFont="1" applyFill="1" applyBorder="1" applyAlignment="1">
      <alignment horizontal="right" vertical="top" wrapText="1"/>
    </xf>
    <xf numFmtId="166" fontId="15" fillId="6" borderId="1" xfId="4" applyNumberFormat="1" applyFont="1" applyFill="1" applyBorder="1" applyAlignment="1">
      <alignment wrapText="1"/>
    </xf>
    <xf numFmtId="1" fontId="1" fillId="5" borderId="1" xfId="0" applyNumberFormat="1" applyFont="1" applyFill="1" applyBorder="1" applyAlignment="1">
      <alignment horizontal="left" vertical="top" wrapText="1"/>
    </xf>
    <xf numFmtId="166" fontId="1" fillId="0" borderId="1" xfId="4" applyNumberFormat="1" applyFont="1" applyBorder="1" applyAlignment="1">
      <alignment horizontal="right" vertical="top" wrapText="1"/>
    </xf>
    <xf numFmtId="49" fontId="28" fillId="6" borderId="2" xfId="0" applyNumberFormat="1" applyFont="1" applyFill="1" applyBorder="1" applyAlignment="1">
      <alignment horizontal="center" vertical="center" wrapText="1"/>
    </xf>
    <xf numFmtId="49" fontId="64" fillId="6" borderId="2" xfId="0" applyNumberFormat="1" applyFont="1" applyFill="1" applyBorder="1" applyAlignment="1">
      <alignment horizontal="center" vertical="center" wrapText="1"/>
    </xf>
    <xf numFmtId="166" fontId="6" fillId="0" borderId="1" xfId="4" applyNumberFormat="1" applyFont="1" applyBorder="1" applyAlignment="1">
      <alignment vertical="top" wrapText="1"/>
    </xf>
    <xf numFmtId="0" fontId="1" fillId="5" borderId="6" xfId="4" applyFont="1" applyFill="1" applyBorder="1" applyAlignment="1">
      <alignment horizontal="center" vertical="top" wrapText="1"/>
    </xf>
    <xf numFmtId="0" fontId="1" fillId="5" borderId="1" xfId="4" applyFont="1" applyFill="1" applyBorder="1" applyAlignment="1">
      <alignment vertical="top" wrapText="1"/>
    </xf>
    <xf numFmtId="0" fontId="27" fillId="0" borderId="6" xfId="4" applyFont="1" applyBorder="1" applyAlignment="1">
      <alignment horizontal="center" vertical="top" wrapText="1"/>
    </xf>
    <xf numFmtId="0" fontId="1" fillId="0" borderId="0" xfId="4" applyFont="1" applyAlignment="1">
      <alignment vertical="top" wrapText="1"/>
    </xf>
    <xf numFmtId="166" fontId="6" fillId="0" borderId="1" xfId="4" applyNumberFormat="1" applyFont="1" applyBorder="1" applyAlignment="1">
      <alignment horizontal="right" vertical="top" wrapText="1"/>
    </xf>
    <xf numFmtId="166" fontId="4" fillId="6" borderId="1" xfId="4" applyNumberFormat="1" applyFont="1" applyFill="1" applyBorder="1" applyAlignment="1">
      <alignment vertical="top" wrapText="1"/>
    </xf>
    <xf numFmtId="166" fontId="1" fillId="0" borderId="1" xfId="4" applyNumberFormat="1" applyFont="1" applyBorder="1" applyAlignment="1">
      <alignment vertical="top" wrapText="1"/>
    </xf>
    <xf numFmtId="166" fontId="2" fillId="0" borderId="1" xfId="0" applyNumberFormat="1" applyFont="1" applyBorder="1" applyAlignment="1">
      <alignment wrapText="1"/>
    </xf>
    <xf numFmtId="166" fontId="6" fillId="6" borderId="1" xfId="4" applyNumberFormat="1" applyFont="1" applyFill="1" applyBorder="1" applyAlignment="1">
      <alignment vertical="top" wrapText="1"/>
    </xf>
    <xf numFmtId="0" fontId="1" fillId="0" borderId="16" xfId="4" applyFont="1" applyBorder="1" applyAlignment="1">
      <alignment horizontal="center" vertical="top" wrapText="1"/>
    </xf>
    <xf numFmtId="0" fontId="1" fillId="5" borderId="1" xfId="0" applyFont="1" applyFill="1" applyBorder="1" applyAlignment="1">
      <alignment horizontal="right" vertical="top" wrapText="1"/>
    </xf>
    <xf numFmtId="0" fontId="1" fillId="5" borderId="1" xfId="0" applyFont="1" applyFill="1" applyBorder="1" applyAlignment="1">
      <alignment horizontal="left" vertical="top" wrapText="1"/>
    </xf>
    <xf numFmtId="1" fontId="1" fillId="5" borderId="1" xfId="0" applyNumberFormat="1" applyFont="1" applyFill="1" applyBorder="1" applyAlignment="1">
      <alignment horizontal="right" vertical="top" wrapText="1"/>
    </xf>
    <xf numFmtId="0" fontId="1" fillId="5" borderId="1" xfId="0" applyFont="1" applyFill="1" applyBorder="1" applyAlignment="1">
      <alignment vertical="top" wrapText="1"/>
    </xf>
    <xf numFmtId="0" fontId="27" fillId="5" borderId="1" xfId="0" applyFont="1" applyFill="1" applyBorder="1" applyAlignment="1">
      <alignment vertical="top" wrapText="1"/>
    </xf>
    <xf numFmtId="0" fontId="1" fillId="0" borderId="8" xfId="0" applyFont="1" applyBorder="1" applyAlignment="1">
      <alignment horizontal="right" vertical="top" wrapText="1"/>
    </xf>
    <xf numFmtId="0" fontId="1" fillId="0" borderId="16" xfId="0" applyFont="1" applyBorder="1" applyAlignment="1">
      <alignment horizontal="right" vertical="top" wrapText="1"/>
    </xf>
    <xf numFmtId="0" fontId="1" fillId="5" borderId="1" xfId="0" applyFont="1" applyFill="1" applyBorder="1" applyAlignment="1">
      <alignment horizontal="left" vertical="top" wrapText="1"/>
    </xf>
    <xf numFmtId="0" fontId="8" fillId="5" borderId="1" xfId="0" applyFont="1" applyFill="1" applyBorder="1" applyAlignment="1">
      <alignment horizontal="left"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0" fontId="8" fillId="5" borderId="2" xfId="0" applyFont="1" applyFill="1" applyBorder="1" applyAlignment="1">
      <alignment horizontal="left" vertical="top" wrapText="1"/>
    </xf>
    <xf numFmtId="0" fontId="8" fillId="5" borderId="12" xfId="0" applyFont="1" applyFill="1" applyBorder="1" applyAlignment="1">
      <alignment horizontal="left" vertical="top" wrapText="1"/>
    </xf>
    <xf numFmtId="0" fontId="8" fillId="5" borderId="8" xfId="0" applyFont="1" applyFill="1" applyBorder="1" applyAlignment="1">
      <alignment horizontal="left" vertical="top" wrapText="1"/>
    </xf>
    <xf numFmtId="0" fontId="27" fillId="5" borderId="1" xfId="0" applyFont="1" applyFill="1" applyBorder="1" applyAlignment="1">
      <alignment horizontal="center" vertical="top" wrapText="1"/>
    </xf>
    <xf numFmtId="0" fontId="8" fillId="5" borderId="2" xfId="0" applyFont="1" applyFill="1" applyBorder="1" applyAlignment="1">
      <alignment horizontal="center" vertical="top" wrapText="1"/>
    </xf>
    <xf numFmtId="0" fontId="27" fillId="5" borderId="1" xfId="0" applyFont="1" applyFill="1" applyBorder="1" applyAlignment="1">
      <alignment horizontal="left" vertical="top" wrapText="1"/>
    </xf>
    <xf numFmtId="0" fontId="8" fillId="5" borderId="8" xfId="0" applyFont="1" applyFill="1" applyBorder="1" applyAlignment="1">
      <alignment horizontal="center" vertical="top" wrapText="1"/>
    </xf>
    <xf numFmtId="0" fontId="27" fillId="5" borderId="1" xfId="0" applyFont="1" applyFill="1" applyBorder="1" applyAlignment="1">
      <alignment vertical="top" wrapText="1"/>
    </xf>
    <xf numFmtId="0" fontId="8" fillId="5" borderId="12" xfId="0" applyFont="1" applyFill="1" applyBorder="1" applyAlignment="1">
      <alignment horizontal="center" vertical="top" wrapText="1"/>
    </xf>
    <xf numFmtId="166" fontId="27" fillId="5" borderId="1" xfId="0" applyNumberFormat="1" applyFont="1" applyFill="1" applyBorder="1" applyAlignment="1">
      <alignment horizontal="right" vertical="top" wrapText="1"/>
    </xf>
    <xf numFmtId="166" fontId="33" fillId="5" borderId="1" xfId="0" applyNumberFormat="1" applyFont="1" applyFill="1" applyBorder="1" applyAlignment="1">
      <alignment horizontal="right" vertical="top" wrapText="1"/>
    </xf>
    <xf numFmtId="166" fontId="75" fillId="5" borderId="1" xfId="0" applyNumberFormat="1" applyFont="1" applyFill="1" applyBorder="1" applyAlignment="1">
      <alignment vertical="top"/>
    </xf>
    <xf numFmtId="0" fontId="1" fillId="5" borderId="1" xfId="0" applyFont="1" applyFill="1" applyBorder="1" applyAlignment="1">
      <alignment horizontal="left" vertical="top" wrapText="1"/>
    </xf>
    <xf numFmtId="0" fontId="1" fillId="5" borderId="1" xfId="0" applyFont="1" applyFill="1" applyBorder="1" applyAlignment="1">
      <alignment horizontal="right" vertical="top" wrapText="1"/>
    </xf>
    <xf numFmtId="49" fontId="1" fillId="0" borderId="1" xfId="0" applyNumberFormat="1" applyFont="1" applyBorder="1" applyAlignment="1">
      <alignment horizontal="center" vertical="top" wrapText="1"/>
    </xf>
    <xf numFmtId="0" fontId="27" fillId="5" borderId="2" xfId="0" applyFont="1" applyFill="1" applyBorder="1" applyAlignment="1">
      <alignment horizontal="left" vertical="top" wrapText="1"/>
    </xf>
    <xf numFmtId="0" fontId="27" fillId="5" borderId="1" xfId="0" applyFont="1" applyFill="1" applyBorder="1" applyAlignment="1">
      <alignment horizontal="center" vertical="top" wrapText="1"/>
    </xf>
    <xf numFmtId="49" fontId="1" fillId="0" borderId="1" xfId="0" applyNumberFormat="1" applyFont="1" applyBorder="1" applyAlignment="1">
      <alignment horizontal="left" vertical="top" wrapText="1"/>
    </xf>
    <xf numFmtId="49" fontId="1" fillId="0" borderId="1" xfId="0" applyNumberFormat="1" applyFont="1" applyBorder="1" applyAlignment="1">
      <alignment vertical="top" wrapText="1"/>
    </xf>
    <xf numFmtId="0" fontId="1" fillId="5" borderId="6" xfId="0" applyFont="1" applyFill="1" applyBorder="1" applyAlignment="1">
      <alignment horizontal="right" vertical="top" wrapText="1"/>
    </xf>
    <xf numFmtId="0" fontId="1" fillId="0" borderId="1" xfId="0" applyFont="1" applyBorder="1" applyAlignment="1">
      <alignment horizontal="left" vertical="top" wrapText="1"/>
    </xf>
    <xf numFmtId="49" fontId="27" fillId="0" borderId="1" xfId="0" applyNumberFormat="1" applyFont="1" applyBorder="1" applyAlignment="1">
      <alignment vertical="top" wrapText="1"/>
    </xf>
    <xf numFmtId="0" fontId="27" fillId="5" borderId="1" xfId="0" applyFont="1" applyFill="1" applyBorder="1" applyAlignment="1">
      <alignment horizontal="left" vertical="top" wrapText="1"/>
    </xf>
    <xf numFmtId="49" fontId="27" fillId="0" borderId="1" xfId="0" applyNumberFormat="1" applyFont="1" applyBorder="1" applyAlignment="1">
      <alignment horizontal="center" vertical="top" wrapText="1"/>
    </xf>
    <xf numFmtId="0" fontId="27" fillId="5" borderId="1" xfId="0" applyFont="1" applyFill="1" applyBorder="1" applyAlignment="1">
      <alignment vertical="top" wrapText="1"/>
    </xf>
    <xf numFmtId="0" fontId="30" fillId="5" borderId="1" xfId="0" applyFont="1" applyFill="1" applyBorder="1" applyAlignment="1">
      <alignment horizontal="center" vertical="top" wrapText="1"/>
    </xf>
    <xf numFmtId="49" fontId="27" fillId="0" borderId="1" xfId="0" applyNumberFormat="1" applyFont="1" applyBorder="1" applyAlignment="1">
      <alignment horizontal="left" vertical="top" wrapText="1"/>
    </xf>
    <xf numFmtId="0" fontId="27" fillId="0" borderId="1" xfId="0" applyFont="1" applyBorder="1" applyAlignment="1">
      <alignment horizontal="left" vertical="top" wrapText="1"/>
    </xf>
    <xf numFmtId="0" fontId="29" fillId="0" borderId="1" xfId="0" applyFont="1" applyBorder="1" applyAlignment="1">
      <alignment vertical="top" wrapText="1"/>
    </xf>
    <xf numFmtId="166" fontId="27" fillId="5" borderId="1" xfId="0" applyNumberFormat="1" applyFont="1" applyFill="1" applyBorder="1" applyAlignment="1">
      <alignment horizontal="right" vertical="top" wrapText="1"/>
    </xf>
    <xf numFmtId="0" fontId="27" fillId="0" borderId="1" xfId="0" applyFont="1" applyBorder="1" applyAlignment="1">
      <alignment vertical="top" wrapText="1"/>
    </xf>
    <xf numFmtId="0" fontId="1" fillId="5" borderId="6" xfId="0" applyFont="1" applyFill="1" applyBorder="1" applyAlignment="1">
      <alignment horizontal="right" vertical="top" wrapText="1"/>
    </xf>
    <xf numFmtId="0" fontId="1" fillId="0" borderId="6" xfId="0" applyFont="1" applyBorder="1" applyAlignment="1">
      <alignment horizontal="right" vertical="top" wrapText="1"/>
    </xf>
    <xf numFmtId="166" fontId="1" fillId="5" borderId="10" xfId="0" applyNumberFormat="1" applyFont="1" applyFill="1" applyBorder="1" applyAlignment="1">
      <alignment horizontal="right" vertical="top" wrapText="1"/>
    </xf>
    <xf numFmtId="166" fontId="1" fillId="5" borderId="9" xfId="0" applyNumberFormat="1" applyFont="1" applyFill="1" applyBorder="1" applyAlignment="1">
      <alignment horizontal="right" vertical="top" wrapText="1"/>
    </xf>
    <xf numFmtId="0" fontId="75" fillId="0" borderId="1" xfId="0" applyFont="1" applyBorder="1" applyAlignment="1">
      <alignment horizontal="center" vertical="top" wrapText="1"/>
    </xf>
    <xf numFmtId="3" fontId="75" fillId="0" borderId="1" xfId="0" applyNumberFormat="1" applyFont="1" applyBorder="1" applyAlignment="1">
      <alignment horizontal="center" vertical="top" wrapText="1"/>
    </xf>
    <xf numFmtId="0" fontId="46" fillId="0" borderId="1" xfId="0" applyFont="1" applyBorder="1" applyAlignment="1">
      <alignment horizontal="center" vertical="top" wrapText="1"/>
    </xf>
    <xf numFmtId="3" fontId="46" fillId="0" borderId="1" xfId="0" applyNumberFormat="1" applyFont="1" applyBorder="1" applyAlignment="1">
      <alignment horizontal="center" vertical="center" wrapText="1"/>
    </xf>
    <xf numFmtId="0" fontId="75" fillId="5" borderId="1" xfId="0" applyFont="1" applyFill="1" applyBorder="1" applyAlignment="1">
      <alignment horizontal="center" vertical="top" wrapText="1"/>
    </xf>
    <xf numFmtId="166" fontId="77" fillId="10" borderId="1" xfId="0" applyNumberFormat="1" applyFont="1" applyFill="1" applyBorder="1" applyAlignment="1">
      <alignment horizontal="right" vertical="top" wrapText="1"/>
    </xf>
    <xf numFmtId="166" fontId="75" fillId="5" borderId="1" xfId="0" applyNumberFormat="1" applyFont="1" applyFill="1" applyBorder="1" applyAlignment="1">
      <alignment horizontal="right" vertical="top" wrapText="1"/>
    </xf>
    <xf numFmtId="0" fontId="75" fillId="0" borderId="1" xfId="0" applyFont="1" applyBorder="1" applyAlignment="1">
      <alignment vertical="top" wrapText="1"/>
    </xf>
    <xf numFmtId="166" fontId="78" fillId="10" borderId="1" xfId="0" applyNumberFormat="1" applyFont="1" applyFill="1" applyBorder="1" applyAlignment="1">
      <alignment horizontal="right" vertical="top"/>
    </xf>
    <xf numFmtId="166" fontId="79" fillId="10" borderId="1" xfId="0" applyNumberFormat="1" applyFont="1" applyFill="1" applyBorder="1" applyAlignment="1">
      <alignment horizontal="right" vertical="top"/>
    </xf>
    <xf numFmtId="166" fontId="75" fillId="0" borderId="1" xfId="0" applyNumberFormat="1" applyFont="1" applyBorder="1" applyAlignment="1">
      <alignment horizontal="right" vertical="top" wrapText="1"/>
    </xf>
    <xf numFmtId="166" fontId="75" fillId="5" borderId="1" xfId="0" applyNumberFormat="1" applyFont="1" applyFill="1" applyBorder="1" applyAlignment="1">
      <alignment horizontal="right" vertical="top"/>
    </xf>
    <xf numFmtId="0" fontId="1" fillId="5" borderId="1" xfId="0" applyFont="1" applyFill="1" applyBorder="1" applyAlignment="1">
      <alignment horizontal="left" vertical="top" wrapText="1"/>
    </xf>
    <xf numFmtId="49" fontId="8" fillId="5" borderId="1" xfId="0" applyNumberFormat="1" applyFont="1" applyFill="1" applyBorder="1" applyAlignment="1">
      <alignment horizontal="left" vertical="top" wrapText="1"/>
    </xf>
    <xf numFmtId="0" fontId="27" fillId="5" borderId="2" xfId="0" applyFont="1" applyFill="1" applyBorder="1" applyAlignment="1">
      <alignment horizontal="left" vertical="top" wrapText="1"/>
    </xf>
    <xf numFmtId="0" fontId="1" fillId="5" borderId="2" xfId="0" applyFont="1" applyFill="1" applyBorder="1" applyAlignment="1">
      <alignment horizontal="center" vertical="top" wrapText="1"/>
    </xf>
    <xf numFmtId="0" fontId="1" fillId="5" borderId="1" xfId="0" applyFont="1" applyFill="1" applyBorder="1" applyAlignment="1">
      <alignment horizontal="center" vertical="top" wrapText="1"/>
    </xf>
    <xf numFmtId="0" fontId="27" fillId="5" borderId="1" xfId="0" applyFont="1" applyFill="1" applyBorder="1" applyAlignment="1">
      <alignment horizontal="center" vertical="top" wrapText="1"/>
    </xf>
    <xf numFmtId="0" fontId="27" fillId="5" borderId="2" xfId="0" applyFont="1" applyFill="1" applyBorder="1" applyAlignment="1">
      <alignment horizontal="center" vertical="top" wrapText="1"/>
    </xf>
    <xf numFmtId="166" fontId="1" fillId="5" borderId="2" xfId="0" applyNumberFormat="1" applyFont="1" applyFill="1" applyBorder="1" applyAlignment="1">
      <alignment horizontal="right" vertical="top" wrapText="1"/>
    </xf>
    <xf numFmtId="166" fontId="1" fillId="5" borderId="8" xfId="0" applyNumberFormat="1" applyFont="1" applyFill="1" applyBorder="1" applyAlignment="1">
      <alignment horizontal="right" vertical="top" wrapText="1"/>
    </xf>
    <xf numFmtId="49" fontId="27" fillId="5" borderId="1" xfId="0" applyNumberFormat="1" applyFont="1" applyFill="1" applyBorder="1" applyAlignment="1">
      <alignment horizontal="left" vertical="top" wrapText="1"/>
    </xf>
    <xf numFmtId="0" fontId="1" fillId="5" borderId="1" xfId="0" applyFont="1" applyFill="1" applyBorder="1" applyAlignment="1">
      <alignment vertical="top" wrapText="1"/>
    </xf>
    <xf numFmtId="0" fontId="1" fillId="5" borderId="6" xfId="0" applyFont="1" applyFill="1" applyBorder="1" applyAlignment="1">
      <alignment horizontal="right" vertical="top" wrapText="1"/>
    </xf>
    <xf numFmtId="49" fontId="27" fillId="5" borderId="1" xfId="0" applyNumberFormat="1" applyFont="1" applyFill="1" applyBorder="1" applyAlignment="1">
      <alignment vertical="top" wrapText="1"/>
    </xf>
    <xf numFmtId="0" fontId="27" fillId="5" borderId="1" xfId="0" applyFont="1" applyFill="1" applyBorder="1" applyAlignment="1">
      <alignment horizontal="left" vertical="top" wrapText="1"/>
    </xf>
    <xf numFmtId="0" fontId="27" fillId="5" borderId="1" xfId="0" applyFont="1" applyFill="1" applyBorder="1" applyAlignment="1">
      <alignment vertical="top" wrapText="1"/>
    </xf>
    <xf numFmtId="0" fontId="17" fillId="5" borderId="1" xfId="0" applyFont="1" applyFill="1" applyBorder="1" applyAlignment="1">
      <alignment horizontal="center" vertical="top" wrapText="1"/>
    </xf>
    <xf numFmtId="0" fontId="30" fillId="5" borderId="1" xfId="0" applyFont="1" applyFill="1" applyBorder="1" applyAlignment="1">
      <alignment horizontal="center" vertical="top" wrapText="1"/>
    </xf>
    <xf numFmtId="166" fontId="1" fillId="5" borderId="12" xfId="0" applyNumberFormat="1" applyFont="1" applyFill="1" applyBorder="1" applyAlignment="1">
      <alignment horizontal="right" vertical="top" wrapText="1"/>
    </xf>
    <xf numFmtId="49" fontId="27" fillId="5" borderId="1" xfId="0" applyNumberFormat="1" applyFont="1" applyFill="1" applyBorder="1" applyAlignment="1">
      <alignment horizontal="center" vertical="top" wrapText="1"/>
    </xf>
    <xf numFmtId="49" fontId="8" fillId="5" borderId="1" xfId="0" applyNumberFormat="1" applyFont="1" applyFill="1" applyBorder="1" applyAlignment="1">
      <alignment horizontal="center" vertical="top" wrapText="1"/>
    </xf>
    <xf numFmtId="166" fontId="27" fillId="5" borderId="1" xfId="0" applyNumberFormat="1" applyFont="1" applyFill="1" applyBorder="1" applyAlignment="1">
      <alignment horizontal="right" vertical="top" wrapText="1"/>
    </xf>
    <xf numFmtId="0" fontId="27" fillId="0" borderId="1" xfId="4" applyFont="1" applyBorder="1" applyAlignment="1">
      <alignment vertical="top" wrapText="1"/>
    </xf>
    <xf numFmtId="166" fontId="27" fillId="0" borderId="1" xfId="4" applyNumberFormat="1" applyFont="1" applyBorder="1" applyAlignment="1">
      <alignment horizontal="right" vertical="top" wrapText="1"/>
    </xf>
    <xf numFmtId="0" fontId="1" fillId="0" borderId="1" xfId="6" applyFont="1" applyBorder="1" applyAlignment="1">
      <alignment horizontal="center" vertical="top" wrapText="1"/>
    </xf>
    <xf numFmtId="0" fontId="1" fillId="5" borderId="1" xfId="6" applyFont="1" applyFill="1" applyBorder="1" applyAlignment="1">
      <alignment horizontal="left" vertical="top" wrapText="1"/>
    </xf>
    <xf numFmtId="0" fontId="1" fillId="0" borderId="1" xfId="6" applyFont="1" applyBorder="1" applyAlignment="1">
      <alignment horizontal="left" vertical="top" wrapText="1"/>
    </xf>
    <xf numFmtId="0" fontId="8" fillId="5" borderId="2" xfId="0" applyFont="1" applyFill="1" applyBorder="1" applyAlignment="1">
      <alignment vertical="top" wrapText="1"/>
    </xf>
    <xf numFmtId="0" fontId="1" fillId="5" borderId="1" xfId="6" applyFont="1" applyFill="1" applyBorder="1" applyAlignment="1">
      <alignment horizontal="center" vertical="top" wrapText="1"/>
    </xf>
    <xf numFmtId="49" fontId="1" fillId="5" borderId="1" xfId="0" applyNumberFormat="1" applyFont="1" applyFill="1" applyBorder="1" applyAlignment="1">
      <alignment horizontal="left" vertical="top" wrapText="1"/>
    </xf>
    <xf numFmtId="0" fontId="1" fillId="5" borderId="2" xfId="0" applyFont="1" applyFill="1" applyBorder="1" applyAlignment="1">
      <alignment horizontal="left" vertical="top" wrapText="1"/>
    </xf>
    <xf numFmtId="0" fontId="1" fillId="5" borderId="1" xfId="0" applyFont="1" applyFill="1" applyBorder="1" applyAlignment="1">
      <alignment horizontal="center" vertical="top" wrapText="1"/>
    </xf>
    <xf numFmtId="0" fontId="27" fillId="5" borderId="1" xfId="0" applyFont="1" applyFill="1" applyBorder="1" applyAlignment="1">
      <alignment horizontal="center" vertical="top" wrapText="1"/>
    </xf>
    <xf numFmtId="0" fontId="27" fillId="5" borderId="2" xfId="0" applyFont="1" applyFill="1" applyBorder="1" applyAlignment="1">
      <alignment horizontal="center" vertical="top" wrapText="1"/>
    </xf>
    <xf numFmtId="0" fontId="27" fillId="5" borderId="2" xfId="0" applyFont="1" applyFill="1" applyBorder="1" applyAlignment="1">
      <alignment horizontal="left" vertical="top" wrapText="1"/>
    </xf>
    <xf numFmtId="49" fontId="27" fillId="5" borderId="1" xfId="0" applyNumberFormat="1" applyFont="1" applyFill="1" applyBorder="1" applyAlignment="1">
      <alignment horizontal="left" vertical="top" wrapText="1"/>
    </xf>
    <xf numFmtId="49" fontId="7" fillId="5" borderId="2" xfId="0" applyNumberFormat="1" applyFont="1" applyFill="1" applyBorder="1" applyAlignment="1">
      <alignment horizontal="left" vertical="top" wrapText="1"/>
    </xf>
    <xf numFmtId="0" fontId="1" fillId="5" borderId="1" xfId="0" applyFont="1" applyFill="1" applyBorder="1" applyAlignment="1">
      <alignment vertical="top" wrapText="1"/>
    </xf>
    <xf numFmtId="49" fontId="27" fillId="0" borderId="1" xfId="0" applyNumberFormat="1" applyFont="1" applyBorder="1" applyAlignment="1">
      <alignment horizontal="left" vertical="top" wrapText="1"/>
    </xf>
    <xf numFmtId="0" fontId="27" fillId="5" borderId="1" xfId="0" applyFont="1" applyFill="1" applyBorder="1" applyAlignment="1">
      <alignment horizontal="left" vertical="top" wrapText="1"/>
    </xf>
    <xf numFmtId="0" fontId="27" fillId="0" borderId="2" xfId="0" applyFont="1" applyBorder="1" applyAlignment="1">
      <alignment horizontal="left" vertical="top" wrapText="1"/>
    </xf>
    <xf numFmtId="49" fontId="27" fillId="5" borderId="1" xfId="0" applyNumberFormat="1" applyFont="1" applyFill="1" applyBorder="1" applyAlignment="1">
      <alignment horizontal="center" vertical="top" wrapText="1"/>
    </xf>
    <xf numFmtId="49" fontId="7" fillId="0" borderId="1" xfId="0" applyNumberFormat="1" applyFont="1" applyBorder="1" applyAlignment="1">
      <alignment horizontal="left" vertical="top" wrapText="1"/>
    </xf>
    <xf numFmtId="49" fontId="7" fillId="5" borderId="1" xfId="0" applyNumberFormat="1" applyFont="1" applyFill="1" applyBorder="1" applyAlignment="1">
      <alignment horizontal="left" vertical="top" wrapText="1"/>
    </xf>
    <xf numFmtId="0" fontId="27" fillId="0" borderId="1" xfId="0" applyFont="1" applyBorder="1" applyAlignment="1">
      <alignment horizontal="center" vertical="top" wrapText="1"/>
    </xf>
    <xf numFmtId="0" fontId="27" fillId="0" borderId="1" xfId="0" applyFont="1" applyBorder="1" applyAlignment="1">
      <alignment horizontal="left" vertical="top" wrapText="1"/>
    </xf>
    <xf numFmtId="49" fontId="27" fillId="5" borderId="2" xfId="0" applyNumberFormat="1" applyFont="1" applyFill="1" applyBorder="1" applyAlignment="1">
      <alignment horizontal="center" vertical="top" wrapText="1"/>
    </xf>
    <xf numFmtId="0" fontId="27" fillId="0" borderId="1" xfId="0" applyFont="1" applyBorder="1" applyAlignment="1">
      <alignment vertical="top" wrapText="1"/>
    </xf>
    <xf numFmtId="49" fontId="33" fillId="5" borderId="1" xfId="0" applyNumberFormat="1" applyFont="1" applyFill="1" applyBorder="1" applyAlignment="1">
      <alignment horizontal="left" vertical="top" wrapText="1"/>
    </xf>
    <xf numFmtId="0" fontId="27" fillId="5" borderId="1" xfId="0" quotePrefix="1" applyFont="1" applyFill="1" applyBorder="1" applyAlignment="1">
      <alignment horizontal="center" vertical="top" wrapText="1"/>
    </xf>
    <xf numFmtId="49" fontId="27" fillId="5" borderId="1" xfId="0" quotePrefix="1" applyNumberFormat="1" applyFont="1" applyFill="1" applyBorder="1" applyAlignment="1">
      <alignment horizontal="center" vertical="top" wrapText="1"/>
    </xf>
    <xf numFmtId="0" fontId="33" fillId="5" borderId="1" xfId="0" applyFont="1" applyFill="1" applyBorder="1" applyAlignment="1">
      <alignment horizontal="left" vertical="top" wrapText="1"/>
    </xf>
    <xf numFmtId="0" fontId="0" fillId="0" borderId="1" xfId="0" applyBorder="1"/>
    <xf numFmtId="0" fontId="9" fillId="17" borderId="1" xfId="0" applyFont="1" applyFill="1" applyBorder="1"/>
    <xf numFmtId="0" fontId="0" fillId="17" borderId="1" xfId="0" applyFill="1" applyBorder="1"/>
    <xf numFmtId="166" fontId="6" fillId="10" borderId="1" xfId="0" applyNumberFormat="1" applyFont="1" applyFill="1" applyBorder="1" applyAlignment="1">
      <alignment vertical="center" wrapText="1"/>
    </xf>
    <xf numFmtId="166" fontId="10" fillId="10" borderId="1" xfId="0" applyNumberFormat="1" applyFont="1" applyFill="1" applyBorder="1" applyAlignment="1">
      <alignment vertical="center" wrapText="1"/>
    </xf>
    <xf numFmtId="0" fontId="33" fillId="5" borderId="1" xfId="0" applyFont="1" applyFill="1" applyBorder="1" applyAlignment="1">
      <alignment horizontal="right" vertical="top" wrapText="1"/>
    </xf>
    <xf numFmtId="49" fontId="27" fillId="5" borderId="1" xfId="0" applyNumberFormat="1" applyFont="1" applyFill="1" applyBorder="1" applyAlignment="1">
      <alignment horizontal="right" vertical="top" wrapText="1"/>
    </xf>
    <xf numFmtId="0" fontId="6" fillId="5" borderId="0" xfId="0" applyFont="1" applyFill="1" applyAlignment="1">
      <alignment horizontal="center"/>
    </xf>
    <xf numFmtId="166" fontId="4" fillId="6" borderId="1" xfId="0" applyNumberFormat="1" applyFont="1" applyFill="1" applyBorder="1" applyAlignment="1">
      <alignment vertical="top" wrapText="1"/>
    </xf>
    <xf numFmtId="166" fontId="10" fillId="6" borderId="1" xfId="4" applyNumberFormat="1" applyFont="1" applyFill="1" applyBorder="1" applyAlignment="1">
      <alignment vertical="top" wrapText="1"/>
    </xf>
    <xf numFmtId="0" fontId="27" fillId="5" borderId="1" xfId="0" applyFont="1" applyFill="1" applyBorder="1" applyAlignment="1">
      <alignment horizontal="right" vertical="top" wrapText="1"/>
    </xf>
    <xf numFmtId="0" fontId="33" fillId="5" borderId="1" xfId="0" applyFont="1" applyFill="1" applyBorder="1" applyAlignment="1">
      <alignment horizontal="center" vertical="top" wrapText="1"/>
    </xf>
    <xf numFmtId="166" fontId="10" fillId="10" borderId="1" xfId="0" applyNumberFormat="1" applyFont="1" applyFill="1" applyBorder="1" applyAlignment="1">
      <alignment horizontal="right" vertical="top"/>
    </xf>
    <xf numFmtId="166" fontId="81" fillId="5" borderId="1" xfId="6" applyNumberFormat="1" applyFont="1" applyFill="1" applyBorder="1" applyAlignment="1">
      <alignment vertical="top" wrapText="1"/>
    </xf>
    <xf numFmtId="0" fontId="1" fillId="5" borderId="1" xfId="6" applyFill="1" applyBorder="1" applyAlignment="1">
      <alignment horizontal="left" vertical="top" wrapText="1"/>
    </xf>
    <xf numFmtId="0" fontId="1" fillId="5" borderId="6" xfId="6" applyFont="1" applyFill="1" applyBorder="1" applyAlignment="1">
      <alignment horizontal="center" vertical="top" wrapText="1"/>
    </xf>
    <xf numFmtId="0" fontId="1" fillId="0" borderId="6" xfId="6" applyFont="1" applyBorder="1" applyAlignment="1">
      <alignment horizontal="center" vertical="top" wrapText="1"/>
    </xf>
    <xf numFmtId="0" fontId="1" fillId="5" borderId="1" xfId="6" applyFont="1" applyFill="1" applyBorder="1" applyAlignment="1">
      <alignment vertical="top" wrapText="1"/>
    </xf>
    <xf numFmtId="0" fontId="5" fillId="5" borderId="6" xfId="6" applyFont="1" applyFill="1" applyBorder="1" applyAlignment="1">
      <alignment horizontal="center" vertical="top" wrapText="1"/>
    </xf>
    <xf numFmtId="49" fontId="1" fillId="5" borderId="1" xfId="0" applyNumberFormat="1" applyFont="1" applyFill="1" applyBorder="1" applyAlignment="1">
      <alignment horizontal="right" vertical="top" wrapText="1"/>
    </xf>
    <xf numFmtId="0" fontId="1" fillId="5" borderId="1" xfId="0" applyFont="1" applyFill="1" applyBorder="1" applyAlignment="1">
      <alignment horizontal="left" vertical="top" wrapText="1"/>
    </xf>
    <xf numFmtId="0" fontId="1" fillId="5" borderId="1" xfId="0" applyFont="1" applyFill="1" applyBorder="1" applyAlignment="1">
      <alignment horizontal="right"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49" fontId="1" fillId="5" borderId="1" xfId="0" applyNumberFormat="1" applyFont="1" applyFill="1" applyBorder="1" applyAlignment="1">
      <alignment horizontal="left" vertical="top" wrapText="1"/>
    </xf>
    <xf numFmtId="165" fontId="1" fillId="5" borderId="1" xfId="0" applyNumberFormat="1" applyFont="1" applyFill="1" applyBorder="1" applyAlignment="1">
      <alignment horizontal="left" vertical="top" wrapText="1"/>
    </xf>
    <xf numFmtId="0" fontId="1" fillId="5" borderId="2" xfId="0" applyFont="1" applyFill="1" applyBorder="1" applyAlignment="1">
      <alignment horizontal="center" vertical="top" wrapText="1"/>
    </xf>
    <xf numFmtId="0" fontId="1" fillId="5" borderId="1" xfId="0"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0" fontId="27" fillId="5" borderId="1" xfId="0" applyFont="1" applyFill="1" applyBorder="1" applyAlignment="1">
      <alignment horizontal="center" vertical="top" wrapText="1"/>
    </xf>
    <xf numFmtId="1" fontId="1" fillId="5" borderId="2" xfId="0" applyNumberFormat="1" applyFont="1" applyFill="1" applyBorder="1" applyAlignment="1">
      <alignment horizontal="right" vertical="top" wrapText="1"/>
    </xf>
    <xf numFmtId="1" fontId="1" fillId="5" borderId="8" xfId="0" applyNumberFormat="1" applyFont="1" applyFill="1" applyBorder="1" applyAlignment="1">
      <alignment horizontal="right" vertical="top" wrapText="1"/>
    </xf>
    <xf numFmtId="0" fontId="1" fillId="5" borderId="2" xfId="0" applyFont="1" applyFill="1" applyBorder="1" applyAlignment="1">
      <alignment horizontal="right" vertical="top" wrapText="1"/>
    </xf>
    <xf numFmtId="0" fontId="1" fillId="5" borderId="8" xfId="0" applyFont="1" applyFill="1" applyBorder="1" applyAlignment="1">
      <alignment horizontal="right" vertical="top" wrapText="1"/>
    </xf>
    <xf numFmtId="1" fontId="1" fillId="5" borderId="1" xfId="0" applyNumberFormat="1" applyFont="1" applyFill="1" applyBorder="1" applyAlignment="1">
      <alignment horizontal="right" vertical="top" wrapText="1"/>
    </xf>
    <xf numFmtId="49" fontId="1" fillId="5" borderId="1" xfId="0" applyNumberFormat="1" applyFont="1" applyFill="1" applyBorder="1" applyAlignment="1">
      <alignment vertical="top" wrapText="1"/>
    </xf>
    <xf numFmtId="49" fontId="1" fillId="5"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0" fontId="1" fillId="5" borderId="1" xfId="0" applyFont="1" applyFill="1" applyBorder="1" applyAlignment="1">
      <alignment vertical="top" wrapText="1"/>
    </xf>
    <xf numFmtId="0" fontId="46" fillId="0" borderId="1" xfId="0" applyFont="1" applyBorder="1" applyAlignment="1">
      <alignment horizontal="left" vertical="top" wrapText="1"/>
    </xf>
    <xf numFmtId="0" fontId="46" fillId="5" borderId="1" xfId="0" applyFont="1" applyFill="1" applyBorder="1" applyAlignment="1">
      <alignment horizontal="left" vertical="top" wrapText="1"/>
    </xf>
    <xf numFmtId="0" fontId="27" fillId="5" borderId="1" xfId="0" applyFont="1" applyFill="1" applyBorder="1" applyAlignment="1">
      <alignment horizontal="left" vertical="top" wrapText="1"/>
    </xf>
    <xf numFmtId="0" fontId="27" fillId="5" borderId="1" xfId="0" applyFont="1" applyFill="1" applyBorder="1" applyAlignment="1">
      <alignment vertical="top" wrapText="1"/>
    </xf>
    <xf numFmtId="49" fontId="27" fillId="0" borderId="1" xfId="0" applyNumberFormat="1" applyFont="1" applyBorder="1" applyAlignment="1">
      <alignment horizontal="center" vertical="top" wrapText="1"/>
    </xf>
    <xf numFmtId="0" fontId="27" fillId="0" borderId="1" xfId="0" applyFont="1" applyBorder="1" applyAlignment="1">
      <alignment horizontal="left" vertical="top" wrapText="1"/>
    </xf>
    <xf numFmtId="0" fontId="27" fillId="0" borderId="1" xfId="0" applyFont="1" applyBorder="1" applyAlignment="1">
      <alignment horizontal="center" vertical="top" wrapText="1"/>
    </xf>
    <xf numFmtId="0" fontId="75" fillId="5" borderId="2" xfId="0" applyFont="1" applyFill="1" applyBorder="1" applyAlignment="1">
      <alignment horizontal="center" vertical="top" wrapText="1"/>
    </xf>
    <xf numFmtId="166" fontId="46" fillId="5" borderId="1" xfId="0" applyNumberFormat="1" applyFont="1" applyFill="1" applyBorder="1" applyAlignment="1">
      <alignment horizontal="right" vertical="top" wrapText="1"/>
    </xf>
    <xf numFmtId="0" fontId="46" fillId="5" borderId="2" xfId="0" applyFont="1" applyFill="1" applyBorder="1" applyAlignment="1">
      <alignment horizontal="center" vertical="top" wrapText="1"/>
    </xf>
    <xf numFmtId="0" fontId="46" fillId="0" borderId="1" xfId="0" applyFont="1" applyBorder="1" applyAlignment="1">
      <alignment horizontal="center" vertical="top" wrapText="1"/>
    </xf>
    <xf numFmtId="0" fontId="1" fillId="5" borderId="1" xfId="6" applyFont="1" applyFill="1" applyBorder="1" applyAlignment="1">
      <alignment horizontal="left" vertical="top" wrapText="1"/>
    </xf>
    <xf numFmtId="0" fontId="1" fillId="0" borderId="6" xfId="6" applyFont="1" applyBorder="1" applyAlignment="1">
      <alignment horizontal="center" vertical="top" wrapText="1"/>
    </xf>
    <xf numFmtId="0" fontId="1" fillId="5" borderId="6" xfId="6" applyFont="1" applyFill="1" applyBorder="1" applyAlignment="1">
      <alignment horizontal="center" vertical="top" wrapText="1"/>
    </xf>
    <xf numFmtId="0" fontId="1" fillId="5" borderId="1" xfId="6" applyFont="1" applyFill="1" applyBorder="1" applyAlignment="1">
      <alignment horizontal="center" vertical="top" wrapText="1"/>
    </xf>
    <xf numFmtId="166" fontId="57" fillId="5" borderId="1" xfId="0" applyNumberFormat="1" applyFont="1" applyFill="1" applyBorder="1" applyAlignment="1">
      <alignment vertical="top" wrapText="1"/>
    </xf>
    <xf numFmtId="49" fontId="27" fillId="5" borderId="2" xfId="0" applyNumberFormat="1" applyFont="1" applyFill="1" applyBorder="1" applyAlignment="1">
      <alignment horizontal="center" vertical="top"/>
    </xf>
    <xf numFmtId="0" fontId="33" fillId="5" borderId="2" xfId="0" applyFont="1" applyFill="1" applyBorder="1" applyAlignment="1">
      <alignment horizontal="center" vertical="top" wrapText="1"/>
    </xf>
    <xf numFmtId="0" fontId="33" fillId="5" borderId="2" xfId="0" applyFont="1" applyFill="1" applyBorder="1" applyAlignment="1">
      <alignment horizontal="left" vertical="top" wrapText="1"/>
    </xf>
    <xf numFmtId="49" fontId="27" fillId="5" borderId="1" xfId="0" applyNumberFormat="1" applyFont="1" applyFill="1" applyBorder="1" applyAlignment="1">
      <alignment horizontal="center" vertical="top"/>
    </xf>
    <xf numFmtId="0" fontId="1" fillId="5" borderId="1" xfId="0" applyFont="1" applyFill="1" applyBorder="1" applyAlignment="1">
      <alignment horizontal="left" vertical="top" wrapText="1"/>
    </xf>
    <xf numFmtId="0" fontId="1" fillId="5" borderId="1" xfId="0" applyFont="1" applyFill="1" applyBorder="1" applyAlignment="1">
      <alignment horizontal="center" vertical="top" wrapText="1"/>
    </xf>
    <xf numFmtId="0" fontId="27" fillId="5" borderId="1" xfId="0" applyFont="1" applyFill="1" applyBorder="1" applyAlignment="1">
      <alignment horizontal="center" vertical="top" wrapText="1"/>
    </xf>
    <xf numFmtId="0" fontId="1" fillId="5" borderId="2" xfId="0" applyFont="1" applyFill="1" applyBorder="1" applyAlignment="1">
      <alignment horizontal="center" vertical="top" wrapText="1"/>
    </xf>
    <xf numFmtId="0" fontId="1" fillId="5" borderId="1" xfId="0" applyFont="1" applyFill="1" applyBorder="1" applyAlignment="1">
      <alignment vertical="top" wrapText="1"/>
    </xf>
    <xf numFmtId="4" fontId="0" fillId="0" borderId="0" xfId="0" applyNumberFormat="1"/>
    <xf numFmtId="0" fontId="46" fillId="5" borderId="1" xfId="0" applyFont="1" applyFill="1" applyBorder="1" applyAlignment="1">
      <alignment horizontal="center" vertical="top" wrapText="1"/>
    </xf>
    <xf numFmtId="0" fontId="46" fillId="5" borderId="1" xfId="0" applyFont="1" applyFill="1" applyBorder="1" applyAlignment="1">
      <alignment vertical="top" wrapText="1"/>
    </xf>
    <xf numFmtId="166" fontId="82" fillId="10" borderId="1" xfId="0" applyNumberFormat="1" applyFont="1" applyFill="1" applyBorder="1" applyAlignment="1">
      <alignment horizontal="right" vertical="top" wrapText="1"/>
    </xf>
    <xf numFmtId="166" fontId="83" fillId="5" borderId="1" xfId="0" applyNumberFormat="1" applyFont="1" applyFill="1" applyBorder="1" applyAlignment="1">
      <alignment horizontal="right" vertical="top" wrapText="1"/>
    </xf>
    <xf numFmtId="49" fontId="75" fillId="5" borderId="2" xfId="0" applyNumberFormat="1" applyFont="1" applyFill="1" applyBorder="1" applyAlignment="1">
      <alignment horizontal="center" vertical="top" wrapText="1"/>
    </xf>
    <xf numFmtId="49" fontId="1" fillId="5" borderId="8" xfId="0" applyNumberFormat="1" applyFont="1" applyFill="1" applyBorder="1" applyAlignment="1">
      <alignment vertical="top" wrapText="1"/>
    </xf>
    <xf numFmtId="49" fontId="77" fillId="5" borderId="1" xfId="0" applyNumberFormat="1" applyFont="1" applyFill="1" applyBorder="1" applyAlignment="1">
      <alignment horizontal="left" vertical="center" wrapText="1"/>
    </xf>
    <xf numFmtId="49" fontId="77" fillId="5" borderId="1" xfId="0" applyNumberFormat="1" applyFont="1" applyFill="1" applyBorder="1" applyAlignment="1">
      <alignment horizontal="center" vertical="center" wrapText="1"/>
    </xf>
    <xf numFmtId="49" fontId="77" fillId="5" borderId="1" xfId="0" applyNumberFormat="1" applyFont="1" applyFill="1" applyBorder="1" applyAlignment="1">
      <alignment horizontal="center" vertical="top" wrapText="1"/>
    </xf>
    <xf numFmtId="49" fontId="84" fillId="5" borderId="1" xfId="0" applyNumberFormat="1" applyFont="1" applyFill="1" applyBorder="1" applyAlignment="1">
      <alignment horizontal="right" vertical="top" wrapText="1"/>
    </xf>
    <xf numFmtId="165" fontId="84" fillId="5" borderId="1" xfId="0" applyNumberFormat="1" applyFont="1" applyFill="1" applyBorder="1" applyAlignment="1">
      <alignment horizontal="left" vertical="top" wrapText="1"/>
    </xf>
    <xf numFmtId="3" fontId="85" fillId="5" borderId="1" xfId="0" applyNumberFormat="1" applyFont="1" applyFill="1" applyBorder="1" applyAlignment="1">
      <alignment vertical="top" wrapText="1"/>
    </xf>
    <xf numFmtId="49" fontId="46" fillId="5" borderId="1" xfId="0" applyNumberFormat="1" applyFont="1" applyFill="1" applyBorder="1" applyAlignment="1">
      <alignment horizontal="left" vertical="center" wrapText="1"/>
    </xf>
    <xf numFmtId="49" fontId="46" fillId="5" borderId="1" xfId="0" applyNumberFormat="1" applyFont="1" applyFill="1" applyBorder="1" applyAlignment="1">
      <alignment horizontal="center" vertical="center" wrapText="1"/>
    </xf>
    <xf numFmtId="49" fontId="46" fillId="5" borderId="1" xfId="0" applyNumberFormat="1" applyFont="1" applyFill="1" applyBorder="1" applyAlignment="1">
      <alignment horizontal="center" vertical="top" wrapText="1"/>
    </xf>
    <xf numFmtId="49" fontId="83" fillId="5" borderId="1" xfId="0" applyNumberFormat="1" applyFont="1" applyFill="1" applyBorder="1" applyAlignment="1">
      <alignment horizontal="right" vertical="top" wrapText="1"/>
    </xf>
    <xf numFmtId="165" fontId="86" fillId="5" borderId="1" xfId="0" applyNumberFormat="1" applyFont="1" applyFill="1" applyBorder="1" applyAlignment="1">
      <alignment horizontal="left" vertical="top" wrapText="1"/>
    </xf>
    <xf numFmtId="166" fontId="77" fillId="5" borderId="1" xfId="0" applyNumberFormat="1" applyFont="1" applyFill="1" applyBorder="1" applyAlignment="1">
      <alignment horizontal="right" vertical="top" wrapText="1"/>
    </xf>
    <xf numFmtId="0" fontId="85" fillId="5" borderId="1" xfId="0" applyFont="1" applyFill="1" applyBorder="1" applyAlignment="1">
      <alignment vertical="top" wrapText="1"/>
    </xf>
    <xf numFmtId="0" fontId="85" fillId="5" borderId="1" xfId="0" applyFont="1" applyFill="1" applyBorder="1" applyAlignment="1">
      <alignment horizontal="left" vertical="top" wrapText="1"/>
    </xf>
    <xf numFmtId="166" fontId="46" fillId="5" borderId="1" xfId="0" applyNumberFormat="1" applyFont="1" applyFill="1" applyBorder="1" applyAlignment="1">
      <alignment vertical="top" wrapText="1"/>
    </xf>
    <xf numFmtId="166" fontId="48" fillId="5" borderId="1" xfId="0" applyNumberFormat="1" applyFont="1" applyFill="1" applyBorder="1" applyAlignment="1">
      <alignment vertical="top" wrapText="1"/>
    </xf>
    <xf numFmtId="49" fontId="44" fillId="5" borderId="8" xfId="0" applyNumberFormat="1" applyFont="1" applyFill="1" applyBorder="1" applyAlignment="1">
      <alignment horizontal="center" vertical="top" wrapText="1"/>
    </xf>
    <xf numFmtId="49" fontId="46" fillId="5" borderId="8" xfId="0" applyNumberFormat="1" applyFont="1" applyFill="1" applyBorder="1" applyAlignment="1">
      <alignment horizontal="center" vertical="top" wrapText="1"/>
    </xf>
    <xf numFmtId="49" fontId="46" fillId="5" borderId="2" xfId="0" applyNumberFormat="1" applyFont="1" applyFill="1" applyBorder="1" applyAlignment="1">
      <alignment horizontal="center" vertical="top" wrapText="1"/>
    </xf>
    <xf numFmtId="49" fontId="46" fillId="5" borderId="12" xfId="0" applyNumberFormat="1" applyFont="1" applyFill="1" applyBorder="1" applyAlignment="1">
      <alignment horizontal="center" vertical="top" wrapText="1"/>
    </xf>
    <xf numFmtId="49" fontId="46" fillId="5" borderId="1" xfId="0" applyNumberFormat="1" applyFont="1" applyFill="1" applyBorder="1" applyAlignment="1">
      <alignment horizontal="left" vertical="top" wrapText="1"/>
    </xf>
    <xf numFmtId="166" fontId="84" fillId="10" borderId="1" xfId="0" applyNumberFormat="1" applyFont="1" applyFill="1" applyBorder="1" applyAlignment="1">
      <alignment vertical="top" wrapText="1"/>
    </xf>
    <xf numFmtId="166" fontId="77" fillId="11" borderId="1" xfId="0" applyNumberFormat="1" applyFont="1" applyFill="1" applyBorder="1" applyAlignment="1">
      <alignment vertical="top" wrapText="1"/>
    </xf>
    <xf numFmtId="166" fontId="84" fillId="10" borderId="8" xfId="0" applyNumberFormat="1" applyFont="1" applyFill="1" applyBorder="1" applyAlignment="1">
      <alignment vertical="top" wrapText="1"/>
    </xf>
    <xf numFmtId="166" fontId="77" fillId="5" borderId="1" xfId="0" applyNumberFormat="1" applyFont="1" applyFill="1" applyBorder="1" applyAlignment="1">
      <alignment vertical="top" wrapText="1"/>
    </xf>
    <xf numFmtId="166" fontId="82" fillId="8" borderId="1" xfId="0" applyNumberFormat="1" applyFont="1" applyFill="1" applyBorder="1" applyAlignment="1">
      <alignment vertical="top" wrapText="1"/>
    </xf>
    <xf numFmtId="166" fontId="84" fillId="8" borderId="1" xfId="4" applyNumberFormat="1" applyFont="1" applyFill="1" applyBorder="1" applyAlignment="1">
      <alignment wrapText="1"/>
    </xf>
    <xf numFmtId="166" fontId="46" fillId="5" borderId="1" xfId="4" applyNumberFormat="1" applyFont="1" applyFill="1" applyBorder="1" applyAlignment="1">
      <alignment horizontal="right" wrapText="1"/>
    </xf>
    <xf numFmtId="166" fontId="46" fillId="5" borderId="1" xfId="4" applyNumberFormat="1" applyFont="1" applyFill="1" applyBorder="1" applyAlignment="1">
      <alignment wrapText="1"/>
    </xf>
    <xf numFmtId="166" fontId="74" fillId="17" borderId="1" xfId="0" applyNumberFormat="1" applyFont="1" applyFill="1" applyBorder="1" applyAlignment="1">
      <alignment vertical="top" wrapText="1"/>
    </xf>
    <xf numFmtId="166" fontId="46" fillId="10" borderId="1" xfId="0" applyNumberFormat="1" applyFont="1" applyFill="1" applyBorder="1" applyAlignment="1">
      <alignment horizontal="right" vertical="top" wrapText="1"/>
    </xf>
    <xf numFmtId="166" fontId="84" fillId="10" borderId="1" xfId="0" applyNumberFormat="1" applyFont="1" applyFill="1" applyBorder="1" applyAlignment="1">
      <alignment horizontal="right" vertical="top" wrapText="1"/>
    </xf>
    <xf numFmtId="166" fontId="83" fillId="5" borderId="1" xfId="0" applyNumberFormat="1" applyFont="1" applyFill="1" applyBorder="1" applyAlignment="1">
      <alignment vertical="top" wrapText="1"/>
    </xf>
    <xf numFmtId="49" fontId="49" fillId="5" borderId="1" xfId="0" applyNumberFormat="1" applyFont="1" applyFill="1" applyBorder="1" applyAlignment="1">
      <alignment horizontal="left" vertical="top" wrapText="1"/>
    </xf>
    <xf numFmtId="49" fontId="49" fillId="5" borderId="1" xfId="0" applyNumberFormat="1" applyFont="1" applyFill="1" applyBorder="1" applyAlignment="1">
      <alignment horizontal="center" vertical="top" wrapText="1"/>
    </xf>
    <xf numFmtId="49" fontId="49" fillId="5" borderId="1" xfId="0" applyNumberFormat="1" applyFont="1" applyFill="1" applyBorder="1" applyAlignment="1">
      <alignment vertical="top" wrapText="1"/>
    </xf>
    <xf numFmtId="49" fontId="49" fillId="5" borderId="2" xfId="0" applyNumberFormat="1" applyFont="1" applyFill="1" applyBorder="1" applyAlignment="1">
      <alignment horizontal="center" vertical="top" wrapText="1"/>
    </xf>
    <xf numFmtId="49" fontId="49" fillId="0" borderId="1" xfId="0" applyNumberFormat="1" applyFont="1" applyBorder="1" applyAlignment="1">
      <alignment horizontal="left" vertical="top" wrapText="1"/>
    </xf>
    <xf numFmtId="49" fontId="49" fillId="0" borderId="1" xfId="0" applyNumberFormat="1" applyFont="1" applyBorder="1" applyAlignment="1">
      <alignment horizontal="center" vertical="top" wrapText="1"/>
    </xf>
    <xf numFmtId="166" fontId="46" fillId="10" borderId="1" xfId="0" applyNumberFormat="1" applyFont="1" applyFill="1" applyBorder="1" applyAlignment="1">
      <alignment vertical="top" wrapText="1"/>
    </xf>
    <xf numFmtId="49" fontId="89" fillId="5" borderId="2" xfId="0" applyNumberFormat="1" applyFont="1" applyFill="1" applyBorder="1" applyAlignment="1">
      <alignment horizontal="center" vertical="top" wrapText="1"/>
    </xf>
    <xf numFmtId="49" fontId="75" fillId="5" borderId="1" xfId="0" applyNumberFormat="1" applyFont="1" applyFill="1" applyBorder="1" applyAlignment="1">
      <alignment horizontal="center" vertical="top" wrapText="1"/>
    </xf>
    <xf numFmtId="1" fontId="27" fillId="5" borderId="1" xfId="0" applyNumberFormat="1" applyFont="1" applyFill="1" applyBorder="1" applyAlignment="1">
      <alignment horizontal="center" vertical="top" wrapText="1"/>
    </xf>
    <xf numFmtId="165" fontId="27" fillId="5" borderId="1" xfId="0" applyNumberFormat="1" applyFont="1" applyFill="1" applyBorder="1" applyAlignment="1">
      <alignment horizontal="left" vertical="top" wrapText="1"/>
    </xf>
    <xf numFmtId="0" fontId="51" fillId="5" borderId="0" xfId="0" applyFont="1" applyFill="1"/>
    <xf numFmtId="166" fontId="51" fillId="5" borderId="0" xfId="0" applyNumberFormat="1" applyFont="1" applyFill="1"/>
    <xf numFmtId="166" fontId="51" fillId="2" borderId="0" xfId="0" applyNumberFormat="1" applyFont="1" applyFill="1"/>
    <xf numFmtId="0" fontId="90" fillId="2" borderId="0" xfId="0" applyFont="1" applyFill="1"/>
    <xf numFmtId="166" fontId="91" fillId="5" borderId="1" xfId="6" applyNumberFormat="1" applyFont="1" applyFill="1" applyBorder="1" applyAlignment="1">
      <alignment vertical="top" wrapText="1"/>
    </xf>
    <xf numFmtId="166" fontId="47" fillId="5" borderId="1" xfId="0" applyNumberFormat="1" applyFont="1" applyFill="1" applyBorder="1" applyAlignment="1">
      <alignment horizontal="right" vertical="top" wrapText="1"/>
    </xf>
    <xf numFmtId="166" fontId="47" fillId="0" borderId="1" xfId="0" applyNumberFormat="1" applyFont="1" applyBorder="1" applyAlignment="1">
      <alignment horizontal="right" vertical="top" wrapText="1"/>
    </xf>
    <xf numFmtId="166" fontId="47" fillId="13" borderId="1" xfId="0" applyNumberFormat="1" applyFont="1" applyFill="1" applyBorder="1" applyAlignment="1">
      <alignment horizontal="right" vertical="top" wrapText="1"/>
    </xf>
    <xf numFmtId="166" fontId="92" fillId="5" borderId="1" xfId="0" applyNumberFormat="1" applyFont="1" applyFill="1" applyBorder="1" applyAlignment="1">
      <alignment horizontal="right" vertical="top" wrapText="1"/>
    </xf>
    <xf numFmtId="166" fontId="92" fillId="5" borderId="0" xfId="0" applyNumberFormat="1" applyFont="1" applyFill="1" applyAlignment="1">
      <alignment horizontal="left" vertical="top" wrapText="1"/>
    </xf>
    <xf numFmtId="166" fontId="92" fillId="0" borderId="1" xfId="4" applyNumberFormat="1" applyFont="1" applyBorder="1" applyAlignment="1">
      <alignment vertical="top" wrapText="1"/>
    </xf>
    <xf numFmtId="166" fontId="92" fillId="5" borderId="8" xfId="0" applyNumberFormat="1" applyFont="1" applyFill="1" applyBorder="1" applyAlignment="1">
      <alignment horizontal="right" vertical="top" wrapText="1"/>
    </xf>
    <xf numFmtId="166" fontId="47" fillId="5" borderId="1" xfId="6" applyNumberFormat="1" applyFont="1" applyFill="1" applyBorder="1" applyAlignment="1">
      <alignment vertical="top" wrapText="1"/>
    </xf>
    <xf numFmtId="0" fontId="1" fillId="0" borderId="6" xfId="6" applyFont="1" applyBorder="1" applyAlignment="1">
      <alignment horizontal="center" vertical="top" wrapText="1"/>
    </xf>
    <xf numFmtId="49" fontId="12" fillId="2" borderId="0" xfId="0" applyNumberFormat="1" applyFont="1" applyFill="1" applyAlignment="1">
      <alignment vertical="top" wrapText="1"/>
    </xf>
    <xf numFmtId="0" fontId="16" fillId="6" borderId="1" xfId="0" applyFont="1" applyFill="1" applyBorder="1" applyAlignment="1">
      <alignment wrapText="1"/>
    </xf>
    <xf numFmtId="49" fontId="12" fillId="2" borderId="0" xfId="0" applyNumberFormat="1" applyFont="1" applyFill="1" applyAlignment="1">
      <alignment horizontal="left" vertical="top" wrapText="1"/>
    </xf>
    <xf numFmtId="49" fontId="1"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center" vertical="top" wrapText="1"/>
    </xf>
    <xf numFmtId="0" fontId="42" fillId="2" borderId="0" xfId="0" applyFont="1" applyFill="1" applyAlignment="1">
      <alignment horizontal="center" vertical="top" wrapText="1"/>
    </xf>
    <xf numFmtId="0" fontId="1" fillId="5" borderId="1" xfId="0" applyFont="1" applyFill="1" applyBorder="1" applyAlignment="1">
      <alignment horizontal="left" vertical="top" wrapText="1"/>
    </xf>
    <xf numFmtId="0" fontId="1" fillId="5" borderId="1" xfId="0" applyFont="1" applyFill="1" applyBorder="1" applyAlignment="1">
      <alignment horizontal="right" vertical="top" wrapText="1"/>
    </xf>
    <xf numFmtId="0" fontId="10" fillId="5" borderId="1" xfId="0" applyFont="1" applyFill="1" applyBorder="1" applyAlignment="1">
      <alignment horizontal="left" vertical="top" wrapText="1"/>
    </xf>
    <xf numFmtId="49" fontId="6" fillId="5" borderId="1" xfId="0" applyNumberFormat="1" applyFont="1" applyFill="1" applyBorder="1" applyAlignment="1">
      <alignment horizontal="right" vertical="top" wrapText="1"/>
    </xf>
    <xf numFmtId="0" fontId="8" fillId="5" borderId="1" xfId="0" applyFont="1" applyFill="1" applyBorder="1" applyAlignment="1">
      <alignment horizontal="left"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0" fontId="10" fillId="5" borderId="6" xfId="0" applyFont="1" applyFill="1" applyBorder="1" applyAlignment="1">
      <alignment horizontal="left" vertical="top" wrapText="1"/>
    </xf>
    <xf numFmtId="0" fontId="10" fillId="5" borderId="15" xfId="0" applyFont="1" applyFill="1" applyBorder="1" applyAlignment="1">
      <alignment horizontal="left" vertical="top" wrapText="1"/>
    </xf>
    <xf numFmtId="0" fontId="10" fillId="5" borderId="9" xfId="0" applyFont="1" applyFill="1" applyBorder="1" applyAlignment="1">
      <alignment horizontal="left" vertical="top" wrapText="1"/>
    </xf>
    <xf numFmtId="0" fontId="8" fillId="5" borderId="1" xfId="0" applyFont="1" applyFill="1" applyBorder="1" applyAlignment="1">
      <alignment horizontal="center" vertical="top" wrapText="1"/>
    </xf>
    <xf numFmtId="49" fontId="1" fillId="0" borderId="1" xfId="4" applyNumberFormat="1" applyFont="1" applyBorder="1" applyAlignment="1">
      <alignment horizontal="left" wrapText="1"/>
    </xf>
    <xf numFmtId="49" fontId="1" fillId="0" borderId="1" xfId="0" applyNumberFormat="1" applyFont="1" applyBorder="1" applyAlignment="1">
      <alignment horizontal="center" vertical="top" wrapText="1"/>
    </xf>
    <xf numFmtId="49" fontId="10" fillId="6" borderId="1" xfId="4" applyNumberFormat="1" applyFont="1" applyFill="1" applyBorder="1" applyAlignment="1">
      <alignment horizontal="right" wrapText="1"/>
    </xf>
    <xf numFmtId="49" fontId="10"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49" fontId="10" fillId="15" borderId="1" xfId="4" applyNumberFormat="1" applyFont="1" applyFill="1" applyBorder="1" applyAlignment="1">
      <alignment horizontal="right" vertical="top" wrapText="1"/>
    </xf>
    <xf numFmtId="49" fontId="4" fillId="6" borderId="8" xfId="0" applyNumberFormat="1" applyFont="1" applyFill="1" applyBorder="1" applyAlignment="1">
      <alignment horizontal="right" vertical="top" wrapText="1"/>
    </xf>
    <xf numFmtId="49" fontId="1" fillId="0" borderId="1" xfId="0" applyNumberFormat="1" applyFont="1" applyBorder="1" applyAlignment="1">
      <alignment horizontal="right" vertical="top" wrapText="1"/>
    </xf>
    <xf numFmtId="0" fontId="14" fillId="0" borderId="1" xfId="0" applyFont="1" applyBorder="1" applyAlignment="1">
      <alignment horizontal="center" vertical="top" wrapText="1"/>
    </xf>
    <xf numFmtId="49" fontId="6" fillId="14" borderId="1" xfId="0" applyNumberFormat="1" applyFont="1" applyFill="1" applyBorder="1" applyAlignment="1">
      <alignment horizontal="right" vertical="center" textRotation="90" wrapText="1"/>
    </xf>
    <xf numFmtId="0" fontId="7" fillId="5" borderId="1" xfId="0" applyFont="1" applyFill="1" applyBorder="1" applyAlignment="1">
      <alignment horizontal="left" vertical="top" wrapText="1"/>
    </xf>
    <xf numFmtId="49" fontId="8" fillId="5" borderId="1" xfId="0" applyNumberFormat="1" applyFont="1" applyFill="1" applyBorder="1" applyAlignment="1">
      <alignment horizontal="left" vertical="top" wrapText="1"/>
    </xf>
    <xf numFmtId="49" fontId="7" fillId="5" borderId="1" xfId="0" applyNumberFormat="1" applyFont="1" applyFill="1" applyBorder="1" applyAlignment="1">
      <alignment horizontal="center" vertical="top" wrapText="1"/>
    </xf>
    <xf numFmtId="49" fontId="37" fillId="14" borderId="1" xfId="0" applyNumberFormat="1" applyFont="1" applyFill="1" applyBorder="1" applyAlignment="1">
      <alignment horizontal="center" vertical="center" textRotation="90" wrapText="1"/>
    </xf>
    <xf numFmtId="49" fontId="37" fillId="14" borderId="1" xfId="0" applyNumberFormat="1" applyFont="1" applyFill="1" applyBorder="1" applyAlignment="1">
      <alignment horizontal="center" vertical="center" wrapText="1"/>
    </xf>
    <xf numFmtId="0" fontId="3" fillId="5" borderId="0" xfId="0" applyFont="1" applyFill="1" applyAlignment="1">
      <alignment horizontal="center" vertical="top" wrapText="1"/>
    </xf>
    <xf numFmtId="0" fontId="6" fillId="0" borderId="0" xfId="0" applyFont="1" applyAlignment="1">
      <alignment horizontal="right" vertical="center"/>
    </xf>
    <xf numFmtId="0" fontId="6" fillId="14" borderId="1" xfId="0" applyFont="1" applyFill="1" applyBorder="1" applyAlignment="1">
      <alignment horizontal="center" vertical="center" wrapText="1"/>
    </xf>
    <xf numFmtId="49" fontId="4" fillId="8" borderId="1" xfId="0" applyNumberFormat="1" applyFont="1" applyFill="1" applyBorder="1" applyAlignment="1">
      <alignment horizontal="left" vertical="center" wrapText="1"/>
    </xf>
    <xf numFmtId="0" fontId="6" fillId="5" borderId="13" xfId="0" applyFont="1" applyFill="1" applyBorder="1" applyAlignment="1">
      <alignment horizontal="right" vertical="center" wrapText="1"/>
    </xf>
    <xf numFmtId="49" fontId="7" fillId="0" borderId="1" xfId="0" applyNumberFormat="1" applyFont="1" applyBorder="1" applyAlignment="1">
      <alignment horizontal="center" vertical="top" wrapText="1"/>
    </xf>
    <xf numFmtId="0" fontId="0" fillId="0" borderId="1" xfId="0" applyBorder="1" applyAlignment="1">
      <alignment horizontal="left" vertical="top" wrapText="1"/>
    </xf>
    <xf numFmtId="49" fontId="6" fillId="14" borderId="1" xfId="0" applyNumberFormat="1" applyFont="1" applyFill="1" applyBorder="1" applyAlignment="1">
      <alignment horizontal="center" vertical="center" textRotation="90" wrapText="1"/>
    </xf>
    <xf numFmtId="49" fontId="6" fillId="14" borderId="1" xfId="0" applyNumberFormat="1" applyFont="1" applyFill="1" applyBorder="1" applyAlignment="1">
      <alignment horizontal="center" vertical="center" wrapText="1"/>
    </xf>
    <xf numFmtId="165" fontId="1" fillId="5" borderId="1" xfId="0" applyNumberFormat="1" applyFont="1" applyFill="1" applyBorder="1" applyAlignment="1">
      <alignment horizontal="left" vertical="top" wrapText="1"/>
    </xf>
    <xf numFmtId="0" fontId="6" fillId="14" borderId="1" xfId="0" applyFont="1" applyFill="1" applyBorder="1" applyAlignment="1">
      <alignment horizontal="center" vertical="center" textRotation="90" wrapText="1"/>
    </xf>
    <xf numFmtId="49" fontId="44" fillId="0" borderId="1" xfId="0" applyNumberFormat="1" applyFont="1" applyBorder="1" applyAlignment="1">
      <alignment horizontal="right" vertical="top" wrapText="1"/>
    </xf>
    <xf numFmtId="0" fontId="27" fillId="5" borderId="2" xfId="0" applyFont="1" applyFill="1" applyBorder="1" applyAlignment="1">
      <alignment horizontal="left" vertical="top" wrapText="1"/>
    </xf>
    <xf numFmtId="0" fontId="27" fillId="5" borderId="8" xfId="0" applyFont="1" applyFill="1" applyBorder="1" applyAlignment="1">
      <alignment horizontal="left" vertical="top" wrapText="1"/>
    </xf>
    <xf numFmtId="0" fontId="1" fillId="5" borderId="2" xfId="0" applyFont="1" applyFill="1" applyBorder="1" applyAlignment="1">
      <alignment horizontal="center" vertical="top" wrapText="1"/>
    </xf>
    <xf numFmtId="0" fontId="1" fillId="5" borderId="8" xfId="0" applyFont="1" applyFill="1" applyBorder="1" applyAlignment="1">
      <alignment horizontal="center" vertical="top" wrapText="1"/>
    </xf>
    <xf numFmtId="49" fontId="4" fillId="5" borderId="0" xfId="0" applyNumberFormat="1" applyFont="1" applyFill="1" applyAlignment="1">
      <alignment horizontal="center" vertical="top" wrapText="1"/>
    </xf>
    <xf numFmtId="0" fontId="1" fillId="5" borderId="1" xfId="0" applyFont="1" applyFill="1" applyBorder="1" applyAlignment="1">
      <alignment horizontal="center" vertical="top" wrapText="1"/>
    </xf>
    <xf numFmtId="49" fontId="6" fillId="0" borderId="1" xfId="0" applyNumberFormat="1" applyFont="1" applyBorder="1" applyAlignment="1">
      <alignment horizontal="left" vertical="top" wrapText="1"/>
    </xf>
    <xf numFmtId="49" fontId="6" fillId="0" borderId="1" xfId="0" applyNumberFormat="1" applyFont="1" applyBorder="1" applyAlignment="1">
      <alignment horizontal="right" vertical="top" wrapText="1"/>
    </xf>
    <xf numFmtId="49" fontId="1" fillId="0" borderId="6" xfId="4" applyNumberFormat="1" applyFont="1" applyBorder="1" applyAlignment="1">
      <alignment horizontal="left" wrapText="1"/>
    </xf>
    <xf numFmtId="49" fontId="1" fillId="0" borderId="15" xfId="4" applyNumberFormat="1" applyFont="1" applyBorder="1" applyAlignment="1">
      <alignment horizontal="left" wrapText="1"/>
    </xf>
    <xf numFmtId="49" fontId="1" fillId="0" borderId="9" xfId="4" applyNumberFormat="1" applyFont="1" applyBorder="1" applyAlignment="1">
      <alignment horizontal="left" wrapText="1"/>
    </xf>
    <xf numFmtId="49" fontId="6" fillId="6" borderId="6" xfId="4" applyNumberFormat="1" applyFont="1" applyFill="1" applyBorder="1" applyAlignment="1">
      <alignment horizontal="right" wrapText="1"/>
    </xf>
    <xf numFmtId="49" fontId="6" fillId="6" borderId="15" xfId="4" applyNumberFormat="1" applyFont="1" applyFill="1" applyBorder="1" applyAlignment="1">
      <alignment horizontal="right" wrapText="1"/>
    </xf>
    <xf numFmtId="49" fontId="6" fillId="6" borderId="9" xfId="4" applyNumberFormat="1" applyFont="1" applyFill="1" applyBorder="1" applyAlignment="1">
      <alignment horizontal="right" wrapText="1"/>
    </xf>
    <xf numFmtId="49" fontId="6" fillId="2" borderId="6" xfId="0" applyNumberFormat="1" applyFont="1" applyFill="1" applyBorder="1" applyAlignment="1">
      <alignment horizontal="right" vertical="top" wrapText="1"/>
    </xf>
    <xf numFmtId="49" fontId="6" fillId="2" borderId="15" xfId="0" applyNumberFormat="1" applyFont="1" applyFill="1" applyBorder="1" applyAlignment="1">
      <alignment horizontal="right" vertical="top" wrapText="1"/>
    </xf>
    <xf numFmtId="49" fontId="6" fillId="2" borderId="9" xfId="0" applyNumberFormat="1" applyFont="1" applyFill="1" applyBorder="1" applyAlignment="1">
      <alignment horizontal="right" vertical="top" wrapText="1"/>
    </xf>
    <xf numFmtId="49" fontId="6" fillId="15" borderId="6" xfId="4" applyNumberFormat="1" applyFont="1" applyFill="1" applyBorder="1" applyAlignment="1">
      <alignment horizontal="right" wrapText="1"/>
    </xf>
    <xf numFmtId="49" fontId="6" fillId="15" borderId="15" xfId="4" applyNumberFormat="1" applyFont="1" applyFill="1" applyBorder="1" applyAlignment="1">
      <alignment horizontal="right" wrapText="1"/>
    </xf>
    <xf numFmtId="49" fontId="6" fillId="15" borderId="9" xfId="4" applyNumberFormat="1" applyFont="1" applyFill="1" applyBorder="1" applyAlignment="1">
      <alignment horizontal="right" wrapText="1"/>
    </xf>
    <xf numFmtId="49" fontId="10" fillId="6" borderId="16" xfId="0" applyNumberFormat="1" applyFont="1" applyFill="1" applyBorder="1" applyAlignment="1">
      <alignment horizontal="right" vertical="top" wrapText="1"/>
    </xf>
    <xf numFmtId="49" fontId="10" fillId="6" borderId="13" xfId="0" applyNumberFormat="1" applyFont="1" applyFill="1" applyBorder="1" applyAlignment="1">
      <alignment horizontal="right" vertical="top" wrapText="1"/>
    </xf>
    <xf numFmtId="49" fontId="10" fillId="6" borderId="17" xfId="0" applyNumberFormat="1" applyFont="1" applyFill="1" applyBorder="1" applyAlignment="1">
      <alignment horizontal="righ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7" fillId="0" borderId="2" xfId="0" applyNumberFormat="1" applyFont="1" applyBorder="1" applyAlignment="1">
      <alignment horizontal="center" vertical="top" wrapText="1"/>
    </xf>
    <xf numFmtId="49" fontId="7" fillId="0" borderId="12" xfId="0" applyNumberFormat="1" applyFont="1" applyBorder="1" applyAlignment="1">
      <alignment horizontal="center" vertical="top" wrapText="1"/>
    </xf>
    <xf numFmtId="49" fontId="7" fillId="0" borderId="8" xfId="0" applyNumberFormat="1" applyFont="1" applyBorder="1" applyAlignment="1">
      <alignment horizontal="center" vertical="top" wrapText="1"/>
    </xf>
    <xf numFmtId="0" fontId="8" fillId="5" borderId="2" xfId="0" applyFont="1" applyFill="1" applyBorder="1" applyAlignment="1">
      <alignment horizontal="left" vertical="top" wrapText="1"/>
    </xf>
    <xf numFmtId="0" fontId="8" fillId="5" borderId="12" xfId="0" applyFont="1" applyFill="1" applyBorder="1" applyAlignment="1">
      <alignment horizontal="left" vertical="top" wrapText="1"/>
    </xf>
    <xf numFmtId="0" fontId="8" fillId="5" borderId="8" xfId="0" applyFont="1" applyFill="1" applyBorder="1" applyAlignment="1">
      <alignment horizontal="left" vertical="top" wrapText="1"/>
    </xf>
    <xf numFmtId="49" fontId="57" fillId="5" borderId="1" xfId="0" applyNumberFormat="1" applyFont="1" applyFill="1" applyBorder="1" applyAlignment="1">
      <alignment horizontal="center" vertical="top" wrapText="1"/>
    </xf>
    <xf numFmtId="0" fontId="27" fillId="0" borderId="0" xfId="0" applyFont="1" applyAlignment="1">
      <alignment horizontal="left" vertical="top" wrapText="1"/>
    </xf>
    <xf numFmtId="49" fontId="4" fillId="6" borderId="1" xfId="0" applyNumberFormat="1" applyFont="1" applyFill="1" applyBorder="1" applyAlignment="1">
      <alignment horizontal="left" vertical="center" wrapText="1"/>
    </xf>
    <xf numFmtId="0" fontId="27" fillId="5" borderId="1" xfId="0" applyFont="1" applyFill="1" applyBorder="1" applyAlignment="1">
      <alignment horizontal="center" vertical="top" wrapText="1"/>
    </xf>
    <xf numFmtId="0" fontId="27" fillId="5" borderId="2" xfId="0" applyFont="1" applyFill="1" applyBorder="1" applyAlignment="1">
      <alignment horizontal="center" vertical="top" wrapText="1"/>
    </xf>
    <xf numFmtId="0" fontId="27" fillId="5" borderId="8" xfId="0" applyFont="1" applyFill="1" applyBorder="1" applyAlignment="1">
      <alignment horizontal="center" vertical="top" wrapText="1"/>
    </xf>
    <xf numFmtId="0" fontId="8" fillId="5" borderId="2" xfId="0" applyFont="1" applyFill="1" applyBorder="1" applyAlignment="1">
      <alignment horizontal="center" vertical="top" wrapText="1"/>
    </xf>
    <xf numFmtId="0" fontId="0" fillId="0" borderId="8" xfId="0" applyBorder="1" applyAlignment="1">
      <alignment vertical="top" wrapText="1"/>
    </xf>
    <xf numFmtId="0" fontId="9" fillId="0" borderId="8" xfId="0" applyFont="1" applyBorder="1" applyAlignment="1">
      <alignment horizontal="left" vertical="top" wrapText="1"/>
    </xf>
    <xf numFmtId="0" fontId="0" fillId="0" borderId="8" xfId="0" applyBorder="1" applyAlignment="1">
      <alignment horizontal="left" vertical="top" wrapText="1"/>
    </xf>
    <xf numFmtId="0" fontId="15" fillId="14" borderId="1" xfId="0" applyFont="1" applyFill="1" applyBorder="1" applyAlignment="1">
      <alignment horizontal="center" vertical="center" wrapText="1"/>
    </xf>
    <xf numFmtId="0" fontId="57" fillId="5" borderId="1" xfId="0" applyFont="1" applyFill="1" applyBorder="1" applyAlignment="1">
      <alignment horizontal="center" vertical="top" wrapText="1"/>
    </xf>
    <xf numFmtId="0" fontId="6" fillId="3" borderId="1" xfId="0" applyFont="1" applyFill="1" applyBorder="1" applyAlignment="1">
      <alignment horizontal="left" vertical="top" wrapText="1"/>
    </xf>
    <xf numFmtId="49" fontId="7" fillId="0" borderId="2" xfId="0" applyNumberFormat="1" applyFont="1" applyBorder="1" applyAlignment="1">
      <alignment horizontal="left" vertical="top" wrapText="1"/>
    </xf>
    <xf numFmtId="49" fontId="7" fillId="0" borderId="8"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0" fontId="4" fillId="5" borderId="0" xfId="0" applyFont="1" applyFill="1" applyAlignment="1">
      <alignment horizontal="center" vertical="center" wrapText="1"/>
    </xf>
    <xf numFmtId="49" fontId="1" fillId="0" borderId="1" xfId="0" applyNumberFormat="1" applyFont="1" applyBorder="1" applyAlignment="1">
      <alignment horizontal="left" vertical="top" wrapText="1"/>
    </xf>
    <xf numFmtId="1" fontId="1" fillId="5" borderId="2" xfId="0" applyNumberFormat="1" applyFont="1" applyFill="1" applyBorder="1" applyAlignment="1">
      <alignment horizontal="right" vertical="top" wrapText="1"/>
    </xf>
    <xf numFmtId="1" fontId="1" fillId="5" borderId="8" xfId="0" applyNumberFormat="1" applyFont="1" applyFill="1" applyBorder="1" applyAlignment="1">
      <alignment horizontal="right" vertical="top" wrapText="1"/>
    </xf>
    <xf numFmtId="49" fontId="1" fillId="0" borderId="1" xfId="0" applyNumberFormat="1" applyFont="1" applyBorder="1" applyAlignment="1">
      <alignment vertical="top" wrapText="1"/>
    </xf>
    <xf numFmtId="166" fontId="1" fillId="5" borderId="2" xfId="0" applyNumberFormat="1" applyFont="1" applyFill="1" applyBorder="1" applyAlignment="1">
      <alignment horizontal="right" vertical="top" wrapText="1"/>
    </xf>
    <xf numFmtId="166" fontId="1" fillId="5" borderId="8" xfId="0" applyNumberFormat="1" applyFont="1" applyFill="1" applyBorder="1" applyAlignment="1">
      <alignment horizontal="right" vertical="top" wrapText="1"/>
    </xf>
    <xf numFmtId="49" fontId="2" fillId="0" borderId="1" xfId="0" applyNumberFormat="1" applyFont="1" applyBorder="1" applyAlignment="1">
      <alignment horizontal="left" vertical="top" wrapText="1"/>
    </xf>
    <xf numFmtId="49" fontId="4" fillId="6" borderId="6" xfId="0" applyNumberFormat="1" applyFont="1" applyFill="1" applyBorder="1" applyAlignment="1">
      <alignment horizontal="left" vertical="center" wrapText="1"/>
    </xf>
    <xf numFmtId="49" fontId="4" fillId="6" borderId="15" xfId="0" applyNumberFormat="1" applyFont="1" applyFill="1" applyBorder="1" applyAlignment="1">
      <alignment horizontal="left" vertical="center" wrapText="1"/>
    </xf>
    <xf numFmtId="49" fontId="4" fillId="6" borderId="9" xfId="0" applyNumberFormat="1" applyFont="1" applyFill="1" applyBorder="1" applyAlignment="1">
      <alignment horizontal="left" vertical="center" wrapText="1"/>
    </xf>
    <xf numFmtId="49" fontId="7" fillId="5" borderId="2" xfId="0" applyNumberFormat="1" applyFont="1" applyFill="1" applyBorder="1" applyAlignment="1">
      <alignment horizontal="center" vertical="top" wrapText="1"/>
    </xf>
    <xf numFmtId="49" fontId="7" fillId="5" borderId="8" xfId="0" applyNumberFormat="1" applyFont="1" applyFill="1" applyBorder="1" applyAlignment="1">
      <alignment horizontal="center" vertical="top" wrapText="1"/>
    </xf>
    <xf numFmtId="49" fontId="6" fillId="5" borderId="1" xfId="0" applyNumberFormat="1" applyFont="1" applyFill="1" applyBorder="1" applyAlignment="1">
      <alignment horizontal="left" vertical="top" wrapText="1"/>
    </xf>
    <xf numFmtId="49" fontId="10" fillId="0" borderId="1" xfId="0" applyNumberFormat="1" applyFont="1" applyBorder="1" applyAlignment="1">
      <alignment horizontal="right" vertical="top" wrapText="1"/>
    </xf>
    <xf numFmtId="49" fontId="10" fillId="15" borderId="1" xfId="4" applyNumberFormat="1" applyFont="1" applyFill="1" applyBorder="1" applyAlignment="1">
      <alignment horizontal="right"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49" fontId="8" fillId="0" borderId="2" xfId="0" applyNumberFormat="1" applyFont="1" applyBorder="1" applyAlignment="1">
      <alignment horizontal="left" vertical="top" wrapText="1"/>
    </xf>
    <xf numFmtId="49" fontId="8" fillId="0" borderId="8" xfId="0" applyNumberFormat="1" applyFont="1" applyBorder="1" applyAlignment="1">
      <alignment horizontal="left" vertical="top" wrapText="1"/>
    </xf>
    <xf numFmtId="49" fontId="8" fillId="5" borderId="2" xfId="0" applyNumberFormat="1" applyFont="1" applyFill="1" applyBorder="1" applyAlignment="1">
      <alignment horizontal="left" vertical="top" wrapText="1"/>
    </xf>
    <xf numFmtId="49" fontId="8" fillId="5" borderId="8" xfId="0" applyNumberFormat="1" applyFont="1" applyFill="1" applyBorder="1" applyAlignment="1">
      <alignment horizontal="left" vertical="top" wrapText="1"/>
    </xf>
    <xf numFmtId="49" fontId="7" fillId="5" borderId="2" xfId="0" applyNumberFormat="1" applyFont="1" applyFill="1" applyBorder="1" applyAlignment="1">
      <alignment horizontal="left" vertical="top" wrapText="1"/>
    </xf>
    <xf numFmtId="49" fontId="7" fillId="5" borderId="8" xfId="0" applyNumberFormat="1" applyFont="1" applyFill="1" applyBorder="1" applyAlignment="1">
      <alignment horizontal="left" vertical="top" wrapText="1"/>
    </xf>
    <xf numFmtId="0" fontId="7" fillId="5" borderId="2" xfId="0" applyFont="1" applyFill="1" applyBorder="1" applyAlignment="1">
      <alignment horizontal="left" vertical="top" wrapText="1"/>
    </xf>
    <xf numFmtId="0" fontId="14" fillId="0" borderId="8" xfId="0" applyFont="1" applyBorder="1" applyAlignment="1">
      <alignment horizontal="left" vertical="top" wrapText="1"/>
    </xf>
    <xf numFmtId="49" fontId="4" fillId="9" borderId="1" xfId="0" applyNumberFormat="1" applyFont="1" applyFill="1" applyBorder="1" applyAlignment="1">
      <alignment horizontal="right" vertical="top" wrapText="1"/>
    </xf>
    <xf numFmtId="0" fontId="7" fillId="5" borderId="2" xfId="0" applyFont="1" applyFill="1" applyBorder="1" applyAlignment="1">
      <alignment horizontal="center" vertical="top" wrapText="1"/>
    </xf>
    <xf numFmtId="0" fontId="14" fillId="0" borderId="8" xfId="0" applyFont="1" applyBorder="1" applyAlignment="1">
      <alignment vertical="top" wrapText="1"/>
    </xf>
    <xf numFmtId="0" fontId="1" fillId="5" borderId="2" xfId="0" applyFont="1" applyFill="1" applyBorder="1" applyAlignment="1">
      <alignment horizontal="right" vertical="top" wrapText="1"/>
    </xf>
    <xf numFmtId="0" fontId="1" fillId="5" borderId="8" xfId="0" applyFont="1" applyFill="1" applyBorder="1" applyAlignment="1">
      <alignment horizontal="right" vertical="top" wrapText="1"/>
    </xf>
    <xf numFmtId="49" fontId="6" fillId="0" borderId="6" xfId="0" applyNumberFormat="1" applyFont="1" applyBorder="1" applyAlignment="1">
      <alignment horizontal="left" vertical="top" wrapText="1"/>
    </xf>
    <xf numFmtId="49" fontId="6" fillId="0" borderId="15" xfId="0" applyNumberFormat="1" applyFont="1" applyBorder="1" applyAlignment="1">
      <alignment horizontal="left" vertical="top" wrapText="1"/>
    </xf>
    <xf numFmtId="49" fontId="6" fillId="0" borderId="9" xfId="0" applyNumberFormat="1" applyFont="1" applyBorder="1" applyAlignment="1">
      <alignment horizontal="left" vertical="top" wrapText="1"/>
    </xf>
    <xf numFmtId="0" fontId="14" fillId="0" borderId="8" xfId="0" applyFont="1" applyBorder="1" applyAlignment="1">
      <alignment horizontal="center" vertical="top" wrapText="1"/>
    </xf>
    <xf numFmtId="49" fontId="1" fillId="5"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1" fontId="1" fillId="5" borderId="2" xfId="0" applyNumberFormat="1" applyFont="1" applyFill="1" applyBorder="1" applyAlignment="1">
      <alignment horizontal="left" vertical="top" wrapText="1"/>
    </xf>
    <xf numFmtId="1" fontId="1" fillId="5" borderId="8" xfId="0" applyNumberFormat="1" applyFont="1" applyFill="1" applyBorder="1" applyAlignment="1">
      <alignment horizontal="left" vertical="top" wrapText="1"/>
    </xf>
    <xf numFmtId="1" fontId="1" fillId="2" borderId="1" xfId="0" applyNumberFormat="1" applyFont="1" applyFill="1" applyBorder="1" applyAlignment="1">
      <alignment horizontal="left" vertical="top" wrapText="1"/>
    </xf>
    <xf numFmtId="0" fontId="44" fillId="5" borderId="2" xfId="0" applyFont="1" applyFill="1" applyBorder="1" applyAlignment="1">
      <alignment horizontal="left" vertical="top" wrapText="1"/>
    </xf>
    <xf numFmtId="0" fontId="57" fillId="5" borderId="12" xfId="0" applyFont="1" applyFill="1" applyBorder="1" applyAlignment="1">
      <alignment horizontal="left" vertical="top" wrapText="1"/>
    </xf>
    <xf numFmtId="0" fontId="57" fillId="5" borderId="8" xfId="0" applyFont="1" applyFill="1" applyBorder="1" applyAlignment="1">
      <alignment horizontal="left" vertical="top" wrapText="1"/>
    </xf>
    <xf numFmtId="1" fontId="1" fillId="5" borderId="1" xfId="0" applyNumberFormat="1" applyFont="1" applyFill="1" applyBorder="1" applyAlignment="1">
      <alignment horizontal="right" vertical="top" wrapText="1"/>
    </xf>
    <xf numFmtId="49" fontId="1" fillId="5" borderId="2" xfId="0" applyNumberFormat="1" applyFont="1" applyFill="1" applyBorder="1" applyAlignment="1">
      <alignment horizontal="right" vertical="top" wrapText="1"/>
    </xf>
    <xf numFmtId="49" fontId="1" fillId="5" borderId="8" xfId="0" applyNumberFormat="1" applyFont="1" applyFill="1" applyBorder="1" applyAlignment="1">
      <alignment horizontal="right" vertical="top" wrapText="1"/>
    </xf>
    <xf numFmtId="49" fontId="1" fillId="5" borderId="1" xfId="0" applyNumberFormat="1" applyFont="1" applyFill="1" applyBorder="1" applyAlignment="1">
      <alignment vertical="top" wrapText="1"/>
    </xf>
    <xf numFmtId="1" fontId="1" fillId="5" borderId="2" xfId="0" applyNumberFormat="1" applyFont="1" applyFill="1" applyBorder="1" applyAlignment="1">
      <alignment horizontal="center" vertical="top" wrapText="1"/>
    </xf>
    <xf numFmtId="1" fontId="1" fillId="5" borderId="8" xfId="0" applyNumberFormat="1" applyFont="1" applyFill="1" applyBorder="1" applyAlignment="1">
      <alignment horizontal="center" vertical="top" wrapText="1"/>
    </xf>
    <xf numFmtId="0" fontId="10" fillId="0" borderId="1" xfId="0" applyFont="1" applyBorder="1" applyAlignment="1">
      <alignment horizontal="left" vertical="top" wrapText="1"/>
    </xf>
    <xf numFmtId="49" fontId="8" fillId="5" borderId="2" xfId="0" applyNumberFormat="1" applyFont="1" applyFill="1" applyBorder="1" applyAlignment="1">
      <alignment horizontal="center" vertical="top" wrapText="1"/>
    </xf>
    <xf numFmtId="0" fontId="14" fillId="0" borderId="12" xfId="0" applyFont="1" applyBorder="1" applyAlignment="1">
      <alignment horizontal="center" vertical="top" wrapText="1"/>
    </xf>
    <xf numFmtId="0" fontId="14" fillId="0" borderId="12" xfId="0" applyFont="1" applyBorder="1" applyAlignment="1">
      <alignment horizontal="left" vertical="top" wrapText="1"/>
    </xf>
    <xf numFmtId="165" fontId="8" fillId="0" borderId="2" xfId="0" applyNumberFormat="1" applyFont="1" applyBorder="1" applyAlignment="1">
      <alignment horizontal="left" vertical="top" wrapText="1"/>
    </xf>
    <xf numFmtId="165" fontId="8" fillId="0" borderId="8" xfId="0" applyNumberFormat="1" applyFont="1" applyBorder="1" applyAlignment="1">
      <alignment horizontal="left" vertical="top" wrapText="1"/>
    </xf>
    <xf numFmtId="0" fontId="1" fillId="5" borderId="12" xfId="0" applyFont="1" applyFill="1" applyBorder="1" applyAlignment="1">
      <alignment horizontal="left" vertical="top" wrapText="1"/>
    </xf>
    <xf numFmtId="49" fontId="1" fillId="5" borderId="12" xfId="0" applyNumberFormat="1" applyFont="1" applyFill="1" applyBorder="1" applyAlignment="1">
      <alignment horizontal="right" vertical="top" wrapText="1"/>
    </xf>
    <xf numFmtId="49" fontId="27" fillId="0" borderId="2" xfId="0" applyNumberFormat="1" applyFont="1" applyBorder="1" applyAlignment="1">
      <alignment horizontal="center" vertical="top" wrapText="1"/>
    </xf>
    <xf numFmtId="49" fontId="27" fillId="0" borderId="8" xfId="0" applyNumberFormat="1" applyFont="1" applyBorder="1" applyAlignment="1">
      <alignment horizontal="center" vertical="top" wrapText="1"/>
    </xf>
    <xf numFmtId="49" fontId="1" fillId="5" borderId="12" xfId="0" applyNumberFormat="1" applyFont="1" applyFill="1" applyBorder="1" applyAlignment="1">
      <alignment horizontal="center" vertical="top" wrapText="1"/>
    </xf>
    <xf numFmtId="0" fontId="1" fillId="5" borderId="12" xfId="0" applyFont="1" applyFill="1" applyBorder="1" applyAlignment="1">
      <alignment horizontal="center" vertical="top" wrapText="1"/>
    </xf>
    <xf numFmtId="165" fontId="1" fillId="0" borderId="2" xfId="0" applyNumberFormat="1" applyFont="1" applyBorder="1" applyAlignment="1">
      <alignment horizontal="left" vertical="top" wrapText="1"/>
    </xf>
    <xf numFmtId="165" fontId="1" fillId="0" borderId="8" xfId="0" applyNumberFormat="1" applyFont="1" applyBorder="1" applyAlignment="1">
      <alignment horizontal="left" vertical="top" wrapText="1"/>
    </xf>
    <xf numFmtId="1" fontId="8" fillId="0" borderId="2" xfId="0" applyNumberFormat="1" applyFont="1" applyBorder="1" applyAlignment="1">
      <alignment horizontal="center" vertical="top" wrapText="1"/>
    </xf>
    <xf numFmtId="1" fontId="8" fillId="0" borderId="8" xfId="0" applyNumberFormat="1" applyFont="1" applyBorder="1" applyAlignment="1">
      <alignment horizontal="center" vertical="top" wrapText="1"/>
    </xf>
    <xf numFmtId="49" fontId="1" fillId="0" borderId="2" xfId="0" applyNumberFormat="1" applyFont="1" applyBorder="1" applyAlignment="1">
      <alignment horizontal="right" vertical="top" wrapText="1"/>
    </xf>
    <xf numFmtId="49" fontId="1" fillId="0" borderId="8" xfId="0" applyNumberFormat="1" applyFont="1" applyBorder="1" applyAlignment="1">
      <alignment horizontal="right" vertical="top" wrapText="1"/>
    </xf>
    <xf numFmtId="49" fontId="10" fillId="15" borderId="6" xfId="4" applyNumberFormat="1" applyFont="1" applyFill="1" applyBorder="1" applyAlignment="1">
      <alignment horizontal="right" wrapText="1"/>
    </xf>
    <xf numFmtId="49" fontId="10" fillId="15" borderId="15" xfId="4" applyNumberFormat="1" applyFont="1" applyFill="1" applyBorder="1" applyAlignment="1">
      <alignment horizontal="right" wrapText="1"/>
    </xf>
    <xf numFmtId="49" fontId="10" fillId="15" borderId="9" xfId="4" applyNumberFormat="1" applyFont="1" applyFill="1" applyBorder="1" applyAlignment="1">
      <alignment horizontal="right" wrapText="1"/>
    </xf>
    <xf numFmtId="49" fontId="10" fillId="6" borderId="8" xfId="0" applyNumberFormat="1" applyFont="1" applyFill="1" applyBorder="1" applyAlignment="1">
      <alignment horizontal="right" vertical="top" wrapText="1"/>
    </xf>
    <xf numFmtId="49" fontId="10" fillId="6" borderId="6" xfId="4" applyNumberFormat="1" applyFont="1" applyFill="1" applyBorder="1" applyAlignment="1">
      <alignment horizontal="right" wrapText="1"/>
    </xf>
    <xf numFmtId="49" fontId="10" fillId="6" borderId="15" xfId="4" applyNumberFormat="1" applyFont="1" applyFill="1" applyBorder="1" applyAlignment="1">
      <alignment horizontal="right" wrapText="1"/>
    </xf>
    <xf numFmtId="49" fontId="10" fillId="6" borderId="9" xfId="4" applyNumberFormat="1" applyFont="1" applyFill="1" applyBorder="1" applyAlignment="1">
      <alignment horizontal="right" wrapText="1"/>
    </xf>
    <xf numFmtId="0" fontId="10" fillId="0" borderId="6" xfId="0" applyFont="1" applyBorder="1" applyAlignment="1">
      <alignment horizontal="left" vertical="top" wrapText="1"/>
    </xf>
    <xf numFmtId="0" fontId="10" fillId="0" borderId="15" xfId="0" applyFont="1" applyBorder="1" applyAlignment="1">
      <alignment horizontal="left" vertical="top" wrapText="1"/>
    </xf>
    <xf numFmtId="0" fontId="10" fillId="0" borderId="9" xfId="0" applyFont="1" applyBorder="1" applyAlignment="1">
      <alignment horizontal="left" vertical="top" wrapText="1"/>
    </xf>
    <xf numFmtId="0" fontId="1" fillId="0" borderId="2" xfId="0" applyFont="1" applyBorder="1" applyAlignment="1">
      <alignment horizontal="center" vertical="top" wrapText="1"/>
    </xf>
    <xf numFmtId="0" fontId="1" fillId="0" borderId="8" xfId="0" applyFont="1" applyBorder="1" applyAlignment="1">
      <alignment horizontal="center" vertical="top" wrapText="1"/>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0" fontId="57" fillId="0" borderId="2" xfId="0" applyFont="1" applyBorder="1" applyAlignment="1">
      <alignment horizontal="center" vertical="top" wrapText="1"/>
    </xf>
    <xf numFmtId="0" fontId="57" fillId="0" borderId="8" xfId="0" applyFont="1" applyBorder="1" applyAlignment="1">
      <alignment horizontal="center" vertical="top" wrapText="1"/>
    </xf>
    <xf numFmtId="0" fontId="4" fillId="0" borderId="0" xfId="0" applyFont="1" applyAlignment="1">
      <alignment horizontal="center" vertical="center" wrapText="1"/>
    </xf>
    <xf numFmtId="0" fontId="1" fillId="5" borderId="1" xfId="0" applyFont="1" applyFill="1" applyBorder="1" applyAlignment="1">
      <alignment vertical="top" wrapText="1"/>
    </xf>
    <xf numFmtId="0" fontId="46" fillId="0" borderId="1" xfId="0" applyFont="1" applyBorder="1" applyAlignment="1">
      <alignment horizontal="left" vertical="top" wrapText="1"/>
    </xf>
    <xf numFmtId="0" fontId="46" fillId="5" borderId="2" xfId="0" applyFont="1" applyFill="1" applyBorder="1" applyAlignment="1">
      <alignment horizontal="left" vertical="top" wrapText="1"/>
    </xf>
    <xf numFmtId="0" fontId="46" fillId="5" borderId="12" xfId="0" applyFont="1" applyFill="1" applyBorder="1" applyAlignment="1">
      <alignment horizontal="left" vertical="top" wrapText="1"/>
    </xf>
    <xf numFmtId="0" fontId="46" fillId="5" borderId="1" xfId="0" applyFont="1" applyFill="1" applyBorder="1" applyAlignment="1">
      <alignment horizontal="left" vertical="top" wrapText="1"/>
    </xf>
    <xf numFmtId="1" fontId="1" fillId="5" borderId="12" xfId="0" applyNumberFormat="1" applyFont="1" applyFill="1" applyBorder="1" applyAlignment="1">
      <alignment horizontal="right" vertical="top" wrapText="1"/>
    </xf>
    <xf numFmtId="1" fontId="46" fillId="0" borderId="1" xfId="0" applyNumberFormat="1" applyFont="1" applyBorder="1" applyAlignment="1">
      <alignment horizontal="right" vertical="top" wrapText="1"/>
    </xf>
    <xf numFmtId="0" fontId="46" fillId="5" borderId="2" xfId="0" applyFont="1" applyFill="1" applyBorder="1" applyAlignment="1">
      <alignment horizontal="right" vertical="top" wrapText="1"/>
    </xf>
    <xf numFmtId="0" fontId="46" fillId="5" borderId="12" xfId="0" applyFont="1" applyFill="1" applyBorder="1" applyAlignment="1">
      <alignment horizontal="right" vertical="top" wrapText="1"/>
    </xf>
    <xf numFmtId="0" fontId="44" fillId="5" borderId="8" xfId="0" applyFont="1" applyFill="1" applyBorder="1" applyAlignment="1">
      <alignment horizontal="left" vertical="top" wrapText="1"/>
    </xf>
    <xf numFmtId="0" fontId="44" fillId="0" borderId="6" xfId="0" applyFont="1" applyBorder="1" applyAlignment="1">
      <alignment horizontal="right" vertical="top" wrapText="1"/>
    </xf>
    <xf numFmtId="0" fontId="46" fillId="0" borderId="1" xfId="0" applyFont="1" applyBorder="1" applyAlignment="1">
      <alignment horizontal="right" vertical="top" wrapText="1"/>
    </xf>
    <xf numFmtId="0" fontId="1" fillId="5" borderId="20" xfId="0" applyFont="1" applyFill="1" applyBorder="1" applyAlignment="1">
      <alignment horizontal="right" vertical="top" wrapText="1"/>
    </xf>
    <xf numFmtId="0" fontId="1" fillId="5" borderId="11" xfId="0" applyFont="1" applyFill="1" applyBorder="1" applyAlignment="1">
      <alignment horizontal="right" vertical="top" wrapText="1"/>
    </xf>
    <xf numFmtId="0" fontId="49" fillId="5" borderId="2" xfId="0" applyFont="1" applyFill="1" applyBorder="1" applyAlignment="1">
      <alignment horizontal="left" vertical="top" wrapText="1"/>
    </xf>
    <xf numFmtId="0" fontId="49" fillId="5" borderId="8" xfId="0" applyFont="1" applyFill="1" applyBorder="1" applyAlignment="1">
      <alignment horizontal="left" vertical="top" wrapText="1"/>
    </xf>
    <xf numFmtId="49" fontId="2" fillId="0" borderId="1" xfId="0" applyNumberFormat="1" applyFont="1" applyBorder="1" applyAlignment="1">
      <alignment horizontal="center" vertical="top" wrapText="1"/>
    </xf>
    <xf numFmtId="165" fontId="46" fillId="5" borderId="1" xfId="0" applyNumberFormat="1" applyFont="1" applyFill="1" applyBorder="1" applyAlignment="1">
      <alignment horizontal="left" vertical="top" wrapText="1"/>
    </xf>
    <xf numFmtId="49" fontId="2" fillId="0" borderId="2" xfId="0" applyNumberFormat="1" applyFont="1" applyBorder="1" applyAlignment="1">
      <alignment horizontal="center" vertical="top" wrapText="1"/>
    </xf>
    <xf numFmtId="49" fontId="2" fillId="0" borderId="12" xfId="0" applyNumberFormat="1" applyFont="1" applyBorder="1" applyAlignment="1">
      <alignment horizontal="center" vertical="top" wrapText="1"/>
    </xf>
    <xf numFmtId="49" fontId="2" fillId="0" borderId="8" xfId="0" applyNumberFormat="1" applyFont="1" applyBorder="1" applyAlignment="1">
      <alignment horizontal="center" vertical="top" wrapText="1"/>
    </xf>
    <xf numFmtId="49" fontId="2" fillId="5" borderId="1" xfId="0" applyNumberFormat="1" applyFont="1" applyFill="1" applyBorder="1" applyAlignment="1">
      <alignment horizontal="center" vertical="top" wrapText="1"/>
    </xf>
    <xf numFmtId="49" fontId="2" fillId="5" borderId="2" xfId="0" applyNumberFormat="1" applyFont="1" applyFill="1" applyBorder="1" applyAlignment="1">
      <alignment horizontal="center" vertical="top" wrapText="1"/>
    </xf>
    <xf numFmtId="0" fontId="13" fillId="0" borderId="1" xfId="0" applyFont="1" applyBorder="1" applyAlignment="1">
      <alignment horizontal="left" vertical="top" wrapText="1"/>
    </xf>
    <xf numFmtId="0" fontId="13" fillId="0" borderId="6" xfId="0" applyFont="1" applyBorder="1" applyAlignment="1">
      <alignment horizontal="left" vertical="top" wrapText="1"/>
    </xf>
    <xf numFmtId="0" fontId="9" fillId="0" borderId="1" xfId="0" applyFont="1" applyBorder="1" applyAlignment="1">
      <alignment horizontal="left" vertical="top" wrapText="1"/>
    </xf>
    <xf numFmtId="0" fontId="9" fillId="0" borderId="6" xfId="0" applyFont="1" applyBorder="1" applyAlignment="1">
      <alignment horizontal="left" vertical="top" wrapText="1"/>
    </xf>
    <xf numFmtId="0" fontId="6" fillId="0" borderId="1" xfId="0" applyFont="1" applyBorder="1" applyAlignment="1">
      <alignment horizontal="left" vertical="top" wrapText="1"/>
    </xf>
    <xf numFmtId="0" fontId="6" fillId="0" borderId="6" xfId="0" applyFont="1" applyBorder="1" applyAlignment="1">
      <alignment horizontal="left" vertical="top" wrapText="1"/>
    </xf>
    <xf numFmtId="0" fontId="46" fillId="5" borderId="1" xfId="0" applyFont="1" applyFill="1" applyBorder="1" applyAlignment="1">
      <alignment horizontal="right" vertical="top" wrapText="1"/>
    </xf>
    <xf numFmtId="1" fontId="49" fillId="5" borderId="2" xfId="0" applyNumberFormat="1" applyFont="1" applyFill="1" applyBorder="1" applyAlignment="1">
      <alignment horizontal="center" vertical="top" wrapText="1"/>
    </xf>
    <xf numFmtId="1" fontId="49" fillId="5" borderId="12" xfId="0" applyNumberFormat="1" applyFont="1" applyFill="1" applyBorder="1" applyAlignment="1">
      <alignment horizontal="center" vertical="top" wrapText="1"/>
    </xf>
    <xf numFmtId="1" fontId="49" fillId="5" borderId="8" xfId="0" applyNumberFormat="1" applyFont="1" applyFill="1" applyBorder="1" applyAlignment="1">
      <alignment horizontal="center" vertical="top" wrapText="1"/>
    </xf>
    <xf numFmtId="165" fontId="49" fillId="5" borderId="2" xfId="0" applyNumberFormat="1" applyFont="1" applyFill="1" applyBorder="1" applyAlignment="1">
      <alignment horizontal="left" vertical="top" wrapText="1"/>
    </xf>
    <xf numFmtId="165" fontId="49" fillId="5" borderId="12" xfId="0" applyNumberFormat="1" applyFont="1" applyFill="1" applyBorder="1" applyAlignment="1">
      <alignment horizontal="left" vertical="top" wrapText="1"/>
    </xf>
    <xf numFmtId="165" fontId="49" fillId="5" borderId="8" xfId="0" applyNumberFormat="1" applyFont="1" applyFill="1" applyBorder="1" applyAlignment="1">
      <alignment horizontal="left" vertical="top" wrapText="1"/>
    </xf>
    <xf numFmtId="0" fontId="65" fillId="0" borderId="12" xfId="0" applyFont="1" applyBorder="1" applyAlignment="1">
      <alignment horizontal="left" vertical="top" wrapText="1"/>
    </xf>
    <xf numFmtId="0" fontId="1" fillId="5" borderId="6" xfId="0" applyFont="1" applyFill="1" applyBorder="1" applyAlignment="1">
      <alignment horizontal="right" vertical="top" wrapText="1"/>
    </xf>
    <xf numFmtId="0" fontId="48" fillId="5" borderId="2" xfId="0" applyFont="1" applyFill="1" applyBorder="1" applyAlignment="1">
      <alignment horizontal="center" vertical="top" wrapText="1"/>
    </xf>
    <xf numFmtId="0" fontId="66" fillId="0" borderId="12" xfId="0" applyFont="1" applyBorder="1" applyAlignment="1">
      <alignment horizontal="center" vertical="top" wrapText="1"/>
    </xf>
    <xf numFmtId="49" fontId="4" fillId="7" borderId="1" xfId="0" applyNumberFormat="1" applyFont="1" applyFill="1" applyBorder="1" applyAlignment="1">
      <alignment horizontal="right" vertical="top" wrapText="1"/>
    </xf>
    <xf numFmtId="0" fontId="0" fillId="0" borderId="15" xfId="0" applyBorder="1" applyAlignment="1">
      <alignment horizontal="left" vertical="top" wrapText="1"/>
    </xf>
    <xf numFmtId="0" fontId="1" fillId="5" borderId="16" xfId="0" applyFont="1" applyFill="1" applyBorder="1" applyAlignment="1">
      <alignment horizontal="right" vertical="top" wrapText="1"/>
    </xf>
    <xf numFmtId="1" fontId="1" fillId="0" borderId="6" xfId="0" applyNumberFormat="1" applyFont="1" applyBorder="1" applyAlignment="1">
      <alignment horizontal="right" vertical="top" wrapText="1"/>
    </xf>
    <xf numFmtId="1" fontId="1" fillId="5" borderId="20" xfId="0" applyNumberFormat="1" applyFont="1" applyFill="1" applyBorder="1" applyAlignment="1">
      <alignment horizontal="right" vertical="top" wrapText="1"/>
    </xf>
    <xf numFmtId="1" fontId="1" fillId="5" borderId="11" xfId="0" applyNumberFormat="1" applyFont="1" applyFill="1" applyBorder="1" applyAlignment="1">
      <alignment horizontal="right" vertical="top" wrapText="1"/>
    </xf>
    <xf numFmtId="1" fontId="1" fillId="5" borderId="16" xfId="0" applyNumberFormat="1" applyFont="1" applyFill="1" applyBorder="1" applyAlignment="1">
      <alignment horizontal="right" vertical="top" wrapText="1"/>
    </xf>
    <xf numFmtId="1" fontId="1" fillId="5" borderId="6" xfId="0" applyNumberFormat="1" applyFont="1" applyFill="1" applyBorder="1" applyAlignment="1">
      <alignment horizontal="right" vertical="top" wrapText="1"/>
    </xf>
    <xf numFmtId="0" fontId="1" fillId="0" borderId="1" xfId="0" applyFont="1" applyBorder="1" applyAlignment="1">
      <alignment horizontal="left" vertical="top" wrapText="1"/>
    </xf>
    <xf numFmtId="49" fontId="1" fillId="2" borderId="7" xfId="0" applyNumberFormat="1" applyFont="1" applyFill="1" applyBorder="1" applyAlignment="1">
      <alignment horizontal="center" vertical="top" wrapText="1"/>
    </xf>
    <xf numFmtId="49" fontId="1" fillId="5" borderId="14" xfId="0" applyNumberFormat="1" applyFont="1" applyFill="1" applyBorder="1" applyAlignment="1">
      <alignment horizontal="center" vertical="top" wrapText="1"/>
    </xf>
    <xf numFmtId="1" fontId="49" fillId="0" borderId="2" xfId="0" applyNumberFormat="1" applyFont="1" applyBorder="1" applyAlignment="1">
      <alignment horizontal="center" vertical="top" wrapText="1"/>
    </xf>
    <xf numFmtId="1" fontId="49" fillId="0" borderId="8" xfId="0" applyNumberFormat="1" applyFont="1" applyBorder="1" applyAlignment="1">
      <alignment horizontal="center" vertical="top" wrapText="1"/>
    </xf>
    <xf numFmtId="49" fontId="27" fillId="0" borderId="1" xfId="0" applyNumberFormat="1" applyFont="1" applyBorder="1" applyAlignment="1">
      <alignment vertical="top" wrapText="1"/>
    </xf>
    <xf numFmtId="49" fontId="27" fillId="5" borderId="1" xfId="0" applyNumberFormat="1" applyFont="1" applyFill="1" applyBorder="1" applyAlignment="1">
      <alignment vertical="top" wrapText="1"/>
    </xf>
    <xf numFmtId="0" fontId="27" fillId="5" borderId="1" xfId="0" applyFont="1" applyFill="1" applyBorder="1" applyAlignment="1">
      <alignment horizontal="left" vertical="top" wrapText="1"/>
    </xf>
    <xf numFmtId="49" fontId="27" fillId="5" borderId="2" xfId="0" applyNumberFormat="1" applyFont="1" applyFill="1" applyBorder="1" applyAlignment="1">
      <alignment horizontal="left" vertical="top" wrapText="1"/>
    </xf>
    <xf numFmtId="49" fontId="27" fillId="5" borderId="8" xfId="0" applyNumberFormat="1" applyFont="1" applyFill="1" applyBorder="1" applyAlignment="1">
      <alignment horizontal="left" vertical="top" wrapText="1"/>
    </xf>
    <xf numFmtId="49" fontId="27" fillId="5" borderId="1" xfId="0" applyNumberFormat="1" applyFont="1" applyFill="1" applyBorder="1" applyAlignment="1">
      <alignment horizontal="left" vertical="top" wrapText="1"/>
    </xf>
    <xf numFmtId="0" fontId="27" fillId="5" borderId="1" xfId="0" applyFont="1" applyFill="1" applyBorder="1" applyAlignment="1">
      <alignment vertical="top" wrapText="1"/>
    </xf>
    <xf numFmtId="0" fontId="27" fillId="5" borderId="12" xfId="0" applyFont="1" applyFill="1" applyBorder="1" applyAlignment="1">
      <alignment horizontal="left" vertical="top" wrapText="1"/>
    </xf>
    <xf numFmtId="49" fontId="57" fillId="0" borderId="2" xfId="0" applyNumberFormat="1" applyFont="1" applyBorder="1" applyAlignment="1">
      <alignment horizontal="center" vertical="top" wrapText="1"/>
    </xf>
    <xf numFmtId="49" fontId="57" fillId="0" borderId="8" xfId="0" applyNumberFormat="1" applyFont="1" applyBorder="1" applyAlignment="1">
      <alignment horizontal="center" vertical="top" wrapText="1"/>
    </xf>
    <xf numFmtId="49" fontId="27" fillId="5" borderId="2" xfId="0" applyNumberFormat="1" applyFont="1" applyFill="1" applyBorder="1" applyAlignment="1">
      <alignment horizontal="center" vertical="top" wrapText="1"/>
    </xf>
    <xf numFmtId="49" fontId="27" fillId="5" borderId="8" xfId="0" applyNumberFormat="1" applyFont="1" applyFill="1" applyBorder="1" applyAlignment="1">
      <alignment horizontal="center" vertical="top" wrapText="1"/>
    </xf>
    <xf numFmtId="49" fontId="27" fillId="5" borderId="1" xfId="0" applyNumberFormat="1" applyFont="1" applyFill="1" applyBorder="1" applyAlignment="1">
      <alignment horizontal="center" vertical="top" wrapText="1"/>
    </xf>
    <xf numFmtId="0" fontId="30" fillId="5" borderId="1" xfId="0" applyFont="1" applyFill="1" applyBorder="1" applyAlignment="1">
      <alignment horizontal="center" vertical="top" wrapText="1"/>
    </xf>
    <xf numFmtId="0" fontId="27" fillId="5" borderId="12" xfId="0" applyFont="1" applyFill="1" applyBorder="1" applyAlignment="1">
      <alignment horizontal="center" vertical="top" wrapText="1"/>
    </xf>
    <xf numFmtId="0" fontId="33" fillId="5" borderId="1" xfId="0" applyFont="1" applyFill="1" applyBorder="1" applyAlignment="1">
      <alignment horizontal="left" vertical="top" wrapText="1"/>
    </xf>
    <xf numFmtId="49" fontId="28" fillId="6" borderId="6" xfId="0" applyNumberFormat="1" applyFont="1" applyFill="1" applyBorder="1" applyAlignment="1">
      <alignment horizontal="left" vertical="center" wrapText="1"/>
    </xf>
    <xf numFmtId="49" fontId="28" fillId="6" borderId="15" xfId="0" applyNumberFormat="1" applyFont="1" applyFill="1" applyBorder="1" applyAlignment="1">
      <alignment horizontal="left" vertical="center" wrapText="1"/>
    </xf>
    <xf numFmtId="49" fontId="28" fillId="6" borderId="9" xfId="0" applyNumberFormat="1" applyFont="1" applyFill="1" applyBorder="1" applyAlignment="1">
      <alignment horizontal="left" vertical="center" wrapText="1"/>
    </xf>
    <xf numFmtId="49" fontId="27" fillId="0" borderId="1" xfId="0" applyNumberFormat="1" applyFont="1" applyBorder="1" applyAlignment="1">
      <alignment horizontal="center" vertical="top"/>
    </xf>
    <xf numFmtId="49" fontId="17" fillId="0" borderId="1" xfId="0" applyNumberFormat="1" applyFont="1" applyBorder="1" applyAlignment="1">
      <alignment horizontal="center" vertical="top" wrapText="1"/>
    </xf>
    <xf numFmtId="49" fontId="17" fillId="0" borderId="2" xfId="0" applyNumberFormat="1" applyFont="1" applyBorder="1" applyAlignment="1">
      <alignment horizontal="center" vertical="top" wrapText="1"/>
    </xf>
    <xf numFmtId="49" fontId="17" fillId="0" borderId="12" xfId="0" applyNumberFormat="1" applyFont="1" applyBorder="1" applyAlignment="1">
      <alignment horizontal="center" vertical="top" wrapText="1"/>
    </xf>
    <xf numFmtId="49" fontId="15" fillId="0" borderId="6" xfId="0" applyNumberFormat="1" applyFont="1" applyBorder="1" applyAlignment="1">
      <alignment horizontal="left" vertical="top" wrapText="1"/>
    </xf>
    <xf numFmtId="49" fontId="15" fillId="0" borderId="15" xfId="0" applyNumberFormat="1" applyFont="1" applyBorder="1" applyAlignment="1">
      <alignment horizontal="left" vertical="top" wrapText="1"/>
    </xf>
    <xf numFmtId="49" fontId="15" fillId="0" borderId="9" xfId="0" applyNumberFormat="1" applyFont="1" applyBorder="1" applyAlignment="1">
      <alignment horizontal="left" vertical="top" wrapText="1"/>
    </xf>
    <xf numFmtId="49" fontId="27" fillId="5" borderId="2" xfId="0" applyNumberFormat="1" applyFont="1" applyFill="1" applyBorder="1" applyAlignment="1">
      <alignment horizontal="center" vertical="top"/>
    </xf>
    <xf numFmtId="49" fontId="27" fillId="5" borderId="8" xfId="0" applyNumberFormat="1" applyFont="1" applyFill="1" applyBorder="1" applyAlignment="1">
      <alignment horizontal="center" vertical="top"/>
    </xf>
    <xf numFmtId="49" fontId="27" fillId="0" borderId="1" xfId="0" applyNumberFormat="1" applyFont="1" applyBorder="1" applyAlignment="1">
      <alignment horizontal="center" vertical="top" wrapText="1"/>
    </xf>
    <xf numFmtId="0" fontId="33" fillId="5" borderId="2" xfId="0" applyFont="1" applyFill="1" applyBorder="1" applyAlignment="1">
      <alignment horizontal="center" vertical="top" wrapText="1"/>
    </xf>
    <xf numFmtId="0" fontId="33" fillId="5" borderId="8" xfId="0" applyFont="1" applyFill="1" applyBorder="1" applyAlignment="1">
      <alignment horizontal="center" vertical="top" wrapText="1"/>
    </xf>
    <xf numFmtId="0" fontId="33" fillId="5" borderId="2" xfId="0" applyFont="1" applyFill="1" applyBorder="1" applyAlignment="1">
      <alignment horizontal="left" vertical="top" wrapText="1"/>
    </xf>
    <xf numFmtId="0" fontId="33" fillId="5" borderId="8" xfId="0" applyFont="1" applyFill="1" applyBorder="1" applyAlignment="1">
      <alignment horizontal="left" vertical="top" wrapText="1"/>
    </xf>
    <xf numFmtId="49" fontId="17" fillId="5" borderId="1" xfId="0" applyNumberFormat="1" applyFont="1" applyFill="1" applyBorder="1" applyAlignment="1">
      <alignment horizontal="center" vertical="top" wrapText="1"/>
    </xf>
    <xf numFmtId="166" fontId="1" fillId="5" borderId="12" xfId="0" applyNumberFormat="1" applyFont="1" applyFill="1" applyBorder="1" applyAlignment="1">
      <alignment horizontal="right" vertical="top" wrapText="1"/>
    </xf>
    <xf numFmtId="0" fontId="9" fillId="0" borderId="12" xfId="0" applyFont="1" applyBorder="1" applyAlignment="1">
      <alignment horizontal="right" vertical="top" wrapText="1"/>
    </xf>
    <xf numFmtId="0" fontId="9" fillId="0" borderId="8" xfId="0" applyFont="1" applyBorder="1" applyAlignment="1">
      <alignment horizontal="right" vertical="top" wrapText="1"/>
    </xf>
    <xf numFmtId="0" fontId="28" fillId="0" borderId="0" xfId="0" applyFont="1" applyAlignment="1">
      <alignment horizontal="center" vertical="top" wrapText="1"/>
    </xf>
    <xf numFmtId="49" fontId="17" fillId="0" borderId="1" xfId="0" applyNumberFormat="1" applyFont="1" applyBorder="1" applyAlignment="1">
      <alignment horizontal="center" vertical="top"/>
    </xf>
    <xf numFmtId="49" fontId="8" fillId="5" borderId="12" xfId="0" applyNumberFormat="1" applyFont="1" applyFill="1" applyBorder="1" applyAlignment="1">
      <alignment horizontal="left" vertical="top" wrapText="1"/>
    </xf>
    <xf numFmtId="49" fontId="27" fillId="0" borderId="6" xfId="4" applyNumberFormat="1" applyFont="1" applyBorder="1" applyAlignment="1">
      <alignment horizontal="left" wrapText="1"/>
    </xf>
    <xf numFmtId="49" fontId="27" fillId="0" borderId="15" xfId="4" applyNumberFormat="1" applyFont="1" applyBorder="1" applyAlignment="1">
      <alignment horizontal="left" wrapText="1"/>
    </xf>
    <xf numFmtId="49" fontId="27" fillId="0" borderId="9" xfId="4" applyNumberFormat="1" applyFont="1" applyBorder="1" applyAlignment="1">
      <alignment horizontal="left" wrapText="1"/>
    </xf>
    <xf numFmtId="49" fontId="17" fillId="5" borderId="2" xfId="0" applyNumberFormat="1" applyFont="1" applyFill="1" applyBorder="1" applyAlignment="1">
      <alignment horizontal="center" vertical="top"/>
    </xf>
    <xf numFmtId="49" fontId="17" fillId="5" borderId="8" xfId="0" applyNumberFormat="1" applyFont="1" applyFill="1" applyBorder="1" applyAlignment="1">
      <alignment horizontal="center" vertical="top"/>
    </xf>
    <xf numFmtId="49" fontId="15" fillId="2" borderId="16" xfId="0" applyNumberFormat="1" applyFont="1" applyFill="1" applyBorder="1" applyAlignment="1">
      <alignment horizontal="right" vertical="top" wrapText="1"/>
    </xf>
    <xf numFmtId="49" fontId="15" fillId="2" borderId="13" xfId="0" applyNumberFormat="1" applyFont="1" applyFill="1" applyBorder="1" applyAlignment="1">
      <alignment horizontal="right" vertical="top" wrapText="1"/>
    </xf>
    <xf numFmtId="49" fontId="15" fillId="2" borderId="17" xfId="0" applyNumberFormat="1" applyFont="1" applyFill="1" applyBorder="1" applyAlignment="1">
      <alignment horizontal="right" vertical="top" wrapText="1"/>
    </xf>
    <xf numFmtId="49" fontId="15" fillId="0" borderId="1" xfId="0" applyNumberFormat="1" applyFont="1" applyBorder="1" applyAlignment="1">
      <alignment horizontal="right" vertical="top" wrapText="1"/>
    </xf>
    <xf numFmtId="49" fontId="17" fillId="5" borderId="1" xfId="0" applyNumberFormat="1" applyFont="1" applyFill="1" applyBorder="1" applyAlignment="1">
      <alignment horizontal="center" vertical="top"/>
    </xf>
    <xf numFmtId="49" fontId="28" fillId="6" borderId="1" xfId="0" applyNumberFormat="1" applyFont="1" applyFill="1" applyBorder="1" applyAlignment="1">
      <alignment horizontal="right" vertical="top" wrapText="1"/>
    </xf>
    <xf numFmtId="49" fontId="15" fillId="6" borderId="6" xfId="4" applyNumberFormat="1" applyFont="1" applyFill="1" applyBorder="1" applyAlignment="1">
      <alignment horizontal="right" wrapText="1"/>
    </xf>
    <xf numFmtId="49" fontId="15" fillId="6" borderId="15" xfId="4" applyNumberFormat="1" applyFont="1" applyFill="1" applyBorder="1" applyAlignment="1">
      <alignment horizontal="right" wrapText="1"/>
    </xf>
    <xf numFmtId="49" fontId="15" fillId="6" borderId="9" xfId="4" applyNumberFormat="1" applyFont="1" applyFill="1" applyBorder="1" applyAlignment="1">
      <alignment horizontal="right" wrapText="1"/>
    </xf>
    <xf numFmtId="49" fontId="15" fillId="15" borderId="6" xfId="4" applyNumberFormat="1" applyFont="1" applyFill="1" applyBorder="1" applyAlignment="1">
      <alignment horizontal="right" wrapText="1"/>
    </xf>
    <xf numFmtId="49" fontId="15" fillId="15" borderId="15" xfId="4" applyNumberFormat="1" applyFont="1" applyFill="1" applyBorder="1" applyAlignment="1">
      <alignment horizontal="right" wrapText="1"/>
    </xf>
    <xf numFmtId="49" fontId="15" fillId="15" borderId="9" xfId="4" applyNumberFormat="1" applyFont="1" applyFill="1" applyBorder="1" applyAlignment="1">
      <alignment horizontal="right" wrapText="1"/>
    </xf>
    <xf numFmtId="49" fontId="27" fillId="5" borderId="1" xfId="0" applyNumberFormat="1" applyFont="1" applyFill="1" applyBorder="1" applyAlignment="1">
      <alignment horizontal="center" vertical="top"/>
    </xf>
    <xf numFmtId="1" fontId="40" fillId="0" borderId="2" xfId="0" applyNumberFormat="1" applyFont="1" applyBorder="1" applyAlignment="1">
      <alignment horizontal="center" vertical="top" wrapText="1"/>
    </xf>
    <xf numFmtId="1" fontId="40" fillId="0" borderId="8" xfId="0" applyNumberFormat="1" applyFont="1" applyBorder="1" applyAlignment="1">
      <alignment horizontal="center" vertical="top" wrapText="1"/>
    </xf>
    <xf numFmtId="49" fontId="27" fillId="0" borderId="12" xfId="0" applyNumberFormat="1" applyFont="1" applyBorder="1" applyAlignment="1">
      <alignment horizontal="center" vertical="top" wrapText="1"/>
    </xf>
    <xf numFmtId="0" fontId="33" fillId="5" borderId="12" xfId="0" applyFont="1" applyFill="1" applyBorder="1" applyAlignment="1">
      <alignment horizontal="left" vertical="top" wrapText="1"/>
    </xf>
    <xf numFmtId="0" fontId="27" fillId="0" borderId="2" xfId="0" applyFont="1" applyBorder="1" applyAlignment="1">
      <alignment horizontal="left" vertical="top" wrapText="1"/>
    </xf>
    <xf numFmtId="0" fontId="27" fillId="0" borderId="12" xfId="0" applyFont="1" applyBorder="1" applyAlignment="1">
      <alignment horizontal="left" vertical="top" wrapText="1"/>
    </xf>
    <xf numFmtId="0" fontId="0" fillId="0" borderId="12" xfId="0" applyBorder="1" applyAlignment="1">
      <alignment horizontal="left" vertical="top" wrapText="1"/>
    </xf>
    <xf numFmtId="49" fontId="29" fillId="0" borderId="1" xfId="0" applyNumberFormat="1" applyFont="1" applyBorder="1" applyAlignment="1">
      <alignment horizontal="right" vertical="top" wrapText="1"/>
    </xf>
    <xf numFmtId="49" fontId="27" fillId="5" borderId="12" xfId="0" applyNumberFormat="1" applyFont="1" applyFill="1" applyBorder="1" applyAlignment="1">
      <alignment horizontal="left" vertical="top" wrapText="1"/>
    </xf>
    <xf numFmtId="0" fontId="29" fillId="0" borderId="1" xfId="0" applyFont="1" applyBorder="1" applyAlignment="1">
      <alignment horizontal="left" vertical="top" wrapText="1"/>
    </xf>
    <xf numFmtId="166" fontId="27" fillId="5" borderId="2" xfId="0" applyNumberFormat="1" applyFont="1" applyFill="1" applyBorder="1" applyAlignment="1">
      <alignment horizontal="right" vertical="top" wrapText="1"/>
    </xf>
    <xf numFmtId="166" fontId="27" fillId="5" borderId="12" xfId="0" applyNumberFormat="1" applyFont="1" applyFill="1" applyBorder="1" applyAlignment="1">
      <alignment horizontal="right" vertical="top" wrapText="1"/>
    </xf>
    <xf numFmtId="49" fontId="8" fillId="5" borderId="12" xfId="0" applyNumberFormat="1" applyFont="1" applyFill="1" applyBorder="1" applyAlignment="1">
      <alignment horizontal="center" vertical="top" wrapText="1"/>
    </xf>
    <xf numFmtId="49" fontId="8" fillId="5" borderId="8" xfId="0" applyNumberFormat="1" applyFont="1" applyFill="1" applyBorder="1" applyAlignment="1">
      <alignment horizontal="center" vertical="top" wrapText="1"/>
    </xf>
    <xf numFmtId="0" fontId="33" fillId="5" borderId="12" xfId="0" applyFont="1" applyFill="1" applyBorder="1" applyAlignment="1">
      <alignment horizontal="center" vertical="top" wrapText="1"/>
    </xf>
    <xf numFmtId="0" fontId="39" fillId="5" borderId="2" xfId="0" applyFont="1" applyFill="1" applyBorder="1" applyAlignment="1">
      <alignment horizontal="left" vertical="top" wrapText="1"/>
    </xf>
    <xf numFmtId="0" fontId="39" fillId="5" borderId="8" xfId="0" applyFont="1" applyFill="1" applyBorder="1" applyAlignment="1">
      <alignment horizontal="left" vertical="top" wrapText="1"/>
    </xf>
    <xf numFmtId="0" fontId="30" fillId="5" borderId="1" xfId="0" applyFont="1" applyFill="1" applyBorder="1" applyAlignment="1">
      <alignment horizontal="left" vertical="top" wrapText="1"/>
    </xf>
    <xf numFmtId="49" fontId="27" fillId="0" borderId="1" xfId="0" applyNumberFormat="1" applyFont="1" applyBorder="1" applyAlignment="1">
      <alignment horizontal="left" vertical="top" wrapText="1"/>
    </xf>
    <xf numFmtId="49" fontId="1" fillId="5" borderId="12" xfId="0" applyNumberFormat="1" applyFont="1" applyFill="1" applyBorder="1" applyAlignment="1">
      <alignment horizontal="left" vertical="top" wrapText="1"/>
    </xf>
    <xf numFmtId="49" fontId="71" fillId="5" borderId="2" xfId="0" applyNumberFormat="1" applyFont="1" applyFill="1" applyBorder="1" applyAlignment="1">
      <alignment horizontal="center" vertical="top" wrapText="1"/>
    </xf>
    <xf numFmtId="49" fontId="71" fillId="5" borderId="8" xfId="0" applyNumberFormat="1" applyFont="1" applyFill="1" applyBorder="1" applyAlignment="1">
      <alignment horizontal="center" vertical="top" wrapText="1"/>
    </xf>
    <xf numFmtId="49" fontId="44" fillId="5" borderId="2" xfId="0" applyNumberFormat="1" applyFont="1" applyFill="1" applyBorder="1" applyAlignment="1">
      <alignment horizontal="center" vertical="top" wrapText="1"/>
    </xf>
    <xf numFmtId="49" fontId="44" fillId="5" borderId="8" xfId="0" applyNumberFormat="1" applyFont="1" applyFill="1" applyBorder="1" applyAlignment="1">
      <alignment horizontal="center" vertical="top" wrapText="1"/>
    </xf>
    <xf numFmtId="0" fontId="75" fillId="5" borderId="1" xfId="0" applyFont="1" applyFill="1" applyBorder="1" applyAlignment="1">
      <alignment horizontal="center" vertical="top" wrapText="1"/>
    </xf>
    <xf numFmtId="0" fontId="75" fillId="5" borderId="2" xfId="0" applyFont="1" applyFill="1" applyBorder="1" applyAlignment="1">
      <alignment horizontal="center" vertical="top" wrapText="1"/>
    </xf>
    <xf numFmtId="0" fontId="75" fillId="5" borderId="12" xfId="0" applyFont="1" applyFill="1" applyBorder="1" applyAlignment="1">
      <alignment horizontal="center" vertical="top" wrapText="1"/>
    </xf>
    <xf numFmtId="0" fontId="75" fillId="5" borderId="8" xfId="0" applyFont="1" applyFill="1" applyBorder="1" applyAlignment="1">
      <alignment horizontal="center" vertical="top" wrapText="1"/>
    </xf>
    <xf numFmtId="0" fontId="77" fillId="14" borderId="1" xfId="0" applyFont="1" applyFill="1" applyBorder="1" applyAlignment="1">
      <alignment horizontal="center" vertical="center" textRotation="90" wrapText="1"/>
    </xf>
    <xf numFmtId="49" fontId="46" fillId="5" borderId="2" xfId="0" applyNumberFormat="1" applyFont="1" applyFill="1" applyBorder="1" applyAlignment="1">
      <alignment horizontal="left" vertical="top" wrapText="1"/>
    </xf>
    <xf numFmtId="49" fontId="46" fillId="5" borderId="8" xfId="0" applyNumberFormat="1" applyFont="1" applyFill="1" applyBorder="1" applyAlignment="1">
      <alignment horizontal="left" vertical="top" wrapText="1"/>
    </xf>
    <xf numFmtId="49" fontId="46" fillId="5" borderId="2" xfId="0" applyNumberFormat="1" applyFont="1" applyFill="1" applyBorder="1" applyAlignment="1">
      <alignment horizontal="center" vertical="top" wrapText="1"/>
    </xf>
    <xf numFmtId="49" fontId="46" fillId="5" borderId="8" xfId="0" applyNumberFormat="1" applyFont="1" applyFill="1" applyBorder="1" applyAlignment="1">
      <alignment horizontal="center" vertical="top" wrapText="1"/>
    </xf>
    <xf numFmtId="0" fontId="75" fillId="10" borderId="1" xfId="0" applyFont="1" applyFill="1" applyBorder="1" applyAlignment="1">
      <alignment horizontal="center" vertical="top" wrapText="1"/>
    </xf>
    <xf numFmtId="49" fontId="75" fillId="10" borderId="1" xfId="0" applyNumberFormat="1" applyFont="1" applyFill="1" applyBorder="1" applyAlignment="1">
      <alignment horizontal="center" vertical="top" wrapText="1"/>
    </xf>
    <xf numFmtId="49" fontId="88" fillId="5" borderId="1" xfId="0" applyNumberFormat="1" applyFont="1" applyFill="1" applyBorder="1" applyAlignment="1">
      <alignment horizontal="center" vertical="top" wrapText="1"/>
    </xf>
    <xf numFmtId="49" fontId="87" fillId="5" borderId="1" xfId="0" applyNumberFormat="1" applyFont="1" applyFill="1" applyBorder="1" applyAlignment="1">
      <alignment horizontal="center" vertical="top" wrapText="1"/>
    </xf>
    <xf numFmtId="49" fontId="23" fillId="5" borderId="2" xfId="0" applyNumberFormat="1" applyFont="1" applyFill="1" applyBorder="1" applyAlignment="1">
      <alignment horizontal="center" vertical="top" wrapText="1"/>
    </xf>
    <xf numFmtId="49" fontId="23" fillId="5" borderId="8" xfId="0" applyNumberFormat="1" applyFont="1" applyFill="1" applyBorder="1" applyAlignment="1">
      <alignment horizontal="center" vertical="top" wrapText="1"/>
    </xf>
    <xf numFmtId="49" fontId="1" fillId="10" borderId="1" xfId="0" applyNumberFormat="1" applyFont="1" applyFill="1" applyBorder="1" applyAlignment="1">
      <alignment horizontal="left" vertical="top" wrapText="1"/>
    </xf>
    <xf numFmtId="49" fontId="7" fillId="5" borderId="1" xfId="0" applyNumberFormat="1" applyFont="1" applyFill="1" applyBorder="1" applyAlignment="1">
      <alignment horizontal="left" vertical="top" wrapText="1"/>
    </xf>
    <xf numFmtId="49" fontId="87" fillId="5" borderId="1" xfId="0" applyNumberFormat="1" applyFont="1" applyFill="1" applyBorder="1" applyAlignment="1">
      <alignment horizontal="left" vertical="top" wrapText="1"/>
    </xf>
    <xf numFmtId="0" fontId="8" fillId="0" borderId="2" xfId="0" applyFont="1" applyBorder="1" applyAlignment="1">
      <alignment horizontal="left" vertical="top" wrapText="1"/>
    </xf>
    <xf numFmtId="0" fontId="8" fillId="0" borderId="12" xfId="0" applyFont="1" applyBorder="1" applyAlignment="1">
      <alignment horizontal="left" vertical="top" wrapText="1"/>
    </xf>
    <xf numFmtId="0" fontId="8" fillId="0" borderId="8" xfId="0" applyFont="1" applyBorder="1" applyAlignment="1">
      <alignment horizontal="left" vertical="top" wrapText="1"/>
    </xf>
    <xf numFmtId="165" fontId="1" fillId="5" borderId="2" xfId="0" applyNumberFormat="1" applyFont="1" applyFill="1" applyBorder="1" applyAlignment="1">
      <alignment horizontal="left" vertical="top" wrapText="1"/>
    </xf>
    <xf numFmtId="49" fontId="2" fillId="5" borderId="8" xfId="0" applyNumberFormat="1" applyFont="1" applyFill="1" applyBorder="1" applyAlignment="1">
      <alignment horizontal="center" vertical="top" wrapText="1"/>
    </xf>
    <xf numFmtId="49" fontId="1" fillId="10" borderId="1" xfId="0" applyNumberFormat="1" applyFont="1" applyFill="1" applyBorder="1" applyAlignment="1">
      <alignment horizontal="center" vertical="top" wrapText="1"/>
    </xf>
    <xf numFmtId="49" fontId="8" fillId="0" borderId="1" xfId="0" applyNumberFormat="1" applyFont="1" applyBorder="1" applyAlignment="1">
      <alignment horizontal="center" vertical="top" wrapText="1"/>
    </xf>
    <xf numFmtId="0" fontId="8" fillId="5" borderId="12" xfId="0" applyFont="1" applyFill="1" applyBorder="1" applyAlignment="1">
      <alignment horizontal="center" vertical="top" wrapText="1"/>
    </xf>
    <xf numFmtId="0" fontId="8" fillId="5" borderId="8" xfId="0" applyFont="1" applyFill="1" applyBorder="1" applyAlignment="1">
      <alignment horizontal="center" vertical="top" wrapText="1"/>
    </xf>
    <xf numFmtId="49" fontId="10" fillId="5" borderId="6" xfId="0" applyNumberFormat="1" applyFont="1" applyFill="1" applyBorder="1" applyAlignment="1">
      <alignment horizontal="right" vertical="top" wrapText="1"/>
    </xf>
    <xf numFmtId="49" fontId="10" fillId="5" borderId="15" xfId="0" applyNumberFormat="1" applyFont="1" applyFill="1" applyBorder="1" applyAlignment="1">
      <alignment horizontal="right" vertical="top" wrapText="1"/>
    </xf>
    <xf numFmtId="49" fontId="10" fillId="5" borderId="9" xfId="0" applyNumberFormat="1" applyFont="1" applyFill="1" applyBorder="1" applyAlignment="1">
      <alignment horizontal="right" vertical="top" wrapText="1"/>
    </xf>
    <xf numFmtId="0" fontId="1" fillId="10" borderId="1" xfId="0" applyFont="1" applyFill="1" applyBorder="1" applyAlignment="1">
      <alignment horizontal="center" vertical="top" wrapText="1"/>
    </xf>
    <xf numFmtId="0" fontId="1" fillId="10" borderId="1" xfId="0" applyFont="1" applyFill="1" applyBorder="1" applyAlignment="1">
      <alignment vertical="top" wrapText="1"/>
    </xf>
    <xf numFmtId="0" fontId="8" fillId="0" borderId="2" xfId="0" applyFont="1" applyBorder="1" applyAlignment="1">
      <alignment horizontal="center" vertical="top" wrapText="1"/>
    </xf>
    <xf numFmtId="49" fontId="8" fillId="0" borderId="2" xfId="0" applyNumberFormat="1" applyFont="1" applyBorder="1" applyAlignment="1">
      <alignment horizontal="center" vertical="top" wrapText="1"/>
    </xf>
    <xf numFmtId="49" fontId="8" fillId="0" borderId="8" xfId="0" applyNumberFormat="1" applyFont="1" applyBorder="1" applyAlignment="1">
      <alignment horizontal="center" vertical="top" wrapText="1"/>
    </xf>
    <xf numFmtId="0" fontId="8" fillId="10" borderId="2" xfId="0" applyFont="1" applyFill="1" applyBorder="1" applyAlignment="1">
      <alignment horizontal="center" vertical="top" wrapText="1"/>
    </xf>
    <xf numFmtId="0" fontId="8" fillId="10" borderId="12" xfId="0" applyFont="1" applyFill="1" applyBorder="1" applyAlignment="1">
      <alignment horizontal="center" vertical="top" wrapText="1"/>
    </xf>
    <xf numFmtId="0" fontId="8" fillId="10" borderId="8" xfId="0" applyFont="1" applyFill="1" applyBorder="1" applyAlignment="1">
      <alignment horizontal="center" vertical="top" wrapText="1"/>
    </xf>
    <xf numFmtId="0" fontId="8" fillId="10" borderId="2" xfId="0" applyFont="1" applyFill="1" applyBorder="1" applyAlignment="1">
      <alignment horizontal="left" vertical="top" wrapText="1"/>
    </xf>
    <xf numFmtId="0" fontId="8" fillId="10" borderId="12" xfId="0" applyFont="1" applyFill="1" applyBorder="1" applyAlignment="1">
      <alignment horizontal="left" vertical="top" wrapText="1"/>
    </xf>
    <xf numFmtId="0" fontId="8" fillId="10" borderId="8" xfId="0" applyFont="1" applyFill="1" applyBorder="1" applyAlignment="1">
      <alignment horizontal="left" vertical="top" wrapText="1"/>
    </xf>
    <xf numFmtId="0" fontId="4" fillId="5" borderId="0" xfId="0" applyFont="1" applyFill="1" applyAlignment="1">
      <alignment horizontal="center" vertical="top" wrapText="1"/>
    </xf>
    <xf numFmtId="49" fontId="2" fillId="10" borderId="1" xfId="0" applyNumberFormat="1" applyFont="1" applyFill="1" applyBorder="1" applyAlignment="1">
      <alignment horizontal="center" vertical="top" wrapText="1"/>
    </xf>
    <xf numFmtId="0" fontId="77" fillId="14" borderId="1" xfId="0" applyFont="1" applyFill="1" applyBorder="1" applyAlignment="1">
      <alignment horizontal="center" vertical="center" wrapText="1"/>
    </xf>
    <xf numFmtId="165" fontId="7" fillId="5" borderId="2" xfId="0" applyNumberFormat="1" applyFont="1" applyFill="1" applyBorder="1" applyAlignment="1">
      <alignment horizontal="left" vertical="top" wrapText="1"/>
    </xf>
    <xf numFmtId="165" fontId="7" fillId="5" borderId="12" xfId="0" applyNumberFormat="1" applyFont="1" applyFill="1" applyBorder="1" applyAlignment="1">
      <alignment horizontal="left" vertical="top" wrapText="1"/>
    </xf>
    <xf numFmtId="165" fontId="7" fillId="5" borderId="8" xfId="0" applyNumberFormat="1" applyFont="1" applyFill="1" applyBorder="1" applyAlignment="1">
      <alignment horizontal="left" vertical="top" wrapText="1"/>
    </xf>
    <xf numFmtId="165" fontId="1" fillId="2" borderId="2" xfId="0" applyNumberFormat="1" applyFont="1" applyFill="1" applyBorder="1" applyAlignment="1">
      <alignment horizontal="left" vertical="top" wrapText="1"/>
    </xf>
    <xf numFmtId="49" fontId="2" fillId="5" borderId="12" xfId="0" applyNumberFormat="1" applyFont="1" applyFill="1" applyBorder="1" applyAlignment="1">
      <alignment horizontal="center" vertical="top" wrapText="1"/>
    </xf>
    <xf numFmtId="0" fontId="7" fillId="5" borderId="12" xfId="0" applyFont="1" applyFill="1" applyBorder="1" applyAlignment="1">
      <alignment horizontal="left" vertical="top" wrapText="1"/>
    </xf>
    <xf numFmtId="0" fontId="7" fillId="5" borderId="8" xfId="0" applyFont="1" applyFill="1" applyBorder="1" applyAlignment="1">
      <alignment horizontal="left" vertical="top" wrapText="1"/>
    </xf>
    <xf numFmtId="0" fontId="7" fillId="5" borderId="12" xfId="0" applyFont="1" applyFill="1" applyBorder="1" applyAlignment="1">
      <alignment horizontal="center" vertical="top" wrapText="1"/>
    </xf>
    <xf numFmtId="0" fontId="7" fillId="5" borderId="8" xfId="0" applyFont="1" applyFill="1" applyBorder="1" applyAlignment="1">
      <alignment horizontal="center" vertical="top" wrapText="1"/>
    </xf>
    <xf numFmtId="0" fontId="7" fillId="0" borderId="2" xfId="0" applyFont="1" applyBorder="1" applyAlignment="1">
      <alignment horizontal="left" vertical="top" wrapText="1"/>
    </xf>
    <xf numFmtId="0" fontId="7" fillId="0" borderId="12" xfId="0" applyFont="1" applyBorder="1" applyAlignment="1">
      <alignment horizontal="left" vertical="top" wrapText="1"/>
    </xf>
    <xf numFmtId="0" fontId="7" fillId="0" borderId="8" xfId="0" applyFont="1" applyBorder="1" applyAlignment="1">
      <alignment horizontal="left" vertical="top" wrapText="1"/>
    </xf>
    <xf numFmtId="49" fontId="10" fillId="8" borderId="6" xfId="4" applyNumberFormat="1" applyFont="1" applyFill="1" applyBorder="1" applyAlignment="1">
      <alignment horizontal="right" wrapText="1"/>
    </xf>
    <xf numFmtId="49" fontId="10" fillId="8" borderId="15" xfId="4" applyNumberFormat="1" applyFont="1" applyFill="1" applyBorder="1" applyAlignment="1">
      <alignment horizontal="right" wrapText="1"/>
    </xf>
    <xf numFmtId="49" fontId="10" fillId="8" borderId="9" xfId="4" applyNumberFormat="1" applyFont="1" applyFill="1" applyBorder="1" applyAlignment="1">
      <alignment horizontal="right" wrapText="1"/>
    </xf>
    <xf numFmtId="49" fontId="8" fillId="5" borderId="1" xfId="0" applyNumberFormat="1" applyFont="1" applyFill="1" applyBorder="1" applyAlignment="1">
      <alignment horizontal="center" vertical="top" wrapText="1"/>
    </xf>
    <xf numFmtId="49" fontId="10" fillId="0" borderId="1" xfId="0" applyNumberFormat="1" applyFont="1" applyBorder="1" applyAlignment="1">
      <alignment horizontal="left" vertical="top" wrapText="1"/>
    </xf>
    <xf numFmtId="49" fontId="10" fillId="16" borderId="6" xfId="4" applyNumberFormat="1" applyFont="1" applyFill="1" applyBorder="1" applyAlignment="1">
      <alignment horizontal="right" wrapText="1"/>
    </xf>
    <xf numFmtId="49" fontId="10" fillId="16" borderId="15" xfId="4" applyNumberFormat="1" applyFont="1" applyFill="1" applyBorder="1" applyAlignment="1">
      <alignment horizontal="right" wrapText="1"/>
    </xf>
    <xf numFmtId="49" fontId="10" fillId="16" borderId="9" xfId="4" applyNumberFormat="1" applyFont="1" applyFill="1" applyBorder="1" applyAlignment="1">
      <alignment horizontal="right" wrapText="1"/>
    </xf>
    <xf numFmtId="49" fontId="4" fillId="8" borderId="1" xfId="0" applyNumberFormat="1" applyFont="1" applyFill="1" applyBorder="1" applyAlignment="1">
      <alignment horizontal="right" vertical="top" wrapText="1"/>
    </xf>
    <xf numFmtId="49" fontId="84" fillId="5" borderId="1" xfId="0" applyNumberFormat="1" applyFont="1" applyFill="1" applyBorder="1" applyAlignment="1">
      <alignment horizontal="left" vertical="top" wrapText="1"/>
    </xf>
    <xf numFmtId="0" fontId="8" fillId="0" borderId="1" xfId="0" applyFont="1" applyBorder="1" applyAlignment="1">
      <alignment horizontal="left" vertical="top" wrapText="1"/>
    </xf>
    <xf numFmtId="49" fontId="10" fillId="5" borderId="1" xfId="0" applyNumberFormat="1" applyFont="1" applyFill="1" applyBorder="1" applyAlignment="1">
      <alignment horizontal="left" vertical="top" wrapText="1"/>
    </xf>
    <xf numFmtId="49" fontId="8" fillId="0" borderId="12" xfId="0" applyNumberFormat="1" applyFont="1" applyBorder="1" applyAlignment="1">
      <alignment horizontal="center" vertical="top" wrapText="1"/>
    </xf>
    <xf numFmtId="49" fontId="7" fillId="0" borderId="1" xfId="0" applyNumberFormat="1" applyFont="1" applyBorder="1" applyAlignment="1">
      <alignment horizontal="left" vertical="top" wrapText="1"/>
    </xf>
    <xf numFmtId="0" fontId="8" fillId="0" borderId="12" xfId="0" applyFont="1" applyBorder="1" applyAlignment="1">
      <alignment horizontal="center" vertical="top" wrapText="1"/>
    </xf>
    <xf numFmtId="0" fontId="8" fillId="0" borderId="8" xfId="0" applyFont="1" applyBorder="1" applyAlignment="1">
      <alignment horizontal="center" vertical="top" wrapText="1"/>
    </xf>
    <xf numFmtId="0" fontId="7" fillId="0" borderId="1" xfId="0" applyFont="1" applyBorder="1" applyAlignment="1">
      <alignment horizontal="center" vertical="top" wrapText="1"/>
    </xf>
    <xf numFmtId="0" fontId="27" fillId="0" borderId="8" xfId="0" applyFont="1" applyBorder="1" applyAlignment="1">
      <alignment horizontal="left" vertical="top" wrapText="1"/>
    </xf>
    <xf numFmtId="0" fontId="27" fillId="0" borderId="2" xfId="0" applyFont="1" applyBorder="1" applyAlignment="1">
      <alignment vertical="top" wrapText="1"/>
    </xf>
    <xf numFmtId="0" fontId="0" fillId="0" borderId="12" xfId="0" applyBorder="1" applyAlignment="1">
      <alignment vertical="top" wrapText="1"/>
    </xf>
    <xf numFmtId="165" fontId="27" fillId="5" borderId="2" xfId="0" applyNumberFormat="1" applyFont="1" applyFill="1" applyBorder="1" applyAlignment="1">
      <alignment horizontal="left" vertical="top" wrapText="1"/>
    </xf>
    <xf numFmtId="165" fontId="27" fillId="5" borderId="12" xfId="0" applyNumberFormat="1" applyFont="1" applyFill="1" applyBorder="1" applyAlignment="1">
      <alignment horizontal="left" vertical="top" wrapText="1"/>
    </xf>
    <xf numFmtId="165" fontId="27" fillId="5" borderId="8" xfId="0" applyNumberFormat="1" applyFont="1" applyFill="1" applyBorder="1" applyAlignment="1">
      <alignment horizontal="left" vertical="top" wrapText="1"/>
    </xf>
    <xf numFmtId="3" fontId="27" fillId="0" borderId="1" xfId="0" applyNumberFormat="1" applyFont="1" applyBorder="1" applyAlignment="1">
      <alignment horizontal="left" vertical="top" wrapText="1"/>
    </xf>
    <xf numFmtId="0" fontId="27" fillId="0" borderId="1" xfId="0" applyFont="1" applyBorder="1" applyAlignment="1">
      <alignment horizontal="left" vertical="top" wrapText="1"/>
    </xf>
    <xf numFmtId="49" fontId="17" fillId="0" borderId="1" xfId="0" applyNumberFormat="1" applyFont="1" applyBorder="1" applyAlignment="1">
      <alignment horizontal="right" vertical="top" wrapText="1"/>
    </xf>
    <xf numFmtId="0" fontId="27" fillId="0" borderId="2" xfId="0" applyFont="1" applyBorder="1" applyAlignment="1">
      <alignment horizontal="center" vertical="top" wrapText="1"/>
    </xf>
    <xf numFmtId="0" fontId="27" fillId="0" borderId="12" xfId="0" applyFont="1" applyBorder="1" applyAlignment="1">
      <alignment horizontal="center" vertical="top" wrapText="1"/>
    </xf>
    <xf numFmtId="0" fontId="27" fillId="0" borderId="8" xfId="0" applyFont="1" applyBorder="1" applyAlignment="1">
      <alignment horizontal="center" vertical="top" wrapText="1"/>
    </xf>
    <xf numFmtId="49" fontId="27" fillId="0" borderId="2" xfId="0" applyNumberFormat="1" applyFont="1" applyBorder="1" applyAlignment="1">
      <alignment horizontal="right" vertical="top" wrapText="1"/>
    </xf>
    <xf numFmtId="0" fontId="0" fillId="0" borderId="12" xfId="0" applyBorder="1" applyAlignment="1">
      <alignment horizontal="right" vertical="top" wrapText="1"/>
    </xf>
    <xf numFmtId="0" fontId="0" fillId="0" borderId="8" xfId="0" applyBorder="1" applyAlignment="1">
      <alignment horizontal="right" vertical="top" wrapText="1"/>
    </xf>
    <xf numFmtId="0" fontId="29" fillId="0" borderId="1" xfId="0" applyFont="1" applyBorder="1" applyAlignment="1">
      <alignment vertical="top" wrapText="1"/>
    </xf>
    <xf numFmtId="166" fontId="27" fillId="5" borderId="8" xfId="0" applyNumberFormat="1" applyFont="1" applyFill="1" applyBorder="1" applyAlignment="1">
      <alignment horizontal="right" vertical="top" wrapText="1"/>
    </xf>
    <xf numFmtId="0" fontId="75" fillId="0" borderId="2" xfId="0" applyFont="1" applyBorder="1" applyAlignment="1">
      <alignment horizontal="left" vertical="top" wrapText="1"/>
    </xf>
    <xf numFmtId="0" fontId="75" fillId="0" borderId="12" xfId="0" applyFont="1" applyBorder="1" applyAlignment="1">
      <alignment horizontal="left" vertical="top" wrapText="1"/>
    </xf>
    <xf numFmtId="0" fontId="75" fillId="0" borderId="8" xfId="0" applyFont="1" applyBorder="1" applyAlignment="1">
      <alignment horizontal="left" vertical="top" wrapText="1"/>
    </xf>
    <xf numFmtId="0" fontId="29" fillId="0" borderId="6" xfId="0" applyFont="1" applyBorder="1" applyAlignment="1">
      <alignment horizontal="left" vertical="top" wrapText="1"/>
    </xf>
    <xf numFmtId="0" fontId="29" fillId="0" borderId="15" xfId="0" applyFont="1" applyBorder="1" applyAlignment="1">
      <alignment horizontal="left" vertical="top" wrapText="1"/>
    </xf>
    <xf numFmtId="0" fontId="29" fillId="0" borderId="9" xfId="0" applyFont="1" applyBorder="1" applyAlignment="1">
      <alignment horizontal="left" vertical="top" wrapText="1"/>
    </xf>
    <xf numFmtId="49" fontId="1" fillId="0" borderId="12" xfId="0" applyNumberFormat="1" applyFont="1" applyBorder="1" applyAlignment="1">
      <alignment horizontal="center" vertical="top" wrapText="1"/>
    </xf>
    <xf numFmtId="49" fontId="8" fillId="0" borderId="12" xfId="0" applyNumberFormat="1" applyFont="1" applyBorder="1" applyAlignment="1">
      <alignment horizontal="left" vertical="top" wrapText="1"/>
    </xf>
    <xf numFmtId="49" fontId="27" fillId="0" borderId="2" xfId="0" applyNumberFormat="1" applyFont="1" applyBorder="1" applyAlignment="1">
      <alignment vertical="top" wrapText="1"/>
    </xf>
    <xf numFmtId="49" fontId="1" fillId="0" borderId="2" xfId="0" applyNumberFormat="1" applyFont="1" applyBorder="1" applyAlignment="1">
      <alignment horizontal="left" vertical="top" wrapText="1"/>
    </xf>
    <xf numFmtId="49" fontId="1" fillId="0" borderId="12" xfId="0" applyNumberFormat="1" applyFont="1" applyBorder="1" applyAlignment="1">
      <alignment horizontal="left" vertical="top" wrapText="1"/>
    </xf>
    <xf numFmtId="49" fontId="1" fillId="0" borderId="8" xfId="0" applyNumberFormat="1" applyFont="1" applyBorder="1" applyAlignment="1">
      <alignment horizontal="left" vertical="top" wrapText="1"/>
    </xf>
    <xf numFmtId="166" fontId="27" fillId="5" borderId="1" xfId="0" applyNumberFormat="1" applyFont="1" applyFill="1" applyBorder="1" applyAlignment="1">
      <alignment horizontal="right" vertical="top" wrapText="1"/>
    </xf>
    <xf numFmtId="49" fontId="29" fillId="0" borderId="6" xfId="0" applyNumberFormat="1" applyFont="1" applyBorder="1" applyAlignment="1">
      <alignment horizontal="left" vertical="top"/>
    </xf>
    <xf numFmtId="49" fontId="29" fillId="0" borderId="15" xfId="0" applyNumberFormat="1" applyFont="1" applyBorder="1" applyAlignment="1">
      <alignment horizontal="left" vertical="top"/>
    </xf>
    <xf numFmtId="49" fontId="29" fillId="0" borderId="9" xfId="0" applyNumberFormat="1" applyFont="1" applyBorder="1" applyAlignment="1">
      <alignment horizontal="left" vertical="top"/>
    </xf>
    <xf numFmtId="49" fontId="77" fillId="14" borderId="1" xfId="0" applyNumberFormat="1" applyFont="1" applyFill="1" applyBorder="1" applyAlignment="1">
      <alignment horizontal="center" vertical="center" wrapText="1"/>
    </xf>
    <xf numFmtId="0" fontId="75" fillId="0" borderId="2" xfId="0" applyFont="1" applyBorder="1" applyAlignment="1">
      <alignment horizontal="center" vertical="top" wrapText="1"/>
    </xf>
    <xf numFmtId="0" fontId="75" fillId="0" borderId="8" xfId="0" applyFont="1" applyBorder="1" applyAlignment="1">
      <alignment horizontal="center" vertical="top" wrapText="1"/>
    </xf>
    <xf numFmtId="0" fontId="27" fillId="0" borderId="1" xfId="0" applyFont="1" applyBorder="1" applyAlignment="1">
      <alignment horizontal="center" vertical="top" wrapText="1"/>
    </xf>
    <xf numFmtId="166" fontId="46" fillId="5" borderId="1" xfId="0" applyNumberFormat="1" applyFont="1" applyFill="1" applyBorder="1" applyAlignment="1">
      <alignment horizontal="right" vertical="top" wrapText="1"/>
    </xf>
    <xf numFmtId="166" fontId="46" fillId="5" borderId="2" xfId="0" applyNumberFormat="1" applyFont="1" applyFill="1" applyBorder="1" applyAlignment="1">
      <alignment horizontal="right" vertical="top" wrapText="1"/>
    </xf>
    <xf numFmtId="0" fontId="76" fillId="0" borderId="12" xfId="0" applyFont="1" applyBorder="1" applyAlignment="1">
      <alignment horizontal="right" vertical="top" wrapText="1"/>
    </xf>
    <xf numFmtId="0" fontId="76" fillId="0" borderId="8" xfId="0" applyFont="1" applyBorder="1" applyAlignment="1">
      <alignment horizontal="right" vertical="top" wrapText="1"/>
    </xf>
    <xf numFmtId="166" fontId="46" fillId="5" borderId="12" xfId="0" applyNumberFormat="1" applyFont="1" applyFill="1" applyBorder="1" applyAlignment="1">
      <alignment horizontal="right" vertical="top" wrapText="1"/>
    </xf>
    <xf numFmtId="166" fontId="46" fillId="5" borderId="8" xfId="0" applyNumberFormat="1" applyFont="1" applyFill="1" applyBorder="1" applyAlignment="1">
      <alignment horizontal="right" vertical="top" wrapText="1"/>
    </xf>
    <xf numFmtId="0" fontId="46" fillId="5" borderId="2" xfId="0" applyFont="1" applyFill="1" applyBorder="1" applyAlignment="1">
      <alignment horizontal="center" vertical="top" wrapText="1"/>
    </xf>
    <xf numFmtId="0" fontId="46" fillId="5" borderId="12" xfId="0" applyFont="1" applyFill="1" applyBorder="1" applyAlignment="1">
      <alignment horizontal="center" vertical="top" wrapText="1"/>
    </xf>
    <xf numFmtId="0" fontId="46" fillId="5" borderId="8" xfId="0" applyFont="1" applyFill="1" applyBorder="1" applyAlignment="1">
      <alignment horizontal="center" vertical="top" wrapText="1"/>
    </xf>
    <xf numFmtId="0" fontId="76" fillId="0" borderId="12" xfId="0" applyFont="1" applyBorder="1" applyAlignment="1">
      <alignment horizontal="center" vertical="top" wrapText="1"/>
    </xf>
    <xf numFmtId="0" fontId="76" fillId="0" borderId="8" xfId="0" applyFont="1" applyBorder="1" applyAlignment="1">
      <alignment horizontal="center" vertical="top" wrapText="1"/>
    </xf>
    <xf numFmtId="49" fontId="28" fillId="6" borderId="1" xfId="0" applyNumberFormat="1" applyFont="1" applyFill="1" applyBorder="1" applyAlignment="1">
      <alignment horizontal="left" vertical="center" wrapText="1"/>
    </xf>
    <xf numFmtId="49" fontId="27" fillId="0" borderId="2" xfId="0" applyNumberFormat="1" applyFont="1" applyBorder="1" applyAlignment="1">
      <alignment horizontal="left" vertical="top" wrapText="1"/>
    </xf>
    <xf numFmtId="49" fontId="27" fillId="0" borderId="12" xfId="0" applyNumberFormat="1" applyFont="1" applyBorder="1" applyAlignment="1">
      <alignment horizontal="left" vertical="top" wrapText="1"/>
    </xf>
    <xf numFmtId="49" fontId="27" fillId="0" borderId="8" xfId="0" applyNumberFormat="1" applyFont="1" applyBorder="1" applyAlignment="1">
      <alignment horizontal="left" vertical="top" wrapText="1"/>
    </xf>
    <xf numFmtId="49" fontId="27" fillId="0" borderId="1" xfId="4" applyNumberFormat="1" applyFont="1" applyBorder="1" applyAlignment="1">
      <alignment horizontal="left" vertical="top" wrapText="1"/>
    </xf>
    <xf numFmtId="49" fontId="29" fillId="6" borderId="1" xfId="4" applyNumberFormat="1" applyFont="1" applyFill="1" applyBorder="1" applyAlignment="1">
      <alignment horizontal="right" vertical="top" wrapText="1"/>
    </xf>
    <xf numFmtId="49" fontId="29" fillId="15" borderId="1" xfId="4" applyNumberFormat="1" applyFont="1" applyFill="1" applyBorder="1" applyAlignment="1">
      <alignment horizontal="right" vertical="top" wrapText="1"/>
    </xf>
    <xf numFmtId="49" fontId="15" fillId="5" borderId="1" xfId="0" applyNumberFormat="1" applyFont="1" applyFill="1" applyBorder="1" applyAlignment="1">
      <alignment horizontal="right" vertical="top" wrapText="1"/>
    </xf>
    <xf numFmtId="49" fontId="29" fillId="0" borderId="1" xfId="0" applyNumberFormat="1" applyFont="1" applyBorder="1" applyAlignment="1">
      <alignment vertical="top"/>
    </xf>
    <xf numFmtId="49" fontId="17" fillId="0" borderId="8" xfId="0" applyNumberFormat="1" applyFont="1" applyBorder="1" applyAlignment="1">
      <alignment horizontal="center" vertical="top" wrapText="1"/>
    </xf>
    <xf numFmtId="49" fontId="7" fillId="5" borderId="2" xfId="0" applyNumberFormat="1" applyFont="1" applyFill="1" applyBorder="1" applyAlignment="1">
      <alignment vertical="top" wrapText="1"/>
    </xf>
    <xf numFmtId="0" fontId="0" fillId="0" borderId="8" xfId="0" applyBorder="1" applyAlignment="1">
      <alignment horizontal="center" vertical="top" wrapText="1"/>
    </xf>
    <xf numFmtId="49" fontId="8" fillId="0" borderId="2" xfId="0" applyNumberFormat="1" applyFont="1" applyBorder="1" applyAlignment="1">
      <alignment vertical="top" wrapText="1"/>
    </xf>
    <xf numFmtId="0" fontId="8" fillId="0" borderId="12" xfId="0" applyFont="1" applyBorder="1" applyAlignment="1">
      <alignment vertical="top" wrapText="1"/>
    </xf>
    <xf numFmtId="0" fontId="8" fillId="0" borderId="8" xfId="0" applyFont="1" applyBorder="1" applyAlignment="1">
      <alignment vertical="top" wrapText="1"/>
    </xf>
    <xf numFmtId="0" fontId="1" fillId="0" borderId="1" xfId="0" applyFont="1" applyBorder="1" applyAlignment="1">
      <alignment horizontal="center" vertical="top" wrapText="1"/>
    </xf>
    <xf numFmtId="0" fontId="0" fillId="0" borderId="12" xfId="0" applyBorder="1" applyAlignment="1">
      <alignment horizontal="center" vertical="top" wrapText="1"/>
    </xf>
    <xf numFmtId="0" fontId="28" fillId="0" borderId="0" xfId="0" applyFont="1" applyAlignment="1">
      <alignment horizontal="center" wrapText="1"/>
    </xf>
    <xf numFmtId="0" fontId="27" fillId="0" borderId="2" xfId="4" applyFont="1" applyBorder="1" applyAlignment="1">
      <alignmen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15" fillId="0" borderId="6" xfId="4" applyFont="1" applyBorder="1" applyAlignment="1">
      <alignment horizontal="left" vertical="top" wrapText="1"/>
    </xf>
    <xf numFmtId="0" fontId="15" fillId="0" borderId="15" xfId="4" applyFont="1" applyBorder="1" applyAlignment="1">
      <alignment horizontal="left" vertical="top" wrapText="1"/>
    </xf>
    <xf numFmtId="0" fontId="15" fillId="0" borderId="9" xfId="4" applyFont="1" applyBorder="1" applyAlignment="1">
      <alignment horizontal="left" vertical="top" wrapText="1"/>
    </xf>
    <xf numFmtId="166" fontId="27" fillId="0" borderId="2" xfId="4" applyNumberFormat="1" applyFont="1" applyBorder="1" applyAlignment="1">
      <alignment horizontal="right" vertical="top" wrapText="1"/>
    </xf>
    <xf numFmtId="0" fontId="15" fillId="0" borderId="1" xfId="4" applyFont="1" applyBorder="1" applyAlignment="1">
      <alignment horizontal="right" vertical="top" wrapText="1"/>
    </xf>
    <xf numFmtId="0" fontId="1" fillId="0" borderId="2" xfId="4" applyFont="1" applyBorder="1" applyAlignment="1">
      <alignment horizontal="left" vertical="top" wrapText="1"/>
    </xf>
    <xf numFmtId="0" fontId="1" fillId="0" borderId="12" xfId="4" applyFont="1" applyBorder="1" applyAlignment="1">
      <alignment horizontal="left" vertical="top" wrapText="1"/>
    </xf>
    <xf numFmtId="0" fontId="1" fillId="0" borderId="8" xfId="4" applyFont="1" applyBorder="1" applyAlignment="1">
      <alignment horizontal="left" vertical="top" wrapText="1"/>
    </xf>
    <xf numFmtId="3" fontId="46" fillId="0" borderId="1" xfId="0" applyNumberFormat="1" applyFont="1" applyBorder="1" applyAlignment="1">
      <alignment horizontal="center" vertical="top" wrapText="1"/>
    </xf>
    <xf numFmtId="0" fontId="46" fillId="0" borderId="1" xfId="0" applyFont="1" applyBorder="1" applyAlignment="1">
      <alignment horizontal="center" vertical="top" wrapText="1"/>
    </xf>
    <xf numFmtId="0" fontId="1" fillId="0" borderId="20" xfId="4" applyFont="1" applyBorder="1" applyAlignment="1">
      <alignment horizontal="center" vertical="top" wrapText="1"/>
    </xf>
    <xf numFmtId="0" fontId="9" fillId="0" borderId="11" xfId="0" applyFont="1" applyBorder="1" applyAlignment="1">
      <alignment horizontal="center" vertical="top" wrapText="1"/>
    </xf>
    <xf numFmtId="0" fontId="9" fillId="0" borderId="16" xfId="0" applyFont="1" applyBorder="1" applyAlignment="1">
      <alignment horizontal="center" vertical="top" wrapText="1"/>
    </xf>
    <xf numFmtId="166" fontId="1" fillId="0" borderId="2" xfId="4" applyNumberFormat="1" applyFont="1" applyBorder="1" applyAlignment="1">
      <alignment horizontal="right" vertical="top" wrapText="1"/>
    </xf>
    <xf numFmtId="0" fontId="27" fillId="0" borderId="2" xfId="4" applyFont="1" applyBorder="1" applyAlignment="1">
      <alignment horizontal="center" vertical="top" wrapText="1"/>
    </xf>
    <xf numFmtId="0" fontId="9" fillId="0" borderId="12" xfId="0" applyFont="1" applyBorder="1" applyAlignment="1">
      <alignment horizontal="center" vertical="top" wrapText="1"/>
    </xf>
    <xf numFmtId="0" fontId="9" fillId="0" borderId="8" xfId="0" applyFont="1" applyBorder="1" applyAlignment="1">
      <alignment horizontal="center" vertical="top" wrapText="1"/>
    </xf>
    <xf numFmtId="0" fontId="44" fillId="5" borderId="12" xfId="0" applyFont="1" applyFill="1" applyBorder="1" applyAlignment="1">
      <alignment horizontal="left" vertical="top" wrapText="1"/>
    </xf>
    <xf numFmtId="0" fontId="27" fillId="0" borderId="1" xfId="4" applyFont="1" applyBorder="1" applyAlignment="1">
      <alignment vertical="top" wrapText="1"/>
    </xf>
    <xf numFmtId="0" fontId="8" fillId="0" borderId="2" xfId="4" applyFont="1" applyBorder="1" applyAlignment="1">
      <alignment horizontal="left" vertical="top" wrapText="1"/>
    </xf>
    <xf numFmtId="0" fontId="8" fillId="0" borderId="12" xfId="4" applyFont="1" applyBorder="1" applyAlignment="1">
      <alignment horizontal="left" vertical="top" wrapText="1"/>
    </xf>
    <xf numFmtId="0" fontId="8" fillId="0" borderId="8" xfId="4" applyFont="1" applyBorder="1" applyAlignment="1">
      <alignment horizontal="left" vertical="top" wrapText="1"/>
    </xf>
    <xf numFmtId="0" fontId="1" fillId="0" borderId="2" xfId="4" applyFont="1" applyBorder="1" applyAlignment="1">
      <alignment horizontal="center" vertical="top" wrapText="1"/>
    </xf>
    <xf numFmtId="0" fontId="1" fillId="0" borderId="12" xfId="4" applyFont="1" applyBorder="1" applyAlignment="1">
      <alignment horizontal="center" vertical="top" wrapText="1"/>
    </xf>
    <xf numFmtId="0" fontId="1" fillId="0" borderId="8" xfId="4" applyFont="1" applyBorder="1" applyAlignment="1">
      <alignment horizontal="center" vertical="top" wrapText="1"/>
    </xf>
    <xf numFmtId="0" fontId="1" fillId="0" borderId="1" xfId="4" applyFont="1" applyBorder="1" applyAlignment="1">
      <alignment horizontal="left" vertical="top" wrapText="1"/>
    </xf>
    <xf numFmtId="0" fontId="8" fillId="0" borderId="1" xfId="0" applyFont="1" applyBorder="1" applyAlignment="1">
      <alignment horizontal="center" vertical="top" wrapText="1"/>
    </xf>
    <xf numFmtId="0" fontId="28" fillId="0" borderId="0" xfId="4" applyFont="1" applyAlignment="1">
      <alignment horizontal="center" vertical="top" wrapText="1"/>
    </xf>
    <xf numFmtId="0" fontId="8" fillId="0" borderId="1" xfId="0" applyFont="1" applyBorder="1" applyAlignment="1">
      <alignment vertical="top" wrapText="1"/>
    </xf>
    <xf numFmtId="166" fontId="1" fillId="0" borderId="1" xfId="4" applyNumberFormat="1" applyFont="1" applyBorder="1" applyAlignment="1">
      <alignment horizontal="right" vertical="top" wrapText="1"/>
    </xf>
    <xf numFmtId="0" fontId="27" fillId="0" borderId="1" xfId="0" applyFont="1" applyBorder="1" applyAlignment="1">
      <alignment vertical="top" wrapText="1"/>
    </xf>
    <xf numFmtId="166" fontId="27" fillId="0" borderId="1" xfId="4" applyNumberFormat="1" applyFont="1" applyBorder="1" applyAlignment="1">
      <alignment horizontal="right" vertical="top" wrapText="1"/>
    </xf>
    <xf numFmtId="49" fontId="28" fillId="6" borderId="2" xfId="0" applyNumberFormat="1" applyFont="1" applyFill="1" applyBorder="1" applyAlignment="1">
      <alignment horizontal="left" vertical="center" wrapText="1"/>
    </xf>
    <xf numFmtId="0" fontId="33" fillId="5" borderId="1" xfId="0" applyFont="1" applyFill="1" applyBorder="1" applyAlignment="1">
      <alignment horizontal="center" vertical="top" wrapText="1"/>
    </xf>
    <xf numFmtId="0" fontId="15" fillId="0" borderId="6" xfId="0" applyFont="1" applyBorder="1" applyAlignment="1">
      <alignment horizontal="left" vertical="top" wrapText="1"/>
    </xf>
    <xf numFmtId="0" fontId="15" fillId="0" borderId="15" xfId="0" applyFont="1" applyBorder="1" applyAlignment="1">
      <alignment horizontal="left" vertical="top" wrapText="1"/>
    </xf>
    <xf numFmtId="0" fontId="15" fillId="0" borderId="9" xfId="0" applyFont="1" applyBorder="1" applyAlignment="1">
      <alignment horizontal="left" vertical="top" wrapText="1"/>
    </xf>
    <xf numFmtId="49" fontId="30" fillId="0" borderId="2" xfId="0" applyNumberFormat="1" applyFont="1" applyBorder="1" applyAlignment="1">
      <alignment horizontal="center" vertical="top" wrapText="1"/>
    </xf>
    <xf numFmtId="49" fontId="30" fillId="0" borderId="12" xfId="0" applyNumberFormat="1" applyFont="1" applyBorder="1" applyAlignment="1">
      <alignment horizontal="center" vertical="top" wrapText="1"/>
    </xf>
    <xf numFmtId="49" fontId="30" fillId="0" borderId="8" xfId="0" applyNumberFormat="1" applyFont="1" applyBorder="1" applyAlignment="1">
      <alignment horizontal="center" vertical="top" wrapText="1"/>
    </xf>
    <xf numFmtId="49" fontId="30" fillId="0" borderId="2" xfId="0" applyNumberFormat="1" applyFont="1" applyBorder="1" applyAlignment="1">
      <alignment horizontal="left" vertical="top" wrapText="1"/>
    </xf>
    <xf numFmtId="49" fontId="30" fillId="0" borderId="12" xfId="0" applyNumberFormat="1" applyFont="1" applyBorder="1" applyAlignment="1">
      <alignment horizontal="left" vertical="top" wrapText="1"/>
    </xf>
    <xf numFmtId="49" fontId="30" fillId="0" borderId="8" xfId="0" applyNumberFormat="1" applyFont="1" applyBorder="1" applyAlignment="1">
      <alignment horizontal="left" vertical="top" wrapText="1"/>
    </xf>
    <xf numFmtId="0" fontId="33" fillId="5" borderId="20" xfId="0" applyFont="1" applyFill="1" applyBorder="1" applyAlignment="1">
      <alignment horizontal="center" vertical="top" wrapText="1"/>
    </xf>
    <xf numFmtId="0" fontId="33" fillId="5" borderId="16" xfId="0" applyFont="1" applyFill="1" applyBorder="1" applyAlignment="1">
      <alignment horizontal="center" vertical="top" wrapText="1"/>
    </xf>
    <xf numFmtId="0" fontId="28" fillId="5" borderId="0" xfId="0" applyFont="1" applyFill="1" applyAlignment="1">
      <alignment horizontal="center" vertical="top" wrapText="1"/>
    </xf>
    <xf numFmtId="0" fontId="15" fillId="0" borderId="1" xfId="0" applyFont="1" applyBorder="1" applyAlignment="1">
      <alignment horizontal="right" vertical="top" wrapText="1"/>
    </xf>
    <xf numFmtId="0" fontId="15" fillId="0" borderId="1" xfId="0" applyFont="1" applyBorder="1" applyAlignment="1">
      <alignment vertical="top" wrapText="1"/>
    </xf>
    <xf numFmtId="0" fontId="29" fillId="0" borderId="1" xfId="0" applyFont="1" applyBorder="1" applyAlignment="1">
      <alignment horizontal="right" vertical="center" wrapText="1"/>
    </xf>
    <xf numFmtId="49" fontId="27" fillId="0" borderId="6" xfId="4" applyNumberFormat="1" applyFont="1" applyBorder="1" applyAlignment="1">
      <alignment horizontal="left" vertical="top" wrapText="1"/>
    </xf>
    <xf numFmtId="49" fontId="27" fillId="0" borderId="15" xfId="4" applyNumberFormat="1" applyFont="1" applyBorder="1" applyAlignment="1">
      <alignment horizontal="left" vertical="top" wrapText="1"/>
    </xf>
    <xf numFmtId="49" fontId="27" fillId="0" borderId="9" xfId="4" applyNumberFormat="1" applyFont="1" applyBorder="1" applyAlignment="1">
      <alignment horizontal="left" vertical="top" wrapText="1"/>
    </xf>
    <xf numFmtId="49" fontId="29" fillId="6" borderId="6" xfId="4" applyNumberFormat="1" applyFont="1" applyFill="1" applyBorder="1" applyAlignment="1">
      <alignment horizontal="right" vertical="top" wrapText="1"/>
    </xf>
    <xf numFmtId="49" fontId="29" fillId="6" borderId="15" xfId="4" applyNumberFormat="1" applyFont="1" applyFill="1" applyBorder="1" applyAlignment="1">
      <alignment horizontal="right" vertical="top" wrapText="1"/>
    </xf>
    <xf numFmtId="49" fontId="29" fillId="6" borderId="9" xfId="4" applyNumberFormat="1" applyFont="1" applyFill="1" applyBorder="1" applyAlignment="1">
      <alignment horizontal="right" vertical="top" wrapText="1"/>
    </xf>
    <xf numFmtId="49" fontId="29" fillId="15" borderId="6" xfId="4" applyNumberFormat="1" applyFont="1" applyFill="1" applyBorder="1" applyAlignment="1">
      <alignment horizontal="right" vertical="top" wrapText="1"/>
    </xf>
    <xf numFmtId="49" fontId="29" fillId="15" borderId="15" xfId="4" applyNumberFormat="1" applyFont="1" applyFill="1" applyBorder="1" applyAlignment="1">
      <alignment horizontal="right" vertical="top" wrapText="1"/>
    </xf>
    <xf numFmtId="49" fontId="29" fillId="15" borderId="9" xfId="4" applyNumberFormat="1" applyFont="1" applyFill="1" applyBorder="1" applyAlignment="1">
      <alignment horizontal="right" vertical="top" wrapText="1"/>
    </xf>
    <xf numFmtId="0" fontId="15" fillId="0" borderId="1" xfId="0" applyFont="1" applyBorder="1" applyAlignment="1">
      <alignment horizontal="right" vertical="center" wrapText="1"/>
    </xf>
    <xf numFmtId="0" fontId="1" fillId="0" borderId="2" xfId="6" applyBorder="1" applyAlignment="1">
      <alignment horizontal="left" vertical="top" wrapText="1"/>
    </xf>
    <xf numFmtId="0" fontId="1" fillId="0" borderId="12" xfId="6" applyBorder="1" applyAlignment="1">
      <alignment horizontal="left" vertical="top" wrapText="1"/>
    </xf>
    <xf numFmtId="0" fontId="1" fillId="0" borderId="8" xfId="6" applyBorder="1" applyAlignment="1">
      <alignment horizontal="left" vertical="top" wrapText="1"/>
    </xf>
    <xf numFmtId="0" fontId="1" fillId="0" borderId="2" xfId="6" applyFont="1" applyBorder="1" applyAlignment="1">
      <alignment horizontal="left" vertical="top" wrapText="1"/>
    </xf>
    <xf numFmtId="0" fontId="1" fillId="0" borderId="8" xfId="6" applyFont="1" applyBorder="1" applyAlignment="1">
      <alignment horizontal="left" vertical="top" wrapText="1"/>
    </xf>
    <xf numFmtId="0" fontId="10" fillId="0" borderId="6" xfId="6" applyFont="1" applyBorder="1" applyAlignment="1">
      <alignment horizontal="left" vertical="top" wrapText="1"/>
    </xf>
    <xf numFmtId="0" fontId="10" fillId="0" borderId="15" xfId="6" applyFont="1" applyBorder="1" applyAlignment="1">
      <alignment horizontal="left" vertical="top" wrapText="1"/>
    </xf>
    <xf numFmtId="0" fontId="10" fillId="0" borderId="9" xfId="6" applyFont="1" applyBorder="1" applyAlignment="1">
      <alignment horizontal="left" vertical="top" wrapText="1"/>
    </xf>
    <xf numFmtId="0" fontId="1" fillId="0" borderId="1" xfId="6" applyFont="1" applyBorder="1" applyAlignment="1">
      <alignment horizontal="left" vertical="top" wrapText="1"/>
    </xf>
    <xf numFmtId="0" fontId="1" fillId="5" borderId="2" xfId="6" applyFont="1" applyFill="1" applyBorder="1" applyAlignment="1">
      <alignment horizontal="left" vertical="top" wrapText="1"/>
    </xf>
    <xf numFmtId="0" fontId="1" fillId="5" borderId="8" xfId="6" applyFont="1" applyFill="1" applyBorder="1" applyAlignment="1">
      <alignment horizontal="left" vertical="top" wrapText="1"/>
    </xf>
    <xf numFmtId="0" fontId="1" fillId="5" borderId="1" xfId="6" applyFont="1" applyFill="1" applyBorder="1" applyAlignment="1">
      <alignment horizontal="left" vertical="top" wrapText="1"/>
    </xf>
    <xf numFmtId="0" fontId="1" fillId="0" borderId="6" xfId="6" applyFont="1" applyBorder="1" applyAlignment="1">
      <alignment horizontal="center" vertical="top" wrapText="1"/>
    </xf>
    <xf numFmtId="0" fontId="10" fillId="0" borderId="1" xfId="6" applyFont="1" applyBorder="1" applyAlignment="1">
      <alignment horizontal="left" vertical="top" wrapText="1"/>
    </xf>
    <xf numFmtId="0" fontId="1" fillId="0" borderId="20" xfId="6" applyFont="1" applyBorder="1" applyAlignment="1">
      <alignment horizontal="center" vertical="top" wrapText="1"/>
    </xf>
    <xf numFmtId="0" fontId="1" fillId="0" borderId="16" xfId="6" applyFont="1" applyBorder="1" applyAlignment="1">
      <alignment horizontal="center" vertical="top" wrapText="1"/>
    </xf>
    <xf numFmtId="0" fontId="1" fillId="5" borderId="6" xfId="6" applyFont="1" applyFill="1" applyBorder="1" applyAlignment="1">
      <alignment horizontal="center" vertical="top" wrapText="1"/>
    </xf>
    <xf numFmtId="0" fontId="1" fillId="0" borderId="11" xfId="6" applyFont="1" applyBorder="1" applyAlignment="1">
      <alignment horizontal="center" vertical="top" wrapText="1"/>
    </xf>
    <xf numFmtId="0" fontId="1" fillId="0" borderId="2" xfId="6" applyFont="1" applyBorder="1" applyAlignment="1">
      <alignment horizontal="center" vertical="top" wrapText="1"/>
    </xf>
    <xf numFmtId="49" fontId="6" fillId="0" borderId="1" xfId="6" applyNumberFormat="1" applyFont="1" applyBorder="1" applyAlignment="1">
      <alignment horizontal="right" vertical="top" wrapText="1"/>
    </xf>
    <xf numFmtId="49" fontId="7" fillId="5" borderId="12" xfId="0" applyNumberFormat="1" applyFont="1" applyFill="1" applyBorder="1" applyAlignment="1">
      <alignment vertical="top" wrapText="1"/>
    </xf>
    <xf numFmtId="49" fontId="7" fillId="5" borderId="8" xfId="0" applyNumberFormat="1" applyFont="1" applyFill="1" applyBorder="1" applyAlignment="1">
      <alignment vertical="top" wrapText="1"/>
    </xf>
    <xf numFmtId="49" fontId="1" fillId="0" borderId="2" xfId="6" applyNumberFormat="1" applyBorder="1" applyAlignment="1">
      <alignment horizontal="center" vertical="top" wrapText="1"/>
    </xf>
    <xf numFmtId="49" fontId="1" fillId="0" borderId="8" xfId="6" applyNumberFormat="1" applyBorder="1" applyAlignment="1">
      <alignment horizontal="center" vertical="top" wrapText="1"/>
    </xf>
    <xf numFmtId="0" fontId="1" fillId="0" borderId="8" xfId="6" applyFont="1" applyBorder="1" applyAlignment="1">
      <alignment horizontal="center" vertical="top" wrapText="1"/>
    </xf>
    <xf numFmtId="49" fontId="8" fillId="5" borderId="2" xfId="6" applyNumberFormat="1" applyFont="1" applyFill="1" applyBorder="1" applyAlignment="1">
      <alignment horizontal="left" vertical="top" wrapText="1"/>
    </xf>
    <xf numFmtId="49" fontId="8" fillId="5" borderId="8" xfId="6" applyNumberFormat="1" applyFont="1" applyFill="1" applyBorder="1" applyAlignment="1">
      <alignment horizontal="left" vertical="top" wrapText="1"/>
    </xf>
    <xf numFmtId="49" fontId="7" fillId="5" borderId="2" xfId="6" applyNumberFormat="1" applyFont="1" applyFill="1" applyBorder="1" applyAlignment="1">
      <alignment horizontal="left" vertical="top" wrapText="1"/>
    </xf>
    <xf numFmtId="49" fontId="7" fillId="5" borderId="8" xfId="6" applyNumberFormat="1" applyFont="1" applyFill="1" applyBorder="1" applyAlignment="1">
      <alignment horizontal="left" vertical="top" wrapText="1"/>
    </xf>
    <xf numFmtId="166" fontId="1" fillId="5" borderId="2" xfId="0" applyNumberFormat="1" applyFont="1" applyFill="1" applyBorder="1" applyAlignment="1">
      <alignment horizontal="right" vertical="top"/>
    </xf>
    <xf numFmtId="166" fontId="1" fillId="5" borderId="8" xfId="0" applyNumberFormat="1" applyFont="1" applyFill="1" applyBorder="1" applyAlignment="1">
      <alignment horizontal="right" vertical="top"/>
    </xf>
    <xf numFmtId="0" fontId="1" fillId="0" borderId="1" xfId="6" applyFont="1" applyBorder="1" applyAlignment="1">
      <alignment horizontal="center" vertical="top" wrapText="1"/>
    </xf>
    <xf numFmtId="49" fontId="8" fillId="0" borderId="1" xfId="6" applyNumberFormat="1" applyFont="1" applyBorder="1" applyAlignment="1">
      <alignment horizontal="left" vertical="top" wrapText="1"/>
    </xf>
    <xf numFmtId="49" fontId="10" fillId="0" borderId="1" xfId="6" applyNumberFormat="1" applyFont="1" applyBorder="1" applyAlignment="1">
      <alignment horizontal="right" vertical="top" wrapText="1"/>
    </xf>
    <xf numFmtId="166" fontId="1" fillId="5" borderId="12" xfId="0" applyNumberFormat="1" applyFont="1" applyFill="1" applyBorder="1" applyAlignment="1">
      <alignment horizontal="right" vertical="top"/>
    </xf>
    <xf numFmtId="166" fontId="1" fillId="5" borderId="2" xfId="6" applyNumberFormat="1" applyFont="1" applyFill="1" applyBorder="1" applyAlignment="1">
      <alignment horizontal="right" vertical="top" wrapText="1"/>
    </xf>
    <xf numFmtId="166" fontId="1" fillId="5" borderId="12" xfId="6" applyNumberFormat="1" applyFont="1" applyFill="1" applyBorder="1" applyAlignment="1">
      <alignment horizontal="right" vertical="top" wrapText="1"/>
    </xf>
    <xf numFmtId="166" fontId="1" fillId="5" borderId="8" xfId="6" applyNumberFormat="1" applyFont="1" applyFill="1" applyBorder="1" applyAlignment="1">
      <alignment horizontal="right" vertical="top" wrapText="1"/>
    </xf>
    <xf numFmtId="0" fontId="1" fillId="0" borderId="2" xfId="6" applyBorder="1" applyAlignment="1">
      <alignment horizontal="center" vertical="top" wrapText="1"/>
    </xf>
    <xf numFmtId="0" fontId="1" fillId="0" borderId="12" xfId="6" applyBorder="1" applyAlignment="1">
      <alignment horizontal="center" vertical="top" wrapText="1"/>
    </xf>
    <xf numFmtId="0" fontId="1" fillId="0" borderId="8" xfId="6" applyBorder="1" applyAlignment="1">
      <alignment horizontal="center" vertical="top" wrapText="1"/>
    </xf>
    <xf numFmtId="0" fontId="1" fillId="0" borderId="12" xfId="6" applyFont="1" applyBorder="1" applyAlignment="1">
      <alignment horizontal="left" vertical="top" wrapText="1"/>
    </xf>
    <xf numFmtId="49" fontId="1" fillId="0" borderId="1" xfId="4" applyNumberFormat="1" applyFont="1" applyBorder="1" applyAlignment="1">
      <alignment horizontal="left" vertical="top" wrapText="1"/>
    </xf>
    <xf numFmtId="49" fontId="1" fillId="0" borderId="1" xfId="6" applyNumberFormat="1" applyFont="1" applyBorder="1" applyAlignment="1">
      <alignment horizontal="center" vertical="top" wrapText="1"/>
    </xf>
    <xf numFmtId="49" fontId="1" fillId="0" borderId="1" xfId="6" applyNumberFormat="1" applyFont="1" applyBorder="1" applyAlignment="1">
      <alignment horizontal="right" vertical="top" wrapText="1"/>
    </xf>
    <xf numFmtId="49" fontId="1" fillId="0" borderId="12" xfId="6" applyNumberFormat="1" applyBorder="1" applyAlignment="1">
      <alignment horizontal="center" vertical="top" wrapText="1"/>
    </xf>
    <xf numFmtId="49" fontId="8" fillId="0" borderId="1" xfId="6" applyNumberFormat="1" applyFont="1" applyBorder="1" applyAlignment="1">
      <alignment vertical="top" wrapText="1"/>
    </xf>
    <xf numFmtId="49" fontId="7" fillId="5" borderId="2" xfId="6" applyNumberFormat="1" applyFont="1" applyFill="1" applyBorder="1" applyAlignment="1">
      <alignment horizontal="center" vertical="top" wrapText="1"/>
    </xf>
    <xf numFmtId="49" fontId="7" fillId="5" borderId="8" xfId="6" applyNumberFormat="1" applyFont="1" applyFill="1" applyBorder="1" applyAlignment="1">
      <alignment horizontal="center" vertical="top" wrapText="1"/>
    </xf>
    <xf numFmtId="49" fontId="1" fillId="0" borderId="2" xfId="6" applyNumberFormat="1" applyFont="1" applyBorder="1" applyAlignment="1">
      <alignment horizontal="center" vertical="top" wrapText="1"/>
    </xf>
    <xf numFmtId="49" fontId="1" fillId="0" borderId="8" xfId="6" applyNumberFormat="1" applyFont="1" applyBorder="1" applyAlignment="1">
      <alignment horizontal="center" vertical="top" wrapText="1"/>
    </xf>
    <xf numFmtId="49" fontId="7" fillId="0" borderId="2" xfId="6" applyNumberFormat="1" applyFont="1" applyBorder="1" applyAlignment="1">
      <alignment horizontal="center" vertical="top" wrapText="1"/>
    </xf>
    <xf numFmtId="49" fontId="7" fillId="0" borderId="8" xfId="6" applyNumberFormat="1" applyFont="1" applyBorder="1" applyAlignment="1">
      <alignment horizontal="center" vertical="top" wrapText="1"/>
    </xf>
    <xf numFmtId="49" fontId="1" fillId="0" borderId="2" xfId="6" applyNumberFormat="1" applyFont="1" applyBorder="1" applyAlignment="1">
      <alignment horizontal="left" vertical="top" wrapText="1"/>
    </xf>
    <xf numFmtId="49" fontId="1" fillId="0" borderId="8" xfId="6" applyNumberFormat="1" applyFont="1" applyBorder="1" applyAlignment="1">
      <alignment horizontal="left" vertical="top" wrapText="1"/>
    </xf>
    <xf numFmtId="49" fontId="10" fillId="6" borderId="1" xfId="4" applyNumberFormat="1" applyFont="1" applyFill="1" applyBorder="1" applyAlignment="1">
      <alignment horizontal="right" vertical="top" wrapText="1"/>
    </xf>
    <xf numFmtId="49" fontId="6" fillId="2" borderId="1" xfId="6" applyNumberFormat="1" applyFont="1" applyFill="1" applyBorder="1" applyAlignment="1">
      <alignment horizontal="right" vertical="top" wrapText="1"/>
    </xf>
    <xf numFmtId="49" fontId="4" fillId="6" borderId="1" xfId="6" applyNumberFormat="1" applyFont="1" applyFill="1" applyBorder="1" applyAlignment="1">
      <alignment horizontal="right" vertical="top" wrapText="1"/>
    </xf>
    <xf numFmtId="0" fontId="4" fillId="5" borderId="0" xfId="6" applyFont="1" applyFill="1" applyAlignment="1">
      <alignment horizontal="center" vertical="center" wrapText="1"/>
    </xf>
    <xf numFmtId="49" fontId="1" fillId="0" borderId="12" xfId="6" applyNumberFormat="1" applyFont="1" applyBorder="1" applyAlignment="1">
      <alignment horizontal="center" vertical="top" wrapText="1"/>
    </xf>
    <xf numFmtId="166" fontId="1" fillId="5" borderId="2" xfId="0" applyNumberFormat="1" applyFont="1" applyFill="1" applyBorder="1" applyAlignment="1">
      <alignment vertical="top"/>
    </xf>
    <xf numFmtId="166" fontId="1" fillId="5" borderId="12" xfId="0" applyNumberFormat="1" applyFont="1" applyFill="1" applyBorder="1" applyAlignment="1">
      <alignment vertical="top"/>
    </xf>
    <xf numFmtId="49" fontId="1" fillId="0" borderId="2" xfId="6" applyNumberFormat="1" applyBorder="1" applyAlignment="1">
      <alignment horizontal="left" vertical="top" wrapText="1"/>
    </xf>
    <xf numFmtId="49" fontId="1" fillId="0" borderId="12" xfId="6" applyNumberFormat="1" applyBorder="1" applyAlignment="1">
      <alignment horizontal="left" vertical="top" wrapText="1"/>
    </xf>
    <xf numFmtId="49" fontId="1" fillId="0" borderId="8" xfId="6" applyNumberFormat="1" applyBorder="1" applyAlignment="1">
      <alignment horizontal="left" vertical="top" wrapText="1"/>
    </xf>
    <xf numFmtId="49" fontId="8" fillId="0" borderId="10" xfId="6" applyNumberFormat="1" applyFont="1" applyBorder="1" applyAlignment="1">
      <alignment vertical="top" wrapText="1"/>
    </xf>
    <xf numFmtId="49" fontId="8" fillId="0" borderId="18" xfId="6" applyNumberFormat="1" applyFont="1" applyBorder="1" applyAlignment="1">
      <alignment vertical="top" wrapText="1"/>
    </xf>
    <xf numFmtId="49" fontId="8" fillId="0" borderId="17" xfId="6" applyNumberFormat="1" applyFont="1" applyBorder="1" applyAlignment="1">
      <alignment vertical="top" wrapText="1"/>
    </xf>
    <xf numFmtId="49" fontId="7" fillId="0" borderId="12" xfId="6" applyNumberFormat="1" applyFont="1" applyBorder="1" applyAlignment="1">
      <alignment horizontal="center" vertical="top" wrapText="1"/>
    </xf>
    <xf numFmtId="49" fontId="1" fillId="0" borderId="12" xfId="6" applyNumberFormat="1" applyFont="1" applyBorder="1" applyAlignment="1">
      <alignment horizontal="left" vertical="top" wrapText="1"/>
    </xf>
    <xf numFmtId="49" fontId="8" fillId="0" borderId="2" xfId="6" applyNumberFormat="1" applyFont="1" applyBorder="1" applyAlignment="1">
      <alignment horizontal="left" vertical="top" wrapText="1"/>
    </xf>
    <xf numFmtId="49" fontId="8" fillId="0" borderId="8" xfId="6" applyNumberFormat="1" applyFont="1" applyBorder="1" applyAlignment="1">
      <alignment horizontal="left" vertical="top" wrapText="1"/>
    </xf>
    <xf numFmtId="0" fontId="8" fillId="5" borderId="2" xfId="0" applyFont="1" applyFill="1" applyBorder="1" applyAlignment="1">
      <alignment vertical="top" wrapText="1"/>
    </xf>
    <xf numFmtId="0" fontId="8" fillId="5" borderId="12" xfId="0" applyFont="1" applyFill="1" applyBorder="1" applyAlignment="1">
      <alignment vertical="top" wrapText="1"/>
    </xf>
    <xf numFmtId="0" fontId="8" fillId="5" borderId="8" xfId="0" applyFont="1" applyFill="1" applyBorder="1" applyAlignment="1">
      <alignment vertical="top" wrapText="1"/>
    </xf>
    <xf numFmtId="166" fontId="1" fillId="5" borderId="2" xfId="6" applyNumberFormat="1" applyFill="1" applyBorder="1" applyAlignment="1">
      <alignment horizontal="right" vertical="top" wrapText="1"/>
    </xf>
    <xf numFmtId="166" fontId="1" fillId="5" borderId="12" xfId="6" applyNumberFormat="1" applyFill="1" applyBorder="1" applyAlignment="1">
      <alignment horizontal="right" vertical="top" wrapText="1"/>
    </xf>
    <xf numFmtId="166" fontId="1" fillId="5" borderId="8" xfId="6" applyNumberFormat="1" applyFill="1" applyBorder="1" applyAlignment="1">
      <alignment horizontal="right" vertical="top" wrapText="1"/>
    </xf>
    <xf numFmtId="0" fontId="1" fillId="5" borderId="1" xfId="6" applyFont="1" applyFill="1" applyBorder="1" applyAlignment="1">
      <alignment horizontal="center" vertical="top" wrapText="1"/>
    </xf>
    <xf numFmtId="49" fontId="7" fillId="5" borderId="1" xfId="6" applyNumberFormat="1" applyFont="1" applyFill="1" applyBorder="1" applyAlignment="1">
      <alignment horizontal="left" vertical="top" wrapText="1"/>
    </xf>
    <xf numFmtId="49" fontId="1" fillId="0" borderId="6" xfId="4" applyNumberFormat="1" applyFont="1" applyBorder="1" applyAlignment="1">
      <alignment horizontal="left" vertical="top" wrapText="1"/>
    </xf>
    <xf numFmtId="49" fontId="1" fillId="0" borderId="15" xfId="4" applyNumberFormat="1" applyFont="1" applyBorder="1" applyAlignment="1">
      <alignment horizontal="left" vertical="top" wrapText="1"/>
    </xf>
    <xf numFmtId="49" fontId="1" fillId="0" borderId="9" xfId="4" applyNumberFormat="1" applyFont="1" applyBorder="1" applyAlignment="1">
      <alignment horizontal="left" vertical="top" wrapText="1"/>
    </xf>
    <xf numFmtId="49" fontId="6" fillId="2" borderId="19" xfId="6" applyNumberFormat="1" applyFont="1" applyFill="1" applyBorder="1" applyAlignment="1">
      <alignment horizontal="right" vertical="top" wrapText="1"/>
    </xf>
    <xf numFmtId="49" fontId="6" fillId="2" borderId="15" xfId="6" applyNumberFormat="1" applyFont="1" applyFill="1" applyBorder="1" applyAlignment="1">
      <alignment horizontal="right" vertical="top" wrapText="1"/>
    </xf>
    <xf numFmtId="49" fontId="6" fillId="2" borderId="9" xfId="6" applyNumberFormat="1" applyFont="1" applyFill="1" applyBorder="1" applyAlignment="1">
      <alignment horizontal="right" vertical="top" wrapText="1"/>
    </xf>
    <xf numFmtId="49" fontId="6" fillId="6" borderId="6" xfId="4" applyNumberFormat="1" applyFont="1" applyFill="1" applyBorder="1" applyAlignment="1">
      <alignment horizontal="right" vertical="top" wrapText="1"/>
    </xf>
    <xf numFmtId="49" fontId="6" fillId="6" borderId="15" xfId="4" applyNumberFormat="1" applyFont="1" applyFill="1" applyBorder="1" applyAlignment="1">
      <alignment horizontal="right" vertical="top" wrapText="1"/>
    </xf>
    <xf numFmtId="49" fontId="6" fillId="6" borderId="9" xfId="4" applyNumberFormat="1" applyFont="1" applyFill="1" applyBorder="1" applyAlignment="1">
      <alignment horizontal="right" vertical="top" wrapText="1"/>
    </xf>
    <xf numFmtId="49" fontId="4" fillId="6" borderId="6" xfId="6" applyNumberFormat="1" applyFont="1" applyFill="1" applyBorder="1" applyAlignment="1">
      <alignment horizontal="right" vertical="top" wrapText="1"/>
    </xf>
    <xf numFmtId="49" fontId="4" fillId="6" borderId="15" xfId="6" applyNumberFormat="1" applyFont="1" applyFill="1" applyBorder="1" applyAlignment="1">
      <alignment horizontal="right" vertical="top" wrapText="1"/>
    </xf>
    <xf numFmtId="49" fontId="4" fillId="6" borderId="9" xfId="6" applyNumberFormat="1" applyFont="1" applyFill="1" applyBorder="1" applyAlignment="1">
      <alignment horizontal="right" vertical="top" wrapText="1"/>
    </xf>
    <xf numFmtId="49" fontId="6" fillId="15" borderId="6" xfId="4" applyNumberFormat="1" applyFont="1" applyFill="1" applyBorder="1" applyAlignment="1">
      <alignment horizontal="right" vertical="top" wrapText="1"/>
    </xf>
    <xf numFmtId="49" fontId="6" fillId="15" borderId="15" xfId="4" applyNumberFormat="1" applyFont="1" applyFill="1" applyBorder="1" applyAlignment="1">
      <alignment horizontal="right" vertical="top" wrapText="1"/>
    </xf>
    <xf numFmtId="49" fontId="6" fillId="15" borderId="9" xfId="4" applyNumberFormat="1" applyFont="1" applyFill="1" applyBorder="1" applyAlignment="1">
      <alignment horizontal="right" vertical="top" wrapText="1"/>
    </xf>
    <xf numFmtId="49" fontId="6" fillId="11" borderId="1" xfId="0" applyNumberFormat="1" applyFont="1" applyFill="1" applyBorder="1" applyAlignment="1">
      <alignment horizontal="center" vertical="center" wrapText="1"/>
    </xf>
    <xf numFmtId="0" fontId="4" fillId="0" borderId="0" xfId="0" applyFont="1" applyAlignment="1">
      <alignment horizontal="center" vertical="center"/>
    </xf>
  </cellXfs>
  <cellStyles count="10">
    <cellStyle name="Įprastas" xfId="0" builtinId="0"/>
    <cellStyle name="Įprastas 2" xfId="1" xr:uid="{00000000-0005-0000-0000-000000000000}"/>
    <cellStyle name="Įprastas 3" xfId="2" xr:uid="{00000000-0005-0000-0000-000001000000}"/>
    <cellStyle name="Kablelis 2" xfId="3" xr:uid="{00000000-0005-0000-0000-000002000000}"/>
    <cellStyle name="Normal 2" xfId="4" xr:uid="{00000000-0005-0000-0000-000004000000}"/>
    <cellStyle name="Normal 3" xfId="5" xr:uid="{00000000-0005-0000-0000-000005000000}"/>
    <cellStyle name="Normal_Sheet1" xfId="6" xr:uid="{00000000-0005-0000-0000-000006000000}"/>
    <cellStyle name="Paprastas 2" xfId="7" xr:uid="{00000000-0005-0000-0000-000007000000}"/>
    <cellStyle name="Paprastas_Lapas1" xfId="8" xr:uid="{00000000-0005-0000-0000-000008000000}"/>
    <cellStyle name="Procentai 2" xfId="9"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59999389629810485"/>
    <pageSetUpPr fitToPage="1"/>
  </sheetPr>
  <dimension ref="A1:N116"/>
  <sheetViews>
    <sheetView tabSelected="1" zoomScale="70" zoomScaleNormal="70" workbookViewId="0">
      <pane ySplit="9" topLeftCell="A10" activePane="bottomLeft" state="frozen"/>
      <selection activeCell="J5" sqref="A4:J9"/>
      <selection pane="bottomLeft" activeCell="P3" sqref="P3"/>
    </sheetView>
  </sheetViews>
  <sheetFormatPr defaultRowHeight="12.75" x14ac:dyDescent="0.2"/>
  <cols>
    <col min="1" max="1" width="4.42578125" style="162" customWidth="1"/>
    <col min="2" max="2" width="4" style="162" customWidth="1"/>
    <col min="3" max="3" width="4.28515625" style="162" customWidth="1"/>
    <col min="4" max="4" width="38.5703125" style="30" customWidth="1"/>
    <col min="5" max="5" width="6.140625" style="30" customWidth="1"/>
    <col min="6" max="6" width="33.140625" style="30" customWidth="1"/>
    <col min="7" max="7" width="20.85546875" style="30" customWidth="1"/>
    <col min="8" max="8" width="6.85546875" style="239" customWidth="1"/>
    <col min="9" max="9" width="12.5703125" style="162" customWidth="1"/>
    <col min="10" max="10" width="12.5703125" style="681" customWidth="1"/>
    <col min="11" max="11" width="25.5703125" style="30" customWidth="1"/>
    <col min="12" max="12" width="7.85546875" style="162" customWidth="1"/>
    <col min="13" max="13" width="7.85546875" style="681" customWidth="1"/>
    <col min="14" max="14" width="41" style="851" customWidth="1"/>
    <col min="15" max="16384" width="9.140625" style="30"/>
  </cols>
  <sheetData>
    <row r="1" spans="1:14" ht="59.25" customHeight="1" x14ac:dyDescent="0.2">
      <c r="A1" s="1148"/>
      <c r="B1" s="1148"/>
      <c r="C1" s="1148"/>
      <c r="D1" s="457"/>
      <c r="E1" s="458"/>
      <c r="F1" s="458"/>
      <c r="G1" s="458"/>
      <c r="H1" s="187"/>
      <c r="I1" s="187"/>
      <c r="J1" s="138"/>
      <c r="K1" s="1116"/>
      <c r="L1" s="1118" t="s">
        <v>1192</v>
      </c>
      <c r="M1" s="1118"/>
      <c r="N1" s="1118"/>
    </row>
    <row r="2" spans="1:14" ht="27" customHeight="1" x14ac:dyDescent="0.2">
      <c r="A2" s="1121" t="s">
        <v>919</v>
      </c>
      <c r="B2" s="1121"/>
      <c r="C2" s="1121"/>
      <c r="D2" s="1121"/>
      <c r="E2" s="1121"/>
      <c r="F2" s="1121"/>
      <c r="G2" s="1121"/>
      <c r="H2" s="1121"/>
      <c r="I2" s="1121"/>
      <c r="J2" s="1121"/>
      <c r="K2" s="1121"/>
      <c r="L2" s="1121"/>
      <c r="M2" s="1121"/>
      <c r="N2" s="1121"/>
    </row>
    <row r="3" spans="1:14" ht="13.5" customHeight="1" x14ac:dyDescent="0.2">
      <c r="A3" s="1149"/>
      <c r="B3" s="1149"/>
      <c r="C3" s="1149"/>
      <c r="D3" s="1149"/>
      <c r="E3" s="1149"/>
      <c r="F3" s="1149"/>
      <c r="G3" s="1149"/>
      <c r="H3" s="1149"/>
      <c r="I3" s="1149"/>
      <c r="J3" s="1149"/>
      <c r="K3" s="1149"/>
      <c r="L3" s="1149"/>
      <c r="M3" s="1149"/>
    </row>
    <row r="4" spans="1:14" ht="13.5" customHeight="1" x14ac:dyDescent="0.2">
      <c r="A4" s="236"/>
      <c r="B4" s="234"/>
      <c r="C4" s="234"/>
      <c r="D4" s="237"/>
      <c r="E4" s="237"/>
      <c r="F4" s="237"/>
      <c r="G4" s="237"/>
      <c r="H4" s="238"/>
      <c r="I4" s="234"/>
      <c r="J4" s="677"/>
      <c r="K4" s="1152"/>
      <c r="L4" s="1152"/>
      <c r="M4" s="1152"/>
    </row>
    <row r="5" spans="1:14" ht="27" customHeight="1" x14ac:dyDescent="0.2">
      <c r="A5" s="1142" t="s">
        <v>144</v>
      </c>
      <c r="B5" s="1142" t="s">
        <v>145</v>
      </c>
      <c r="C5" s="1142" t="s">
        <v>146</v>
      </c>
      <c r="D5" s="1156" t="s">
        <v>147</v>
      </c>
      <c r="E5" s="1146" t="s">
        <v>642</v>
      </c>
      <c r="F5" s="1147" t="s">
        <v>643</v>
      </c>
      <c r="G5" s="1147" t="s">
        <v>644</v>
      </c>
      <c r="H5" s="1155" t="s">
        <v>143</v>
      </c>
      <c r="I5" s="1150" t="s">
        <v>659</v>
      </c>
      <c r="J5" s="1150" t="s">
        <v>918</v>
      </c>
      <c r="K5" s="1150" t="s">
        <v>658</v>
      </c>
      <c r="L5" s="1150"/>
      <c r="M5" s="1150"/>
      <c r="N5" s="1150"/>
    </row>
    <row r="6" spans="1:14" ht="12.75" customHeight="1" x14ac:dyDescent="0.2">
      <c r="A6" s="1142"/>
      <c r="B6" s="1142"/>
      <c r="C6" s="1142"/>
      <c r="D6" s="1156"/>
      <c r="E6" s="1146"/>
      <c r="F6" s="1147"/>
      <c r="G6" s="1147"/>
      <c r="H6" s="1155"/>
      <c r="I6" s="1150"/>
      <c r="J6" s="1150"/>
      <c r="K6" s="1150" t="s">
        <v>148</v>
      </c>
      <c r="L6" s="1158" t="s">
        <v>913</v>
      </c>
      <c r="M6" s="1158" t="s">
        <v>914</v>
      </c>
      <c r="N6" s="1156" t="s">
        <v>915</v>
      </c>
    </row>
    <row r="7" spans="1:14" ht="19.5" customHeight="1" x14ac:dyDescent="0.2">
      <c r="A7" s="1142"/>
      <c r="B7" s="1142"/>
      <c r="C7" s="1142"/>
      <c r="D7" s="1156"/>
      <c r="E7" s="1146"/>
      <c r="F7" s="1147"/>
      <c r="G7" s="1147"/>
      <c r="H7" s="1155"/>
      <c r="I7" s="1150"/>
      <c r="J7" s="1150"/>
      <c r="K7" s="1150"/>
      <c r="L7" s="1158"/>
      <c r="M7" s="1158"/>
      <c r="N7" s="1156"/>
    </row>
    <row r="8" spans="1:14" ht="45" customHeight="1" x14ac:dyDescent="0.2">
      <c r="A8" s="1142"/>
      <c r="B8" s="1142"/>
      <c r="C8" s="1142"/>
      <c r="D8" s="1156"/>
      <c r="E8" s="1146"/>
      <c r="F8" s="1147"/>
      <c r="G8" s="1147"/>
      <c r="H8" s="1155"/>
      <c r="I8" s="1150"/>
      <c r="J8" s="1150"/>
      <c r="K8" s="1150"/>
      <c r="L8" s="1158"/>
      <c r="M8" s="1158"/>
      <c r="N8" s="1156"/>
    </row>
    <row r="9" spans="1:14" ht="41.25" customHeight="1" x14ac:dyDescent="0.2">
      <c r="A9" s="1142"/>
      <c r="B9" s="1142"/>
      <c r="C9" s="1142"/>
      <c r="D9" s="1156"/>
      <c r="E9" s="1146"/>
      <c r="F9" s="1147"/>
      <c r="G9" s="1147"/>
      <c r="H9" s="1155"/>
      <c r="I9" s="1150"/>
      <c r="J9" s="1150"/>
      <c r="K9" s="1150"/>
      <c r="L9" s="1158"/>
      <c r="M9" s="1158"/>
      <c r="N9" s="1156"/>
    </row>
    <row r="10" spans="1:14" ht="21.75" customHeight="1" x14ac:dyDescent="0.2">
      <c r="A10" s="1151" t="s">
        <v>278</v>
      </c>
      <c r="B10" s="1151"/>
      <c r="C10" s="1151"/>
      <c r="D10" s="1151"/>
      <c r="E10" s="1151"/>
      <c r="F10" s="1151"/>
      <c r="G10" s="1151"/>
      <c r="H10" s="1151"/>
      <c r="I10" s="1151"/>
      <c r="J10" s="1151"/>
      <c r="K10" s="1151"/>
      <c r="L10" s="675"/>
      <c r="M10" s="682"/>
      <c r="N10" s="852"/>
    </row>
    <row r="11" spans="1:14" ht="19.5" customHeight="1" x14ac:dyDescent="0.2">
      <c r="A11" s="663" t="s">
        <v>155</v>
      </c>
      <c r="B11" s="1129" t="s">
        <v>571</v>
      </c>
      <c r="C11" s="1130"/>
      <c r="D11" s="1130"/>
      <c r="E11" s="1130"/>
      <c r="F11" s="1130"/>
      <c r="G11" s="1130"/>
      <c r="H11" s="1130"/>
      <c r="I11" s="1130"/>
      <c r="J11" s="1130"/>
      <c r="K11" s="1130"/>
      <c r="L11" s="1130"/>
      <c r="M11" s="1130"/>
      <c r="N11" s="1131"/>
    </row>
    <row r="12" spans="1:14" s="180" customFormat="1" ht="31.5" customHeight="1" x14ac:dyDescent="0.2">
      <c r="A12" s="663" t="s">
        <v>155</v>
      </c>
      <c r="B12" s="663" t="s">
        <v>155</v>
      </c>
      <c r="C12" s="1129" t="s">
        <v>420</v>
      </c>
      <c r="D12" s="1130"/>
      <c r="E12" s="1130"/>
      <c r="F12" s="1130"/>
      <c r="G12" s="1130"/>
      <c r="H12" s="1130"/>
      <c r="I12" s="1130"/>
      <c r="J12" s="1130"/>
      <c r="K12" s="1130"/>
      <c r="L12" s="1130"/>
      <c r="M12" s="1130"/>
      <c r="N12" s="1131"/>
    </row>
    <row r="13" spans="1:14" ht="83.25" customHeight="1" x14ac:dyDescent="0.2">
      <c r="A13" s="662" t="s">
        <v>155</v>
      </c>
      <c r="B13" s="662" t="s">
        <v>155</v>
      </c>
      <c r="C13" s="662" t="s">
        <v>162</v>
      </c>
      <c r="D13" s="669" t="s">
        <v>421</v>
      </c>
      <c r="E13" s="671" t="s">
        <v>196</v>
      </c>
      <c r="F13" s="447" t="s">
        <v>728</v>
      </c>
      <c r="G13" s="447" t="s">
        <v>645</v>
      </c>
      <c r="H13" s="362" t="s">
        <v>1</v>
      </c>
      <c r="I13" s="344">
        <v>49</v>
      </c>
      <c r="J13" s="344">
        <v>45.8</v>
      </c>
      <c r="K13" s="665" t="s">
        <v>422</v>
      </c>
      <c r="L13" s="668">
        <v>600</v>
      </c>
      <c r="M13" s="825">
        <v>663</v>
      </c>
      <c r="N13" s="822" t="s">
        <v>926</v>
      </c>
    </row>
    <row r="14" spans="1:14" ht="58.5" customHeight="1" x14ac:dyDescent="0.2">
      <c r="A14" s="662" t="s">
        <v>155</v>
      </c>
      <c r="B14" s="662" t="s">
        <v>155</v>
      </c>
      <c r="C14" s="662" t="s">
        <v>164</v>
      </c>
      <c r="D14" s="355" t="s">
        <v>924</v>
      </c>
      <c r="E14" s="671" t="s">
        <v>196</v>
      </c>
      <c r="F14" s="447" t="s">
        <v>646</v>
      </c>
      <c r="G14" s="447" t="s">
        <v>645</v>
      </c>
      <c r="H14" s="362" t="s">
        <v>1</v>
      </c>
      <c r="I14" s="344">
        <v>1</v>
      </c>
      <c r="J14" s="344">
        <v>0</v>
      </c>
      <c r="K14" s="665" t="s">
        <v>460</v>
      </c>
      <c r="L14" s="825">
        <v>1</v>
      </c>
      <c r="M14" s="825">
        <v>1</v>
      </c>
      <c r="N14" s="853" t="s">
        <v>1191</v>
      </c>
    </row>
    <row r="15" spans="1:14" ht="30.75" customHeight="1" x14ac:dyDescent="0.2">
      <c r="A15" s="1120" t="s">
        <v>155</v>
      </c>
      <c r="B15" s="1120" t="s">
        <v>155</v>
      </c>
      <c r="C15" s="1120" t="s">
        <v>166</v>
      </c>
      <c r="D15" s="1137" t="s">
        <v>554</v>
      </c>
      <c r="E15" s="1153" t="s">
        <v>196</v>
      </c>
      <c r="F15" s="1143" t="s">
        <v>647</v>
      </c>
      <c r="G15" s="1144" t="s">
        <v>645</v>
      </c>
      <c r="H15" s="664" t="s">
        <v>1</v>
      </c>
      <c r="I15" s="344">
        <v>25</v>
      </c>
      <c r="J15" s="344">
        <v>25</v>
      </c>
      <c r="K15" s="1157" t="s">
        <v>447</v>
      </c>
      <c r="L15" s="1123">
        <v>30</v>
      </c>
      <c r="M15" s="1123">
        <v>20</v>
      </c>
      <c r="N15" s="1127" t="s">
        <v>925</v>
      </c>
    </row>
    <row r="16" spans="1:14" ht="25.5" customHeight="1" x14ac:dyDescent="0.2">
      <c r="A16" s="1120"/>
      <c r="B16" s="1120"/>
      <c r="C16" s="1120"/>
      <c r="D16" s="1137"/>
      <c r="E16" s="1153"/>
      <c r="F16" s="1143"/>
      <c r="G16" s="1144"/>
      <c r="H16" s="664" t="s">
        <v>14</v>
      </c>
      <c r="I16" s="344">
        <v>8.1999999999999993</v>
      </c>
      <c r="J16" s="344">
        <v>6.9</v>
      </c>
      <c r="K16" s="1157"/>
      <c r="L16" s="1123"/>
      <c r="M16" s="1123"/>
      <c r="N16" s="1128"/>
    </row>
    <row r="17" spans="1:14" ht="52.5" customHeight="1" x14ac:dyDescent="0.2">
      <c r="A17" s="662" t="s">
        <v>155</v>
      </c>
      <c r="B17" s="662" t="s">
        <v>155</v>
      </c>
      <c r="C17" s="662" t="s">
        <v>17</v>
      </c>
      <c r="D17" s="669" t="s">
        <v>379</v>
      </c>
      <c r="E17" s="145" t="s">
        <v>196</v>
      </c>
      <c r="F17" s="330" t="s">
        <v>648</v>
      </c>
      <c r="G17" s="447" t="s">
        <v>645</v>
      </c>
      <c r="H17" s="664" t="s">
        <v>1</v>
      </c>
      <c r="I17" s="344">
        <v>14</v>
      </c>
      <c r="J17" s="344">
        <v>7.9</v>
      </c>
      <c r="K17" s="665" t="s">
        <v>112</v>
      </c>
      <c r="L17" s="668">
        <v>110</v>
      </c>
      <c r="M17" s="825">
        <v>109</v>
      </c>
      <c r="N17" s="822" t="s">
        <v>927</v>
      </c>
    </row>
    <row r="18" spans="1:14" ht="55.5" customHeight="1" x14ac:dyDescent="0.2">
      <c r="A18" s="662" t="s">
        <v>155</v>
      </c>
      <c r="B18" s="662" t="s">
        <v>155</v>
      </c>
      <c r="C18" s="662" t="s">
        <v>2</v>
      </c>
      <c r="D18" s="669" t="s">
        <v>445</v>
      </c>
      <c r="E18" s="671" t="s">
        <v>196</v>
      </c>
      <c r="F18" s="447" t="s">
        <v>698</v>
      </c>
      <c r="G18" s="447" t="s">
        <v>649</v>
      </c>
      <c r="H18" s="665" t="s">
        <v>1</v>
      </c>
      <c r="I18" s="344">
        <v>50</v>
      </c>
      <c r="J18" s="344">
        <v>41.3</v>
      </c>
      <c r="K18" s="669" t="s">
        <v>427</v>
      </c>
      <c r="L18" s="662" t="s">
        <v>580</v>
      </c>
      <c r="M18" s="823" t="s">
        <v>580</v>
      </c>
      <c r="N18" s="853" t="s">
        <v>922</v>
      </c>
    </row>
    <row r="19" spans="1:14" ht="105.75" customHeight="1" x14ac:dyDescent="0.2">
      <c r="A19" s="1119" t="s">
        <v>155</v>
      </c>
      <c r="B19" s="1119" t="s">
        <v>155</v>
      </c>
      <c r="C19" s="1119" t="s">
        <v>8</v>
      </c>
      <c r="D19" s="1137" t="s">
        <v>448</v>
      </c>
      <c r="E19" s="1145" t="s">
        <v>196</v>
      </c>
      <c r="F19" s="1143" t="s">
        <v>650</v>
      </c>
      <c r="G19" s="1144" t="s">
        <v>645</v>
      </c>
      <c r="H19" s="664" t="s">
        <v>1</v>
      </c>
      <c r="I19" s="344">
        <v>144.69999999999999</v>
      </c>
      <c r="J19" s="344">
        <v>134.5</v>
      </c>
      <c r="K19" s="1122" t="s">
        <v>230</v>
      </c>
      <c r="L19" s="1123">
        <v>28</v>
      </c>
      <c r="M19" s="1123">
        <v>28</v>
      </c>
      <c r="N19" s="853" t="s">
        <v>921</v>
      </c>
    </row>
    <row r="20" spans="1:14" ht="21.75" hidden="1" customHeight="1" x14ac:dyDescent="0.2">
      <c r="A20" s="1119"/>
      <c r="B20" s="1119"/>
      <c r="C20" s="1119"/>
      <c r="D20" s="1137"/>
      <c r="E20" s="1145"/>
      <c r="F20" s="1143"/>
      <c r="G20" s="1144"/>
      <c r="H20" s="664"/>
      <c r="I20" s="344"/>
      <c r="J20" s="344"/>
      <c r="K20" s="1122"/>
      <c r="L20" s="1123"/>
      <c r="M20" s="1123"/>
      <c r="N20" s="853"/>
    </row>
    <row r="21" spans="1:14" ht="53.25" customHeight="1" x14ac:dyDescent="0.2">
      <c r="A21" s="662" t="s">
        <v>155</v>
      </c>
      <c r="B21" s="662" t="s">
        <v>155</v>
      </c>
      <c r="C21" s="662" t="s">
        <v>5</v>
      </c>
      <c r="D21" s="669" t="s">
        <v>245</v>
      </c>
      <c r="E21" s="661" t="s">
        <v>196</v>
      </c>
      <c r="F21" s="330" t="s">
        <v>651</v>
      </c>
      <c r="G21" s="447" t="s">
        <v>645</v>
      </c>
      <c r="H21" s="664" t="s">
        <v>1</v>
      </c>
      <c r="I21" s="344">
        <v>1</v>
      </c>
      <c r="J21" s="344">
        <v>1</v>
      </c>
      <c r="K21" s="665" t="s">
        <v>217</v>
      </c>
      <c r="L21" s="668">
        <v>1</v>
      </c>
      <c r="M21" s="825">
        <v>1</v>
      </c>
      <c r="N21" s="822" t="s">
        <v>920</v>
      </c>
    </row>
    <row r="22" spans="1:14" ht="16.5" customHeight="1" x14ac:dyDescent="0.2">
      <c r="A22" s="667" t="s">
        <v>155</v>
      </c>
      <c r="B22" s="667" t="s">
        <v>155</v>
      </c>
      <c r="C22" s="1125" t="s">
        <v>149</v>
      </c>
      <c r="D22" s="1125"/>
      <c r="E22" s="1125"/>
      <c r="F22" s="1125"/>
      <c r="G22" s="1125"/>
      <c r="H22" s="1125"/>
      <c r="I22" s="164">
        <f>SUM(I13:I21)</f>
        <v>292.89999999999998</v>
      </c>
      <c r="J22" s="164">
        <f>SUM(J13:J21)</f>
        <v>262.39999999999998</v>
      </c>
      <c r="K22" s="668"/>
      <c r="L22" s="122"/>
      <c r="M22" s="686"/>
      <c r="N22" s="853"/>
    </row>
    <row r="23" spans="1:14" ht="16.5" hidden="1" customHeight="1" x14ac:dyDescent="0.2">
      <c r="A23" s="667"/>
      <c r="B23" s="667"/>
      <c r="C23" s="667"/>
      <c r="D23" s="667"/>
      <c r="E23" s="667"/>
      <c r="F23" s="667"/>
      <c r="G23" s="667"/>
      <c r="H23" s="662" t="s">
        <v>1</v>
      </c>
      <c r="I23" s="344" t="e">
        <f>+I21+I19+I18+I17+I15+I14+#REF!+I13+#REF!+#REF!+#REF!+#REF!+#REF!</f>
        <v>#REF!</v>
      </c>
      <c r="J23" s="344" t="e">
        <f>+J21+J19+J18+J17+J15+J14+#REF!+J13+#REF!+#REF!+#REF!+#REF!+#REF!</f>
        <v>#REF!</v>
      </c>
      <c r="K23" s="668"/>
      <c r="L23" s="122"/>
      <c r="M23" s="686"/>
      <c r="N23" s="853"/>
    </row>
    <row r="24" spans="1:14" ht="16.5" hidden="1" customHeight="1" x14ac:dyDescent="0.2">
      <c r="A24" s="667"/>
      <c r="B24" s="667"/>
      <c r="C24" s="667"/>
      <c r="D24" s="667"/>
      <c r="E24" s="667"/>
      <c r="F24" s="667"/>
      <c r="G24" s="667"/>
      <c r="H24" s="662" t="s">
        <v>14</v>
      </c>
      <c r="I24" s="344" t="e">
        <f>+#REF!+#REF!+#REF!+#REF!+#REF!+I16+#REF!</f>
        <v>#REF!</v>
      </c>
      <c r="J24" s="344" t="e">
        <f>+#REF!+#REF!+#REF!+#REF!+#REF!+J16+#REF!</f>
        <v>#REF!</v>
      </c>
      <c r="K24" s="668"/>
      <c r="L24" s="122"/>
      <c r="M24" s="686"/>
      <c r="N24" s="853"/>
    </row>
    <row r="25" spans="1:14" ht="16.5" hidden="1" customHeight="1" x14ac:dyDescent="0.2">
      <c r="A25" s="667"/>
      <c r="B25" s="667"/>
      <c r="C25" s="667"/>
      <c r="D25" s="667"/>
      <c r="E25" s="667"/>
      <c r="F25" s="667"/>
      <c r="G25" s="667"/>
      <c r="H25" s="662" t="s">
        <v>3</v>
      </c>
      <c r="I25" s="344" t="e">
        <f>+I20+#REF!+#REF!</f>
        <v>#REF!</v>
      </c>
      <c r="J25" s="344" t="e">
        <f>+J20+#REF!+#REF!</f>
        <v>#REF!</v>
      </c>
      <c r="K25" s="668"/>
      <c r="L25" s="122"/>
      <c r="M25" s="686"/>
      <c r="N25" s="853"/>
    </row>
    <row r="26" spans="1:14" ht="16.5" hidden="1" customHeight="1" x14ac:dyDescent="0.2">
      <c r="A26" s="667"/>
      <c r="B26" s="667"/>
      <c r="C26" s="667"/>
      <c r="D26" s="667"/>
      <c r="E26" s="667"/>
      <c r="F26" s="667"/>
      <c r="G26" s="667"/>
      <c r="H26" s="662" t="s">
        <v>18</v>
      </c>
      <c r="I26" s="344" t="e">
        <f>+#REF!+#REF!+#REF!</f>
        <v>#REF!</v>
      </c>
      <c r="J26" s="344" t="e">
        <f>+#REF!+#REF!+#REF!</f>
        <v>#REF!</v>
      </c>
      <c r="K26" s="668"/>
      <c r="L26" s="122"/>
      <c r="M26" s="686"/>
      <c r="N26" s="853"/>
    </row>
    <row r="27" spans="1:14" ht="22.5" hidden="1" customHeight="1" x14ac:dyDescent="0.2">
      <c r="A27" s="667"/>
      <c r="B27" s="667"/>
      <c r="C27" s="667"/>
      <c r="D27" s="667"/>
      <c r="E27" s="667"/>
      <c r="F27" s="667"/>
      <c r="G27" s="667"/>
      <c r="H27" s="662" t="s">
        <v>4</v>
      </c>
      <c r="I27" s="344" t="e">
        <f>+#REF!+#REF!</f>
        <v>#REF!</v>
      </c>
      <c r="J27" s="344" t="e">
        <f>+#REF!+#REF!</f>
        <v>#REF!</v>
      </c>
      <c r="K27" s="668"/>
      <c r="L27" s="122"/>
      <c r="M27" s="686"/>
      <c r="N27" s="853"/>
    </row>
    <row r="28" spans="1:14" ht="16.5" hidden="1" customHeight="1" x14ac:dyDescent="0.2">
      <c r="A28" s="667"/>
      <c r="B28" s="667"/>
      <c r="C28" s="667"/>
      <c r="D28" s="667"/>
      <c r="E28" s="667"/>
      <c r="F28" s="667"/>
      <c r="G28" s="667"/>
      <c r="H28" s="662" t="s">
        <v>10</v>
      </c>
      <c r="I28" s="344"/>
      <c r="J28" s="344"/>
      <c r="K28" s="668"/>
      <c r="L28" s="122"/>
      <c r="M28" s="686"/>
      <c r="N28" s="853"/>
    </row>
    <row r="29" spans="1:14" ht="17.25" customHeight="1" x14ac:dyDescent="0.2">
      <c r="A29" s="667" t="s">
        <v>155</v>
      </c>
      <c r="B29" s="1136" t="s">
        <v>113</v>
      </c>
      <c r="C29" s="1136"/>
      <c r="D29" s="1136"/>
      <c r="E29" s="1136"/>
      <c r="F29" s="1136"/>
      <c r="G29" s="1136"/>
      <c r="H29" s="1136"/>
      <c r="I29" s="164">
        <f>SUM(I22)</f>
        <v>292.89999999999998</v>
      </c>
      <c r="J29" s="164">
        <f>SUM(J22)</f>
        <v>262.39999999999998</v>
      </c>
      <c r="K29" s="668"/>
      <c r="L29" s="137"/>
      <c r="M29" s="687"/>
      <c r="N29" s="853"/>
    </row>
    <row r="30" spans="1:14" ht="22.5" customHeight="1" x14ac:dyDescent="0.2">
      <c r="A30" s="663" t="s">
        <v>156</v>
      </c>
      <c r="B30" s="1124" t="s">
        <v>423</v>
      </c>
      <c r="C30" s="1124"/>
      <c r="D30" s="1124"/>
      <c r="E30" s="1124"/>
      <c r="F30" s="1124"/>
      <c r="G30" s="1124"/>
      <c r="H30" s="1124"/>
      <c r="I30" s="1124"/>
      <c r="J30" s="1124"/>
      <c r="K30" s="1124"/>
      <c r="L30" s="136"/>
      <c r="M30" s="683"/>
      <c r="N30" s="853"/>
    </row>
    <row r="31" spans="1:14" ht="20.25" customHeight="1" x14ac:dyDescent="0.2">
      <c r="A31" s="663" t="s">
        <v>156</v>
      </c>
      <c r="B31" s="663" t="s">
        <v>155</v>
      </c>
      <c r="C31" s="1124" t="s">
        <v>424</v>
      </c>
      <c r="D31" s="1124"/>
      <c r="E31" s="1124"/>
      <c r="F31" s="1124"/>
      <c r="G31" s="1124"/>
      <c r="H31" s="1124"/>
      <c r="I31" s="1124"/>
      <c r="J31" s="1124"/>
      <c r="K31" s="1124"/>
      <c r="L31" s="136"/>
      <c r="M31" s="683"/>
      <c r="N31" s="853"/>
    </row>
    <row r="32" spans="1:14" ht="39.75" customHeight="1" x14ac:dyDescent="0.2">
      <c r="A32" s="662" t="s">
        <v>156</v>
      </c>
      <c r="B32" s="662" t="s">
        <v>155</v>
      </c>
      <c r="C32" s="49" t="s">
        <v>155</v>
      </c>
      <c r="D32" s="670" t="s">
        <v>378</v>
      </c>
      <c r="E32" s="486">
        <v>1</v>
      </c>
      <c r="F32" s="491" t="s">
        <v>745</v>
      </c>
      <c r="G32" s="146" t="s">
        <v>688</v>
      </c>
      <c r="H32" s="665" t="s">
        <v>14</v>
      </c>
      <c r="I32" s="344">
        <v>535</v>
      </c>
      <c r="J32" s="344">
        <v>535</v>
      </c>
      <c r="K32" s="670" t="s">
        <v>191</v>
      </c>
      <c r="L32" s="668">
        <v>100</v>
      </c>
      <c r="M32" s="825">
        <v>100</v>
      </c>
      <c r="N32" s="827" t="s">
        <v>932</v>
      </c>
    </row>
    <row r="33" spans="1:14" ht="54.75" hidden="1" customHeight="1" x14ac:dyDescent="0.2">
      <c r="A33" s="49" t="s">
        <v>156</v>
      </c>
      <c r="B33" s="49" t="s">
        <v>155</v>
      </c>
      <c r="C33" s="49" t="s">
        <v>156</v>
      </c>
      <c r="D33" s="670" t="s">
        <v>384</v>
      </c>
      <c r="E33" s="670"/>
      <c r="F33" s="670"/>
      <c r="G33" s="670"/>
      <c r="H33" s="665" t="s">
        <v>1</v>
      </c>
      <c r="I33" s="344">
        <v>0</v>
      </c>
      <c r="J33" s="344">
        <v>0</v>
      </c>
      <c r="K33" s="670" t="s">
        <v>425</v>
      </c>
      <c r="L33" s="55"/>
      <c r="M33" s="688"/>
      <c r="N33" s="827" t="s">
        <v>425</v>
      </c>
    </row>
    <row r="34" spans="1:14" ht="23.25" customHeight="1" x14ac:dyDescent="0.2">
      <c r="A34" s="1119" t="s">
        <v>156</v>
      </c>
      <c r="B34" s="1119" t="s">
        <v>155</v>
      </c>
      <c r="C34" s="1119" t="s">
        <v>157</v>
      </c>
      <c r="D34" s="1122" t="s">
        <v>170</v>
      </c>
      <c r="E34" s="1132">
        <v>1</v>
      </c>
      <c r="F34" s="1122" t="s">
        <v>657</v>
      </c>
      <c r="G34" s="1122" t="s">
        <v>655</v>
      </c>
      <c r="H34" s="665" t="s">
        <v>1</v>
      </c>
      <c r="I34" s="396">
        <v>28.6</v>
      </c>
      <c r="J34" s="396">
        <v>20.9</v>
      </c>
      <c r="K34" s="1122" t="s">
        <v>570</v>
      </c>
      <c r="L34" s="1123">
        <v>100</v>
      </c>
      <c r="M34" s="1123">
        <v>100</v>
      </c>
      <c r="N34" s="1122" t="s">
        <v>929</v>
      </c>
    </row>
    <row r="35" spans="1:14" ht="23.25" customHeight="1" x14ac:dyDescent="0.2">
      <c r="A35" s="1119"/>
      <c r="B35" s="1119"/>
      <c r="C35" s="1119"/>
      <c r="D35" s="1122"/>
      <c r="E35" s="1141"/>
      <c r="F35" s="1154"/>
      <c r="G35" s="1154"/>
      <c r="H35" s="665" t="s">
        <v>3</v>
      </c>
      <c r="I35" s="396">
        <v>150.4</v>
      </c>
      <c r="J35" s="396">
        <v>117</v>
      </c>
      <c r="K35" s="1122"/>
      <c r="L35" s="1123"/>
      <c r="M35" s="1123"/>
      <c r="N35" s="1122"/>
    </row>
    <row r="36" spans="1:14" ht="23.25" customHeight="1" x14ac:dyDescent="0.2">
      <c r="A36" s="1119"/>
      <c r="B36" s="1119"/>
      <c r="C36" s="1119"/>
      <c r="D36" s="1122"/>
      <c r="E36" s="1141"/>
      <c r="F36" s="1154"/>
      <c r="G36" s="1154"/>
      <c r="H36" s="665" t="s">
        <v>4</v>
      </c>
      <c r="I36" s="396">
        <v>13.3</v>
      </c>
      <c r="J36" s="396">
        <v>10.3</v>
      </c>
      <c r="K36" s="1122"/>
      <c r="L36" s="1123"/>
      <c r="M36" s="1123"/>
      <c r="N36" s="1122"/>
    </row>
    <row r="37" spans="1:14" ht="21" customHeight="1" x14ac:dyDescent="0.2">
      <c r="A37" s="1119" t="s">
        <v>156</v>
      </c>
      <c r="B37" s="1119" t="s">
        <v>155</v>
      </c>
      <c r="C37" s="1119" t="s">
        <v>158</v>
      </c>
      <c r="D37" s="1122" t="s">
        <v>382</v>
      </c>
      <c r="E37" s="1132">
        <v>1</v>
      </c>
      <c r="F37" s="1126" t="s">
        <v>652</v>
      </c>
      <c r="G37" s="1126" t="s">
        <v>653</v>
      </c>
      <c r="H37" s="41" t="s">
        <v>1</v>
      </c>
      <c r="I37" s="396">
        <v>7.7</v>
      </c>
      <c r="J37" s="396">
        <v>3</v>
      </c>
      <c r="K37" s="1122" t="s">
        <v>331</v>
      </c>
      <c r="L37" s="1123" t="s">
        <v>634</v>
      </c>
      <c r="M37" s="1123" t="s">
        <v>634</v>
      </c>
      <c r="N37" s="1122" t="s">
        <v>930</v>
      </c>
    </row>
    <row r="38" spans="1:14" ht="21" customHeight="1" x14ac:dyDescent="0.2">
      <c r="A38" s="1119"/>
      <c r="B38" s="1119"/>
      <c r="C38" s="1119"/>
      <c r="D38" s="1122"/>
      <c r="E38" s="1132"/>
      <c r="F38" s="1126"/>
      <c r="G38" s="1126"/>
      <c r="H38" s="41" t="s">
        <v>4</v>
      </c>
      <c r="I38" s="396">
        <v>3.2</v>
      </c>
      <c r="J38" s="396">
        <v>1.9</v>
      </c>
      <c r="K38" s="1122"/>
      <c r="L38" s="1123"/>
      <c r="M38" s="1123"/>
      <c r="N38" s="1122"/>
    </row>
    <row r="39" spans="1:14" ht="21" customHeight="1" x14ac:dyDescent="0.2">
      <c r="A39" s="1119"/>
      <c r="B39" s="1119"/>
      <c r="C39" s="1119"/>
      <c r="D39" s="1122"/>
      <c r="E39" s="1132"/>
      <c r="F39" s="1126"/>
      <c r="G39" s="1126"/>
      <c r="H39" s="41" t="s">
        <v>3</v>
      </c>
      <c r="I39" s="396">
        <v>28.2</v>
      </c>
      <c r="J39" s="396">
        <v>21.7</v>
      </c>
      <c r="K39" s="1122"/>
      <c r="L39" s="1123"/>
      <c r="M39" s="1123"/>
      <c r="N39" s="1122"/>
    </row>
    <row r="40" spans="1:14" ht="21" customHeight="1" x14ac:dyDescent="0.2">
      <c r="A40" s="1119"/>
      <c r="B40" s="1119"/>
      <c r="C40" s="1119"/>
      <c r="D40" s="1122"/>
      <c r="E40" s="1132"/>
      <c r="F40" s="1126"/>
      <c r="G40" s="1126"/>
      <c r="H40" s="41" t="s">
        <v>11</v>
      </c>
      <c r="I40" s="396">
        <v>380</v>
      </c>
      <c r="J40" s="396">
        <v>380</v>
      </c>
      <c r="K40" s="1122"/>
      <c r="L40" s="1123"/>
      <c r="M40" s="1123"/>
      <c r="N40" s="1122"/>
    </row>
    <row r="41" spans="1:14" ht="23.25" customHeight="1" x14ac:dyDescent="0.2">
      <c r="A41" s="1119" t="s">
        <v>156</v>
      </c>
      <c r="B41" s="1119" t="s">
        <v>155</v>
      </c>
      <c r="C41" s="1140" t="s">
        <v>159</v>
      </c>
      <c r="D41" s="1122" t="s">
        <v>383</v>
      </c>
      <c r="E41" s="1132">
        <v>1</v>
      </c>
      <c r="F41" s="1126" t="s">
        <v>654</v>
      </c>
      <c r="G41" s="1126" t="s">
        <v>655</v>
      </c>
      <c r="H41" s="41" t="s">
        <v>1</v>
      </c>
      <c r="I41" s="396">
        <v>15.4</v>
      </c>
      <c r="J41" s="396">
        <v>0.3</v>
      </c>
      <c r="K41" s="1122" t="s">
        <v>331</v>
      </c>
      <c r="L41" s="1123" t="s">
        <v>633</v>
      </c>
      <c r="M41" s="1123" t="s">
        <v>633</v>
      </c>
      <c r="N41" s="1122" t="s">
        <v>931</v>
      </c>
    </row>
    <row r="42" spans="1:14" ht="23.25" customHeight="1" x14ac:dyDescent="0.2">
      <c r="A42" s="1119"/>
      <c r="B42" s="1119"/>
      <c r="C42" s="1140"/>
      <c r="D42" s="1122"/>
      <c r="E42" s="1132"/>
      <c r="F42" s="1126"/>
      <c r="G42" s="1126"/>
      <c r="H42" s="41" t="s">
        <v>4</v>
      </c>
      <c r="I42" s="396">
        <v>10.199999999999999</v>
      </c>
      <c r="J42" s="396">
        <v>9.9</v>
      </c>
      <c r="K42" s="1122"/>
      <c r="L42" s="1123"/>
      <c r="M42" s="1123"/>
      <c r="N42" s="1122"/>
    </row>
    <row r="43" spans="1:14" ht="23.25" customHeight="1" x14ac:dyDescent="0.2">
      <c r="A43" s="1119"/>
      <c r="B43" s="1119"/>
      <c r="C43" s="1140"/>
      <c r="D43" s="1122"/>
      <c r="E43" s="1132"/>
      <c r="F43" s="1126"/>
      <c r="G43" s="1126"/>
      <c r="H43" s="41" t="s">
        <v>3</v>
      </c>
      <c r="I43" s="396">
        <v>113.6</v>
      </c>
      <c r="J43" s="396">
        <v>111.8</v>
      </c>
      <c r="K43" s="1122"/>
      <c r="L43" s="1123"/>
      <c r="M43" s="1123"/>
      <c r="N43" s="1122"/>
    </row>
    <row r="44" spans="1:14" ht="23.25" hidden="1" customHeight="1" x14ac:dyDescent="0.2">
      <c r="A44" s="1119"/>
      <c r="B44" s="1119"/>
      <c r="C44" s="1140"/>
      <c r="D44" s="1122"/>
      <c r="E44" s="665"/>
      <c r="F44" s="665"/>
      <c r="G44" s="665"/>
      <c r="H44" s="41" t="s">
        <v>11</v>
      </c>
      <c r="I44" s="396">
        <v>0</v>
      </c>
      <c r="J44" s="396"/>
      <c r="K44" s="1122"/>
      <c r="L44" s="1123"/>
      <c r="M44" s="1123"/>
      <c r="N44" s="1122"/>
    </row>
    <row r="45" spans="1:14" ht="41.25" customHeight="1" x14ac:dyDescent="0.2">
      <c r="A45" s="662" t="s">
        <v>156</v>
      </c>
      <c r="B45" s="662" t="s">
        <v>155</v>
      </c>
      <c r="C45" s="49" t="s">
        <v>160</v>
      </c>
      <c r="D45" s="670" t="s">
        <v>639</v>
      </c>
      <c r="E45" s="448">
        <v>1</v>
      </c>
      <c r="F45" s="330" t="s">
        <v>656</v>
      </c>
      <c r="G45" s="452" t="s">
        <v>645</v>
      </c>
      <c r="H45" s="41" t="s">
        <v>1</v>
      </c>
      <c r="I45" s="344">
        <v>50</v>
      </c>
      <c r="J45" s="344">
        <v>50</v>
      </c>
      <c r="K45" s="670" t="s">
        <v>228</v>
      </c>
      <c r="L45" s="668">
        <v>27</v>
      </c>
      <c r="M45" s="878">
        <v>8</v>
      </c>
      <c r="N45" s="881" t="s">
        <v>962</v>
      </c>
    </row>
    <row r="46" spans="1:14" ht="54" customHeight="1" x14ac:dyDescent="0.2">
      <c r="A46" s="1120" t="s">
        <v>156</v>
      </c>
      <c r="B46" s="1120" t="s">
        <v>155</v>
      </c>
      <c r="C46" s="1134" t="s">
        <v>161</v>
      </c>
      <c r="D46" s="1122" t="s">
        <v>555</v>
      </c>
      <c r="E46" s="448">
        <v>1</v>
      </c>
      <c r="F46" s="330" t="s">
        <v>656</v>
      </c>
      <c r="G46" s="452" t="s">
        <v>645</v>
      </c>
      <c r="H46" s="665" t="s">
        <v>1</v>
      </c>
      <c r="I46" s="344">
        <v>72</v>
      </c>
      <c r="J46" s="344">
        <v>72</v>
      </c>
      <c r="K46" s="1122" t="s">
        <v>557</v>
      </c>
      <c r="L46" s="1119" t="s">
        <v>877</v>
      </c>
      <c r="M46" s="1119" t="s">
        <v>928</v>
      </c>
      <c r="N46" s="1122" t="s">
        <v>933</v>
      </c>
    </row>
    <row r="47" spans="1:14" ht="28.5" hidden="1" customHeight="1" x14ac:dyDescent="0.2">
      <c r="A47" s="1120"/>
      <c r="B47" s="1120"/>
      <c r="C47" s="1134"/>
      <c r="D47" s="1122"/>
      <c r="E47" s="665"/>
      <c r="F47" s="665"/>
      <c r="G47" s="665"/>
      <c r="H47" s="665" t="s">
        <v>556</v>
      </c>
      <c r="I47" s="344">
        <v>0</v>
      </c>
      <c r="J47" s="344"/>
      <c r="K47" s="1122"/>
      <c r="L47" s="1119"/>
      <c r="M47" s="1119"/>
      <c r="N47" s="1122"/>
    </row>
    <row r="48" spans="1:14" ht="71.25" customHeight="1" x14ac:dyDescent="0.2">
      <c r="A48" s="666" t="s">
        <v>156</v>
      </c>
      <c r="B48" s="666" t="s">
        <v>155</v>
      </c>
      <c r="C48" s="42" t="s">
        <v>164</v>
      </c>
      <c r="D48" s="665" t="s">
        <v>881</v>
      </c>
      <c r="E48" s="448">
        <v>1</v>
      </c>
      <c r="F48" s="330" t="s">
        <v>883</v>
      </c>
      <c r="G48" s="452" t="s">
        <v>653</v>
      </c>
      <c r="H48" s="665" t="s">
        <v>1</v>
      </c>
      <c r="I48" s="344">
        <v>40</v>
      </c>
      <c r="J48" s="344">
        <v>9.9</v>
      </c>
      <c r="K48" s="665" t="s">
        <v>882</v>
      </c>
      <c r="L48" s="662" t="s">
        <v>107</v>
      </c>
      <c r="M48" s="823" t="s">
        <v>107</v>
      </c>
      <c r="N48" s="853" t="s">
        <v>923</v>
      </c>
    </row>
    <row r="49" spans="1:14" ht="22.5" hidden="1" customHeight="1" x14ac:dyDescent="0.2">
      <c r="A49" s="1134" t="s">
        <v>156</v>
      </c>
      <c r="B49" s="1134" t="s">
        <v>155</v>
      </c>
      <c r="C49" s="1134" t="s">
        <v>166</v>
      </c>
      <c r="D49" s="1137" t="s">
        <v>561</v>
      </c>
      <c r="E49" s="664"/>
      <c r="F49" s="664"/>
      <c r="G49" s="664"/>
      <c r="H49" s="665" t="s">
        <v>1</v>
      </c>
      <c r="I49" s="344"/>
      <c r="J49" s="449"/>
      <c r="K49" s="1137" t="s">
        <v>562</v>
      </c>
      <c r="L49" s="1140" t="s">
        <v>196</v>
      </c>
      <c r="M49" s="1159" t="s">
        <v>196</v>
      </c>
      <c r="N49" s="853"/>
    </row>
    <row r="50" spans="1:14" ht="22.5" hidden="1" customHeight="1" x14ac:dyDescent="0.2">
      <c r="A50" s="1134"/>
      <c r="B50" s="1134"/>
      <c r="C50" s="1134"/>
      <c r="D50" s="1137"/>
      <c r="E50" s="664"/>
      <c r="F50" s="664"/>
      <c r="G50" s="664"/>
      <c r="H50" s="665" t="s">
        <v>4</v>
      </c>
      <c r="I50" s="344"/>
      <c r="J50" s="449"/>
      <c r="K50" s="1137"/>
      <c r="L50" s="1140"/>
      <c r="M50" s="1159"/>
      <c r="N50" s="853"/>
    </row>
    <row r="51" spans="1:14" ht="20.25" customHeight="1" x14ac:dyDescent="0.2">
      <c r="A51" s="667" t="s">
        <v>156</v>
      </c>
      <c r="B51" s="667" t="s">
        <v>155</v>
      </c>
      <c r="C51" s="1125" t="s">
        <v>149</v>
      </c>
      <c r="D51" s="1125"/>
      <c r="E51" s="1125"/>
      <c r="F51" s="1125"/>
      <c r="G51" s="1125"/>
      <c r="H51" s="1125"/>
      <c r="I51" s="164">
        <f>SUM(I32:I50)</f>
        <v>1447.6000000000001</v>
      </c>
      <c r="J51" s="164">
        <f>SUM(J32:J50)</f>
        <v>1343.7</v>
      </c>
      <c r="K51" s="142"/>
      <c r="L51" s="142"/>
      <c r="M51" s="689"/>
      <c r="N51" s="853"/>
    </row>
    <row r="52" spans="1:14" ht="16.5" customHeight="1" x14ac:dyDescent="0.2">
      <c r="A52" s="667" t="s">
        <v>156</v>
      </c>
      <c r="B52" s="1136" t="s">
        <v>113</v>
      </c>
      <c r="C52" s="1136"/>
      <c r="D52" s="1136"/>
      <c r="E52" s="1136"/>
      <c r="F52" s="1136"/>
      <c r="G52" s="1136"/>
      <c r="H52" s="1136"/>
      <c r="I52" s="163">
        <f>+I51</f>
        <v>1447.6000000000001</v>
      </c>
      <c r="J52" s="163">
        <f>+J51</f>
        <v>1343.7</v>
      </c>
      <c r="K52" s="159"/>
      <c r="L52" s="159"/>
      <c r="M52" s="690"/>
      <c r="N52" s="853"/>
    </row>
    <row r="53" spans="1:14" ht="20.25" customHeight="1" x14ac:dyDescent="0.2">
      <c r="A53" s="1139" t="s">
        <v>151</v>
      </c>
      <c r="B53" s="1139"/>
      <c r="C53" s="1139"/>
      <c r="D53" s="1139"/>
      <c r="E53" s="1139"/>
      <c r="F53" s="1139"/>
      <c r="G53" s="1139"/>
      <c r="H53" s="1139"/>
      <c r="I53" s="676">
        <f>+I52+I29</f>
        <v>1740.5</v>
      </c>
      <c r="J53" s="676">
        <f>+J52+J29</f>
        <v>1606.1</v>
      </c>
      <c r="K53" s="343"/>
      <c r="L53" s="135"/>
      <c r="M53" s="691"/>
    </row>
    <row r="54" spans="1:14" ht="14.25" customHeight="1" x14ac:dyDescent="0.2">
      <c r="A54" s="1125" t="s">
        <v>169</v>
      </c>
      <c r="B54" s="1125"/>
      <c r="C54" s="1125"/>
      <c r="D54" s="1125"/>
      <c r="E54" s="1125"/>
      <c r="F54" s="1125"/>
      <c r="G54" s="1125"/>
      <c r="H54" s="1125"/>
      <c r="I54" s="1107">
        <f>+I53-I55-I62</f>
        <v>0</v>
      </c>
      <c r="J54" s="1107">
        <f>+J53-J55-J62</f>
        <v>0</v>
      </c>
      <c r="K54" s="343"/>
      <c r="L54" s="135"/>
      <c r="M54" s="691"/>
    </row>
    <row r="55" spans="1:14" ht="19.5" customHeight="1" x14ac:dyDescent="0.2">
      <c r="A55" s="1138" t="s">
        <v>16</v>
      </c>
      <c r="B55" s="1138"/>
      <c r="C55" s="1138"/>
      <c r="D55" s="1138"/>
      <c r="E55" s="1138"/>
      <c r="F55" s="1138"/>
      <c r="G55" s="1138"/>
      <c r="H55" s="1138"/>
      <c r="I55" s="115">
        <f>SUM(I56:I61)</f>
        <v>1421.6</v>
      </c>
      <c r="J55" s="115">
        <f>SUM(J56:J61)</f>
        <v>1333.5</v>
      </c>
      <c r="K55" s="343"/>
      <c r="L55" s="135"/>
      <c r="M55" s="691"/>
    </row>
    <row r="56" spans="1:14" ht="14.25" customHeight="1" x14ac:dyDescent="0.2">
      <c r="A56" s="1133" t="s">
        <v>114</v>
      </c>
      <c r="B56" s="1133"/>
      <c r="C56" s="1133"/>
      <c r="D56" s="1133"/>
      <c r="E56" s="1133"/>
      <c r="F56" s="1133"/>
      <c r="G56" s="1133"/>
      <c r="H56" s="1133"/>
      <c r="I56" s="181">
        <f>+I48+I46+I45+I41+I37+I34+I21+I19+I18+I17+I15+I14+I13</f>
        <v>498.4</v>
      </c>
      <c r="J56" s="181">
        <f>+J48+J46+J45+J41+J37+J34+J21+J19+J18+J17+J15+J14+J13</f>
        <v>411.6</v>
      </c>
      <c r="K56" s="343"/>
      <c r="L56" s="135"/>
      <c r="M56" s="691"/>
    </row>
    <row r="57" spans="1:14" ht="15.75" customHeight="1" x14ac:dyDescent="0.2">
      <c r="A57" s="1133" t="s">
        <v>185</v>
      </c>
      <c r="B57" s="1133"/>
      <c r="C57" s="1133"/>
      <c r="D57" s="1133"/>
      <c r="E57" s="1133"/>
      <c r="F57" s="1133"/>
      <c r="G57" s="1133"/>
      <c r="H57" s="1133"/>
      <c r="I57" s="233">
        <f>+I47+I32+I16</f>
        <v>543.20000000000005</v>
      </c>
      <c r="J57" s="233">
        <f>+J47+J32+J16</f>
        <v>541.9</v>
      </c>
      <c r="K57" s="343"/>
      <c r="L57" s="135"/>
      <c r="M57" s="691"/>
    </row>
    <row r="58" spans="1:14" ht="16.5" customHeight="1" x14ac:dyDescent="0.2">
      <c r="A58" s="1133" t="s">
        <v>115</v>
      </c>
      <c r="B58" s="1133"/>
      <c r="C58" s="1133"/>
      <c r="D58" s="1133"/>
      <c r="E58" s="1133"/>
      <c r="F58" s="1133"/>
      <c r="G58" s="1133"/>
      <c r="H58" s="1133"/>
      <c r="I58" s="233"/>
      <c r="J58" s="233"/>
      <c r="K58" s="343"/>
      <c r="L58" s="135"/>
      <c r="M58" s="691"/>
    </row>
    <row r="59" spans="1:14" ht="15" customHeight="1" x14ac:dyDescent="0.2">
      <c r="A59" s="1133" t="s">
        <v>116</v>
      </c>
      <c r="B59" s="1133"/>
      <c r="C59" s="1133"/>
      <c r="D59" s="1133"/>
      <c r="E59" s="1133"/>
      <c r="F59" s="1133"/>
      <c r="G59" s="1133"/>
      <c r="H59" s="1133"/>
      <c r="I59" s="233"/>
      <c r="J59" s="233"/>
      <c r="K59" s="343"/>
      <c r="L59" s="135"/>
      <c r="M59" s="691"/>
    </row>
    <row r="60" spans="1:14" ht="13.5" customHeight="1" x14ac:dyDescent="0.2">
      <c r="A60" s="1133" t="s">
        <v>119</v>
      </c>
      <c r="B60" s="1133"/>
      <c r="C60" s="1133"/>
      <c r="D60" s="1133"/>
      <c r="E60" s="1133"/>
      <c r="F60" s="1133"/>
      <c r="G60" s="1133"/>
      <c r="H60" s="1133"/>
      <c r="I60" s="181">
        <f>+I44+I40</f>
        <v>380</v>
      </c>
      <c r="J60" s="181">
        <f>+J44+J40</f>
        <v>380</v>
      </c>
      <c r="K60" s="343"/>
      <c r="L60" s="135"/>
      <c r="M60" s="691"/>
    </row>
    <row r="61" spans="1:14" ht="12.75" customHeight="1" x14ac:dyDescent="0.2">
      <c r="A61" s="1133" t="s">
        <v>120</v>
      </c>
      <c r="B61" s="1133"/>
      <c r="C61" s="1133"/>
      <c r="D61" s="1133"/>
      <c r="E61" s="1133"/>
      <c r="F61" s="1133"/>
      <c r="G61" s="1133"/>
      <c r="H61" s="1133"/>
      <c r="I61" s="233"/>
      <c r="J61" s="233"/>
      <c r="K61" s="343"/>
      <c r="L61" s="135"/>
      <c r="M61" s="691"/>
    </row>
    <row r="62" spans="1:14" ht="16.5" customHeight="1" x14ac:dyDescent="0.2">
      <c r="A62" s="1135" t="s">
        <v>15</v>
      </c>
      <c r="B62" s="1135"/>
      <c r="C62" s="1135"/>
      <c r="D62" s="1135"/>
      <c r="E62" s="1135"/>
      <c r="F62" s="1135"/>
      <c r="G62" s="1135"/>
      <c r="H62" s="1135"/>
      <c r="I62" s="115">
        <f>+I63+I64+I65+I66</f>
        <v>318.89999999999998</v>
      </c>
      <c r="J62" s="115">
        <f>+J63+J64+J65+J66</f>
        <v>272.60000000000002</v>
      </c>
      <c r="K62" s="343"/>
      <c r="L62" s="135"/>
      <c r="M62" s="691"/>
    </row>
    <row r="63" spans="1:14" ht="12.75" customHeight="1" x14ac:dyDescent="0.2">
      <c r="A63" s="1133" t="s">
        <v>117</v>
      </c>
      <c r="B63" s="1133"/>
      <c r="C63" s="1133"/>
      <c r="D63" s="1133"/>
      <c r="E63" s="1133"/>
      <c r="F63" s="1133"/>
      <c r="G63" s="1133"/>
      <c r="H63" s="1133"/>
      <c r="I63" s="181">
        <f>+I43+I39+I35+I20</f>
        <v>292.2</v>
      </c>
      <c r="J63" s="181">
        <f>+J43+J39+J35+J20</f>
        <v>250.5</v>
      </c>
      <c r="K63" s="343"/>
      <c r="L63" s="135"/>
      <c r="M63" s="691"/>
    </row>
    <row r="64" spans="1:14" ht="12.75" customHeight="1" x14ac:dyDescent="0.2">
      <c r="A64" s="1133" t="s">
        <v>118</v>
      </c>
      <c r="B64" s="1133"/>
      <c r="C64" s="1133"/>
      <c r="D64" s="1133"/>
      <c r="E64" s="1133"/>
      <c r="F64" s="1133"/>
      <c r="G64" s="1133"/>
      <c r="H64" s="1133"/>
      <c r="I64" s="181">
        <f>+I42+I38+I36+I50</f>
        <v>26.7</v>
      </c>
      <c r="J64" s="181">
        <f>+J42+J38+J36+J50</f>
        <v>22.1</v>
      </c>
      <c r="K64" s="343"/>
      <c r="L64" s="135"/>
      <c r="M64" s="691"/>
    </row>
    <row r="65" spans="1:13" ht="12.75" customHeight="1" x14ac:dyDescent="0.2">
      <c r="A65" s="1133" t="s">
        <v>121</v>
      </c>
      <c r="B65" s="1133"/>
      <c r="C65" s="1133"/>
      <c r="D65" s="1133"/>
      <c r="E65" s="1133"/>
      <c r="F65" s="1133"/>
      <c r="G65" s="1133"/>
      <c r="H65" s="1133"/>
      <c r="I65" s="181"/>
      <c r="J65" s="679"/>
      <c r="K65" s="343"/>
      <c r="L65" s="135"/>
      <c r="M65" s="691"/>
    </row>
    <row r="66" spans="1:13" ht="12.75" customHeight="1" x14ac:dyDescent="0.2">
      <c r="A66" s="1133" t="s">
        <v>122</v>
      </c>
      <c r="B66" s="1133"/>
      <c r="C66" s="1133"/>
      <c r="D66" s="1133"/>
      <c r="E66" s="1133"/>
      <c r="F66" s="1133"/>
      <c r="G66" s="1133"/>
      <c r="H66" s="1133"/>
      <c r="I66" s="233"/>
      <c r="J66" s="680"/>
      <c r="K66" s="343"/>
      <c r="L66" s="135"/>
      <c r="M66" s="691"/>
    </row>
    <row r="67" spans="1:13" x14ac:dyDescent="0.2">
      <c r="K67" s="117"/>
    </row>
    <row r="68" spans="1:13" x14ac:dyDescent="0.2">
      <c r="K68" s="117"/>
    </row>
    <row r="69" spans="1:13" x14ac:dyDescent="0.2">
      <c r="K69" s="117"/>
    </row>
    <row r="70" spans="1:13" x14ac:dyDescent="0.2">
      <c r="K70" s="117"/>
    </row>
    <row r="71" spans="1:13" x14ac:dyDescent="0.2">
      <c r="K71" s="117"/>
    </row>
    <row r="72" spans="1:13" x14ac:dyDescent="0.2">
      <c r="K72" s="117"/>
    </row>
    <row r="73" spans="1:13" x14ac:dyDescent="0.2">
      <c r="K73" s="117"/>
    </row>
    <row r="74" spans="1:13" x14ac:dyDescent="0.2">
      <c r="K74" s="117"/>
    </row>
    <row r="75" spans="1:13" x14ac:dyDescent="0.2">
      <c r="K75" s="117"/>
    </row>
    <row r="76" spans="1:13" x14ac:dyDescent="0.2">
      <c r="K76" s="117"/>
    </row>
    <row r="77" spans="1:13" x14ac:dyDescent="0.2">
      <c r="K77" s="117"/>
    </row>
    <row r="78" spans="1:13" x14ac:dyDescent="0.2">
      <c r="K78" s="117"/>
    </row>
    <row r="79" spans="1:13" x14ac:dyDescent="0.2">
      <c r="K79" s="117"/>
    </row>
    <row r="80" spans="1:13" x14ac:dyDescent="0.2">
      <c r="K80" s="117"/>
    </row>
    <row r="81" spans="11:11" x14ac:dyDescent="0.2">
      <c r="K81" s="117"/>
    </row>
    <row r="82" spans="11:11" x14ac:dyDescent="0.2">
      <c r="K82" s="117"/>
    </row>
    <row r="83" spans="11:11" x14ac:dyDescent="0.2">
      <c r="K83" s="117"/>
    </row>
    <row r="84" spans="11:11" x14ac:dyDescent="0.2">
      <c r="K84" s="117"/>
    </row>
    <row r="85" spans="11:11" x14ac:dyDescent="0.2">
      <c r="K85" s="117"/>
    </row>
    <row r="86" spans="11:11" x14ac:dyDescent="0.2">
      <c r="K86" s="117"/>
    </row>
    <row r="87" spans="11:11" x14ac:dyDescent="0.2">
      <c r="K87" s="117"/>
    </row>
    <row r="88" spans="11:11" x14ac:dyDescent="0.2">
      <c r="K88" s="117"/>
    </row>
    <row r="89" spans="11:11" x14ac:dyDescent="0.2">
      <c r="K89" s="117"/>
    </row>
    <row r="90" spans="11:11" x14ac:dyDescent="0.2">
      <c r="K90" s="117"/>
    </row>
    <row r="91" spans="11:11" x14ac:dyDescent="0.2">
      <c r="K91" s="117"/>
    </row>
    <row r="92" spans="11:11" x14ac:dyDescent="0.2">
      <c r="K92" s="117"/>
    </row>
    <row r="93" spans="11:11" x14ac:dyDescent="0.2">
      <c r="K93" s="117"/>
    </row>
    <row r="94" spans="11:11" x14ac:dyDescent="0.2">
      <c r="K94" s="117"/>
    </row>
    <row r="95" spans="11:11" x14ac:dyDescent="0.2">
      <c r="K95" s="117"/>
    </row>
    <row r="96" spans="11:11" x14ac:dyDescent="0.2">
      <c r="K96" s="117"/>
    </row>
    <row r="97" spans="11:11" x14ac:dyDescent="0.2">
      <c r="K97" s="117"/>
    </row>
    <row r="98" spans="11:11" x14ac:dyDescent="0.2">
      <c r="K98" s="117"/>
    </row>
    <row r="99" spans="11:11" x14ac:dyDescent="0.2">
      <c r="K99" s="117"/>
    </row>
    <row r="100" spans="11:11" x14ac:dyDescent="0.2">
      <c r="K100" s="117"/>
    </row>
    <row r="101" spans="11:11" x14ac:dyDescent="0.2">
      <c r="K101" s="117"/>
    </row>
    <row r="102" spans="11:11" x14ac:dyDescent="0.2">
      <c r="K102" s="117"/>
    </row>
    <row r="103" spans="11:11" x14ac:dyDescent="0.2">
      <c r="K103" s="117"/>
    </row>
    <row r="104" spans="11:11" x14ac:dyDescent="0.2">
      <c r="K104" s="117"/>
    </row>
    <row r="105" spans="11:11" x14ac:dyDescent="0.2">
      <c r="K105" s="117"/>
    </row>
    <row r="106" spans="11:11" x14ac:dyDescent="0.2">
      <c r="K106" s="117"/>
    </row>
    <row r="107" spans="11:11" x14ac:dyDescent="0.2">
      <c r="K107" s="117"/>
    </row>
    <row r="108" spans="11:11" x14ac:dyDescent="0.2">
      <c r="K108" s="117"/>
    </row>
    <row r="109" spans="11:11" x14ac:dyDescent="0.2">
      <c r="K109" s="117"/>
    </row>
    <row r="110" spans="11:11" x14ac:dyDescent="0.2">
      <c r="K110" s="117"/>
    </row>
    <row r="111" spans="11:11" x14ac:dyDescent="0.2">
      <c r="K111" s="117"/>
    </row>
    <row r="112" spans="11:11" x14ac:dyDescent="0.2">
      <c r="K112" s="117"/>
    </row>
    <row r="113" spans="11:11" x14ac:dyDescent="0.2">
      <c r="K113" s="117"/>
    </row>
    <row r="114" spans="11:11" x14ac:dyDescent="0.2">
      <c r="K114" s="117"/>
    </row>
    <row r="115" spans="11:11" x14ac:dyDescent="0.2">
      <c r="K115" s="117"/>
    </row>
    <row r="116" spans="11:11" x14ac:dyDescent="0.2">
      <c r="K116" s="117"/>
    </row>
  </sheetData>
  <mergeCells count="112">
    <mergeCell ref="L46:L47"/>
    <mergeCell ref="L49:L50"/>
    <mergeCell ref="L6:L9"/>
    <mergeCell ref="M6:M9"/>
    <mergeCell ref="N6:N9"/>
    <mergeCell ref="M41:M44"/>
    <mergeCell ref="J5:J9"/>
    <mergeCell ref="L15:L16"/>
    <mergeCell ref="L19:L20"/>
    <mergeCell ref="L34:L36"/>
    <mergeCell ref="L37:L40"/>
    <mergeCell ref="K5:N5"/>
    <mergeCell ref="M15:M16"/>
    <mergeCell ref="M46:M47"/>
    <mergeCell ref="M49:M50"/>
    <mergeCell ref="K46:K47"/>
    <mergeCell ref="N41:N44"/>
    <mergeCell ref="N46:N47"/>
    <mergeCell ref="A1:C1"/>
    <mergeCell ref="A3:M3"/>
    <mergeCell ref="B5:B9"/>
    <mergeCell ref="C5:C9"/>
    <mergeCell ref="L41:L44"/>
    <mergeCell ref="K6:K9"/>
    <mergeCell ref="A10:K10"/>
    <mergeCell ref="K4:M4"/>
    <mergeCell ref="E15:E16"/>
    <mergeCell ref="B29:H29"/>
    <mergeCell ref="B19:B20"/>
    <mergeCell ref="D19:D20"/>
    <mergeCell ref="D34:D36"/>
    <mergeCell ref="C34:C36"/>
    <mergeCell ref="F34:F36"/>
    <mergeCell ref="G34:G36"/>
    <mergeCell ref="B30:K30"/>
    <mergeCell ref="I5:I9"/>
    <mergeCell ref="H5:H9"/>
    <mergeCell ref="D5:D9"/>
    <mergeCell ref="K15:K16"/>
    <mergeCell ref="D15:D16"/>
    <mergeCell ref="C19:C20"/>
    <mergeCell ref="A5:A9"/>
    <mergeCell ref="F15:F16"/>
    <mergeCell ref="G15:G16"/>
    <mergeCell ref="E19:E20"/>
    <mergeCell ref="F19:F20"/>
    <mergeCell ref="G19:G20"/>
    <mergeCell ref="E5:E9"/>
    <mergeCell ref="F5:F9"/>
    <mergeCell ref="G5:G9"/>
    <mergeCell ref="K34:K36"/>
    <mergeCell ref="C49:C50"/>
    <mergeCell ref="C46:C47"/>
    <mergeCell ref="G41:G43"/>
    <mergeCell ref="K41:K44"/>
    <mergeCell ref="A37:A40"/>
    <mergeCell ref="A64:H64"/>
    <mergeCell ref="C51:H51"/>
    <mergeCell ref="D49:D50"/>
    <mergeCell ref="A55:H55"/>
    <mergeCell ref="A63:H63"/>
    <mergeCell ref="D46:D47"/>
    <mergeCell ref="A53:H53"/>
    <mergeCell ref="C41:C44"/>
    <mergeCell ref="D41:D44"/>
    <mergeCell ref="A46:A47"/>
    <mergeCell ref="F41:F43"/>
    <mergeCell ref="E41:E43"/>
    <mergeCell ref="A41:A44"/>
    <mergeCell ref="K49:K50"/>
    <mergeCell ref="B41:B44"/>
    <mergeCell ref="B37:B40"/>
    <mergeCell ref="E34:E36"/>
    <mergeCell ref="K37:K40"/>
    <mergeCell ref="A66:H66"/>
    <mergeCell ref="A60:H60"/>
    <mergeCell ref="A57:H57"/>
    <mergeCell ref="B49:B50"/>
    <mergeCell ref="A54:H54"/>
    <mergeCell ref="A58:H58"/>
    <mergeCell ref="A65:H65"/>
    <mergeCell ref="A62:H62"/>
    <mergeCell ref="A59:H59"/>
    <mergeCell ref="A49:A50"/>
    <mergeCell ref="A61:H61"/>
    <mergeCell ref="B52:H52"/>
    <mergeCell ref="A56:H56"/>
    <mergeCell ref="B46:B47"/>
    <mergeCell ref="L1:N1"/>
    <mergeCell ref="B34:B36"/>
    <mergeCell ref="A15:A16"/>
    <mergeCell ref="B15:B16"/>
    <mergeCell ref="C15:C16"/>
    <mergeCell ref="A19:A20"/>
    <mergeCell ref="A34:A36"/>
    <mergeCell ref="A2:N2"/>
    <mergeCell ref="D37:D40"/>
    <mergeCell ref="C37:C40"/>
    <mergeCell ref="M19:M20"/>
    <mergeCell ref="M37:M40"/>
    <mergeCell ref="C31:K31"/>
    <mergeCell ref="C22:H22"/>
    <mergeCell ref="K19:K20"/>
    <mergeCell ref="M34:M36"/>
    <mergeCell ref="G37:G40"/>
    <mergeCell ref="N15:N16"/>
    <mergeCell ref="C12:N12"/>
    <mergeCell ref="B11:N11"/>
    <mergeCell ref="N34:N36"/>
    <mergeCell ref="N37:N40"/>
    <mergeCell ref="E37:E40"/>
    <mergeCell ref="F37:F40"/>
  </mergeCells>
  <phoneticPr fontId="18" type="noConversion"/>
  <pageMargins left="0.19685039370078741" right="0.19685039370078741" top="0.51181102362204722" bottom="0.19685039370078741" header="0" footer="0"/>
  <pageSetup paperSize="9" scale="6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59999389629810485"/>
    <pageSetUpPr fitToPage="1"/>
  </sheetPr>
  <dimension ref="A1:Q88"/>
  <sheetViews>
    <sheetView zoomScale="85" zoomScaleNormal="85" workbookViewId="0">
      <pane xSplit="11" ySplit="8" topLeftCell="L9" activePane="bottomRight" state="frozen"/>
      <selection activeCell="A2" sqref="A2:IV2"/>
      <selection pane="topRight" activeCell="A2" sqref="A2:IV2"/>
      <selection pane="bottomLeft" activeCell="A2" sqref="A2:IV2"/>
      <selection pane="bottomRight" activeCell="O5" sqref="O5"/>
    </sheetView>
  </sheetViews>
  <sheetFormatPr defaultRowHeight="30" customHeight="1" x14ac:dyDescent="0.2"/>
  <cols>
    <col min="1" max="1" width="3.5703125" style="321" customWidth="1"/>
    <col min="2" max="2" width="3.28515625" style="10" customWidth="1"/>
    <col min="3" max="3" width="3.42578125" style="10" customWidth="1"/>
    <col min="4" max="4" width="40.5703125" style="10" customWidth="1"/>
    <col min="5" max="5" width="5.85546875" style="10" customWidth="1"/>
    <col min="6" max="6" width="33.85546875" style="10" customWidth="1"/>
    <col min="7" max="7" width="25.28515625" style="10" customWidth="1"/>
    <col min="8" max="8" width="6.42578125" style="10" customWidth="1"/>
    <col min="9" max="9" width="13.5703125" style="177" customWidth="1"/>
    <col min="10" max="10" width="12.85546875" style="269" customWidth="1"/>
    <col min="11" max="11" width="29.28515625" style="10" customWidth="1"/>
    <col min="12" max="12" width="6.7109375" style="471" customWidth="1"/>
    <col min="13" max="13" width="6.7109375" style="711" customWidth="1"/>
    <col min="14" max="14" width="38" style="10" customWidth="1"/>
    <col min="15" max="16384" width="9.140625" style="10"/>
  </cols>
  <sheetData>
    <row r="1" spans="1:14" ht="16.5" hidden="1" customHeight="1" x14ac:dyDescent="0.2">
      <c r="A1" s="318"/>
      <c r="B1" s="165"/>
      <c r="C1" s="165"/>
      <c r="D1" s="165"/>
      <c r="E1" s="165"/>
      <c r="F1" s="165"/>
      <c r="G1" s="165"/>
      <c r="H1" s="165"/>
      <c r="I1" s="165"/>
      <c r="J1" s="859"/>
      <c r="K1" s="165"/>
      <c r="L1" s="453"/>
      <c r="M1" s="696"/>
    </row>
    <row r="2" spans="1:14" ht="17.25" hidden="1" customHeight="1" x14ac:dyDescent="0.2">
      <c r="A2" s="1164"/>
      <c r="B2" s="1164"/>
      <c r="C2" s="1164"/>
      <c r="D2" s="1164"/>
      <c r="E2" s="1164"/>
      <c r="F2" s="1164"/>
      <c r="G2" s="1164"/>
      <c r="H2" s="1164"/>
      <c r="I2" s="1164"/>
      <c r="J2" s="1164"/>
      <c r="K2" s="1164"/>
      <c r="L2" s="415"/>
      <c r="M2" s="697"/>
    </row>
    <row r="3" spans="1:14" ht="20.25" hidden="1" customHeight="1" x14ac:dyDescent="0.2">
      <c r="A3" s="166"/>
      <c r="B3" s="166"/>
      <c r="C3" s="166"/>
      <c r="D3" s="166"/>
      <c r="E3" s="166"/>
      <c r="F3" s="166"/>
      <c r="G3" s="166"/>
      <c r="H3" s="1192"/>
      <c r="I3" s="1192"/>
      <c r="J3" s="1192"/>
      <c r="K3" s="1192"/>
      <c r="L3" s="1192"/>
      <c r="M3" s="694"/>
    </row>
    <row r="4" spans="1:14" ht="18.75" hidden="1" customHeight="1" x14ac:dyDescent="0.2">
      <c r="A4" s="166"/>
      <c r="B4" s="166"/>
      <c r="C4" s="166"/>
      <c r="D4" s="166"/>
      <c r="E4" s="166"/>
      <c r="F4" s="166"/>
      <c r="G4" s="166"/>
      <c r="H4" s="217"/>
      <c r="I4" s="217"/>
      <c r="J4" s="831"/>
      <c r="K4" s="217"/>
      <c r="L4" s="217"/>
      <c r="M4" s="692"/>
    </row>
    <row r="5" spans="1:14" ht="31.5" customHeight="1" x14ac:dyDescent="0.2">
      <c r="A5" s="1142" t="s">
        <v>144</v>
      </c>
      <c r="B5" s="1142" t="s">
        <v>145</v>
      </c>
      <c r="C5" s="1142" t="s">
        <v>146</v>
      </c>
      <c r="D5" s="1156" t="s">
        <v>147</v>
      </c>
      <c r="E5" s="1146" t="s">
        <v>642</v>
      </c>
      <c r="F5" s="1147" t="s">
        <v>643</v>
      </c>
      <c r="G5" s="1147" t="s">
        <v>644</v>
      </c>
      <c r="H5" s="1155" t="s">
        <v>143</v>
      </c>
      <c r="I5" s="1150" t="s">
        <v>659</v>
      </c>
      <c r="J5" s="1201" t="s">
        <v>918</v>
      </c>
      <c r="K5" s="1150" t="s">
        <v>658</v>
      </c>
      <c r="L5" s="1150"/>
      <c r="M5" s="1150"/>
      <c r="N5" s="1150"/>
    </row>
    <row r="6" spans="1:14" ht="20.25" customHeight="1" x14ac:dyDescent="0.2">
      <c r="A6" s="1142"/>
      <c r="B6" s="1142"/>
      <c r="C6" s="1142"/>
      <c r="D6" s="1156"/>
      <c r="E6" s="1146"/>
      <c r="F6" s="1147"/>
      <c r="G6" s="1147"/>
      <c r="H6" s="1155"/>
      <c r="I6" s="1150"/>
      <c r="J6" s="1201"/>
      <c r="K6" s="1150" t="s">
        <v>148</v>
      </c>
      <c r="L6" s="1158" t="s">
        <v>913</v>
      </c>
      <c r="M6" s="1158" t="s">
        <v>914</v>
      </c>
      <c r="N6" s="1156" t="s">
        <v>915</v>
      </c>
    </row>
    <row r="7" spans="1:14" ht="30" customHeight="1" x14ac:dyDescent="0.2">
      <c r="A7" s="1142"/>
      <c r="B7" s="1142"/>
      <c r="C7" s="1142"/>
      <c r="D7" s="1156"/>
      <c r="E7" s="1146"/>
      <c r="F7" s="1147"/>
      <c r="G7" s="1147"/>
      <c r="H7" s="1155"/>
      <c r="I7" s="1150"/>
      <c r="J7" s="1201"/>
      <c r="K7" s="1150"/>
      <c r="L7" s="1158"/>
      <c r="M7" s="1158"/>
      <c r="N7" s="1156"/>
    </row>
    <row r="8" spans="1:14" ht="70.5" customHeight="1" x14ac:dyDescent="0.2">
      <c r="A8" s="1142"/>
      <c r="B8" s="1142"/>
      <c r="C8" s="1142"/>
      <c r="D8" s="1156"/>
      <c r="E8" s="1146"/>
      <c r="F8" s="1147"/>
      <c r="G8" s="1147"/>
      <c r="H8" s="1155"/>
      <c r="I8" s="1150"/>
      <c r="J8" s="1201"/>
      <c r="K8" s="1150"/>
      <c r="L8" s="1158"/>
      <c r="M8" s="1158"/>
      <c r="N8" s="1156"/>
    </row>
    <row r="9" spans="1:14" ht="13.5" customHeight="1" x14ac:dyDescent="0.2">
      <c r="A9" s="1142"/>
      <c r="B9" s="1142"/>
      <c r="C9" s="1142"/>
      <c r="D9" s="1156"/>
      <c r="E9" s="1146"/>
      <c r="F9" s="1147"/>
      <c r="G9" s="1147"/>
      <c r="H9" s="1155"/>
      <c r="I9" s="1150"/>
      <c r="J9" s="1201"/>
      <c r="K9" s="1150"/>
      <c r="L9" s="1158"/>
      <c r="M9" s="1158"/>
      <c r="N9" s="1156"/>
    </row>
    <row r="10" spans="1:14" ht="26.25" customHeight="1" x14ac:dyDescent="0.2">
      <c r="A10" s="1193" t="s">
        <v>279</v>
      </c>
      <c r="B10" s="1193"/>
      <c r="C10" s="1193"/>
      <c r="D10" s="1193"/>
      <c r="E10" s="1193"/>
      <c r="F10" s="1193"/>
      <c r="G10" s="1193"/>
      <c r="H10" s="1193"/>
      <c r="I10" s="1193"/>
      <c r="J10" s="1193"/>
      <c r="K10" s="1193"/>
      <c r="L10" s="454"/>
      <c r="M10" s="698"/>
      <c r="N10" s="695"/>
    </row>
    <row r="11" spans="1:14" ht="16.5" customHeight="1" x14ac:dyDescent="0.2">
      <c r="A11" s="12" t="s">
        <v>155</v>
      </c>
      <c r="B11" s="1166" t="s">
        <v>429</v>
      </c>
      <c r="C11" s="1166"/>
      <c r="D11" s="1166"/>
      <c r="E11" s="1166"/>
      <c r="F11" s="1166"/>
      <c r="G11" s="1166"/>
      <c r="H11" s="1166"/>
      <c r="I11" s="1166"/>
      <c r="J11" s="1166"/>
      <c r="K11" s="1166"/>
      <c r="L11" s="461"/>
      <c r="M11" s="699"/>
      <c r="N11" s="695"/>
    </row>
    <row r="12" spans="1:14" ht="17.25" customHeight="1" x14ac:dyDescent="0.2">
      <c r="A12" s="12" t="s">
        <v>155</v>
      </c>
      <c r="B12" s="12" t="s">
        <v>155</v>
      </c>
      <c r="C12" s="1166" t="s">
        <v>428</v>
      </c>
      <c r="D12" s="1166"/>
      <c r="E12" s="1166"/>
      <c r="F12" s="1166"/>
      <c r="G12" s="1166"/>
      <c r="H12" s="1166"/>
      <c r="I12" s="1166"/>
      <c r="J12" s="1166"/>
      <c r="K12" s="1166"/>
      <c r="L12" s="461"/>
      <c r="M12" s="699"/>
      <c r="N12" s="695"/>
    </row>
    <row r="13" spans="1:14" ht="118.5" customHeight="1" x14ac:dyDescent="0.2">
      <c r="A13" s="340" t="s">
        <v>155</v>
      </c>
      <c r="B13" s="363" t="s">
        <v>155</v>
      </c>
      <c r="C13" s="363" t="s">
        <v>155</v>
      </c>
      <c r="D13" s="366" t="s">
        <v>430</v>
      </c>
      <c r="E13" s="442" t="s">
        <v>196</v>
      </c>
      <c r="F13" s="435" t="s">
        <v>660</v>
      </c>
      <c r="G13" s="459" t="s">
        <v>661</v>
      </c>
      <c r="H13" s="366" t="s">
        <v>167</v>
      </c>
      <c r="I13" s="235">
        <v>87.2</v>
      </c>
      <c r="J13" s="854">
        <v>57.6</v>
      </c>
      <c r="K13" s="366" t="s">
        <v>260</v>
      </c>
      <c r="L13" s="455">
        <v>100</v>
      </c>
      <c r="M13" s="840">
        <v>100</v>
      </c>
      <c r="N13" s="824" t="s">
        <v>949</v>
      </c>
    </row>
    <row r="14" spans="1:14" ht="44.25" customHeight="1" x14ac:dyDescent="0.2">
      <c r="A14" s="340" t="s">
        <v>155</v>
      </c>
      <c r="B14" s="363" t="s">
        <v>155</v>
      </c>
      <c r="C14" s="363" t="s">
        <v>157</v>
      </c>
      <c r="D14" s="80" t="s">
        <v>253</v>
      </c>
      <c r="E14" s="434" t="s">
        <v>196</v>
      </c>
      <c r="F14" s="460" t="s">
        <v>662</v>
      </c>
      <c r="G14" s="90" t="s">
        <v>663</v>
      </c>
      <c r="H14" s="263" t="s">
        <v>14</v>
      </c>
      <c r="I14" s="361">
        <v>2.9</v>
      </c>
      <c r="J14" s="160">
        <v>2.8</v>
      </c>
      <c r="K14" s="372" t="s">
        <v>276</v>
      </c>
      <c r="L14" s="462">
        <v>60</v>
      </c>
      <c r="M14" s="1100">
        <v>54</v>
      </c>
      <c r="N14" s="1101" t="s">
        <v>1154</v>
      </c>
    </row>
    <row r="15" spans="1:14" ht="25.5" hidden="1" customHeight="1" x14ac:dyDescent="0.2">
      <c r="A15" s="1119" t="s">
        <v>155</v>
      </c>
      <c r="B15" s="1119" t="s">
        <v>155</v>
      </c>
      <c r="C15" s="1119" t="s">
        <v>158</v>
      </c>
      <c r="D15" s="1137" t="s">
        <v>312</v>
      </c>
      <c r="E15" s="402"/>
      <c r="F15" s="402"/>
      <c r="G15" s="402"/>
      <c r="H15" s="370" t="s">
        <v>1</v>
      </c>
      <c r="I15" s="361"/>
      <c r="J15" s="160"/>
      <c r="K15" s="1122" t="s">
        <v>299</v>
      </c>
      <c r="L15" s="1165">
        <v>800</v>
      </c>
      <c r="M15" s="1202">
        <v>800</v>
      </c>
      <c r="N15" s="1122"/>
    </row>
    <row r="16" spans="1:14" ht="22.5" hidden="1" customHeight="1" x14ac:dyDescent="0.2">
      <c r="A16" s="1119"/>
      <c r="B16" s="1119"/>
      <c r="C16" s="1119"/>
      <c r="D16" s="1137"/>
      <c r="E16" s="402"/>
      <c r="F16" s="402"/>
      <c r="G16" s="402"/>
      <c r="H16" s="370" t="s">
        <v>3</v>
      </c>
      <c r="I16" s="361"/>
      <c r="J16" s="160"/>
      <c r="K16" s="1122"/>
      <c r="L16" s="1165"/>
      <c r="M16" s="1202"/>
      <c r="N16" s="1122"/>
    </row>
    <row r="17" spans="1:14" ht="19.5" hidden="1" customHeight="1" x14ac:dyDescent="0.2">
      <c r="A17" s="1119"/>
      <c r="B17" s="1119"/>
      <c r="C17" s="1119"/>
      <c r="D17" s="1137"/>
      <c r="E17" s="402"/>
      <c r="F17" s="402"/>
      <c r="G17" s="402"/>
      <c r="H17" s="370" t="s">
        <v>4</v>
      </c>
      <c r="I17" s="361"/>
      <c r="J17" s="160"/>
      <c r="K17" s="1122"/>
      <c r="L17" s="1165"/>
      <c r="M17" s="1202"/>
      <c r="N17" s="1122"/>
    </row>
    <row r="18" spans="1:14" ht="54.75" customHeight="1" x14ac:dyDescent="0.2">
      <c r="A18" s="1119" t="s">
        <v>155</v>
      </c>
      <c r="B18" s="1119" t="s">
        <v>155</v>
      </c>
      <c r="C18" s="1119" t="s">
        <v>159</v>
      </c>
      <c r="D18" s="1137" t="s">
        <v>280</v>
      </c>
      <c r="E18" s="450">
        <v>1</v>
      </c>
      <c r="F18" s="451" t="s">
        <v>664</v>
      </c>
      <c r="G18" s="439" t="s">
        <v>649</v>
      </c>
      <c r="H18" s="370" t="s">
        <v>1</v>
      </c>
      <c r="I18" s="361">
        <v>0.4</v>
      </c>
      <c r="J18" s="160">
        <v>0.2</v>
      </c>
      <c r="K18" s="1122" t="s">
        <v>330</v>
      </c>
      <c r="L18" s="1165">
        <v>15</v>
      </c>
      <c r="M18" s="1194">
        <v>6</v>
      </c>
      <c r="N18" s="1122" t="s">
        <v>948</v>
      </c>
    </row>
    <row r="19" spans="1:14" ht="21" hidden="1" customHeight="1" x14ac:dyDescent="0.2">
      <c r="A19" s="1119"/>
      <c r="B19" s="1119"/>
      <c r="C19" s="1119"/>
      <c r="D19" s="1137"/>
      <c r="E19" s="402"/>
      <c r="F19" s="402"/>
      <c r="G19" s="402"/>
      <c r="H19" s="370" t="s">
        <v>3</v>
      </c>
      <c r="I19" s="361"/>
      <c r="J19" s="160"/>
      <c r="K19" s="1122"/>
      <c r="L19" s="1165"/>
      <c r="M19" s="1194"/>
      <c r="N19" s="1122"/>
    </row>
    <row r="20" spans="1:14" ht="21" hidden="1" customHeight="1" x14ac:dyDescent="0.2">
      <c r="A20" s="1119"/>
      <c r="B20" s="1119"/>
      <c r="C20" s="1119"/>
      <c r="D20" s="1137"/>
      <c r="E20" s="402"/>
      <c r="F20" s="402"/>
      <c r="G20" s="402"/>
      <c r="H20" s="370" t="s">
        <v>4</v>
      </c>
      <c r="I20" s="361"/>
      <c r="J20" s="160"/>
      <c r="K20" s="1122"/>
      <c r="L20" s="1165"/>
      <c r="M20" s="1194"/>
      <c r="N20" s="1122"/>
    </row>
    <row r="21" spans="1:14" ht="39" hidden="1" customHeight="1" x14ac:dyDescent="0.2">
      <c r="A21" s="1119"/>
      <c r="B21" s="1119"/>
      <c r="C21" s="1119"/>
      <c r="D21" s="1137"/>
      <c r="E21" s="402"/>
      <c r="F21" s="402"/>
      <c r="G21" s="402"/>
      <c r="H21" s="370"/>
      <c r="I21" s="361"/>
      <c r="J21" s="160"/>
      <c r="K21" s="1122"/>
      <c r="L21" s="1165"/>
      <c r="M21" s="1202"/>
      <c r="N21" s="1122"/>
    </row>
    <row r="22" spans="1:14" ht="39.75" hidden="1" customHeight="1" x14ac:dyDescent="0.2">
      <c r="A22" s="1119"/>
      <c r="B22" s="1119"/>
      <c r="C22" s="1119"/>
      <c r="D22" s="1137"/>
      <c r="E22" s="402"/>
      <c r="F22" s="402"/>
      <c r="G22" s="402"/>
      <c r="H22" s="370"/>
      <c r="I22" s="361"/>
      <c r="J22" s="160"/>
      <c r="K22" s="1122"/>
      <c r="L22" s="1165"/>
      <c r="M22" s="1202"/>
      <c r="N22" s="1122"/>
    </row>
    <row r="23" spans="1:14" ht="35.25" hidden="1" customHeight="1" x14ac:dyDescent="0.2">
      <c r="A23" s="1119"/>
      <c r="B23" s="1119"/>
      <c r="C23" s="1119"/>
      <c r="D23" s="1137"/>
      <c r="E23" s="402"/>
      <c r="F23" s="402"/>
      <c r="G23" s="402"/>
      <c r="H23" s="370"/>
      <c r="I23" s="361"/>
      <c r="J23" s="160"/>
      <c r="K23" s="1122"/>
      <c r="L23" s="1120"/>
      <c r="M23" s="1191"/>
      <c r="N23" s="1122"/>
    </row>
    <row r="24" spans="1:14" ht="42.75" hidden="1" customHeight="1" x14ac:dyDescent="0.2">
      <c r="A24" s="1119"/>
      <c r="B24" s="1119"/>
      <c r="C24" s="1119"/>
      <c r="D24" s="1137"/>
      <c r="E24" s="402"/>
      <c r="F24" s="402"/>
      <c r="G24" s="402"/>
      <c r="H24" s="370"/>
      <c r="I24" s="361"/>
      <c r="J24" s="160"/>
      <c r="K24" s="1122"/>
      <c r="L24" s="1120"/>
      <c r="M24" s="1191"/>
      <c r="N24" s="1122"/>
    </row>
    <row r="25" spans="1:14" ht="42.75" customHeight="1" x14ac:dyDescent="0.2">
      <c r="A25" s="641" t="s">
        <v>155</v>
      </c>
      <c r="B25" s="641" t="s">
        <v>155</v>
      </c>
      <c r="C25" s="641" t="s">
        <v>162</v>
      </c>
      <c r="D25" s="645" t="s">
        <v>873</v>
      </c>
      <c r="E25" s="651" t="s">
        <v>196</v>
      </c>
      <c r="F25" s="645" t="s">
        <v>698</v>
      </c>
      <c r="G25" s="645" t="s">
        <v>661</v>
      </c>
      <c r="H25" s="648" t="s">
        <v>14</v>
      </c>
      <c r="I25" s="396">
        <v>756.6</v>
      </c>
      <c r="J25" s="160">
        <v>756.5</v>
      </c>
      <c r="K25" s="638" t="s">
        <v>895</v>
      </c>
      <c r="L25" s="644" t="s">
        <v>896</v>
      </c>
      <c r="M25" s="1099" t="s">
        <v>950</v>
      </c>
      <c r="N25" s="1007" t="s">
        <v>1152</v>
      </c>
    </row>
    <row r="26" spans="1:14" ht="15.75" customHeight="1" x14ac:dyDescent="0.2">
      <c r="A26" s="41" t="s">
        <v>155</v>
      </c>
      <c r="B26" s="49" t="s">
        <v>155</v>
      </c>
      <c r="C26" s="1167" t="s">
        <v>149</v>
      </c>
      <c r="D26" s="1167"/>
      <c r="E26" s="1167"/>
      <c r="F26" s="1167"/>
      <c r="G26" s="1167"/>
      <c r="H26" s="1167"/>
      <c r="I26" s="163">
        <f>SUM(I13:I25)</f>
        <v>847.1</v>
      </c>
      <c r="J26" s="247">
        <f>SUM(J13:J25)</f>
        <v>817.1</v>
      </c>
      <c r="K26" s="56"/>
      <c r="L26" s="56"/>
      <c r="M26" s="702"/>
      <c r="N26" s="695"/>
    </row>
    <row r="27" spans="1:14" ht="15.75" customHeight="1" x14ac:dyDescent="0.2">
      <c r="A27" s="41" t="s">
        <v>155</v>
      </c>
      <c r="B27" s="1167" t="s">
        <v>150</v>
      </c>
      <c r="C27" s="1167"/>
      <c r="D27" s="1167"/>
      <c r="E27" s="1167"/>
      <c r="F27" s="1167"/>
      <c r="G27" s="1167"/>
      <c r="H27" s="1167"/>
      <c r="I27" s="163">
        <f>+I26</f>
        <v>847.1</v>
      </c>
      <c r="J27" s="247">
        <f>+J26</f>
        <v>817.1</v>
      </c>
      <c r="K27" s="56"/>
      <c r="L27" s="56"/>
      <c r="M27" s="702"/>
      <c r="N27" s="695"/>
    </row>
    <row r="28" spans="1:14" ht="16.5" customHeight="1" x14ac:dyDescent="0.2">
      <c r="A28" s="12" t="s">
        <v>156</v>
      </c>
      <c r="B28" s="1166" t="s">
        <v>433</v>
      </c>
      <c r="C28" s="1166"/>
      <c r="D28" s="1166"/>
      <c r="E28" s="1166"/>
      <c r="F28" s="1166"/>
      <c r="G28" s="1166"/>
      <c r="H28" s="1166"/>
      <c r="I28" s="1166"/>
      <c r="J28" s="1166"/>
      <c r="K28" s="1166"/>
      <c r="L28" s="461"/>
      <c r="M28" s="699"/>
      <c r="N28" s="695"/>
    </row>
    <row r="29" spans="1:14" ht="17.25" customHeight="1" x14ac:dyDescent="0.2">
      <c r="A29" s="12" t="s">
        <v>156</v>
      </c>
      <c r="B29" s="12" t="s">
        <v>155</v>
      </c>
      <c r="C29" s="1166" t="s">
        <v>572</v>
      </c>
      <c r="D29" s="1166"/>
      <c r="E29" s="1166"/>
      <c r="F29" s="1166"/>
      <c r="G29" s="1166"/>
      <c r="H29" s="1166"/>
      <c r="I29" s="1166"/>
      <c r="J29" s="1166"/>
      <c r="K29" s="1166"/>
      <c r="L29" s="461"/>
      <c r="M29" s="699"/>
      <c r="N29" s="695"/>
    </row>
    <row r="30" spans="1:14" ht="65.25" customHeight="1" x14ac:dyDescent="0.2">
      <c r="A30" s="412" t="s">
        <v>156</v>
      </c>
      <c r="B30" s="412" t="s">
        <v>155</v>
      </c>
      <c r="C30" s="412" t="s">
        <v>155</v>
      </c>
      <c r="D30" s="402" t="s">
        <v>385</v>
      </c>
      <c r="E30" s="144" t="s">
        <v>196</v>
      </c>
      <c r="F30" s="472" t="s">
        <v>665</v>
      </c>
      <c r="G30" s="472" t="s">
        <v>661</v>
      </c>
      <c r="H30" s="347" t="s">
        <v>1</v>
      </c>
      <c r="I30" s="339">
        <v>20</v>
      </c>
      <c r="J30" s="160">
        <v>20</v>
      </c>
      <c r="K30" s="403" t="s">
        <v>269</v>
      </c>
      <c r="L30" s="411">
        <v>20</v>
      </c>
      <c r="M30" s="942">
        <v>41</v>
      </c>
      <c r="N30" s="829" t="s">
        <v>1028</v>
      </c>
    </row>
    <row r="31" spans="1:14" ht="53.25" customHeight="1" x14ac:dyDescent="0.2">
      <c r="A31" s="346" t="s">
        <v>156</v>
      </c>
      <c r="B31" s="346" t="s">
        <v>155</v>
      </c>
      <c r="C31" s="346" t="s">
        <v>156</v>
      </c>
      <c r="D31" s="345" t="s">
        <v>325</v>
      </c>
      <c r="E31" s="144" t="s">
        <v>196</v>
      </c>
      <c r="F31" s="472" t="s">
        <v>665</v>
      </c>
      <c r="G31" s="472" t="s">
        <v>661</v>
      </c>
      <c r="H31" s="345" t="s">
        <v>1</v>
      </c>
      <c r="I31" s="235">
        <v>40</v>
      </c>
      <c r="J31" s="854">
        <v>40</v>
      </c>
      <c r="K31" s="887" t="s">
        <v>324</v>
      </c>
      <c r="L31" s="833">
        <v>83</v>
      </c>
      <c r="M31" s="833">
        <v>86</v>
      </c>
      <c r="N31" s="834" t="s">
        <v>935</v>
      </c>
    </row>
    <row r="32" spans="1:14" ht="51" customHeight="1" x14ac:dyDescent="0.2">
      <c r="A32" s="346" t="s">
        <v>156</v>
      </c>
      <c r="B32" s="346" t="s">
        <v>155</v>
      </c>
      <c r="C32" s="346" t="s">
        <v>158</v>
      </c>
      <c r="D32" s="347" t="s">
        <v>355</v>
      </c>
      <c r="E32" s="144" t="s">
        <v>196</v>
      </c>
      <c r="F32" s="472" t="s">
        <v>665</v>
      </c>
      <c r="G32" s="472" t="s">
        <v>661</v>
      </c>
      <c r="H32" s="345" t="s">
        <v>1</v>
      </c>
      <c r="I32" s="398">
        <v>10.9</v>
      </c>
      <c r="J32" s="860">
        <v>10.9</v>
      </c>
      <c r="K32" s="885" t="s">
        <v>231</v>
      </c>
      <c r="L32" s="833" t="s">
        <v>181</v>
      </c>
      <c r="M32" s="840" t="s">
        <v>937</v>
      </c>
      <c r="N32" s="829" t="s">
        <v>938</v>
      </c>
    </row>
    <row r="33" spans="1:17" ht="59.25" customHeight="1" x14ac:dyDescent="0.2">
      <c r="A33" s="412" t="s">
        <v>156</v>
      </c>
      <c r="B33" s="412" t="s">
        <v>155</v>
      </c>
      <c r="C33" s="412" t="s">
        <v>159</v>
      </c>
      <c r="D33" s="402" t="s">
        <v>356</v>
      </c>
      <c r="E33" s="144" t="s">
        <v>196</v>
      </c>
      <c r="F33" s="472" t="s">
        <v>665</v>
      </c>
      <c r="G33" s="472" t="s">
        <v>661</v>
      </c>
      <c r="H33" s="345" t="s">
        <v>1</v>
      </c>
      <c r="I33" s="235">
        <v>43.3</v>
      </c>
      <c r="J33" s="854">
        <v>42.8</v>
      </c>
      <c r="K33" s="885" t="s">
        <v>262</v>
      </c>
      <c r="L33" s="463" t="s">
        <v>334</v>
      </c>
      <c r="M33" s="463" t="s">
        <v>936</v>
      </c>
      <c r="N33" s="829" t="s">
        <v>934</v>
      </c>
      <c r="Q33" s="165"/>
    </row>
    <row r="34" spans="1:17" ht="59.25" customHeight="1" x14ac:dyDescent="0.2">
      <c r="A34" s="346" t="s">
        <v>156</v>
      </c>
      <c r="B34" s="346" t="s">
        <v>155</v>
      </c>
      <c r="C34" s="346" t="s">
        <v>160</v>
      </c>
      <c r="D34" s="347" t="s">
        <v>357</v>
      </c>
      <c r="E34" s="144" t="s">
        <v>196</v>
      </c>
      <c r="F34" s="472" t="s">
        <v>665</v>
      </c>
      <c r="G34" s="472" t="s">
        <v>661</v>
      </c>
      <c r="H34" s="345" t="s">
        <v>1</v>
      </c>
      <c r="I34" s="235">
        <v>10.3</v>
      </c>
      <c r="J34" s="854">
        <v>10.3</v>
      </c>
      <c r="K34" s="885" t="s">
        <v>326</v>
      </c>
      <c r="L34" s="464">
        <v>14000</v>
      </c>
      <c r="M34" s="839">
        <v>19008</v>
      </c>
      <c r="N34" s="841" t="s">
        <v>1031</v>
      </c>
    </row>
    <row r="35" spans="1:17" ht="118.5" customHeight="1" x14ac:dyDescent="0.2">
      <c r="A35" s="346" t="s">
        <v>156</v>
      </c>
      <c r="B35" s="346" t="s">
        <v>155</v>
      </c>
      <c r="C35" s="346" t="s">
        <v>161</v>
      </c>
      <c r="D35" s="399" t="s">
        <v>641</v>
      </c>
      <c r="E35" s="144" t="s">
        <v>196</v>
      </c>
      <c r="F35" s="472" t="s">
        <v>665</v>
      </c>
      <c r="G35" s="472" t="s">
        <v>661</v>
      </c>
      <c r="H35" s="345" t="s">
        <v>1</v>
      </c>
      <c r="I35" s="235">
        <v>20</v>
      </c>
      <c r="J35" s="854">
        <v>20</v>
      </c>
      <c r="K35" s="885" t="s">
        <v>270</v>
      </c>
      <c r="L35" s="464">
        <v>3</v>
      </c>
      <c r="M35" s="951">
        <v>-3</v>
      </c>
      <c r="N35" s="950" t="s">
        <v>1029</v>
      </c>
    </row>
    <row r="36" spans="1:17" ht="51.75" customHeight="1" x14ac:dyDescent="0.2">
      <c r="A36" s="346" t="s">
        <v>156</v>
      </c>
      <c r="B36" s="346" t="s">
        <v>155</v>
      </c>
      <c r="C36" s="346" t="s">
        <v>162</v>
      </c>
      <c r="D36" s="341" t="s">
        <v>377</v>
      </c>
      <c r="E36" s="144" t="s">
        <v>196</v>
      </c>
      <c r="F36" s="472" t="s">
        <v>665</v>
      </c>
      <c r="G36" s="472" t="s">
        <v>661</v>
      </c>
      <c r="H36" s="345" t="s">
        <v>1</v>
      </c>
      <c r="I36" s="235">
        <v>8</v>
      </c>
      <c r="J36" s="854">
        <v>8</v>
      </c>
      <c r="K36" s="885" t="s">
        <v>942</v>
      </c>
      <c r="L36" s="455">
        <v>285</v>
      </c>
      <c r="M36" s="840">
        <v>444</v>
      </c>
      <c r="N36" s="842" t="s">
        <v>943</v>
      </c>
    </row>
    <row r="37" spans="1:17" ht="50.25" customHeight="1" x14ac:dyDescent="0.2">
      <c r="A37" s="346" t="s">
        <v>156</v>
      </c>
      <c r="B37" s="346" t="s">
        <v>156</v>
      </c>
      <c r="C37" s="346" t="s">
        <v>163</v>
      </c>
      <c r="D37" s="403" t="s">
        <v>547</v>
      </c>
      <c r="E37" s="144" t="s">
        <v>196</v>
      </c>
      <c r="F37" s="472" t="s">
        <v>665</v>
      </c>
      <c r="G37" s="472" t="s">
        <v>661</v>
      </c>
      <c r="H37" s="345" t="s">
        <v>1</v>
      </c>
      <c r="I37" s="235">
        <v>36.1</v>
      </c>
      <c r="J37" s="854">
        <v>36.1</v>
      </c>
      <c r="K37" s="885" t="s">
        <v>407</v>
      </c>
      <c r="L37" s="833">
        <v>220</v>
      </c>
      <c r="M37" s="840">
        <v>248</v>
      </c>
      <c r="N37" s="842" t="s">
        <v>939</v>
      </c>
    </row>
    <row r="38" spans="1:17" ht="91.5" customHeight="1" x14ac:dyDescent="0.2">
      <c r="A38" s="346" t="s">
        <v>156</v>
      </c>
      <c r="B38" s="346" t="s">
        <v>155</v>
      </c>
      <c r="C38" s="346" t="s">
        <v>164</v>
      </c>
      <c r="D38" s="403" t="s">
        <v>573</v>
      </c>
      <c r="E38" s="144" t="s">
        <v>196</v>
      </c>
      <c r="F38" s="472" t="s">
        <v>665</v>
      </c>
      <c r="G38" s="472" t="s">
        <v>661</v>
      </c>
      <c r="H38" s="345" t="s">
        <v>1</v>
      </c>
      <c r="I38" s="235">
        <v>21.1</v>
      </c>
      <c r="J38" s="854">
        <v>21.1</v>
      </c>
      <c r="K38" s="885" t="s">
        <v>432</v>
      </c>
      <c r="L38" s="455">
        <v>1750</v>
      </c>
      <c r="M38" s="840">
        <v>1257</v>
      </c>
      <c r="N38" s="828" t="s">
        <v>940</v>
      </c>
    </row>
    <row r="39" spans="1:17" ht="46.5" customHeight="1" x14ac:dyDescent="0.2">
      <c r="A39" s="400" t="s">
        <v>156</v>
      </c>
      <c r="B39" s="400" t="s">
        <v>155</v>
      </c>
      <c r="C39" s="400" t="s">
        <v>165</v>
      </c>
      <c r="D39" s="402" t="s">
        <v>558</v>
      </c>
      <c r="E39" s="144" t="s">
        <v>196</v>
      </c>
      <c r="F39" s="472" t="s">
        <v>665</v>
      </c>
      <c r="G39" s="472" t="s">
        <v>661</v>
      </c>
      <c r="H39" s="366" t="s">
        <v>1</v>
      </c>
      <c r="I39" s="235">
        <v>19.100000000000001</v>
      </c>
      <c r="J39" s="854">
        <v>19.100000000000001</v>
      </c>
      <c r="K39" s="834" t="s">
        <v>559</v>
      </c>
      <c r="L39" s="836">
        <v>1800</v>
      </c>
      <c r="M39" s="836">
        <v>2868</v>
      </c>
      <c r="N39" s="834" t="s">
        <v>941</v>
      </c>
    </row>
    <row r="40" spans="1:17" ht="94.5" customHeight="1" x14ac:dyDescent="0.2">
      <c r="A40" s="371" t="s">
        <v>156</v>
      </c>
      <c r="B40" s="371" t="s">
        <v>155</v>
      </c>
      <c r="C40" s="371" t="s">
        <v>166</v>
      </c>
      <c r="D40" s="403" t="s">
        <v>606</v>
      </c>
      <c r="E40" s="144" t="s">
        <v>196</v>
      </c>
      <c r="F40" s="472" t="s">
        <v>665</v>
      </c>
      <c r="G40" s="472" t="s">
        <v>661</v>
      </c>
      <c r="H40" s="366" t="s">
        <v>1</v>
      </c>
      <c r="I40" s="235">
        <v>40</v>
      </c>
      <c r="J40" s="854">
        <v>0</v>
      </c>
      <c r="K40" s="367" t="s">
        <v>579</v>
      </c>
      <c r="L40" s="455">
        <v>1</v>
      </c>
      <c r="M40" s="892">
        <v>0</v>
      </c>
      <c r="N40" s="886" t="s">
        <v>1157</v>
      </c>
    </row>
    <row r="41" spans="1:17" ht="24.75" hidden="1" customHeight="1" x14ac:dyDescent="0.2">
      <c r="A41" s="400"/>
      <c r="B41" s="400"/>
      <c r="C41" s="400"/>
      <c r="D41" s="402"/>
      <c r="E41" s="402"/>
      <c r="F41" s="402"/>
      <c r="G41" s="402"/>
      <c r="H41" s="366"/>
      <c r="I41" s="235"/>
      <c r="J41" s="854"/>
      <c r="K41" s="404"/>
      <c r="L41" s="411"/>
      <c r="M41" s="703"/>
      <c r="N41" s="826"/>
    </row>
    <row r="42" spans="1:17" ht="78" customHeight="1" x14ac:dyDescent="0.2">
      <c r="A42" s="371" t="s">
        <v>156</v>
      </c>
      <c r="B42" s="371" t="s">
        <v>155</v>
      </c>
      <c r="C42" s="371" t="s">
        <v>8</v>
      </c>
      <c r="D42" s="370" t="s">
        <v>246</v>
      </c>
      <c r="E42" s="145" t="s">
        <v>196</v>
      </c>
      <c r="F42" s="473" t="s">
        <v>666</v>
      </c>
      <c r="G42" s="472" t="s">
        <v>667</v>
      </c>
      <c r="H42" s="366" t="s">
        <v>1</v>
      </c>
      <c r="I42" s="235">
        <v>1</v>
      </c>
      <c r="J42" s="854">
        <v>0</v>
      </c>
      <c r="K42" s="367" t="s">
        <v>59</v>
      </c>
      <c r="L42" s="455">
        <v>1</v>
      </c>
      <c r="M42" s="840">
        <v>0</v>
      </c>
      <c r="N42" s="822" t="s">
        <v>944</v>
      </c>
    </row>
    <row r="43" spans="1:17" ht="15.75" customHeight="1" x14ac:dyDescent="0.2">
      <c r="A43" s="12" t="s">
        <v>156</v>
      </c>
      <c r="B43" s="25" t="s">
        <v>155</v>
      </c>
      <c r="C43" s="1167" t="s">
        <v>149</v>
      </c>
      <c r="D43" s="1167"/>
      <c r="E43" s="1167"/>
      <c r="F43" s="1167"/>
      <c r="G43" s="1167"/>
      <c r="H43" s="1167"/>
      <c r="I43" s="163">
        <f>SUM(I30:I42)</f>
        <v>269.79999999999995</v>
      </c>
      <c r="J43" s="247">
        <f>SUM(J30:J42)</f>
        <v>228.29999999999998</v>
      </c>
      <c r="K43" s="94"/>
      <c r="L43" s="465"/>
      <c r="M43" s="704"/>
      <c r="N43" s="695"/>
    </row>
    <row r="44" spans="1:17" ht="15.75" customHeight="1" x14ac:dyDescent="0.2">
      <c r="A44" s="12" t="s">
        <v>156</v>
      </c>
      <c r="B44" s="1167" t="s">
        <v>113</v>
      </c>
      <c r="C44" s="1167"/>
      <c r="D44" s="1167"/>
      <c r="E44" s="1167"/>
      <c r="F44" s="1167"/>
      <c r="G44" s="1167"/>
      <c r="H44" s="1167"/>
      <c r="I44" s="163">
        <f>+I43</f>
        <v>269.79999999999995</v>
      </c>
      <c r="J44" s="247">
        <f>+J43</f>
        <v>228.29999999999998</v>
      </c>
      <c r="K44" s="7"/>
      <c r="L44" s="56"/>
      <c r="M44" s="702"/>
      <c r="N44" s="695"/>
    </row>
    <row r="45" spans="1:17" ht="17.25" customHeight="1" x14ac:dyDescent="0.2">
      <c r="A45" s="12" t="s">
        <v>157</v>
      </c>
      <c r="B45" s="1166" t="s">
        <v>26</v>
      </c>
      <c r="C45" s="1166"/>
      <c r="D45" s="1166"/>
      <c r="E45" s="1166"/>
      <c r="F45" s="1166"/>
      <c r="G45" s="1166"/>
      <c r="H45" s="1166"/>
      <c r="I45" s="1166"/>
      <c r="J45" s="1166"/>
      <c r="K45" s="1166"/>
      <c r="L45" s="461"/>
      <c r="M45" s="699"/>
      <c r="N45" s="695"/>
    </row>
    <row r="46" spans="1:17" ht="15.75" customHeight="1" x14ac:dyDescent="0.2">
      <c r="A46" s="12" t="s">
        <v>157</v>
      </c>
      <c r="B46" s="12" t="s">
        <v>155</v>
      </c>
      <c r="C46" s="1166" t="s">
        <v>434</v>
      </c>
      <c r="D46" s="1166"/>
      <c r="E46" s="1166"/>
      <c r="F46" s="1166"/>
      <c r="G46" s="1166"/>
      <c r="H46" s="1166"/>
      <c r="I46" s="1166"/>
      <c r="J46" s="1166"/>
      <c r="K46" s="1166"/>
      <c r="L46" s="461"/>
      <c r="M46" s="699"/>
      <c r="N46" s="695"/>
    </row>
    <row r="47" spans="1:17" ht="47.25" hidden="1" customHeight="1" x14ac:dyDescent="0.2">
      <c r="A47" s="412" t="s">
        <v>157</v>
      </c>
      <c r="B47" s="412" t="s">
        <v>155</v>
      </c>
      <c r="C47" s="412" t="s">
        <v>155</v>
      </c>
      <c r="D47" s="403" t="s">
        <v>140</v>
      </c>
      <c r="E47" s="403"/>
      <c r="F47" s="403"/>
      <c r="G47" s="403"/>
      <c r="H47" s="367" t="s">
        <v>14</v>
      </c>
      <c r="I47" s="344">
        <v>0</v>
      </c>
      <c r="J47" s="844">
        <v>0</v>
      </c>
      <c r="K47" s="403" t="s">
        <v>213</v>
      </c>
      <c r="L47" s="455"/>
      <c r="M47" s="700"/>
      <c r="N47" s="695"/>
    </row>
    <row r="48" spans="1:17" ht="48" hidden="1" customHeight="1" x14ac:dyDescent="0.2">
      <c r="A48" s="346" t="s">
        <v>157</v>
      </c>
      <c r="B48" s="371" t="s">
        <v>155</v>
      </c>
      <c r="C48" s="371" t="s">
        <v>156</v>
      </c>
      <c r="D48" s="367" t="s">
        <v>380</v>
      </c>
      <c r="E48" s="403"/>
      <c r="F48" s="403"/>
      <c r="G48" s="403"/>
      <c r="H48" s="367" t="s">
        <v>14</v>
      </c>
      <c r="I48" s="344">
        <v>0</v>
      </c>
      <c r="J48" s="844">
        <v>0</v>
      </c>
      <c r="K48" s="367" t="s">
        <v>213</v>
      </c>
      <c r="L48" s="455"/>
      <c r="M48" s="700"/>
      <c r="N48" s="695"/>
    </row>
    <row r="49" spans="1:14" s="165" customFormat="1" ht="93" customHeight="1" x14ac:dyDescent="0.2">
      <c r="A49" s="412" t="s">
        <v>157</v>
      </c>
      <c r="B49" s="412" t="s">
        <v>155</v>
      </c>
      <c r="C49" s="412" t="s">
        <v>157</v>
      </c>
      <c r="D49" s="403" t="s">
        <v>327</v>
      </c>
      <c r="E49" s="450">
        <v>1</v>
      </c>
      <c r="F49" s="609" t="s">
        <v>664</v>
      </c>
      <c r="G49" s="439" t="s">
        <v>649</v>
      </c>
      <c r="H49" s="367" t="s">
        <v>1</v>
      </c>
      <c r="I49" s="344">
        <v>15.1</v>
      </c>
      <c r="J49" s="844">
        <v>8.8000000000000007</v>
      </c>
      <c r="K49" s="408" t="s">
        <v>306</v>
      </c>
      <c r="L49" s="412" t="s">
        <v>431</v>
      </c>
      <c r="M49" s="954" t="s">
        <v>431</v>
      </c>
      <c r="N49" s="948" t="s">
        <v>1030</v>
      </c>
    </row>
    <row r="50" spans="1:14" s="319" customFormat="1" ht="24" customHeight="1" x14ac:dyDescent="0.2">
      <c r="A50" s="1120" t="s">
        <v>157</v>
      </c>
      <c r="B50" s="1120" t="s">
        <v>155</v>
      </c>
      <c r="C50" s="1120" t="s">
        <v>158</v>
      </c>
      <c r="D50" s="1157" t="s">
        <v>261</v>
      </c>
      <c r="E50" s="1185" t="s">
        <v>196</v>
      </c>
      <c r="F50" s="1188" t="s">
        <v>657</v>
      </c>
      <c r="G50" s="1188" t="s">
        <v>655</v>
      </c>
      <c r="H50" s="367" t="s">
        <v>1</v>
      </c>
      <c r="I50" s="344">
        <v>2.2999999999999998</v>
      </c>
      <c r="J50" s="844">
        <v>1.6</v>
      </c>
      <c r="K50" s="1122" t="s">
        <v>332</v>
      </c>
      <c r="L50" s="1165" t="s">
        <v>333</v>
      </c>
      <c r="M50" s="1194" t="s">
        <v>333</v>
      </c>
      <c r="N50" s="1122" t="s">
        <v>945</v>
      </c>
    </row>
    <row r="51" spans="1:14" s="319" customFormat="1" ht="22.5" customHeight="1" x14ac:dyDescent="0.2">
      <c r="A51" s="1120"/>
      <c r="B51" s="1120"/>
      <c r="C51" s="1120"/>
      <c r="D51" s="1157"/>
      <c r="E51" s="1186"/>
      <c r="F51" s="1189"/>
      <c r="G51" s="1189"/>
      <c r="H51" s="367" t="s">
        <v>4</v>
      </c>
      <c r="I51" s="344">
        <v>6.8</v>
      </c>
      <c r="J51" s="844">
        <v>1</v>
      </c>
      <c r="K51" s="1122"/>
      <c r="L51" s="1165"/>
      <c r="M51" s="1194"/>
      <c r="N51" s="1122"/>
    </row>
    <row r="52" spans="1:14" s="319" customFormat="1" ht="22.5" customHeight="1" x14ac:dyDescent="0.2">
      <c r="A52" s="1120"/>
      <c r="B52" s="1120"/>
      <c r="C52" s="1120"/>
      <c r="D52" s="1157"/>
      <c r="E52" s="1187"/>
      <c r="F52" s="1190"/>
      <c r="G52" s="1190"/>
      <c r="H52" s="367" t="s">
        <v>3</v>
      </c>
      <c r="I52" s="344">
        <v>50</v>
      </c>
      <c r="J52" s="844">
        <v>5.6</v>
      </c>
      <c r="K52" s="1122"/>
      <c r="L52" s="1165"/>
      <c r="M52" s="1194"/>
      <c r="N52" s="1122"/>
    </row>
    <row r="53" spans="1:14" ht="60" customHeight="1" x14ac:dyDescent="0.2">
      <c r="A53" s="1183" t="s">
        <v>157</v>
      </c>
      <c r="B53" s="1183" t="s">
        <v>155</v>
      </c>
      <c r="C53" s="1183" t="s">
        <v>159</v>
      </c>
      <c r="D53" s="1127" t="s">
        <v>404</v>
      </c>
      <c r="E53" s="1197">
        <v>1</v>
      </c>
      <c r="F53" s="1188" t="s">
        <v>668</v>
      </c>
      <c r="G53" s="1188" t="s">
        <v>653</v>
      </c>
      <c r="H53" s="367" t="s">
        <v>3</v>
      </c>
      <c r="I53" s="344">
        <v>22.6</v>
      </c>
      <c r="J53" s="844">
        <v>19.5</v>
      </c>
      <c r="K53" s="1127" t="s">
        <v>516</v>
      </c>
      <c r="L53" s="1162">
        <v>1152</v>
      </c>
      <c r="M53" s="1195">
        <v>1261</v>
      </c>
      <c r="N53" s="1160" t="s">
        <v>946</v>
      </c>
    </row>
    <row r="54" spans="1:14" ht="46.5" customHeight="1" x14ac:dyDescent="0.2">
      <c r="A54" s="1184"/>
      <c r="B54" s="1184"/>
      <c r="C54" s="1184"/>
      <c r="D54" s="1128"/>
      <c r="E54" s="1198"/>
      <c r="F54" s="1199"/>
      <c r="G54" s="1200"/>
      <c r="H54" s="367" t="s">
        <v>4</v>
      </c>
      <c r="I54" s="344">
        <v>4.4000000000000004</v>
      </c>
      <c r="J54" s="844">
        <v>3.4</v>
      </c>
      <c r="K54" s="1128"/>
      <c r="L54" s="1163"/>
      <c r="M54" s="1196"/>
      <c r="N54" s="1161"/>
    </row>
    <row r="55" spans="1:14" ht="55.5" customHeight="1" x14ac:dyDescent="0.2">
      <c r="A55" s="608" t="s">
        <v>157</v>
      </c>
      <c r="B55" s="608" t="s">
        <v>155</v>
      </c>
      <c r="C55" s="608" t="s">
        <v>160</v>
      </c>
      <c r="D55" s="835" t="s">
        <v>875</v>
      </c>
      <c r="E55" s="838">
        <v>1</v>
      </c>
      <c r="F55" s="832" t="s">
        <v>876</v>
      </c>
      <c r="G55" s="832" t="s">
        <v>688</v>
      </c>
      <c r="H55" s="829" t="s">
        <v>1</v>
      </c>
      <c r="I55" s="344">
        <v>50</v>
      </c>
      <c r="J55" s="844">
        <v>43.2</v>
      </c>
      <c r="K55" s="837" t="s">
        <v>947</v>
      </c>
      <c r="L55" s="830" t="s">
        <v>863</v>
      </c>
      <c r="M55" s="843" t="s">
        <v>863</v>
      </c>
      <c r="N55" s="837" t="s">
        <v>963</v>
      </c>
    </row>
    <row r="56" spans="1:14" ht="18" customHeight="1" x14ac:dyDescent="0.2">
      <c r="A56" s="12" t="s">
        <v>157</v>
      </c>
      <c r="B56" s="14" t="s">
        <v>155</v>
      </c>
      <c r="C56" s="1167" t="s">
        <v>123</v>
      </c>
      <c r="D56" s="1167"/>
      <c r="E56" s="1167"/>
      <c r="F56" s="1167"/>
      <c r="G56" s="1167"/>
      <c r="H56" s="1167"/>
      <c r="I56" s="163">
        <f>SUM(I47:I55)</f>
        <v>151.20000000000002</v>
      </c>
      <c r="J56" s="247">
        <f>SUM(J47:J55)</f>
        <v>83.1</v>
      </c>
      <c r="K56" s="128"/>
      <c r="L56" s="466"/>
      <c r="M56" s="705"/>
      <c r="N56" s="695"/>
    </row>
    <row r="57" spans="1:14" ht="18.75" customHeight="1" x14ac:dyDescent="0.2">
      <c r="A57" s="12" t="s">
        <v>157</v>
      </c>
      <c r="B57" s="1167" t="s">
        <v>113</v>
      </c>
      <c r="C57" s="1167"/>
      <c r="D57" s="1167"/>
      <c r="E57" s="1167"/>
      <c r="F57" s="1167"/>
      <c r="G57" s="1167"/>
      <c r="H57" s="1167"/>
      <c r="I57" s="163">
        <f>+I56</f>
        <v>151.20000000000002</v>
      </c>
      <c r="J57" s="247">
        <f>+J56</f>
        <v>83.1</v>
      </c>
      <c r="K57" s="102"/>
      <c r="L57" s="467"/>
      <c r="M57" s="706"/>
      <c r="N57" s="695"/>
    </row>
    <row r="58" spans="1:14" s="320" customFormat="1" ht="20.25" customHeight="1" x14ac:dyDescent="0.25">
      <c r="A58" s="1180" t="s">
        <v>151</v>
      </c>
      <c r="B58" s="1181"/>
      <c r="C58" s="1181"/>
      <c r="D58" s="1181"/>
      <c r="E58" s="1181"/>
      <c r="F58" s="1181"/>
      <c r="G58" s="1181"/>
      <c r="H58" s="1182"/>
      <c r="I58" s="116">
        <f>+I57+I44+I27</f>
        <v>1268.0999999999999</v>
      </c>
      <c r="J58" s="861">
        <f>+J57+J44+J27</f>
        <v>1128.5</v>
      </c>
      <c r="K58" s="342"/>
      <c r="L58" s="468"/>
      <c r="M58" s="707"/>
    </row>
    <row r="59" spans="1:14" ht="16.5" customHeight="1" x14ac:dyDescent="0.2">
      <c r="A59" s="1174" t="s">
        <v>169</v>
      </c>
      <c r="B59" s="1175"/>
      <c r="C59" s="1175"/>
      <c r="D59" s="1175"/>
      <c r="E59" s="1175"/>
      <c r="F59" s="1175"/>
      <c r="G59" s="1175"/>
      <c r="H59" s="1176"/>
      <c r="I59" s="1108">
        <f>+I58-I60-I67</f>
        <v>0</v>
      </c>
      <c r="J59" s="1108">
        <f>+J58-J60-J67</f>
        <v>0</v>
      </c>
      <c r="K59" s="343"/>
      <c r="L59" s="456"/>
      <c r="M59" s="708"/>
    </row>
    <row r="60" spans="1:14" ht="20.25" customHeight="1" x14ac:dyDescent="0.2">
      <c r="A60" s="1177" t="s">
        <v>16</v>
      </c>
      <c r="B60" s="1178"/>
      <c r="C60" s="1178"/>
      <c r="D60" s="1178"/>
      <c r="E60" s="1178"/>
      <c r="F60" s="1178"/>
      <c r="G60" s="1178"/>
      <c r="H60" s="1179"/>
      <c r="I60" s="106">
        <f>SUM(I61:I66)</f>
        <v>1184.3</v>
      </c>
      <c r="J60" s="218">
        <f>SUM(J61:J66)</f>
        <v>1099</v>
      </c>
      <c r="K60" s="343"/>
      <c r="L60" s="456"/>
      <c r="M60" s="708"/>
    </row>
    <row r="61" spans="1:14" ht="19.5" customHeight="1" x14ac:dyDescent="0.2">
      <c r="A61" s="1168" t="s">
        <v>114</v>
      </c>
      <c r="B61" s="1169"/>
      <c r="C61" s="1169"/>
      <c r="D61" s="1169"/>
      <c r="E61" s="1169"/>
      <c r="F61" s="1169"/>
      <c r="G61" s="1169"/>
      <c r="H61" s="1170"/>
      <c r="I61" s="211">
        <f>+I50+I49+I42+I40+I39+I38+I37+I36+I35+I34+I33+I32+I31+I30+I18+I55</f>
        <v>337.6</v>
      </c>
      <c r="J61" s="219">
        <f>+J50+J49+J42+J40+J39+J38+J37+J36+J35+J34+J33+J32+J31+J30+J18+J55</f>
        <v>282.10000000000002</v>
      </c>
      <c r="K61" s="475">
        <f>+J61+J63</f>
        <v>339.70000000000005</v>
      </c>
      <c r="L61" s="469"/>
      <c r="M61" s="709"/>
    </row>
    <row r="62" spans="1:14" ht="15.75" customHeight="1" x14ac:dyDescent="0.2">
      <c r="A62" s="1168" t="s">
        <v>185</v>
      </c>
      <c r="B62" s="1169"/>
      <c r="C62" s="1169"/>
      <c r="D62" s="1169"/>
      <c r="E62" s="1169"/>
      <c r="F62" s="1169"/>
      <c r="G62" s="1169"/>
      <c r="H62" s="1170"/>
      <c r="I62" s="212">
        <f>+I14+I25</f>
        <v>759.5</v>
      </c>
      <c r="J62" s="221">
        <f>+J14+J25</f>
        <v>759.3</v>
      </c>
      <c r="K62" s="343"/>
      <c r="L62" s="456"/>
      <c r="M62" s="708"/>
    </row>
    <row r="63" spans="1:14" ht="12.75" x14ac:dyDescent="0.2">
      <c r="A63" s="1168" t="s">
        <v>115</v>
      </c>
      <c r="B63" s="1169"/>
      <c r="C63" s="1169"/>
      <c r="D63" s="1169"/>
      <c r="E63" s="1169"/>
      <c r="F63" s="1169"/>
      <c r="G63" s="1169"/>
      <c r="H63" s="1170"/>
      <c r="I63" s="212">
        <f>+I13</f>
        <v>87.2</v>
      </c>
      <c r="J63" s="221">
        <f>+J13</f>
        <v>57.6</v>
      </c>
      <c r="K63" s="343"/>
      <c r="L63" s="456"/>
      <c r="M63" s="708"/>
    </row>
    <row r="64" spans="1:14" ht="12.75" x14ac:dyDescent="0.2">
      <c r="A64" s="1168" t="s">
        <v>116</v>
      </c>
      <c r="B64" s="1169"/>
      <c r="C64" s="1169"/>
      <c r="D64" s="1169"/>
      <c r="E64" s="1169"/>
      <c r="F64" s="1169"/>
      <c r="G64" s="1169"/>
      <c r="H64" s="1170"/>
      <c r="I64" s="212"/>
      <c r="J64" s="221"/>
      <c r="K64" s="343"/>
      <c r="L64" s="456"/>
      <c r="M64" s="708"/>
    </row>
    <row r="65" spans="1:13" ht="12.75" x14ac:dyDescent="0.2">
      <c r="A65" s="1168" t="s">
        <v>119</v>
      </c>
      <c r="B65" s="1169"/>
      <c r="C65" s="1169"/>
      <c r="D65" s="1169"/>
      <c r="E65" s="1169"/>
      <c r="F65" s="1169"/>
      <c r="G65" s="1169"/>
      <c r="H65" s="1170"/>
      <c r="I65" s="212"/>
      <c r="J65" s="221"/>
      <c r="K65" s="343"/>
      <c r="L65" s="456"/>
      <c r="M65" s="708"/>
    </row>
    <row r="66" spans="1:13" ht="12.75" x14ac:dyDescent="0.2">
      <c r="A66" s="1168" t="s">
        <v>120</v>
      </c>
      <c r="B66" s="1169"/>
      <c r="C66" s="1169"/>
      <c r="D66" s="1169"/>
      <c r="E66" s="1169"/>
      <c r="F66" s="1169"/>
      <c r="G66" s="1169"/>
      <c r="H66" s="1170"/>
      <c r="I66" s="212"/>
      <c r="J66" s="221"/>
      <c r="K66" s="343"/>
      <c r="L66" s="456"/>
      <c r="M66" s="708"/>
    </row>
    <row r="67" spans="1:13" ht="16.5" customHeight="1" x14ac:dyDescent="0.2">
      <c r="A67" s="1171" t="s">
        <v>15</v>
      </c>
      <c r="B67" s="1172"/>
      <c r="C67" s="1172"/>
      <c r="D67" s="1172"/>
      <c r="E67" s="1172"/>
      <c r="F67" s="1172"/>
      <c r="G67" s="1172"/>
      <c r="H67" s="1173"/>
      <c r="I67" s="105">
        <f>SUM(I68:I71)</f>
        <v>83.8</v>
      </c>
      <c r="J67" s="862">
        <f>SUM(J68:J71)</f>
        <v>29.5</v>
      </c>
      <c r="K67" s="343"/>
      <c r="L67" s="456"/>
      <c r="M67" s="708"/>
    </row>
    <row r="68" spans="1:13" ht="12.75" x14ac:dyDescent="0.2">
      <c r="A68" s="1168" t="s">
        <v>117</v>
      </c>
      <c r="B68" s="1169"/>
      <c r="C68" s="1169"/>
      <c r="D68" s="1169"/>
      <c r="E68" s="1169"/>
      <c r="F68" s="1169"/>
      <c r="G68" s="1169"/>
      <c r="H68" s="1170"/>
      <c r="I68" s="212">
        <f>+I53+I52</f>
        <v>72.599999999999994</v>
      </c>
      <c r="J68" s="221">
        <f>+J53+J52</f>
        <v>25.1</v>
      </c>
      <c r="K68" s="343"/>
      <c r="L68" s="456"/>
      <c r="M68" s="708"/>
    </row>
    <row r="69" spans="1:13" ht="12.75" x14ac:dyDescent="0.2">
      <c r="A69" s="1168" t="s">
        <v>118</v>
      </c>
      <c r="B69" s="1169"/>
      <c r="C69" s="1169"/>
      <c r="D69" s="1169"/>
      <c r="E69" s="1169"/>
      <c r="F69" s="1169"/>
      <c r="G69" s="1169"/>
      <c r="H69" s="1170"/>
      <c r="I69" s="212">
        <f>+I54+I51</f>
        <v>11.2</v>
      </c>
      <c r="J69" s="221">
        <f>+J54+J51</f>
        <v>4.4000000000000004</v>
      </c>
      <c r="K69" s="343"/>
      <c r="L69" s="456"/>
      <c r="M69" s="708"/>
    </row>
    <row r="70" spans="1:13" ht="12.75" x14ac:dyDescent="0.2">
      <c r="A70" s="1168" t="s">
        <v>121</v>
      </c>
      <c r="B70" s="1169"/>
      <c r="C70" s="1169"/>
      <c r="D70" s="1169"/>
      <c r="E70" s="1169"/>
      <c r="F70" s="1169"/>
      <c r="G70" s="1169"/>
      <c r="H70" s="1170"/>
      <c r="I70" s="212"/>
      <c r="J70" s="221"/>
      <c r="K70" s="342"/>
      <c r="L70" s="456"/>
      <c r="M70" s="708"/>
    </row>
    <row r="71" spans="1:13" ht="12.75" x14ac:dyDescent="0.2">
      <c r="A71" s="1168" t="s">
        <v>122</v>
      </c>
      <c r="B71" s="1169"/>
      <c r="C71" s="1169"/>
      <c r="D71" s="1169"/>
      <c r="E71" s="1169"/>
      <c r="F71" s="1169"/>
      <c r="G71" s="1169"/>
      <c r="H71" s="1170"/>
      <c r="I71" s="212"/>
      <c r="J71" s="221"/>
      <c r="K71" s="342"/>
      <c r="L71" s="456"/>
      <c r="M71" s="708"/>
    </row>
    <row r="72" spans="1:13" s="165" customFormat="1" ht="30" customHeight="1" x14ac:dyDescent="0.2">
      <c r="A72" s="318"/>
      <c r="I72" s="356"/>
      <c r="J72" s="859"/>
      <c r="L72" s="470"/>
      <c r="M72" s="710"/>
    </row>
    <row r="73" spans="1:13" s="165" customFormat="1" ht="30" customHeight="1" x14ac:dyDescent="0.2">
      <c r="A73" s="318"/>
      <c r="I73" s="356"/>
      <c r="J73" s="859"/>
      <c r="L73" s="470"/>
      <c r="M73" s="710"/>
    </row>
    <row r="74" spans="1:13" s="165" customFormat="1" ht="30" customHeight="1" x14ac:dyDescent="0.2">
      <c r="A74" s="318"/>
      <c r="I74" s="356"/>
      <c r="J74" s="859"/>
      <c r="L74" s="470"/>
      <c r="M74" s="710"/>
    </row>
    <row r="75" spans="1:13" s="165" customFormat="1" ht="30" customHeight="1" x14ac:dyDescent="0.2">
      <c r="A75" s="318"/>
      <c r="I75" s="356"/>
      <c r="J75" s="859"/>
      <c r="L75" s="470"/>
      <c r="M75" s="710"/>
    </row>
    <row r="76" spans="1:13" s="165" customFormat="1" ht="30" customHeight="1" x14ac:dyDescent="0.2">
      <c r="A76" s="318"/>
      <c r="I76" s="356"/>
      <c r="J76" s="859"/>
      <c r="L76" s="470"/>
      <c r="M76" s="710"/>
    </row>
    <row r="77" spans="1:13" s="165" customFormat="1" ht="30" customHeight="1" x14ac:dyDescent="0.2">
      <c r="A77" s="318"/>
      <c r="I77" s="356"/>
      <c r="J77" s="859"/>
      <c r="L77" s="470"/>
      <c r="M77" s="710"/>
    </row>
    <row r="78" spans="1:13" s="165" customFormat="1" ht="30" customHeight="1" x14ac:dyDescent="0.2">
      <c r="A78" s="318"/>
      <c r="I78" s="356"/>
      <c r="J78" s="859"/>
      <c r="L78" s="470"/>
      <c r="M78" s="710"/>
    </row>
    <row r="79" spans="1:13" s="165" customFormat="1" ht="30" customHeight="1" x14ac:dyDescent="0.2">
      <c r="A79" s="318"/>
      <c r="I79" s="356"/>
      <c r="J79" s="859"/>
      <c r="L79" s="470"/>
      <c r="M79" s="710"/>
    </row>
    <row r="80" spans="1:13" s="165" customFormat="1" ht="30" customHeight="1" x14ac:dyDescent="0.2">
      <c r="A80" s="318"/>
      <c r="I80" s="356"/>
      <c r="J80" s="859"/>
      <c r="L80" s="470"/>
      <c r="M80" s="710"/>
    </row>
    <row r="81" spans="1:13" s="165" customFormat="1" ht="30" customHeight="1" x14ac:dyDescent="0.2">
      <c r="A81" s="318"/>
      <c r="I81" s="356"/>
      <c r="J81" s="859"/>
      <c r="L81" s="470"/>
      <c r="M81" s="710"/>
    </row>
    <row r="82" spans="1:13" s="165" customFormat="1" ht="30" customHeight="1" x14ac:dyDescent="0.2">
      <c r="A82" s="318"/>
      <c r="I82" s="356"/>
      <c r="J82" s="859"/>
      <c r="L82" s="470"/>
      <c r="M82" s="710"/>
    </row>
    <row r="83" spans="1:13" s="165" customFormat="1" ht="30" customHeight="1" x14ac:dyDescent="0.2">
      <c r="A83" s="318"/>
      <c r="I83" s="356"/>
      <c r="J83" s="859"/>
      <c r="L83" s="470"/>
      <c r="M83" s="710"/>
    </row>
    <row r="84" spans="1:13" s="165" customFormat="1" ht="30" customHeight="1" x14ac:dyDescent="0.2">
      <c r="A84" s="318"/>
      <c r="I84" s="356"/>
      <c r="J84" s="859"/>
      <c r="L84" s="470"/>
      <c r="M84" s="710"/>
    </row>
    <row r="85" spans="1:13" s="165" customFormat="1" ht="30" customHeight="1" x14ac:dyDescent="0.2">
      <c r="A85" s="318"/>
      <c r="I85" s="356"/>
      <c r="J85" s="859"/>
      <c r="L85" s="470"/>
      <c r="M85" s="710"/>
    </row>
    <row r="86" spans="1:13" s="165" customFormat="1" ht="30" customHeight="1" x14ac:dyDescent="0.2">
      <c r="A86" s="318"/>
      <c r="I86" s="356"/>
      <c r="J86" s="859"/>
      <c r="L86" s="470"/>
      <c r="M86" s="710"/>
    </row>
    <row r="87" spans="1:13" s="165" customFormat="1" ht="30" customHeight="1" x14ac:dyDescent="0.2">
      <c r="A87" s="318"/>
      <c r="I87" s="356"/>
      <c r="J87" s="859"/>
      <c r="L87" s="470"/>
      <c r="M87" s="710"/>
    </row>
    <row r="88" spans="1:13" s="165" customFormat="1" ht="30" customHeight="1" x14ac:dyDescent="0.2">
      <c r="A88" s="318"/>
      <c r="I88" s="356"/>
      <c r="J88" s="859"/>
      <c r="L88" s="470"/>
      <c r="M88" s="710"/>
    </row>
  </sheetData>
  <mergeCells count="98">
    <mergeCell ref="L50:L52"/>
    <mergeCell ref="B45:K45"/>
    <mergeCell ref="M50:M52"/>
    <mergeCell ref="M53:M54"/>
    <mergeCell ref="K5:N5"/>
    <mergeCell ref="L6:L9"/>
    <mergeCell ref="M6:M9"/>
    <mergeCell ref="N6:N9"/>
    <mergeCell ref="B28:K28"/>
    <mergeCell ref="E53:E54"/>
    <mergeCell ref="F53:F54"/>
    <mergeCell ref="G53:G54"/>
    <mergeCell ref="J5:J9"/>
    <mergeCell ref="M15:M17"/>
    <mergeCell ref="M18:M20"/>
    <mergeCell ref="M21:M22"/>
    <mergeCell ref="M23:M24"/>
    <mergeCell ref="A23:A24"/>
    <mergeCell ref="B23:B24"/>
    <mergeCell ref="C23:C24"/>
    <mergeCell ref="H3:L3"/>
    <mergeCell ref="K18:K20"/>
    <mergeCell ref="F5:F9"/>
    <mergeCell ref="G5:G9"/>
    <mergeCell ref="L18:L20"/>
    <mergeCell ref="L23:L24"/>
    <mergeCell ref="K15:K17"/>
    <mergeCell ref="D21:D22"/>
    <mergeCell ref="A10:K10"/>
    <mergeCell ref="D5:D9"/>
    <mergeCell ref="A15:A17"/>
    <mergeCell ref="B18:B20"/>
    <mergeCell ref="A53:A54"/>
    <mergeCell ref="C53:C54"/>
    <mergeCell ref="C46:K46"/>
    <mergeCell ref="A50:A52"/>
    <mergeCell ref="K50:K52"/>
    <mergeCell ref="K53:K54"/>
    <mergeCell ref="B53:B54"/>
    <mergeCell ref="D50:D52"/>
    <mergeCell ref="D53:D54"/>
    <mergeCell ref="B50:B52"/>
    <mergeCell ref="E50:E52"/>
    <mergeCell ref="F50:F52"/>
    <mergeCell ref="G50:G52"/>
    <mergeCell ref="C50:C52"/>
    <mergeCell ref="A61:H61"/>
    <mergeCell ref="A63:H63"/>
    <mergeCell ref="C56:H56"/>
    <mergeCell ref="A59:H59"/>
    <mergeCell ref="A60:H60"/>
    <mergeCell ref="A58:H58"/>
    <mergeCell ref="B57:H57"/>
    <mergeCell ref="A62:H62"/>
    <mergeCell ref="A71:H71"/>
    <mergeCell ref="A65:H65"/>
    <mergeCell ref="A64:H64"/>
    <mergeCell ref="A70:H70"/>
    <mergeCell ref="A66:H66"/>
    <mergeCell ref="A67:H67"/>
    <mergeCell ref="A68:H68"/>
    <mergeCell ref="A69:H69"/>
    <mergeCell ref="K21:K22"/>
    <mergeCell ref="B44:H44"/>
    <mergeCell ref="K6:K9"/>
    <mergeCell ref="I5:I9"/>
    <mergeCell ref="C12:K12"/>
    <mergeCell ref="D15:D17"/>
    <mergeCell ref="D18:D20"/>
    <mergeCell ref="B27:H27"/>
    <mergeCell ref="D23:D24"/>
    <mergeCell ref="K23:K24"/>
    <mergeCell ref="C43:H43"/>
    <mergeCell ref="C29:K29"/>
    <mergeCell ref="B5:B9"/>
    <mergeCell ref="C21:C22"/>
    <mergeCell ref="L53:L54"/>
    <mergeCell ref="A2:K2"/>
    <mergeCell ref="C5:C9"/>
    <mergeCell ref="C15:C17"/>
    <mergeCell ref="A18:A20"/>
    <mergeCell ref="C18:C20"/>
    <mergeCell ref="B15:B17"/>
    <mergeCell ref="E5:E9"/>
    <mergeCell ref="L15:L17"/>
    <mergeCell ref="L21:L22"/>
    <mergeCell ref="A5:A9"/>
    <mergeCell ref="B11:K11"/>
    <mergeCell ref="H5:H9"/>
    <mergeCell ref="C26:H26"/>
    <mergeCell ref="A21:A22"/>
    <mergeCell ref="B21:B22"/>
    <mergeCell ref="N53:N54"/>
    <mergeCell ref="N15:N17"/>
    <mergeCell ref="N18:N20"/>
    <mergeCell ref="N21:N22"/>
    <mergeCell ref="N23:N24"/>
    <mergeCell ref="N50:N52"/>
  </mergeCells>
  <phoneticPr fontId="18" type="noConversion"/>
  <pageMargins left="0.19685039370078741" right="0.19685039370078741" top="0.51181102362204722" bottom="0.19685039370078741" header="0" footer="0"/>
  <pageSetup paperSize="9" scale="64"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59999389629810485"/>
    <pageSetUpPr fitToPage="1"/>
  </sheetPr>
  <dimension ref="A1:AE100"/>
  <sheetViews>
    <sheetView zoomScale="85" zoomScaleNormal="85" workbookViewId="0">
      <pane ySplit="8" topLeftCell="A9" activePane="bottomLeft" state="frozen"/>
      <selection activeCell="J6" sqref="J6:J9"/>
      <selection pane="bottomLeft" activeCell="A4" sqref="A4:A8"/>
    </sheetView>
  </sheetViews>
  <sheetFormatPr defaultRowHeight="12.75" x14ac:dyDescent="0.2"/>
  <cols>
    <col min="1" max="1" width="3.140625" style="53" customWidth="1"/>
    <col min="2" max="2" width="3.42578125" style="53" customWidth="1"/>
    <col min="3" max="3" width="3.28515625" style="53" customWidth="1"/>
    <col min="4" max="4" width="38.140625" style="53" customWidth="1"/>
    <col min="5" max="5" width="8.42578125" style="53" customWidth="1"/>
    <col min="6" max="6" width="32.5703125" style="53" customWidth="1"/>
    <col min="7" max="7" width="26.85546875" style="53" customWidth="1"/>
    <col min="8" max="8" width="8.7109375" style="21" customWidth="1"/>
    <col min="9" max="10" width="12" style="139" customWidth="1"/>
    <col min="11" max="11" width="28.28515625" style="54" customWidth="1"/>
    <col min="12" max="13" width="6.5703125" style="576" customWidth="1"/>
    <col min="14" max="14" width="39.7109375" style="17" customWidth="1"/>
    <col min="15" max="24" width="9.140625" style="17"/>
    <col min="25" max="31" width="9.140625" style="240"/>
    <col min="32" max="16384" width="9.140625" style="17"/>
  </cols>
  <sheetData>
    <row r="1" spans="1:31" ht="15.75" hidden="1" customHeight="1" x14ac:dyDescent="0.2">
      <c r="A1" s="242"/>
      <c r="B1" s="242"/>
      <c r="C1" s="242"/>
      <c r="D1" s="242"/>
      <c r="E1" s="242"/>
      <c r="F1" s="242"/>
      <c r="G1" s="242"/>
      <c r="H1" s="1118"/>
      <c r="I1" s="1118"/>
      <c r="J1" s="1118"/>
      <c r="K1" s="1118"/>
      <c r="L1" s="1118"/>
      <c r="M1" s="713"/>
    </row>
    <row r="2" spans="1:31" ht="12" hidden="1" customHeight="1" x14ac:dyDescent="0.2">
      <c r="A2" s="1207"/>
      <c r="B2" s="1207"/>
      <c r="C2" s="1207"/>
      <c r="D2" s="1207"/>
      <c r="E2" s="1207"/>
      <c r="F2" s="1207"/>
      <c r="G2" s="1207"/>
      <c r="H2" s="1207"/>
      <c r="I2" s="1207"/>
      <c r="J2" s="1207"/>
      <c r="K2" s="1207"/>
      <c r="L2" s="1207"/>
      <c r="M2" s="713"/>
    </row>
    <row r="3" spans="1:31" ht="12.75" hidden="1" customHeight="1" x14ac:dyDescent="0.2">
      <c r="A3" s="245"/>
      <c r="B3" s="245"/>
      <c r="C3" s="245"/>
      <c r="D3" s="171"/>
      <c r="E3" s="171"/>
      <c r="F3" s="171"/>
      <c r="G3" s="171"/>
      <c r="H3" s="246"/>
      <c r="I3" s="171"/>
      <c r="J3" s="712"/>
      <c r="K3" s="171"/>
      <c r="L3" s="559"/>
      <c r="M3" s="714"/>
    </row>
    <row r="4" spans="1:31" s="19" customFormat="1" ht="27" customHeight="1" x14ac:dyDescent="0.2">
      <c r="A4" s="1142" t="s">
        <v>144</v>
      </c>
      <c r="B4" s="1142" t="s">
        <v>145</v>
      </c>
      <c r="C4" s="1142" t="s">
        <v>146</v>
      </c>
      <c r="D4" s="1156" t="s">
        <v>147</v>
      </c>
      <c r="E4" s="1146" t="s">
        <v>642</v>
      </c>
      <c r="F4" s="1147" t="s">
        <v>643</v>
      </c>
      <c r="G4" s="1147" t="s">
        <v>644</v>
      </c>
      <c r="H4" s="1155" t="s">
        <v>143</v>
      </c>
      <c r="I4" s="1150" t="s">
        <v>659</v>
      </c>
      <c r="J4" s="1150" t="s">
        <v>918</v>
      </c>
      <c r="K4" s="1150" t="s">
        <v>658</v>
      </c>
      <c r="L4" s="1150"/>
      <c r="M4" s="1150"/>
      <c r="N4" s="1150"/>
      <c r="O4" s="18"/>
      <c r="P4" s="18"/>
      <c r="Q4" s="18"/>
      <c r="R4" s="18"/>
      <c r="S4" s="18"/>
      <c r="T4" s="18"/>
      <c r="U4" s="18"/>
      <c r="V4" s="18"/>
      <c r="W4" s="18"/>
      <c r="X4" s="18"/>
      <c r="Y4" s="241"/>
      <c r="Z4" s="241"/>
      <c r="AA4" s="241"/>
      <c r="AB4" s="241"/>
      <c r="AC4" s="241"/>
      <c r="AD4" s="241"/>
      <c r="AE4" s="241"/>
    </row>
    <row r="5" spans="1:31" s="19" customFormat="1" ht="18.75" customHeight="1" x14ac:dyDescent="0.2">
      <c r="A5" s="1142"/>
      <c r="B5" s="1142"/>
      <c r="C5" s="1142"/>
      <c r="D5" s="1156"/>
      <c r="E5" s="1146"/>
      <c r="F5" s="1147"/>
      <c r="G5" s="1147"/>
      <c r="H5" s="1155"/>
      <c r="I5" s="1150"/>
      <c r="J5" s="1150"/>
      <c r="K5" s="1150" t="s">
        <v>148</v>
      </c>
      <c r="L5" s="1158" t="s">
        <v>913</v>
      </c>
      <c r="M5" s="1158" t="s">
        <v>914</v>
      </c>
      <c r="N5" s="1156" t="s">
        <v>915</v>
      </c>
      <c r="O5" s="18"/>
      <c r="P5" s="18"/>
      <c r="Q5" s="18"/>
      <c r="R5" s="18"/>
      <c r="S5" s="18"/>
      <c r="T5" s="18"/>
      <c r="U5" s="18"/>
      <c r="V5" s="18"/>
      <c r="W5" s="18"/>
      <c r="X5" s="18"/>
      <c r="Y5" s="241"/>
      <c r="Z5" s="241"/>
      <c r="AA5" s="241"/>
      <c r="AB5" s="241"/>
      <c r="AC5" s="241"/>
      <c r="AD5" s="241"/>
      <c r="AE5" s="241"/>
    </row>
    <row r="6" spans="1:31" s="19" customFormat="1" ht="15" customHeight="1" x14ac:dyDescent="0.2">
      <c r="A6" s="1142"/>
      <c r="B6" s="1142"/>
      <c r="C6" s="1142"/>
      <c r="D6" s="1156"/>
      <c r="E6" s="1146"/>
      <c r="F6" s="1147"/>
      <c r="G6" s="1147"/>
      <c r="H6" s="1155"/>
      <c r="I6" s="1150"/>
      <c r="J6" s="1150"/>
      <c r="K6" s="1150"/>
      <c r="L6" s="1158"/>
      <c r="M6" s="1158"/>
      <c r="N6" s="1156"/>
      <c r="O6" s="18"/>
      <c r="P6" s="18"/>
      <c r="Q6" s="18"/>
      <c r="R6" s="18"/>
      <c r="S6" s="18"/>
      <c r="T6" s="18"/>
      <c r="U6" s="18"/>
      <c r="V6" s="18"/>
      <c r="W6" s="18"/>
      <c r="X6" s="18"/>
      <c r="Y6" s="241"/>
      <c r="Z6" s="241"/>
      <c r="AA6" s="241"/>
      <c r="AB6" s="241"/>
      <c r="AC6" s="241"/>
      <c r="AD6" s="241"/>
      <c r="AE6" s="241"/>
    </row>
    <row r="7" spans="1:31" s="19" customFormat="1" ht="44.25" customHeight="1" x14ac:dyDescent="0.2">
      <c r="A7" s="1142"/>
      <c r="B7" s="1142"/>
      <c r="C7" s="1142"/>
      <c r="D7" s="1156"/>
      <c r="E7" s="1146"/>
      <c r="F7" s="1147"/>
      <c r="G7" s="1147"/>
      <c r="H7" s="1155"/>
      <c r="I7" s="1150"/>
      <c r="J7" s="1150"/>
      <c r="K7" s="1150"/>
      <c r="L7" s="1158"/>
      <c r="M7" s="1158"/>
      <c r="N7" s="1156"/>
      <c r="O7" s="18"/>
      <c r="P7" s="18"/>
      <c r="Q7" s="18"/>
      <c r="R7" s="18"/>
      <c r="S7" s="18"/>
      <c r="T7" s="18"/>
      <c r="U7" s="18"/>
      <c r="V7" s="18"/>
      <c r="W7" s="18"/>
      <c r="X7" s="18"/>
      <c r="Y7" s="241"/>
      <c r="Z7" s="241"/>
      <c r="AA7" s="241"/>
      <c r="AB7" s="241"/>
      <c r="AC7" s="241"/>
      <c r="AD7" s="241"/>
      <c r="AE7" s="241"/>
    </row>
    <row r="8" spans="1:31" s="19" customFormat="1" ht="48" customHeight="1" x14ac:dyDescent="0.2">
      <c r="A8" s="1142"/>
      <c r="B8" s="1142"/>
      <c r="C8" s="1142"/>
      <c r="D8" s="1156"/>
      <c r="E8" s="1146"/>
      <c r="F8" s="1147"/>
      <c r="G8" s="1147"/>
      <c r="H8" s="1155"/>
      <c r="I8" s="1150"/>
      <c r="J8" s="1150"/>
      <c r="K8" s="1150"/>
      <c r="L8" s="1158"/>
      <c r="M8" s="1158"/>
      <c r="N8" s="1156"/>
      <c r="O8" s="18"/>
      <c r="P8" s="18"/>
      <c r="Q8" s="18"/>
      <c r="R8" s="18"/>
      <c r="S8" s="18"/>
      <c r="T8" s="18"/>
      <c r="U8" s="18"/>
      <c r="V8" s="18"/>
      <c r="W8" s="18"/>
      <c r="X8" s="18"/>
      <c r="Y8" s="241"/>
      <c r="Z8" s="241"/>
      <c r="AA8" s="241"/>
      <c r="AB8" s="241"/>
      <c r="AC8" s="241"/>
      <c r="AD8" s="241"/>
      <c r="AE8" s="241"/>
    </row>
    <row r="9" spans="1:31" s="18" customFormat="1" ht="25.5" customHeight="1" x14ac:dyDescent="0.2">
      <c r="A9" s="1215" t="s">
        <v>281</v>
      </c>
      <c r="B9" s="1216"/>
      <c r="C9" s="1216"/>
      <c r="D9" s="1216"/>
      <c r="E9" s="1216"/>
      <c r="F9" s="1216"/>
      <c r="G9" s="1216"/>
      <c r="H9" s="1216"/>
      <c r="I9" s="1216"/>
      <c r="J9" s="1216"/>
      <c r="K9" s="1216"/>
      <c r="L9" s="1216"/>
      <c r="M9" s="1216"/>
      <c r="N9" s="1217"/>
      <c r="Y9" s="241"/>
      <c r="Z9" s="241"/>
      <c r="AA9" s="241"/>
      <c r="AB9" s="241"/>
      <c r="AC9" s="241"/>
      <c r="AD9" s="241"/>
      <c r="AE9" s="241"/>
    </row>
    <row r="10" spans="1:31" s="18" customFormat="1" ht="15.75" customHeight="1" x14ac:dyDescent="0.2">
      <c r="A10" s="25" t="s">
        <v>155</v>
      </c>
      <c r="B10" s="1166" t="s">
        <v>502</v>
      </c>
      <c r="C10" s="1166"/>
      <c r="D10" s="1166"/>
      <c r="E10" s="1166"/>
      <c r="F10" s="1166"/>
      <c r="G10" s="1166"/>
      <c r="H10" s="1166"/>
      <c r="I10" s="1166"/>
      <c r="J10" s="1166"/>
      <c r="K10" s="1166"/>
      <c r="L10" s="14"/>
      <c r="M10" s="715"/>
      <c r="N10" s="19"/>
      <c r="Y10" s="241"/>
      <c r="Z10" s="241"/>
      <c r="AA10" s="241"/>
      <c r="AB10" s="241"/>
      <c r="AC10" s="241"/>
      <c r="AD10" s="241"/>
      <c r="AE10" s="241"/>
    </row>
    <row r="11" spans="1:31" s="18" customFormat="1" ht="16.5" customHeight="1" x14ac:dyDescent="0.2">
      <c r="A11" s="25" t="s">
        <v>155</v>
      </c>
      <c r="B11" s="12" t="s">
        <v>155</v>
      </c>
      <c r="C11" s="1166" t="s">
        <v>62</v>
      </c>
      <c r="D11" s="1166"/>
      <c r="E11" s="1166"/>
      <c r="F11" s="1166"/>
      <c r="G11" s="1166"/>
      <c r="H11" s="1166"/>
      <c r="I11" s="1166"/>
      <c r="J11" s="1166"/>
      <c r="K11" s="1166"/>
      <c r="L11" s="14"/>
      <c r="M11" s="715"/>
      <c r="N11" s="19"/>
      <c r="Y11" s="241"/>
      <c r="Z11" s="241"/>
      <c r="AA11" s="241"/>
      <c r="AB11" s="241"/>
      <c r="AC11" s="241"/>
      <c r="AD11" s="241"/>
      <c r="AE11" s="241"/>
    </row>
    <row r="12" spans="1:31" ht="33.75" customHeight="1" x14ac:dyDescent="0.2">
      <c r="A12" s="1134" t="s">
        <v>155</v>
      </c>
      <c r="B12" s="1134" t="s">
        <v>155</v>
      </c>
      <c r="C12" s="1134" t="s">
        <v>155</v>
      </c>
      <c r="D12" s="1208" t="s">
        <v>45</v>
      </c>
      <c r="E12" s="1185" t="s">
        <v>196</v>
      </c>
      <c r="F12" s="1204" t="s">
        <v>669</v>
      </c>
      <c r="G12" s="1225" t="s">
        <v>663</v>
      </c>
      <c r="H12" s="1" t="s">
        <v>14</v>
      </c>
      <c r="I12" s="133">
        <v>5.4</v>
      </c>
      <c r="J12" s="133">
        <v>4.9000000000000004</v>
      </c>
      <c r="K12" s="1208" t="s">
        <v>124</v>
      </c>
      <c r="L12" s="1119" t="s">
        <v>596</v>
      </c>
      <c r="M12" s="1183" t="s">
        <v>1094</v>
      </c>
      <c r="N12" s="1242" t="s">
        <v>1095</v>
      </c>
    </row>
    <row r="13" spans="1:31" ht="37.5" customHeight="1" x14ac:dyDescent="0.2">
      <c r="A13" s="1134"/>
      <c r="B13" s="1134"/>
      <c r="C13" s="1134"/>
      <c r="D13" s="1208"/>
      <c r="E13" s="1187"/>
      <c r="F13" s="1205"/>
      <c r="G13" s="1226"/>
      <c r="H13" s="1" t="s">
        <v>1</v>
      </c>
      <c r="I13" s="133">
        <v>617.70000000000005</v>
      </c>
      <c r="J13" s="133">
        <v>438.5</v>
      </c>
      <c r="K13" s="1208"/>
      <c r="L13" s="1119"/>
      <c r="M13" s="1184"/>
      <c r="N13" s="1243"/>
    </row>
    <row r="14" spans="1:31" ht="39" customHeight="1" x14ac:dyDescent="0.2">
      <c r="A14" s="1134" t="s">
        <v>155</v>
      </c>
      <c r="B14" s="1134" t="s">
        <v>155</v>
      </c>
      <c r="C14" s="1134" t="s">
        <v>156</v>
      </c>
      <c r="D14" s="1208" t="s">
        <v>108</v>
      </c>
      <c r="E14" s="1185" t="s">
        <v>196</v>
      </c>
      <c r="F14" s="1204" t="s">
        <v>670</v>
      </c>
      <c r="G14" s="1206" t="s">
        <v>917</v>
      </c>
      <c r="H14" s="1214" t="s">
        <v>14</v>
      </c>
      <c r="I14" s="1212">
        <v>779.9</v>
      </c>
      <c r="J14" s="1212">
        <v>697</v>
      </c>
      <c r="K14" s="7" t="s">
        <v>125</v>
      </c>
      <c r="L14" s="554">
        <v>1800</v>
      </c>
      <c r="M14" s="1008">
        <v>1888</v>
      </c>
      <c r="N14" s="1009" t="s">
        <v>1096</v>
      </c>
    </row>
    <row r="15" spans="1:31" ht="35.25" customHeight="1" x14ac:dyDescent="0.2">
      <c r="A15" s="1134"/>
      <c r="B15" s="1134"/>
      <c r="C15" s="1134"/>
      <c r="D15" s="1208"/>
      <c r="E15" s="1187"/>
      <c r="F15" s="1205"/>
      <c r="G15" s="1206"/>
      <c r="H15" s="1214"/>
      <c r="I15" s="1213"/>
      <c r="J15" s="1213"/>
      <c r="K15" s="7" t="s">
        <v>126</v>
      </c>
      <c r="L15" s="554">
        <v>1300</v>
      </c>
      <c r="M15" s="1008">
        <v>1263</v>
      </c>
      <c r="N15" s="1010"/>
    </row>
    <row r="16" spans="1:31" ht="67.5" customHeight="1" x14ac:dyDescent="0.2">
      <c r="A16" s="42" t="s">
        <v>155</v>
      </c>
      <c r="B16" s="42" t="s">
        <v>155</v>
      </c>
      <c r="C16" s="42" t="s">
        <v>157</v>
      </c>
      <c r="D16" s="41" t="s">
        <v>63</v>
      </c>
      <c r="E16" s="145" t="s">
        <v>196</v>
      </c>
      <c r="F16" s="147" t="s">
        <v>671</v>
      </c>
      <c r="G16" s="472" t="s">
        <v>663</v>
      </c>
      <c r="H16" s="120" t="s">
        <v>14</v>
      </c>
      <c r="I16" s="119">
        <v>277.39999999999998</v>
      </c>
      <c r="J16" s="119">
        <v>269.2</v>
      </c>
      <c r="K16" s="46" t="s">
        <v>127</v>
      </c>
      <c r="L16" s="554">
        <v>200</v>
      </c>
      <c r="M16" s="1008">
        <v>208</v>
      </c>
      <c r="N16" s="1007" t="s">
        <v>1097</v>
      </c>
    </row>
    <row r="17" spans="1:14" ht="58.5" customHeight="1" x14ac:dyDescent="0.2">
      <c r="A17" s="33" t="s">
        <v>155</v>
      </c>
      <c r="B17" s="41" t="s">
        <v>155</v>
      </c>
      <c r="C17" s="38" t="s">
        <v>159</v>
      </c>
      <c r="D17" s="33" t="s">
        <v>64</v>
      </c>
      <c r="E17" s="145" t="s">
        <v>196</v>
      </c>
      <c r="F17" s="473" t="s">
        <v>672</v>
      </c>
      <c r="G17" s="90" t="s">
        <v>916</v>
      </c>
      <c r="H17" s="3" t="s">
        <v>1</v>
      </c>
      <c r="I17" s="344">
        <v>50</v>
      </c>
      <c r="J17" s="344">
        <v>33.4</v>
      </c>
      <c r="K17" s="43" t="s">
        <v>128</v>
      </c>
      <c r="L17" s="557" t="s">
        <v>289</v>
      </c>
      <c r="M17" s="1006" t="s">
        <v>1098</v>
      </c>
      <c r="N17" s="1011" t="s">
        <v>1099</v>
      </c>
    </row>
    <row r="18" spans="1:14" ht="46.5" customHeight="1" x14ac:dyDescent="0.2">
      <c r="A18" s="33" t="s">
        <v>155</v>
      </c>
      <c r="B18" s="41" t="s">
        <v>155</v>
      </c>
      <c r="C18" s="38" t="s">
        <v>160</v>
      </c>
      <c r="D18" s="33" t="s">
        <v>65</v>
      </c>
      <c r="E18" s="145" t="s">
        <v>196</v>
      </c>
      <c r="F18" s="473" t="s">
        <v>673</v>
      </c>
      <c r="G18" s="90" t="s">
        <v>674</v>
      </c>
      <c r="H18" s="3" t="s">
        <v>1</v>
      </c>
      <c r="I18" s="344">
        <v>115</v>
      </c>
      <c r="J18" s="344">
        <v>115</v>
      </c>
      <c r="K18" s="7" t="s">
        <v>125</v>
      </c>
      <c r="L18" s="554">
        <v>1800</v>
      </c>
      <c r="M18" s="1008">
        <v>1888</v>
      </c>
      <c r="N18" s="1025" t="s">
        <v>1100</v>
      </c>
    </row>
    <row r="19" spans="1:14" ht="34.5" customHeight="1" x14ac:dyDescent="0.2">
      <c r="A19" s="33" t="s">
        <v>155</v>
      </c>
      <c r="B19" s="41" t="s">
        <v>155</v>
      </c>
      <c r="C19" s="38" t="s">
        <v>161</v>
      </c>
      <c r="D19" s="33" t="s">
        <v>339</v>
      </c>
      <c r="E19" s="145" t="s">
        <v>196</v>
      </c>
      <c r="F19" s="473" t="s">
        <v>675</v>
      </c>
      <c r="G19" s="472" t="s">
        <v>663</v>
      </c>
      <c r="H19" s="120" t="s">
        <v>4</v>
      </c>
      <c r="I19" s="344">
        <v>2904.9</v>
      </c>
      <c r="J19" s="344">
        <v>2711.4</v>
      </c>
      <c r="K19" s="7" t="s">
        <v>28</v>
      </c>
      <c r="L19" s="554">
        <v>1385</v>
      </c>
      <c r="M19" s="1008">
        <v>1403</v>
      </c>
      <c r="N19" s="1007" t="s">
        <v>951</v>
      </c>
    </row>
    <row r="20" spans="1:14" ht="36.75" customHeight="1" x14ac:dyDescent="0.2">
      <c r="A20" s="33" t="s">
        <v>155</v>
      </c>
      <c r="B20" s="41" t="s">
        <v>155</v>
      </c>
      <c r="C20" s="38" t="s">
        <v>162</v>
      </c>
      <c r="D20" s="33" t="s">
        <v>21</v>
      </c>
      <c r="E20" s="145" t="s">
        <v>196</v>
      </c>
      <c r="F20" s="473" t="s">
        <v>676</v>
      </c>
      <c r="G20" s="472" t="s">
        <v>663</v>
      </c>
      <c r="H20" s="120" t="s">
        <v>4</v>
      </c>
      <c r="I20" s="344">
        <v>11140.1</v>
      </c>
      <c r="J20" s="344">
        <v>9259.2000000000007</v>
      </c>
      <c r="K20" s="7" t="s">
        <v>29</v>
      </c>
      <c r="L20" s="554">
        <v>8184</v>
      </c>
      <c r="M20" s="1008">
        <v>8723</v>
      </c>
      <c r="N20" s="1007" t="s">
        <v>1101</v>
      </c>
    </row>
    <row r="21" spans="1:14" ht="33.75" customHeight="1" x14ac:dyDescent="0.2">
      <c r="A21" s="1211" t="s">
        <v>155</v>
      </c>
      <c r="B21" s="1211" t="s">
        <v>155</v>
      </c>
      <c r="C21" s="1253" t="s">
        <v>163</v>
      </c>
      <c r="D21" s="1208" t="s">
        <v>22</v>
      </c>
      <c r="E21" s="1185" t="s">
        <v>196</v>
      </c>
      <c r="F21" s="1204" t="s">
        <v>677</v>
      </c>
      <c r="G21" s="1206" t="s">
        <v>663</v>
      </c>
      <c r="H21" s="263" t="s">
        <v>4</v>
      </c>
      <c r="I21" s="344">
        <v>79.8</v>
      </c>
      <c r="J21" s="344">
        <v>83.3</v>
      </c>
      <c r="K21" s="1246" t="s">
        <v>30</v>
      </c>
      <c r="L21" s="1209">
        <v>380</v>
      </c>
      <c r="M21" s="1017">
        <v>427</v>
      </c>
      <c r="N21" s="1244" t="s">
        <v>1105</v>
      </c>
    </row>
    <row r="22" spans="1:14" ht="46.5" customHeight="1" x14ac:dyDescent="0.2">
      <c r="A22" s="1211"/>
      <c r="B22" s="1211"/>
      <c r="C22" s="1253"/>
      <c r="D22" s="1208"/>
      <c r="E22" s="1187"/>
      <c r="F22" s="1205"/>
      <c r="G22" s="1206"/>
      <c r="H22" s="263" t="s">
        <v>1</v>
      </c>
      <c r="I22" s="344">
        <v>22</v>
      </c>
      <c r="J22" s="344">
        <v>16</v>
      </c>
      <c r="K22" s="1246"/>
      <c r="L22" s="1210"/>
      <c r="M22" s="1018"/>
      <c r="N22" s="1245"/>
    </row>
    <row r="23" spans="1:14" ht="45.75" customHeight="1" x14ac:dyDescent="0.2">
      <c r="A23" s="33" t="s">
        <v>155</v>
      </c>
      <c r="B23" s="33" t="s">
        <v>155</v>
      </c>
      <c r="C23" s="40" t="s">
        <v>164</v>
      </c>
      <c r="D23" s="41" t="s">
        <v>23</v>
      </c>
      <c r="E23" s="145" t="s">
        <v>196</v>
      </c>
      <c r="F23" s="147" t="s">
        <v>678</v>
      </c>
      <c r="G23" s="476" t="s">
        <v>663</v>
      </c>
      <c r="H23" s="263" t="s">
        <v>4</v>
      </c>
      <c r="I23" s="344">
        <v>24.8</v>
      </c>
      <c r="J23" s="344">
        <v>29.8</v>
      </c>
      <c r="K23" s="43" t="s">
        <v>31</v>
      </c>
      <c r="L23" s="567">
        <v>3</v>
      </c>
      <c r="M23" s="1021">
        <v>8</v>
      </c>
      <c r="N23" s="863" t="s">
        <v>1102</v>
      </c>
    </row>
    <row r="24" spans="1:14" ht="47.25" customHeight="1" x14ac:dyDescent="0.2">
      <c r="A24" s="33" t="s">
        <v>155</v>
      </c>
      <c r="B24" s="33" t="s">
        <v>155</v>
      </c>
      <c r="C24" s="40" t="s">
        <v>165</v>
      </c>
      <c r="D24" s="41" t="s">
        <v>33</v>
      </c>
      <c r="E24" s="145" t="s">
        <v>196</v>
      </c>
      <c r="F24" s="147" t="s">
        <v>679</v>
      </c>
      <c r="G24" s="476" t="s">
        <v>663</v>
      </c>
      <c r="H24" s="263" t="s">
        <v>4</v>
      </c>
      <c r="I24" s="344">
        <v>0.1</v>
      </c>
      <c r="J24" s="344">
        <v>0.1</v>
      </c>
      <c r="K24" s="43" t="s">
        <v>34</v>
      </c>
      <c r="L24" s="567">
        <v>2</v>
      </c>
      <c r="M24" s="1021">
        <v>1</v>
      </c>
      <c r="N24" s="863" t="s">
        <v>1103</v>
      </c>
    </row>
    <row r="25" spans="1:14" ht="45" hidden="1" customHeight="1" x14ac:dyDescent="0.2">
      <c r="A25" s="33" t="s">
        <v>155</v>
      </c>
      <c r="B25" s="33" t="s">
        <v>155</v>
      </c>
      <c r="C25" s="40" t="s">
        <v>166</v>
      </c>
      <c r="D25" s="33" t="s">
        <v>35</v>
      </c>
      <c r="E25" s="145" t="s">
        <v>196</v>
      </c>
      <c r="F25" s="147" t="s">
        <v>679</v>
      </c>
      <c r="G25" s="476" t="s">
        <v>663</v>
      </c>
      <c r="H25" s="263" t="s">
        <v>4</v>
      </c>
      <c r="I25" s="449">
        <v>0</v>
      </c>
      <c r="J25" s="449">
        <v>0</v>
      </c>
      <c r="K25" s="43" t="s">
        <v>36</v>
      </c>
      <c r="L25" s="567">
        <v>2</v>
      </c>
      <c r="M25" s="1021">
        <v>3</v>
      </c>
      <c r="N25" s="1012" t="s">
        <v>1104</v>
      </c>
    </row>
    <row r="26" spans="1:14" ht="89.25" customHeight="1" x14ac:dyDescent="0.2">
      <c r="A26" s="33" t="s">
        <v>155</v>
      </c>
      <c r="B26" s="33" t="s">
        <v>155</v>
      </c>
      <c r="C26" s="40" t="s">
        <v>17</v>
      </c>
      <c r="D26" s="33" t="s">
        <v>171</v>
      </c>
      <c r="E26" s="434" t="s">
        <v>196</v>
      </c>
      <c r="F26" s="438" t="s">
        <v>680</v>
      </c>
      <c r="G26" s="447" t="s">
        <v>663</v>
      </c>
      <c r="H26" s="263" t="s">
        <v>14</v>
      </c>
      <c r="I26" s="344">
        <v>3.7</v>
      </c>
      <c r="J26" s="344">
        <v>3.2</v>
      </c>
      <c r="K26" s="372" t="s">
        <v>187</v>
      </c>
      <c r="L26" s="567">
        <v>4</v>
      </c>
      <c r="M26" s="1021">
        <v>3</v>
      </c>
      <c r="N26" s="1025" t="s">
        <v>1104</v>
      </c>
    </row>
    <row r="27" spans="1:14" ht="16.5" customHeight="1" x14ac:dyDescent="0.2">
      <c r="A27" s="67" t="s">
        <v>155</v>
      </c>
      <c r="B27" s="67" t="s">
        <v>155</v>
      </c>
      <c r="C27" s="1125" t="s">
        <v>149</v>
      </c>
      <c r="D27" s="1125"/>
      <c r="E27" s="1125"/>
      <c r="F27" s="1125"/>
      <c r="G27" s="1125"/>
      <c r="H27" s="1125"/>
      <c r="I27" s="164">
        <f>SUM(I12:I26)</f>
        <v>16020.800000000001</v>
      </c>
      <c r="J27" s="164">
        <f>SUM(J12:J26)</f>
        <v>13661.000000000002</v>
      </c>
      <c r="K27" s="43"/>
      <c r="L27" s="567"/>
      <c r="M27" s="716"/>
      <c r="N27" s="723"/>
    </row>
    <row r="28" spans="1:14" ht="18" customHeight="1" x14ac:dyDescent="0.2">
      <c r="A28" s="33" t="s">
        <v>155</v>
      </c>
      <c r="B28" s="41" t="s">
        <v>156</v>
      </c>
      <c r="C28" s="1166" t="s">
        <v>290</v>
      </c>
      <c r="D28" s="1166"/>
      <c r="E28" s="1166"/>
      <c r="F28" s="1166"/>
      <c r="G28" s="1166"/>
      <c r="H28" s="1166"/>
      <c r="I28" s="1166"/>
      <c r="J28" s="1166"/>
      <c r="K28" s="1166"/>
      <c r="L28" s="14"/>
      <c r="M28" s="715"/>
      <c r="N28" s="723"/>
    </row>
    <row r="29" spans="1:14" ht="55.5" customHeight="1" x14ac:dyDescent="0.2">
      <c r="A29" s="1134" t="s">
        <v>155</v>
      </c>
      <c r="B29" s="1134" t="s">
        <v>156</v>
      </c>
      <c r="C29" s="1120" t="s">
        <v>155</v>
      </c>
      <c r="D29" s="1137" t="s">
        <v>298</v>
      </c>
      <c r="E29" s="1218" t="s">
        <v>196</v>
      </c>
      <c r="F29" s="1229" t="s">
        <v>681</v>
      </c>
      <c r="G29" s="1227" t="s">
        <v>682</v>
      </c>
      <c r="H29" s="3" t="s">
        <v>1</v>
      </c>
      <c r="I29" s="396">
        <v>410</v>
      </c>
      <c r="J29" s="396">
        <v>463.1</v>
      </c>
      <c r="K29" s="1157" t="s">
        <v>129</v>
      </c>
      <c r="L29" s="1250">
        <v>4570</v>
      </c>
      <c r="M29" s="1254">
        <v>4520</v>
      </c>
      <c r="N29" s="1244" t="s">
        <v>1106</v>
      </c>
    </row>
    <row r="30" spans="1:14" ht="58.5" customHeight="1" x14ac:dyDescent="0.2">
      <c r="A30" s="1134"/>
      <c r="B30" s="1134"/>
      <c r="C30" s="1120"/>
      <c r="D30" s="1137"/>
      <c r="E30" s="1219"/>
      <c r="F30" s="1230"/>
      <c r="G30" s="1228"/>
      <c r="H30" s="3" t="s">
        <v>1</v>
      </c>
      <c r="I30" s="361">
        <v>173.4</v>
      </c>
      <c r="J30" s="396">
        <v>157.6</v>
      </c>
      <c r="K30" s="1157"/>
      <c r="L30" s="1250"/>
      <c r="M30" s="1255"/>
      <c r="N30" s="1245"/>
    </row>
    <row r="31" spans="1:14" ht="59.25" customHeight="1" x14ac:dyDescent="0.2">
      <c r="A31" s="33" t="s">
        <v>155</v>
      </c>
      <c r="B31" s="41" t="s">
        <v>156</v>
      </c>
      <c r="C31" s="41" t="s">
        <v>156</v>
      </c>
      <c r="D31" s="43" t="s">
        <v>67</v>
      </c>
      <c r="E31" s="477">
        <v>1</v>
      </c>
      <c r="F31" s="478" t="s">
        <v>683</v>
      </c>
      <c r="G31" s="476" t="s">
        <v>684</v>
      </c>
      <c r="H31" s="5" t="s">
        <v>1</v>
      </c>
      <c r="I31" s="96">
        <v>70</v>
      </c>
      <c r="J31" s="96">
        <v>64.3</v>
      </c>
      <c r="K31" s="372" t="s">
        <v>131</v>
      </c>
      <c r="L31" s="567">
        <v>500</v>
      </c>
      <c r="M31" s="1021">
        <v>500</v>
      </c>
      <c r="N31" s="1007" t="s">
        <v>1107</v>
      </c>
    </row>
    <row r="32" spans="1:14" ht="53.25" customHeight="1" x14ac:dyDescent="0.2">
      <c r="A32" s="33" t="s">
        <v>155</v>
      </c>
      <c r="B32" s="41" t="s">
        <v>156</v>
      </c>
      <c r="C32" s="41" t="s">
        <v>157</v>
      </c>
      <c r="D32" s="43" t="s">
        <v>68</v>
      </c>
      <c r="E32" s="477">
        <v>1</v>
      </c>
      <c r="F32" s="478" t="s">
        <v>685</v>
      </c>
      <c r="G32" s="476" t="s">
        <v>674</v>
      </c>
      <c r="H32" s="5" t="s">
        <v>1</v>
      </c>
      <c r="I32" s="96">
        <v>131.9</v>
      </c>
      <c r="J32" s="96">
        <v>131.6</v>
      </c>
      <c r="K32" s="372" t="s">
        <v>132</v>
      </c>
      <c r="L32" s="567">
        <v>5800</v>
      </c>
      <c r="M32" s="1021">
        <v>5663</v>
      </c>
      <c r="N32" s="1010" t="s">
        <v>1108</v>
      </c>
    </row>
    <row r="33" spans="1:31" ht="48" customHeight="1" x14ac:dyDescent="0.2">
      <c r="A33" s="33" t="s">
        <v>155</v>
      </c>
      <c r="B33" s="41" t="s">
        <v>156</v>
      </c>
      <c r="C33" s="41" t="s">
        <v>158</v>
      </c>
      <c r="D33" s="372" t="s">
        <v>630</v>
      </c>
      <c r="E33" s="477">
        <v>1</v>
      </c>
      <c r="F33" s="522" t="s">
        <v>848</v>
      </c>
      <c r="G33" s="447" t="s">
        <v>684</v>
      </c>
      <c r="H33" s="121" t="s">
        <v>1</v>
      </c>
      <c r="I33" s="96">
        <v>30</v>
      </c>
      <c r="J33" s="96">
        <v>26.7</v>
      </c>
      <c r="K33" s="364" t="s">
        <v>617</v>
      </c>
      <c r="L33" s="554">
        <v>320</v>
      </c>
      <c r="M33" s="1008">
        <v>267</v>
      </c>
      <c r="N33" s="1025" t="s">
        <v>1158</v>
      </c>
    </row>
    <row r="34" spans="1:31" ht="51" customHeight="1" x14ac:dyDescent="0.2">
      <c r="A34" s="33" t="s">
        <v>155</v>
      </c>
      <c r="B34" s="41" t="s">
        <v>156</v>
      </c>
      <c r="C34" s="41" t="s">
        <v>159</v>
      </c>
      <c r="D34" s="43" t="s">
        <v>247</v>
      </c>
      <c r="E34" s="477">
        <v>1</v>
      </c>
      <c r="F34" s="478" t="s">
        <v>686</v>
      </c>
      <c r="G34" s="476" t="s">
        <v>663</v>
      </c>
      <c r="H34" s="5" t="s">
        <v>1</v>
      </c>
      <c r="I34" s="96">
        <v>1</v>
      </c>
      <c r="J34" s="96">
        <v>1</v>
      </c>
      <c r="K34" s="372" t="s">
        <v>254</v>
      </c>
      <c r="L34" s="567">
        <v>1</v>
      </c>
      <c r="M34" s="880">
        <v>1</v>
      </c>
      <c r="N34" s="882" t="s">
        <v>964</v>
      </c>
    </row>
    <row r="35" spans="1:31" ht="19.5" customHeight="1" x14ac:dyDescent="0.2">
      <c r="A35" s="25" t="s">
        <v>155</v>
      </c>
      <c r="B35" s="25" t="s">
        <v>156</v>
      </c>
      <c r="C35" s="1125" t="s">
        <v>149</v>
      </c>
      <c r="D35" s="1125"/>
      <c r="E35" s="1125"/>
      <c r="F35" s="1125"/>
      <c r="G35" s="1125"/>
      <c r="H35" s="1125"/>
      <c r="I35" s="163">
        <f>SUM(I29:I34)</f>
        <v>816.3</v>
      </c>
      <c r="J35" s="163">
        <f>SUM(J29:J34)</f>
        <v>844.30000000000007</v>
      </c>
      <c r="K35" s="43"/>
      <c r="L35" s="571"/>
      <c r="M35" s="717"/>
      <c r="N35" s="723"/>
    </row>
    <row r="36" spans="1:31" ht="16.5" customHeight="1" x14ac:dyDescent="0.2">
      <c r="A36" s="33" t="s">
        <v>155</v>
      </c>
      <c r="B36" s="41" t="s">
        <v>157</v>
      </c>
      <c r="C36" s="1220" t="s">
        <v>503</v>
      </c>
      <c r="D36" s="1220"/>
      <c r="E36" s="1220"/>
      <c r="F36" s="1220"/>
      <c r="G36" s="1220"/>
      <c r="H36" s="1220"/>
      <c r="I36" s="1220"/>
      <c r="J36" s="1220"/>
      <c r="K36" s="1220"/>
      <c r="L36" s="555"/>
      <c r="M36" s="718"/>
      <c r="N36" s="723"/>
    </row>
    <row r="37" spans="1:31" ht="76.5" customHeight="1" x14ac:dyDescent="0.2">
      <c r="A37" s="42" t="s">
        <v>155</v>
      </c>
      <c r="B37" s="42" t="s">
        <v>157</v>
      </c>
      <c r="C37" s="371" t="s">
        <v>155</v>
      </c>
      <c r="D37" s="38" t="s">
        <v>66</v>
      </c>
      <c r="E37" s="434" t="s">
        <v>196</v>
      </c>
      <c r="F37" s="479" t="s">
        <v>687</v>
      </c>
      <c r="G37" s="90" t="s">
        <v>688</v>
      </c>
      <c r="H37" s="372" t="s">
        <v>1</v>
      </c>
      <c r="I37" s="396">
        <v>311.3</v>
      </c>
      <c r="J37" s="396">
        <v>277.8</v>
      </c>
      <c r="K37" s="43" t="s">
        <v>130</v>
      </c>
      <c r="L37" s="554">
        <v>455</v>
      </c>
      <c r="M37" s="878">
        <v>492</v>
      </c>
      <c r="N37" s="43" t="s">
        <v>1159</v>
      </c>
    </row>
    <row r="38" spans="1:31" ht="21" customHeight="1" x14ac:dyDescent="0.2">
      <c r="A38" s="33" t="s">
        <v>155</v>
      </c>
      <c r="B38" s="33" t="s">
        <v>157</v>
      </c>
      <c r="C38" s="1167" t="s">
        <v>149</v>
      </c>
      <c r="D38" s="1167"/>
      <c r="E38" s="1167"/>
      <c r="F38" s="1167"/>
      <c r="G38" s="1167"/>
      <c r="H38" s="1167"/>
      <c r="I38" s="164">
        <f>SUM(I37)</f>
        <v>311.3</v>
      </c>
      <c r="J38" s="164">
        <f>SUM(J37)</f>
        <v>277.8</v>
      </c>
      <c r="K38" s="46"/>
      <c r="L38" s="572"/>
      <c r="M38" s="719"/>
      <c r="N38" s="723"/>
    </row>
    <row r="39" spans="1:31" ht="17.25" customHeight="1" x14ac:dyDescent="0.2">
      <c r="A39" s="25" t="s">
        <v>155</v>
      </c>
      <c r="B39" s="1221" t="s">
        <v>150</v>
      </c>
      <c r="C39" s="1221"/>
      <c r="D39" s="1221"/>
      <c r="E39" s="1221"/>
      <c r="F39" s="1221"/>
      <c r="G39" s="1221"/>
      <c r="H39" s="1221"/>
      <c r="I39" s="168">
        <f>+I38+I35+I27</f>
        <v>17148.400000000001</v>
      </c>
      <c r="J39" s="168">
        <f>+J38+J35+J27</f>
        <v>14783.100000000002</v>
      </c>
      <c r="K39" s="81"/>
      <c r="L39" s="573"/>
      <c r="M39" s="720"/>
      <c r="N39" s="723"/>
    </row>
    <row r="40" spans="1:31" ht="16.5" customHeight="1" x14ac:dyDescent="0.2">
      <c r="A40" s="25" t="s">
        <v>156</v>
      </c>
      <c r="B40" s="1203" t="s">
        <v>504</v>
      </c>
      <c r="C40" s="1203"/>
      <c r="D40" s="1203"/>
      <c r="E40" s="1203"/>
      <c r="F40" s="1203"/>
      <c r="G40" s="1203"/>
      <c r="H40" s="1203"/>
      <c r="I40" s="1203"/>
      <c r="J40" s="1203"/>
      <c r="K40" s="1203"/>
      <c r="L40" s="574"/>
      <c r="M40" s="721"/>
      <c r="N40" s="723"/>
    </row>
    <row r="41" spans="1:31" ht="16.5" customHeight="1" x14ac:dyDescent="0.2">
      <c r="A41" s="25" t="s">
        <v>156</v>
      </c>
      <c r="B41" s="51" t="s">
        <v>155</v>
      </c>
      <c r="C41" s="1203" t="s">
        <v>505</v>
      </c>
      <c r="D41" s="1203"/>
      <c r="E41" s="1203"/>
      <c r="F41" s="1203"/>
      <c r="G41" s="1203"/>
      <c r="H41" s="1203"/>
      <c r="I41" s="1203"/>
      <c r="J41" s="1203"/>
      <c r="K41" s="1203"/>
      <c r="L41" s="574"/>
      <c r="M41" s="721"/>
      <c r="N41" s="723"/>
    </row>
    <row r="42" spans="1:31" ht="33" customHeight="1" x14ac:dyDescent="0.2">
      <c r="A42" s="33" t="s">
        <v>156</v>
      </c>
      <c r="B42" s="52" t="s">
        <v>155</v>
      </c>
      <c r="C42" s="33" t="s">
        <v>160</v>
      </c>
      <c r="D42" s="364" t="s">
        <v>133</v>
      </c>
      <c r="E42" s="145" t="s">
        <v>196</v>
      </c>
      <c r="F42" s="147" t="s">
        <v>689</v>
      </c>
      <c r="G42" s="472" t="s">
        <v>663</v>
      </c>
      <c r="H42" s="20" t="s">
        <v>1</v>
      </c>
      <c r="I42" s="95">
        <v>44</v>
      </c>
      <c r="J42" s="95">
        <v>44</v>
      </c>
      <c r="K42" s="417" t="s">
        <v>897</v>
      </c>
      <c r="L42" s="575">
        <v>21</v>
      </c>
      <c r="M42" s="1020">
        <v>21</v>
      </c>
      <c r="N42" s="1010" t="s">
        <v>1093</v>
      </c>
    </row>
    <row r="43" spans="1:31" s="357" customFormat="1" ht="55.5" customHeight="1" x14ac:dyDescent="0.2">
      <c r="A43" s="371" t="s">
        <v>156</v>
      </c>
      <c r="B43" s="371" t="s">
        <v>155</v>
      </c>
      <c r="C43" s="371" t="s">
        <v>162</v>
      </c>
      <c r="D43" s="395" t="s">
        <v>386</v>
      </c>
      <c r="E43" s="145" t="s">
        <v>196</v>
      </c>
      <c r="F43" s="147" t="s">
        <v>690</v>
      </c>
      <c r="G43" s="472" t="s">
        <v>663</v>
      </c>
      <c r="H43" s="143" t="s">
        <v>3</v>
      </c>
      <c r="I43" s="344">
        <v>108.3</v>
      </c>
      <c r="J43" s="344">
        <v>107.4</v>
      </c>
      <c r="K43" s="367" t="s">
        <v>305</v>
      </c>
      <c r="L43" s="554">
        <v>150</v>
      </c>
      <c r="M43" s="1008">
        <v>240</v>
      </c>
      <c r="N43" s="1007" t="s">
        <v>965</v>
      </c>
      <c r="Y43" s="358"/>
      <c r="Z43" s="358"/>
      <c r="AA43" s="358"/>
      <c r="AB43" s="358"/>
      <c r="AC43" s="358"/>
      <c r="AD43" s="358"/>
      <c r="AE43" s="358"/>
    </row>
    <row r="44" spans="1:31" s="357" customFormat="1" ht="23.25" customHeight="1" x14ac:dyDescent="0.2">
      <c r="A44" s="1120" t="s">
        <v>156</v>
      </c>
      <c r="B44" s="1183" t="s">
        <v>155</v>
      </c>
      <c r="C44" s="1120" t="s">
        <v>163</v>
      </c>
      <c r="D44" s="1122" t="s">
        <v>636</v>
      </c>
      <c r="E44" s="1185" t="s">
        <v>196</v>
      </c>
      <c r="F44" s="1204" t="s">
        <v>689</v>
      </c>
      <c r="G44" s="1225" t="s">
        <v>663</v>
      </c>
      <c r="H44" s="143" t="s">
        <v>14</v>
      </c>
      <c r="I44" s="344">
        <v>45.6</v>
      </c>
      <c r="J44" s="344">
        <v>38.799999999999997</v>
      </c>
      <c r="K44" s="1122" t="s">
        <v>328</v>
      </c>
      <c r="L44" s="1236">
        <v>7</v>
      </c>
      <c r="M44" s="1019">
        <v>6</v>
      </c>
      <c r="N44" s="1127" t="s">
        <v>1090</v>
      </c>
      <c r="Y44" s="358"/>
      <c r="Z44" s="358"/>
      <c r="AA44" s="358"/>
      <c r="AB44" s="358"/>
      <c r="AC44" s="358"/>
      <c r="AD44" s="358"/>
      <c r="AE44" s="358"/>
    </row>
    <row r="45" spans="1:31" s="357" customFormat="1" ht="23.25" customHeight="1" x14ac:dyDescent="0.2">
      <c r="A45" s="1120"/>
      <c r="B45" s="1184"/>
      <c r="C45" s="1120"/>
      <c r="D45" s="1122"/>
      <c r="E45" s="1187"/>
      <c r="F45" s="1205"/>
      <c r="G45" s="1226"/>
      <c r="H45" s="143" t="s">
        <v>1</v>
      </c>
      <c r="I45" s="344">
        <v>10</v>
      </c>
      <c r="J45" s="344">
        <v>1.8</v>
      </c>
      <c r="K45" s="1122"/>
      <c r="L45" s="1237"/>
      <c r="M45" s="1020"/>
      <c r="N45" s="1128"/>
      <c r="Y45" s="358"/>
      <c r="Z45" s="358"/>
      <c r="AA45" s="358"/>
      <c r="AB45" s="358"/>
      <c r="AC45" s="358"/>
      <c r="AD45" s="358"/>
      <c r="AE45" s="358"/>
    </row>
    <row r="46" spans="1:31" s="357" customFormat="1" ht="63" customHeight="1" x14ac:dyDescent="0.2">
      <c r="A46" s="1183" t="s">
        <v>156</v>
      </c>
      <c r="B46" s="1183" t="s">
        <v>155</v>
      </c>
      <c r="C46" s="1183" t="s">
        <v>164</v>
      </c>
      <c r="D46" s="1127" t="s">
        <v>506</v>
      </c>
      <c r="E46" s="442" t="s">
        <v>196</v>
      </c>
      <c r="F46" s="435" t="s">
        <v>691</v>
      </c>
      <c r="G46" s="404" t="s">
        <v>663</v>
      </c>
      <c r="H46" s="143" t="s">
        <v>1</v>
      </c>
      <c r="I46" s="344">
        <v>53.5</v>
      </c>
      <c r="J46" s="344">
        <v>52.1</v>
      </c>
      <c r="K46" s="1127" t="s">
        <v>597</v>
      </c>
      <c r="L46" s="1236" t="s">
        <v>598</v>
      </c>
      <c r="M46" s="1019" t="s">
        <v>1091</v>
      </c>
      <c r="N46" s="1127" t="s">
        <v>1092</v>
      </c>
      <c r="Y46" s="358"/>
      <c r="Z46" s="358"/>
      <c r="AA46" s="358"/>
      <c r="AB46" s="358"/>
      <c r="AC46" s="358"/>
      <c r="AD46" s="358"/>
      <c r="AE46" s="358"/>
    </row>
    <row r="47" spans="1:31" s="357" customFormat="1" ht="51.75" customHeight="1" x14ac:dyDescent="0.2">
      <c r="A47" s="1184"/>
      <c r="B47" s="1184"/>
      <c r="C47" s="1184"/>
      <c r="D47" s="1128"/>
      <c r="E47" s="611"/>
      <c r="F47" s="405"/>
      <c r="G47" s="405"/>
      <c r="H47" s="143" t="s">
        <v>14</v>
      </c>
      <c r="I47" s="344">
        <v>122.5</v>
      </c>
      <c r="J47" s="344">
        <v>121.1</v>
      </c>
      <c r="K47" s="1128"/>
      <c r="L47" s="1237"/>
      <c r="M47" s="1020"/>
      <c r="N47" s="1128"/>
      <c r="Y47" s="358"/>
      <c r="Z47" s="358"/>
      <c r="AA47" s="358"/>
      <c r="AB47" s="358"/>
      <c r="AC47" s="358"/>
      <c r="AD47" s="358"/>
      <c r="AE47" s="358"/>
    </row>
    <row r="48" spans="1:31" s="357" customFormat="1" ht="23.25" customHeight="1" x14ac:dyDescent="0.2">
      <c r="A48" s="129" t="s">
        <v>156</v>
      </c>
      <c r="B48" s="129" t="s">
        <v>155</v>
      </c>
      <c r="C48" s="1125" t="s">
        <v>149</v>
      </c>
      <c r="D48" s="1125"/>
      <c r="E48" s="1125"/>
      <c r="F48" s="1125"/>
      <c r="G48" s="1125"/>
      <c r="H48" s="1125"/>
      <c r="I48" s="164">
        <f>SUM(I42:I47)</f>
        <v>383.9</v>
      </c>
      <c r="J48" s="164">
        <f>SUM(J42:J47)</f>
        <v>365.2</v>
      </c>
      <c r="K48" s="364"/>
      <c r="L48" s="554"/>
      <c r="M48" s="684"/>
      <c r="N48" s="724"/>
      <c r="Y48" s="358"/>
      <c r="Z48" s="358"/>
      <c r="AA48" s="358"/>
      <c r="AB48" s="358"/>
      <c r="AC48" s="358"/>
      <c r="AD48" s="358"/>
      <c r="AE48" s="358"/>
    </row>
    <row r="49" spans="1:14" ht="16.5" customHeight="1" x14ac:dyDescent="0.2">
      <c r="A49" s="25" t="s">
        <v>156</v>
      </c>
      <c r="B49" s="1221" t="s">
        <v>113</v>
      </c>
      <c r="C49" s="1221"/>
      <c r="D49" s="1221"/>
      <c r="E49" s="1221"/>
      <c r="F49" s="1221"/>
      <c r="G49" s="1221"/>
      <c r="H49" s="1221"/>
      <c r="I49" s="228">
        <f>+I48</f>
        <v>383.9</v>
      </c>
      <c r="J49" s="228">
        <f>+J48</f>
        <v>365.2</v>
      </c>
      <c r="K49" s="7"/>
      <c r="L49" s="128"/>
      <c r="M49" s="722"/>
      <c r="N49" s="723"/>
    </row>
    <row r="50" spans="1:14" ht="18.75" customHeight="1" x14ac:dyDescent="0.2">
      <c r="A50" s="25" t="s">
        <v>157</v>
      </c>
      <c r="B50" s="1238" t="s">
        <v>508</v>
      </c>
      <c r="C50" s="1239"/>
      <c r="D50" s="1239"/>
      <c r="E50" s="1239"/>
      <c r="F50" s="1239"/>
      <c r="G50" s="1239"/>
      <c r="H50" s="1239"/>
      <c r="I50" s="1239"/>
      <c r="J50" s="1239"/>
      <c r="K50" s="1240"/>
      <c r="L50" s="55"/>
      <c r="M50" s="688"/>
      <c r="N50" s="723"/>
    </row>
    <row r="51" spans="1:14" ht="21.75" customHeight="1" x14ac:dyDescent="0.2">
      <c r="A51" s="25" t="s">
        <v>157</v>
      </c>
      <c r="B51" s="12" t="s">
        <v>155</v>
      </c>
      <c r="C51" s="1238" t="s">
        <v>186</v>
      </c>
      <c r="D51" s="1239"/>
      <c r="E51" s="1239"/>
      <c r="F51" s="1239"/>
      <c r="G51" s="1239"/>
      <c r="H51" s="1239"/>
      <c r="I51" s="1239"/>
      <c r="J51" s="1239"/>
      <c r="K51" s="1240"/>
      <c r="L51" s="55"/>
      <c r="M51" s="688"/>
      <c r="N51" s="723"/>
    </row>
    <row r="52" spans="1:14" ht="29.25" customHeight="1" x14ac:dyDescent="0.2">
      <c r="A52" s="1120" t="s">
        <v>157</v>
      </c>
      <c r="B52" s="1120" t="s">
        <v>155</v>
      </c>
      <c r="C52" s="1120" t="s">
        <v>155</v>
      </c>
      <c r="D52" s="1122" t="s">
        <v>236</v>
      </c>
      <c r="E52" s="1197">
        <v>1</v>
      </c>
      <c r="F52" s="1231" t="s">
        <v>692</v>
      </c>
      <c r="G52" s="1188" t="s">
        <v>693</v>
      </c>
      <c r="H52" s="367" t="s">
        <v>1</v>
      </c>
      <c r="I52" s="344">
        <v>40</v>
      </c>
      <c r="J52" s="344">
        <v>31.1</v>
      </c>
      <c r="K52" s="1122" t="s">
        <v>237</v>
      </c>
      <c r="L52" s="1236">
        <v>4</v>
      </c>
      <c r="M52" s="1236">
        <v>6</v>
      </c>
      <c r="N52" s="1247" t="s">
        <v>1109</v>
      </c>
    </row>
    <row r="53" spans="1:14" ht="21.75" customHeight="1" x14ac:dyDescent="0.2">
      <c r="A53" s="1120"/>
      <c r="B53" s="1120"/>
      <c r="C53" s="1120"/>
      <c r="D53" s="1122"/>
      <c r="E53" s="1241"/>
      <c r="F53" s="1232"/>
      <c r="G53" s="1232"/>
      <c r="H53" s="367" t="s">
        <v>3</v>
      </c>
      <c r="I53" s="344">
        <v>130</v>
      </c>
      <c r="J53" s="344">
        <v>115.3</v>
      </c>
      <c r="K53" s="1122"/>
      <c r="L53" s="1237"/>
      <c r="M53" s="1237"/>
      <c r="N53" s="1248"/>
    </row>
    <row r="54" spans="1:14" ht="46.5" hidden="1" customHeight="1" x14ac:dyDescent="0.2">
      <c r="A54" s="42" t="s">
        <v>157</v>
      </c>
      <c r="B54" s="42" t="s">
        <v>155</v>
      </c>
      <c r="C54" s="42" t="s">
        <v>156</v>
      </c>
      <c r="D54" s="333" t="s">
        <v>172</v>
      </c>
      <c r="E54" s="474">
        <v>1</v>
      </c>
      <c r="F54" s="439" t="s">
        <v>1160</v>
      </c>
      <c r="G54" s="439" t="s">
        <v>688</v>
      </c>
      <c r="H54" s="256" t="s">
        <v>1</v>
      </c>
      <c r="I54" s="337">
        <v>0</v>
      </c>
      <c r="J54" s="344">
        <v>0</v>
      </c>
      <c r="K54" s="333" t="s">
        <v>216</v>
      </c>
      <c r="L54" s="554"/>
      <c r="M54" s="684"/>
      <c r="N54" s="1249"/>
    </row>
    <row r="55" spans="1:14" ht="60" customHeight="1" x14ac:dyDescent="0.2">
      <c r="A55" s="42" t="s">
        <v>157</v>
      </c>
      <c r="B55" s="42" t="s">
        <v>155</v>
      </c>
      <c r="C55" s="258" t="s">
        <v>157</v>
      </c>
      <c r="D55" s="256" t="s">
        <v>300</v>
      </c>
      <c r="E55" s="448">
        <v>1</v>
      </c>
      <c r="F55" s="484" t="s">
        <v>694</v>
      </c>
      <c r="G55" s="439" t="s">
        <v>695</v>
      </c>
      <c r="H55" s="256" t="s">
        <v>1</v>
      </c>
      <c r="I55" s="332">
        <v>90</v>
      </c>
      <c r="J55" s="344">
        <v>90</v>
      </c>
      <c r="K55" s="256" t="s">
        <v>507</v>
      </c>
      <c r="L55" s="554">
        <v>100</v>
      </c>
      <c r="M55" s="878">
        <v>100</v>
      </c>
      <c r="N55" s="879" t="s">
        <v>966</v>
      </c>
    </row>
    <row r="56" spans="1:14" ht="66" customHeight="1" x14ac:dyDescent="0.2">
      <c r="A56" s="42" t="s">
        <v>157</v>
      </c>
      <c r="B56" s="42" t="s">
        <v>155</v>
      </c>
      <c r="C56" s="258" t="s">
        <v>158</v>
      </c>
      <c r="D56" s="256" t="s">
        <v>517</v>
      </c>
      <c r="E56" s="448">
        <v>1</v>
      </c>
      <c r="F56" s="484" t="s">
        <v>696</v>
      </c>
      <c r="G56" s="439" t="s">
        <v>695</v>
      </c>
      <c r="H56" s="256" t="s">
        <v>1</v>
      </c>
      <c r="I56" s="332">
        <v>42</v>
      </c>
      <c r="J56" s="344">
        <v>41.2</v>
      </c>
      <c r="K56" s="256" t="s">
        <v>234</v>
      </c>
      <c r="L56" s="554">
        <v>6</v>
      </c>
      <c r="M56" s="878">
        <v>5</v>
      </c>
      <c r="N56" s="1007" t="s">
        <v>1110</v>
      </c>
    </row>
    <row r="57" spans="1:14" ht="21.75" customHeight="1" x14ac:dyDescent="0.2">
      <c r="A57" s="1223" t="s">
        <v>157</v>
      </c>
      <c r="B57" s="1223" t="s">
        <v>155</v>
      </c>
      <c r="C57" s="1183" t="s">
        <v>159</v>
      </c>
      <c r="D57" s="1127" t="s">
        <v>344</v>
      </c>
      <c r="E57" s="1234">
        <v>1</v>
      </c>
      <c r="F57" s="1231" t="s">
        <v>692</v>
      </c>
      <c r="G57" s="1188" t="s">
        <v>697</v>
      </c>
      <c r="H57" s="256" t="s">
        <v>3</v>
      </c>
      <c r="I57" s="334">
        <v>97</v>
      </c>
      <c r="J57" s="344">
        <v>54.6</v>
      </c>
      <c r="K57" s="1127" t="s">
        <v>358</v>
      </c>
      <c r="L57" s="1251" t="s">
        <v>387</v>
      </c>
      <c r="M57" s="1251" t="s">
        <v>387</v>
      </c>
      <c r="N57" s="1127" t="s">
        <v>967</v>
      </c>
    </row>
    <row r="58" spans="1:14" ht="23.25" customHeight="1" x14ac:dyDescent="0.2">
      <c r="A58" s="1224"/>
      <c r="B58" s="1224"/>
      <c r="C58" s="1184"/>
      <c r="D58" s="1128"/>
      <c r="E58" s="1235"/>
      <c r="F58" s="1232"/>
      <c r="G58" s="1232"/>
      <c r="H58" s="367" t="s">
        <v>1</v>
      </c>
      <c r="I58" s="344">
        <v>19.399999999999999</v>
      </c>
      <c r="J58" s="344">
        <v>-8</v>
      </c>
      <c r="K58" s="1128"/>
      <c r="L58" s="1252"/>
      <c r="M58" s="1252"/>
      <c r="N58" s="1128"/>
    </row>
    <row r="59" spans="1:14" ht="31.5" hidden="1" customHeight="1" x14ac:dyDescent="0.2">
      <c r="A59" s="42"/>
      <c r="B59" s="42"/>
      <c r="C59" s="258"/>
      <c r="D59" s="256"/>
      <c r="E59" s="448"/>
      <c r="F59" s="484"/>
      <c r="G59" s="439"/>
      <c r="H59" s="256"/>
      <c r="I59" s="332"/>
      <c r="J59" s="449"/>
      <c r="K59" s="256"/>
      <c r="L59" s="557"/>
      <c r="M59" s="685"/>
      <c r="N59" s="723"/>
    </row>
    <row r="60" spans="1:14" ht="18.75" customHeight="1" x14ac:dyDescent="0.2">
      <c r="A60" s="25" t="s">
        <v>157</v>
      </c>
      <c r="B60" s="25" t="s">
        <v>155</v>
      </c>
      <c r="C60" s="1167" t="s">
        <v>149</v>
      </c>
      <c r="D60" s="1167"/>
      <c r="E60" s="1167"/>
      <c r="F60" s="1167"/>
      <c r="G60" s="1167"/>
      <c r="H60" s="1167"/>
      <c r="I60" s="164">
        <f>SUM(I52:I59)</f>
        <v>418.4</v>
      </c>
      <c r="J60" s="164">
        <f>SUM(J52:J59)</f>
        <v>324.20000000000005</v>
      </c>
      <c r="K60" s="56"/>
      <c r="L60" s="55"/>
      <c r="M60" s="688"/>
      <c r="N60" s="723"/>
    </row>
    <row r="61" spans="1:14" ht="18.75" customHeight="1" x14ac:dyDescent="0.2">
      <c r="A61" s="25" t="s">
        <v>157</v>
      </c>
      <c r="B61" s="1221" t="s">
        <v>113</v>
      </c>
      <c r="C61" s="1221"/>
      <c r="D61" s="1221"/>
      <c r="E61" s="1221"/>
      <c r="F61" s="1221"/>
      <c r="G61" s="1221"/>
      <c r="H61" s="1221"/>
      <c r="I61" s="228">
        <f>+I60</f>
        <v>418.4</v>
      </c>
      <c r="J61" s="228">
        <f>+J60</f>
        <v>324.20000000000005</v>
      </c>
      <c r="K61" s="257"/>
      <c r="L61" s="344"/>
      <c r="M61" s="449"/>
      <c r="N61" s="723"/>
    </row>
    <row r="62" spans="1:14" ht="19.5" customHeight="1" x14ac:dyDescent="0.2">
      <c r="A62" s="1233" t="s">
        <v>151</v>
      </c>
      <c r="B62" s="1233"/>
      <c r="C62" s="1233"/>
      <c r="D62" s="1233"/>
      <c r="E62" s="1233"/>
      <c r="F62" s="1233"/>
      <c r="G62" s="1233"/>
      <c r="H62" s="1233"/>
      <c r="I62" s="132">
        <f>+I61+I49+I39</f>
        <v>17950.7</v>
      </c>
      <c r="J62" s="132">
        <f>+J61+J49+J39</f>
        <v>15472.500000000002</v>
      </c>
      <c r="K62" s="343"/>
      <c r="L62" s="135"/>
      <c r="M62" s="691"/>
    </row>
    <row r="63" spans="1:14" ht="14.25" customHeight="1" x14ac:dyDescent="0.2">
      <c r="A63" s="1125" t="s">
        <v>169</v>
      </c>
      <c r="B63" s="1125"/>
      <c r="C63" s="1125"/>
      <c r="D63" s="1125"/>
      <c r="E63" s="1125"/>
      <c r="F63" s="1125"/>
      <c r="G63" s="1125"/>
      <c r="H63" s="1125"/>
      <c r="I63" s="1109">
        <f>+I62-I64-I71</f>
        <v>0</v>
      </c>
      <c r="J63" s="1109">
        <f>+J62-J64-J71</f>
        <v>0</v>
      </c>
      <c r="K63" s="343"/>
      <c r="L63" s="135"/>
      <c r="M63" s="691"/>
    </row>
    <row r="64" spans="1:14" ht="17.25" customHeight="1" x14ac:dyDescent="0.2">
      <c r="A64" s="1222" t="s">
        <v>16</v>
      </c>
      <c r="B64" s="1222"/>
      <c r="C64" s="1222"/>
      <c r="D64" s="1222"/>
      <c r="E64" s="1222"/>
      <c r="F64" s="1222"/>
      <c r="G64" s="1222"/>
      <c r="H64" s="1222"/>
      <c r="I64" s="106">
        <f>SUM(I65:I70)</f>
        <v>3465.7</v>
      </c>
      <c r="J64" s="106">
        <f>SUM(J65:J70)</f>
        <v>3111.4000000000005</v>
      </c>
      <c r="K64" s="343"/>
      <c r="L64" s="135"/>
      <c r="M64" s="691"/>
    </row>
    <row r="65" spans="1:13" ht="12.75" customHeight="1" x14ac:dyDescent="0.2">
      <c r="A65" s="1133" t="s">
        <v>114</v>
      </c>
      <c r="B65" s="1133"/>
      <c r="C65" s="1133"/>
      <c r="D65" s="1133"/>
      <c r="E65" s="1133"/>
      <c r="F65" s="1133"/>
      <c r="G65" s="1133"/>
      <c r="H65" s="1133"/>
      <c r="I65" s="211">
        <f>+I58+I56+I55+I52+I46+I45+I42+I37+I34+I33+I32+I31+I30+I29+I22+I18+I17+I13</f>
        <v>2231.1999999999998</v>
      </c>
      <c r="J65" s="211">
        <f>+J58+J56+J55+J52+J46+J45+J42+J37+J34+J33+J32+J31+J30+J29+J22+J18+J17+J13</f>
        <v>1977.2000000000003</v>
      </c>
      <c r="K65" s="475">
        <f>+I65-I30</f>
        <v>2057.7999999999997</v>
      </c>
      <c r="L65" s="135"/>
      <c r="M65" s="691"/>
    </row>
    <row r="66" spans="1:13" ht="15" customHeight="1" x14ac:dyDescent="0.2">
      <c r="A66" s="1133" t="s">
        <v>185</v>
      </c>
      <c r="B66" s="1133"/>
      <c r="C66" s="1133"/>
      <c r="D66" s="1133"/>
      <c r="E66" s="1133"/>
      <c r="F66" s="1133"/>
      <c r="G66" s="1133"/>
      <c r="H66" s="1133"/>
      <c r="I66" s="211">
        <f>+I44+I26+I16+I14+I12+I47</f>
        <v>1234.5</v>
      </c>
      <c r="J66" s="211">
        <f>+J44+J26+J16+J14+J12+J47</f>
        <v>1134.2</v>
      </c>
      <c r="K66" s="343"/>
      <c r="L66" s="135"/>
      <c r="M66" s="691"/>
    </row>
    <row r="67" spans="1:13" ht="12.75" customHeight="1" x14ac:dyDescent="0.2">
      <c r="A67" s="1133" t="s">
        <v>115</v>
      </c>
      <c r="B67" s="1133"/>
      <c r="C67" s="1133"/>
      <c r="D67" s="1133"/>
      <c r="E67" s="1133"/>
      <c r="F67" s="1133"/>
      <c r="G67" s="1133"/>
      <c r="H67" s="1133"/>
      <c r="I67" s="211"/>
      <c r="J67" s="211"/>
      <c r="K67" s="343"/>
      <c r="L67" s="135"/>
      <c r="M67" s="691"/>
    </row>
    <row r="68" spans="1:13" ht="12.75" customHeight="1" x14ac:dyDescent="0.2">
      <c r="A68" s="1133" t="s">
        <v>116</v>
      </c>
      <c r="B68" s="1133"/>
      <c r="C68" s="1133"/>
      <c r="D68" s="1133"/>
      <c r="E68" s="1133"/>
      <c r="F68" s="1133"/>
      <c r="G68" s="1133"/>
      <c r="H68" s="1133"/>
      <c r="I68" s="211"/>
      <c r="J68" s="211"/>
      <c r="K68" s="343"/>
      <c r="L68" s="135"/>
      <c r="M68" s="691"/>
    </row>
    <row r="69" spans="1:13" ht="12.75" customHeight="1" x14ac:dyDescent="0.2">
      <c r="A69" s="1133" t="s">
        <v>119</v>
      </c>
      <c r="B69" s="1133"/>
      <c r="C69" s="1133"/>
      <c r="D69" s="1133"/>
      <c r="E69" s="1133"/>
      <c r="F69" s="1133"/>
      <c r="G69" s="1133"/>
      <c r="H69" s="1133"/>
      <c r="I69" s="211"/>
      <c r="J69" s="211"/>
      <c r="K69" s="343"/>
      <c r="L69" s="135"/>
      <c r="M69" s="691"/>
    </row>
    <row r="70" spans="1:13" ht="12.75" customHeight="1" x14ac:dyDescent="0.2">
      <c r="A70" s="1133" t="s">
        <v>120</v>
      </c>
      <c r="B70" s="1133"/>
      <c r="C70" s="1133"/>
      <c r="D70" s="1133"/>
      <c r="E70" s="1133"/>
      <c r="F70" s="1133"/>
      <c r="G70" s="1133"/>
      <c r="H70" s="1133"/>
      <c r="I70" s="211"/>
      <c r="J70" s="211"/>
      <c r="K70" s="343"/>
      <c r="L70" s="135"/>
      <c r="M70" s="691"/>
    </row>
    <row r="71" spans="1:13" ht="15.75" customHeight="1" x14ac:dyDescent="0.2">
      <c r="A71" s="1135" t="s">
        <v>15</v>
      </c>
      <c r="B71" s="1135"/>
      <c r="C71" s="1135"/>
      <c r="D71" s="1135"/>
      <c r="E71" s="1135"/>
      <c r="F71" s="1135"/>
      <c r="G71" s="1135"/>
      <c r="H71" s="1135"/>
      <c r="I71" s="107">
        <f>SUM(I72:I75)</f>
        <v>14484.999999999998</v>
      </c>
      <c r="J71" s="107">
        <f>SUM(J72:J75)</f>
        <v>12361.099999999999</v>
      </c>
      <c r="K71" s="343"/>
      <c r="L71" s="135"/>
      <c r="M71" s="691"/>
    </row>
    <row r="72" spans="1:13" ht="12.75" customHeight="1" x14ac:dyDescent="0.2">
      <c r="A72" s="1133" t="s">
        <v>117</v>
      </c>
      <c r="B72" s="1133"/>
      <c r="C72" s="1133"/>
      <c r="D72" s="1133"/>
      <c r="E72" s="1133"/>
      <c r="F72" s="1133"/>
      <c r="G72" s="1133"/>
      <c r="H72" s="1133"/>
      <c r="I72" s="211">
        <f>+I53+I57+I43</f>
        <v>335.3</v>
      </c>
      <c r="J72" s="211">
        <f>+J53+J57+J43</f>
        <v>277.3</v>
      </c>
      <c r="K72" s="343"/>
      <c r="L72" s="135"/>
      <c r="M72" s="691"/>
    </row>
    <row r="73" spans="1:13" ht="12.75" customHeight="1" x14ac:dyDescent="0.2">
      <c r="A73" s="1133" t="s">
        <v>118</v>
      </c>
      <c r="B73" s="1133"/>
      <c r="C73" s="1133"/>
      <c r="D73" s="1133"/>
      <c r="E73" s="1133"/>
      <c r="F73" s="1133"/>
      <c r="G73" s="1133"/>
      <c r="H73" s="1133"/>
      <c r="I73" s="211">
        <f>+I19+I20+I21+I23+I24+I25</f>
        <v>14149.699999999999</v>
      </c>
      <c r="J73" s="211">
        <f>+J19+J20+J21+J23+J24+J25</f>
        <v>12083.8</v>
      </c>
      <c r="K73" s="343"/>
      <c r="L73" s="135"/>
      <c r="M73" s="691"/>
    </row>
    <row r="74" spans="1:13" ht="12.75" customHeight="1" x14ac:dyDescent="0.2">
      <c r="A74" s="1133" t="s">
        <v>121</v>
      </c>
      <c r="B74" s="1133"/>
      <c r="C74" s="1133"/>
      <c r="D74" s="1133"/>
      <c r="E74" s="1133"/>
      <c r="F74" s="1133"/>
      <c r="G74" s="1133"/>
      <c r="H74" s="1133"/>
      <c r="I74" s="211"/>
      <c r="J74" s="211"/>
      <c r="K74" s="343"/>
      <c r="L74" s="135"/>
      <c r="M74" s="691"/>
    </row>
    <row r="75" spans="1:13" ht="12.75" customHeight="1" x14ac:dyDescent="0.2">
      <c r="A75" s="1133" t="s">
        <v>122</v>
      </c>
      <c r="B75" s="1133"/>
      <c r="C75" s="1133"/>
      <c r="D75" s="1133"/>
      <c r="E75" s="1133"/>
      <c r="F75" s="1133"/>
      <c r="G75" s="1133"/>
      <c r="H75" s="1133"/>
      <c r="I75" s="211"/>
      <c r="J75" s="211"/>
      <c r="K75" s="343"/>
      <c r="L75" s="135"/>
      <c r="M75" s="691"/>
    </row>
    <row r="76" spans="1:13" x14ac:dyDescent="0.2">
      <c r="D76" s="242"/>
      <c r="E76" s="242"/>
      <c r="F76" s="242"/>
      <c r="G76" s="242"/>
      <c r="H76" s="243"/>
      <c r="I76" s="167"/>
      <c r="J76" s="167"/>
    </row>
    <row r="77" spans="1:13" x14ac:dyDescent="0.2">
      <c r="H77" s="243"/>
      <c r="I77" s="167"/>
      <c r="J77" s="167"/>
      <c r="K77" s="244"/>
    </row>
    <row r="78" spans="1:13" x14ac:dyDescent="0.2">
      <c r="H78" s="243"/>
      <c r="I78" s="167"/>
      <c r="J78" s="167"/>
      <c r="K78" s="244"/>
    </row>
    <row r="79" spans="1:13" x14ac:dyDescent="0.2">
      <c r="H79" s="243"/>
      <c r="I79" s="167"/>
      <c r="J79" s="167"/>
      <c r="K79" s="244"/>
    </row>
    <row r="80" spans="1:13" x14ac:dyDescent="0.2">
      <c r="H80" s="243"/>
      <c r="I80" s="167"/>
      <c r="J80" s="167"/>
      <c r="K80" s="244"/>
    </row>
    <row r="81" spans="8:11" x14ac:dyDescent="0.2">
      <c r="H81" s="243"/>
      <c r="I81" s="167"/>
      <c r="J81" s="167"/>
      <c r="K81" s="244"/>
    </row>
    <row r="82" spans="8:11" x14ac:dyDescent="0.2">
      <c r="H82" s="243"/>
      <c r="I82" s="167"/>
      <c r="J82" s="167"/>
      <c r="K82" s="244"/>
    </row>
    <row r="83" spans="8:11" x14ac:dyDescent="0.2">
      <c r="H83" s="243"/>
      <c r="I83" s="167"/>
      <c r="J83" s="167"/>
      <c r="K83" s="244"/>
    </row>
    <row r="84" spans="8:11" x14ac:dyDescent="0.2">
      <c r="H84" s="243"/>
      <c r="I84" s="167"/>
      <c r="J84" s="167"/>
      <c r="K84" s="244"/>
    </row>
    <row r="85" spans="8:11" x14ac:dyDescent="0.2">
      <c r="H85" s="243"/>
      <c r="I85" s="167"/>
      <c r="J85" s="167"/>
      <c r="K85" s="244"/>
    </row>
    <row r="86" spans="8:11" x14ac:dyDescent="0.2">
      <c r="H86" s="243"/>
      <c r="I86" s="167"/>
      <c r="J86" s="167"/>
      <c r="K86" s="244"/>
    </row>
    <row r="87" spans="8:11" x14ac:dyDescent="0.2">
      <c r="H87" s="243"/>
      <c r="I87" s="167"/>
      <c r="J87" s="167"/>
      <c r="K87" s="244"/>
    </row>
    <row r="88" spans="8:11" x14ac:dyDescent="0.2">
      <c r="H88" s="243"/>
      <c r="I88" s="167"/>
      <c r="J88" s="167"/>
      <c r="K88" s="244"/>
    </row>
    <row r="89" spans="8:11" x14ac:dyDescent="0.2">
      <c r="H89" s="243"/>
      <c r="I89" s="167"/>
      <c r="J89" s="167"/>
      <c r="K89" s="244"/>
    </row>
    <row r="90" spans="8:11" x14ac:dyDescent="0.2">
      <c r="H90" s="243"/>
      <c r="I90" s="167"/>
      <c r="J90" s="167"/>
      <c r="K90" s="244"/>
    </row>
    <row r="91" spans="8:11" x14ac:dyDescent="0.2">
      <c r="H91" s="243"/>
      <c r="I91" s="167"/>
      <c r="J91" s="167"/>
      <c r="K91" s="244"/>
    </row>
    <row r="92" spans="8:11" x14ac:dyDescent="0.2">
      <c r="H92" s="243"/>
      <c r="I92" s="167"/>
      <c r="J92" s="167"/>
      <c r="K92" s="244"/>
    </row>
    <row r="93" spans="8:11" x14ac:dyDescent="0.2">
      <c r="H93" s="243"/>
      <c r="I93" s="167"/>
      <c r="J93" s="167"/>
      <c r="K93" s="244"/>
    </row>
    <row r="94" spans="8:11" x14ac:dyDescent="0.2">
      <c r="H94" s="243"/>
      <c r="I94" s="167"/>
      <c r="J94" s="167"/>
      <c r="K94" s="244"/>
    </row>
    <row r="95" spans="8:11" x14ac:dyDescent="0.2">
      <c r="H95" s="243"/>
      <c r="I95" s="167"/>
      <c r="J95" s="167"/>
      <c r="K95" s="244"/>
    </row>
    <row r="96" spans="8:11" x14ac:dyDescent="0.2">
      <c r="H96" s="243"/>
      <c r="I96" s="167"/>
      <c r="J96" s="167"/>
      <c r="K96" s="244"/>
    </row>
    <row r="97" spans="8:11" x14ac:dyDescent="0.2">
      <c r="H97" s="243"/>
      <c r="I97" s="167"/>
      <c r="J97" s="167"/>
      <c r="K97" s="244"/>
    </row>
    <row r="98" spans="8:11" x14ac:dyDescent="0.2">
      <c r="H98" s="243"/>
      <c r="I98" s="167"/>
      <c r="J98" s="167"/>
      <c r="K98" s="244"/>
    </row>
    <row r="99" spans="8:11" x14ac:dyDescent="0.2">
      <c r="H99" s="243"/>
      <c r="I99" s="167"/>
      <c r="J99" s="167"/>
      <c r="K99" s="244"/>
    </row>
    <row r="100" spans="8:11" x14ac:dyDescent="0.2">
      <c r="H100" s="243"/>
      <c r="I100" s="167"/>
      <c r="J100" s="167"/>
      <c r="K100" s="244"/>
    </row>
  </sheetData>
  <mergeCells count="129">
    <mergeCell ref="N57:N58"/>
    <mergeCell ref="N5:N8"/>
    <mergeCell ref="N52:N54"/>
    <mergeCell ref="L29:L30"/>
    <mergeCell ref="L57:L58"/>
    <mergeCell ref="C21:C22"/>
    <mergeCell ref="B29:B30"/>
    <mergeCell ref="A4:A8"/>
    <mergeCell ref="M52:M53"/>
    <mergeCell ref="M57:M58"/>
    <mergeCell ref="K4:N4"/>
    <mergeCell ref="C44:C45"/>
    <mergeCell ref="J4:J8"/>
    <mergeCell ref="J14:J15"/>
    <mergeCell ref="M12:M13"/>
    <mergeCell ref="M29:M30"/>
    <mergeCell ref="L5:L8"/>
    <mergeCell ref="M5:M8"/>
    <mergeCell ref="B49:H49"/>
    <mergeCell ref="B52:B53"/>
    <mergeCell ref="C57:C58"/>
    <mergeCell ref="L46:L47"/>
    <mergeCell ref="D29:D30"/>
    <mergeCell ref="N21:N22"/>
    <mergeCell ref="N29:N30"/>
    <mergeCell ref="N44:N45"/>
    <mergeCell ref="C41:K41"/>
    <mergeCell ref="B50:K50"/>
    <mergeCell ref="D46:D47"/>
    <mergeCell ref="C46:C47"/>
    <mergeCell ref="G12:G13"/>
    <mergeCell ref="G14:G15"/>
    <mergeCell ref="F14:F15"/>
    <mergeCell ref="E14:E15"/>
    <mergeCell ref="C29:C30"/>
    <mergeCell ref="B44:B45"/>
    <mergeCell ref="B14:B15"/>
    <mergeCell ref="D21:D22"/>
    <mergeCell ref="C28:K28"/>
    <mergeCell ref="K21:K22"/>
    <mergeCell ref="B21:B22"/>
    <mergeCell ref="E21:E22"/>
    <mergeCell ref="N46:N47"/>
    <mergeCell ref="A52:A53"/>
    <mergeCell ref="G52:G53"/>
    <mergeCell ref="F52:F53"/>
    <mergeCell ref="E57:E58"/>
    <mergeCell ref="D52:D53"/>
    <mergeCell ref="K44:K45"/>
    <mergeCell ref="K52:K53"/>
    <mergeCell ref="L52:L53"/>
    <mergeCell ref="C51:K51"/>
    <mergeCell ref="L44:L45"/>
    <mergeCell ref="E52:E53"/>
    <mergeCell ref="A75:H75"/>
    <mergeCell ref="A69:H69"/>
    <mergeCell ref="A67:H67"/>
    <mergeCell ref="A71:H71"/>
    <mergeCell ref="A65:H65"/>
    <mergeCell ref="A73:H73"/>
    <mergeCell ref="A70:H70"/>
    <mergeCell ref="A66:H66"/>
    <mergeCell ref="A68:H68"/>
    <mergeCell ref="A74:H74"/>
    <mergeCell ref="A72:H72"/>
    <mergeCell ref="A29:A30"/>
    <mergeCell ref="E29:E30"/>
    <mergeCell ref="C36:K36"/>
    <mergeCell ref="B46:B47"/>
    <mergeCell ref="B39:H39"/>
    <mergeCell ref="A64:H64"/>
    <mergeCell ref="E44:E45"/>
    <mergeCell ref="F44:F45"/>
    <mergeCell ref="C60:H60"/>
    <mergeCell ref="B57:B58"/>
    <mergeCell ref="A46:A47"/>
    <mergeCell ref="D44:D45"/>
    <mergeCell ref="G44:G45"/>
    <mergeCell ref="A44:A45"/>
    <mergeCell ref="A63:H63"/>
    <mergeCell ref="G29:G30"/>
    <mergeCell ref="F29:F30"/>
    <mergeCell ref="B61:H61"/>
    <mergeCell ref="F57:F58"/>
    <mergeCell ref="K57:K58"/>
    <mergeCell ref="C52:C53"/>
    <mergeCell ref="G57:G58"/>
    <mergeCell ref="A57:A58"/>
    <mergeCell ref="A62:H62"/>
    <mergeCell ref="F4:F8"/>
    <mergeCell ref="G4:G8"/>
    <mergeCell ref="I14:I15"/>
    <mergeCell ref="H14:H15"/>
    <mergeCell ref="A14:A15"/>
    <mergeCell ref="B4:B8"/>
    <mergeCell ref="C11:K11"/>
    <mergeCell ref="C12:C13"/>
    <mergeCell ref="B12:B13"/>
    <mergeCell ref="D12:D13"/>
    <mergeCell ref="C14:C15"/>
    <mergeCell ref="D14:D15"/>
    <mergeCell ref="I4:I8"/>
    <mergeCell ref="F12:F13"/>
    <mergeCell ref="A9:N9"/>
    <mergeCell ref="N12:N13"/>
    <mergeCell ref="H1:L1"/>
    <mergeCell ref="D57:D58"/>
    <mergeCell ref="C48:H48"/>
    <mergeCell ref="K46:K47"/>
    <mergeCell ref="K29:K30"/>
    <mergeCell ref="H4:H8"/>
    <mergeCell ref="B10:K10"/>
    <mergeCell ref="C35:H35"/>
    <mergeCell ref="C38:H38"/>
    <mergeCell ref="B40:K40"/>
    <mergeCell ref="F21:F22"/>
    <mergeCell ref="C27:H27"/>
    <mergeCell ref="G21:G22"/>
    <mergeCell ref="A2:L2"/>
    <mergeCell ref="A12:A13"/>
    <mergeCell ref="K12:K13"/>
    <mergeCell ref="C4:C8"/>
    <mergeCell ref="K5:K8"/>
    <mergeCell ref="L21:L22"/>
    <mergeCell ref="E12:E13"/>
    <mergeCell ref="A21:A22"/>
    <mergeCell ref="D4:D8"/>
    <mergeCell ref="L12:L13"/>
    <mergeCell ref="E4:E8"/>
  </mergeCells>
  <phoneticPr fontId="18" type="noConversion"/>
  <pageMargins left="0.19685039370078741" right="0.19685039370078741" top="0.51181102362204722" bottom="0.19685039370078741" header="0" footer="0"/>
  <pageSetup paperSize="9" scale="64"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59999389629810485"/>
    <pageSetUpPr fitToPage="1"/>
  </sheetPr>
  <dimension ref="A1:O61"/>
  <sheetViews>
    <sheetView zoomScale="85" zoomScaleNormal="85" workbookViewId="0">
      <pane ySplit="8" topLeftCell="A9" activePane="bottomLeft" state="frozen"/>
      <selection activeCell="J5" sqref="A4:J9"/>
      <selection pane="bottomLeft" activeCell="D4" sqref="D4:D8"/>
    </sheetView>
  </sheetViews>
  <sheetFormatPr defaultRowHeight="12.75" x14ac:dyDescent="0.2"/>
  <cols>
    <col min="1" max="1" width="3.5703125" style="23" customWidth="1"/>
    <col min="2" max="2" width="3.85546875" style="23" customWidth="1"/>
    <col min="3" max="3" width="4.28515625" style="351" customWidth="1"/>
    <col min="4" max="4" width="36.42578125" style="23" customWidth="1"/>
    <col min="5" max="5" width="7.85546875" style="23" customWidth="1"/>
    <col min="6" max="6" width="30.42578125" style="23" customWidth="1"/>
    <col min="7" max="7" width="21.7109375" style="23" customWidth="1"/>
    <col min="8" max="8" width="6.5703125" style="59" customWidth="1"/>
    <col min="9" max="9" width="13.7109375" style="113" customWidth="1"/>
    <col min="10" max="10" width="13.5703125" style="730" customWidth="1"/>
    <col min="11" max="11" width="30.5703125" style="13" customWidth="1"/>
    <col min="12" max="12" width="7.42578125" style="629" customWidth="1"/>
    <col min="13" max="13" width="8.140625" style="737" customWidth="1"/>
    <col min="14" max="14" width="42.140625" style="13" customWidth="1"/>
    <col min="15" max="15" width="44.140625" style="13" customWidth="1"/>
    <col min="16" max="16384" width="9.140625" style="13"/>
  </cols>
  <sheetData>
    <row r="1" spans="1:15" ht="69.75" hidden="1" customHeight="1" x14ac:dyDescent="0.2">
      <c r="H1" s="1192" t="s">
        <v>894</v>
      </c>
      <c r="I1" s="1192"/>
      <c r="J1" s="1192"/>
      <c r="K1" s="1192"/>
      <c r="L1" s="1192"/>
      <c r="M1" s="1192"/>
    </row>
    <row r="2" spans="1:15" ht="23.25" hidden="1" customHeight="1" x14ac:dyDescent="0.2">
      <c r="A2" s="1290"/>
      <c r="B2" s="1290"/>
      <c r="C2" s="1290"/>
      <c r="D2" s="1290"/>
      <c r="E2" s="1290"/>
      <c r="F2" s="1290"/>
      <c r="G2" s="1290"/>
      <c r="H2" s="1290"/>
      <c r="I2" s="1290"/>
      <c r="J2" s="1290"/>
      <c r="K2" s="1290"/>
      <c r="L2" s="1290"/>
      <c r="M2" s="1290"/>
    </row>
    <row r="3" spans="1:15" ht="20.25" hidden="1" customHeight="1" x14ac:dyDescent="0.2">
      <c r="A3" s="50"/>
      <c r="B3" s="50"/>
      <c r="C3" s="352"/>
      <c r="D3" s="50"/>
      <c r="E3" s="50"/>
      <c r="F3" s="50"/>
      <c r="G3" s="50"/>
      <c r="H3" s="58"/>
      <c r="I3" s="50"/>
      <c r="J3" s="725"/>
      <c r="K3" s="28"/>
      <c r="L3" s="409"/>
      <c r="M3" s="731"/>
    </row>
    <row r="4" spans="1:15" s="22" customFormat="1" ht="25.5" customHeight="1" x14ac:dyDescent="0.2">
      <c r="A4" s="1142" t="s">
        <v>144</v>
      </c>
      <c r="B4" s="1142" t="s">
        <v>145</v>
      </c>
      <c r="C4" s="1142" t="s">
        <v>146</v>
      </c>
      <c r="D4" s="1156" t="s">
        <v>147</v>
      </c>
      <c r="E4" s="1146" t="s">
        <v>642</v>
      </c>
      <c r="F4" s="1147" t="s">
        <v>643</v>
      </c>
      <c r="G4" s="1147" t="s">
        <v>644</v>
      </c>
      <c r="H4" s="1155" t="s">
        <v>143</v>
      </c>
      <c r="I4" s="1150" t="s">
        <v>659</v>
      </c>
      <c r="J4" s="1150" t="s">
        <v>918</v>
      </c>
      <c r="K4" s="1150" t="s">
        <v>658</v>
      </c>
      <c r="L4" s="1150"/>
      <c r="M4" s="1150"/>
      <c r="N4" s="1150"/>
    </row>
    <row r="5" spans="1:15" s="22" customFormat="1" ht="13.5" hidden="1" customHeight="1" x14ac:dyDescent="0.2">
      <c r="A5" s="1142"/>
      <c r="B5" s="1142"/>
      <c r="C5" s="1142"/>
      <c r="D5" s="1156"/>
      <c r="E5" s="1146"/>
      <c r="F5" s="1147"/>
      <c r="G5" s="1147"/>
      <c r="H5" s="1155"/>
      <c r="I5" s="1150"/>
      <c r="J5" s="1150"/>
      <c r="K5" s="1150" t="s">
        <v>148</v>
      </c>
      <c r="L5" s="1158" t="s">
        <v>913</v>
      </c>
      <c r="M5" s="1158" t="s">
        <v>914</v>
      </c>
      <c r="N5" s="1156" t="s">
        <v>915</v>
      </c>
    </row>
    <row r="6" spans="1:15" s="22" customFormat="1" ht="12" customHeight="1" x14ac:dyDescent="0.2">
      <c r="A6" s="1142"/>
      <c r="B6" s="1142"/>
      <c r="C6" s="1142"/>
      <c r="D6" s="1156"/>
      <c r="E6" s="1146"/>
      <c r="F6" s="1147"/>
      <c r="G6" s="1147"/>
      <c r="H6" s="1155"/>
      <c r="I6" s="1150"/>
      <c r="J6" s="1150"/>
      <c r="K6" s="1150"/>
      <c r="L6" s="1158"/>
      <c r="M6" s="1158"/>
      <c r="N6" s="1156"/>
    </row>
    <row r="7" spans="1:15" s="22" customFormat="1" ht="46.5" customHeight="1" x14ac:dyDescent="0.2">
      <c r="A7" s="1142"/>
      <c r="B7" s="1142"/>
      <c r="C7" s="1142"/>
      <c r="D7" s="1156"/>
      <c r="E7" s="1146"/>
      <c r="F7" s="1147"/>
      <c r="G7" s="1147"/>
      <c r="H7" s="1155"/>
      <c r="I7" s="1150"/>
      <c r="J7" s="1150"/>
      <c r="K7" s="1150"/>
      <c r="L7" s="1158"/>
      <c r="M7" s="1158"/>
      <c r="N7" s="1156"/>
    </row>
    <row r="8" spans="1:15" s="22" customFormat="1" ht="70.5" customHeight="1" x14ac:dyDescent="0.2">
      <c r="A8" s="1142"/>
      <c r="B8" s="1142"/>
      <c r="C8" s="1142"/>
      <c r="D8" s="1156"/>
      <c r="E8" s="1146"/>
      <c r="F8" s="1147"/>
      <c r="G8" s="1147"/>
      <c r="H8" s="1155"/>
      <c r="I8" s="1150"/>
      <c r="J8" s="1150"/>
      <c r="K8" s="1150"/>
      <c r="L8" s="1158"/>
      <c r="M8" s="1158"/>
      <c r="N8" s="1156"/>
    </row>
    <row r="9" spans="1:15" s="22" customFormat="1" ht="27.75" customHeight="1" x14ac:dyDescent="0.2">
      <c r="A9" s="1215" t="s">
        <v>457</v>
      </c>
      <c r="B9" s="1216"/>
      <c r="C9" s="1216"/>
      <c r="D9" s="1216"/>
      <c r="E9" s="1216"/>
      <c r="F9" s="1216"/>
      <c r="G9" s="1216"/>
      <c r="H9" s="1216"/>
      <c r="I9" s="1216"/>
      <c r="J9" s="1216"/>
      <c r="K9" s="1216"/>
      <c r="L9" s="1216"/>
      <c r="M9" s="1216"/>
      <c r="N9" s="1217"/>
    </row>
    <row r="10" spans="1:15" s="22" customFormat="1" ht="21" customHeight="1" x14ac:dyDescent="0.2">
      <c r="A10" s="25" t="s">
        <v>155</v>
      </c>
      <c r="B10" s="1256" t="s">
        <v>458</v>
      </c>
      <c r="C10" s="1256"/>
      <c r="D10" s="1256"/>
      <c r="E10" s="1256"/>
      <c r="F10" s="1256"/>
      <c r="G10" s="1256"/>
      <c r="H10" s="1256"/>
      <c r="I10" s="1256"/>
      <c r="J10" s="1256"/>
      <c r="K10" s="1256"/>
      <c r="L10" s="623"/>
      <c r="M10" s="732"/>
      <c r="N10" s="738"/>
    </row>
    <row r="11" spans="1:15" s="22" customFormat="1" ht="23.25" customHeight="1" x14ac:dyDescent="0.2">
      <c r="A11" s="25" t="s">
        <v>155</v>
      </c>
      <c r="B11" s="57" t="s">
        <v>155</v>
      </c>
      <c r="C11" s="1256" t="s">
        <v>459</v>
      </c>
      <c r="D11" s="1256"/>
      <c r="E11" s="1256"/>
      <c r="F11" s="1256"/>
      <c r="G11" s="1256"/>
      <c r="H11" s="1256"/>
      <c r="I11" s="1256"/>
      <c r="J11" s="1256"/>
      <c r="K11" s="1256"/>
      <c r="L11" s="623"/>
      <c r="M11" s="732"/>
      <c r="N11" s="738"/>
    </row>
    <row r="12" spans="1:15" ht="123.75" customHeight="1" x14ac:dyDescent="0.2">
      <c r="A12" s="41" t="s">
        <v>155</v>
      </c>
      <c r="B12" s="41" t="s">
        <v>155</v>
      </c>
      <c r="C12" s="49" t="s">
        <v>155</v>
      </c>
      <c r="D12" s="41" t="s">
        <v>614</v>
      </c>
      <c r="E12" s="145" t="s">
        <v>196</v>
      </c>
      <c r="F12" s="147" t="s">
        <v>699</v>
      </c>
      <c r="G12" s="438" t="s">
        <v>700</v>
      </c>
      <c r="H12" s="44" t="s">
        <v>1</v>
      </c>
      <c r="I12" s="235">
        <v>49.5</v>
      </c>
      <c r="J12" s="854">
        <v>45.7</v>
      </c>
      <c r="K12" s="367" t="s">
        <v>463</v>
      </c>
      <c r="L12" s="673">
        <v>31</v>
      </c>
      <c r="M12" s="941">
        <v>31</v>
      </c>
      <c r="N12" s="949" t="s">
        <v>972</v>
      </c>
      <c r="O12" s="138"/>
    </row>
    <row r="13" spans="1:15" ht="15.75" customHeight="1" x14ac:dyDescent="0.2">
      <c r="A13" s="25" t="s">
        <v>155</v>
      </c>
      <c r="B13" s="12" t="s">
        <v>155</v>
      </c>
      <c r="C13" s="1167" t="s">
        <v>149</v>
      </c>
      <c r="D13" s="1167"/>
      <c r="E13" s="1167"/>
      <c r="F13" s="1167"/>
      <c r="G13" s="1167"/>
      <c r="H13" s="1167"/>
      <c r="I13" s="164">
        <f>SUM(I12)</f>
        <v>49.5</v>
      </c>
      <c r="J13" s="251">
        <f>SUM(J12)</f>
        <v>45.7</v>
      </c>
      <c r="K13" s="2"/>
      <c r="L13" s="56"/>
      <c r="M13" s="702"/>
      <c r="N13" s="739"/>
    </row>
    <row r="14" spans="1:15" ht="19.5" hidden="1" customHeight="1" x14ac:dyDescent="0.2">
      <c r="A14" s="25" t="s">
        <v>155</v>
      </c>
      <c r="B14" s="12" t="s">
        <v>156</v>
      </c>
      <c r="C14" s="1256" t="s">
        <v>581</v>
      </c>
      <c r="D14" s="1256"/>
      <c r="E14" s="1256"/>
      <c r="F14" s="1256"/>
      <c r="G14" s="1256"/>
      <c r="H14" s="1256"/>
      <c r="I14" s="1256"/>
      <c r="J14" s="1256"/>
      <c r="K14" s="1256"/>
      <c r="L14" s="56"/>
      <c r="M14" s="702"/>
      <c r="N14" s="739"/>
    </row>
    <row r="15" spans="1:15" ht="22.5" hidden="1" customHeight="1" x14ac:dyDescent="0.2">
      <c r="A15" s="114"/>
      <c r="B15" s="114"/>
      <c r="C15" s="336"/>
      <c r="D15" s="420"/>
      <c r="E15" s="443"/>
      <c r="F15" s="436"/>
      <c r="G15" s="436"/>
      <c r="H15" s="41" t="s">
        <v>4</v>
      </c>
      <c r="I15" s="328"/>
      <c r="J15" s="727"/>
      <c r="K15" s="421"/>
      <c r="L15" s="419"/>
      <c r="M15" s="733"/>
      <c r="N15" s="739"/>
    </row>
    <row r="16" spans="1:15" ht="19.5" hidden="1" customHeight="1" x14ac:dyDescent="0.2">
      <c r="A16" s="25"/>
      <c r="B16" s="12"/>
      <c r="C16" s="353"/>
      <c r="D16" s="118"/>
      <c r="E16" s="118"/>
      <c r="F16" s="118"/>
      <c r="G16" s="118"/>
      <c r="H16" s="322"/>
      <c r="I16" s="164">
        <f>SUM(I15:I15)</f>
        <v>0</v>
      </c>
      <c r="J16" s="726">
        <f>SUM(J15:J15)</f>
        <v>0</v>
      </c>
      <c r="K16" s="327"/>
      <c r="L16" s="623"/>
      <c r="M16" s="732"/>
      <c r="N16" s="739"/>
    </row>
    <row r="17" spans="1:14" ht="19.5" customHeight="1" x14ac:dyDescent="0.2">
      <c r="A17" s="25" t="s">
        <v>155</v>
      </c>
      <c r="B17" s="12" t="s">
        <v>157</v>
      </c>
      <c r="C17" s="1256" t="s">
        <v>583</v>
      </c>
      <c r="D17" s="1256"/>
      <c r="E17" s="1256"/>
      <c r="F17" s="1256"/>
      <c r="G17" s="1256"/>
      <c r="H17" s="1256"/>
      <c r="I17" s="1256"/>
      <c r="J17" s="1256"/>
      <c r="K17" s="1256"/>
      <c r="L17" s="623"/>
      <c r="M17" s="732"/>
      <c r="N17" s="739"/>
    </row>
    <row r="18" spans="1:14" ht="41.25" hidden="1" customHeight="1" x14ac:dyDescent="0.2">
      <c r="A18" s="1183" t="s">
        <v>155</v>
      </c>
      <c r="B18" s="1183" t="s">
        <v>157</v>
      </c>
      <c r="C18" s="1251" t="s">
        <v>155</v>
      </c>
      <c r="D18" s="1242" t="s">
        <v>588</v>
      </c>
      <c r="E18" s="566" t="s">
        <v>196</v>
      </c>
      <c r="F18" s="560" t="s">
        <v>665</v>
      </c>
      <c r="G18" s="560" t="s">
        <v>700</v>
      </c>
      <c r="H18" s="558" t="s">
        <v>1</v>
      </c>
      <c r="I18" s="344">
        <v>0</v>
      </c>
      <c r="J18" s="693">
        <v>0</v>
      </c>
      <c r="K18" s="1286" t="s">
        <v>543</v>
      </c>
      <c r="L18" s="1284" t="s">
        <v>589</v>
      </c>
      <c r="M18" s="1288" t="s">
        <v>589</v>
      </c>
      <c r="N18" s="739"/>
    </row>
    <row r="19" spans="1:14" ht="21.75" hidden="1" customHeight="1" x14ac:dyDescent="0.2">
      <c r="A19" s="1184"/>
      <c r="B19" s="1184"/>
      <c r="C19" s="1252"/>
      <c r="D19" s="1243"/>
      <c r="E19" s="568"/>
      <c r="F19" s="561"/>
      <c r="G19" s="561"/>
      <c r="H19" s="558" t="s">
        <v>4</v>
      </c>
      <c r="I19" s="344"/>
      <c r="J19" s="693"/>
      <c r="K19" s="1287"/>
      <c r="L19" s="1285"/>
      <c r="M19" s="1289"/>
      <c r="N19" s="739"/>
    </row>
    <row r="20" spans="1:14" ht="82.5" customHeight="1" x14ac:dyDescent="0.2">
      <c r="A20" s="563" t="s">
        <v>155</v>
      </c>
      <c r="B20" s="563" t="s">
        <v>157</v>
      </c>
      <c r="C20" s="565" t="s">
        <v>156</v>
      </c>
      <c r="D20" s="563" t="s">
        <v>461</v>
      </c>
      <c r="E20" s="570" t="s">
        <v>196</v>
      </c>
      <c r="F20" s="447" t="s">
        <v>702</v>
      </c>
      <c r="G20" s="447" t="s">
        <v>700</v>
      </c>
      <c r="H20" s="556" t="s">
        <v>1</v>
      </c>
      <c r="I20" s="235">
        <v>3</v>
      </c>
      <c r="J20" s="900">
        <v>2.9</v>
      </c>
      <c r="K20" s="7" t="s">
        <v>462</v>
      </c>
      <c r="L20" s="42" t="s">
        <v>464</v>
      </c>
      <c r="M20" s="954" t="s">
        <v>1018</v>
      </c>
      <c r="N20" s="945" t="s">
        <v>1017</v>
      </c>
    </row>
    <row r="21" spans="1:14" ht="18" customHeight="1" x14ac:dyDescent="0.2">
      <c r="A21" s="25" t="s">
        <v>155</v>
      </c>
      <c r="B21" s="12" t="s">
        <v>157</v>
      </c>
      <c r="C21" s="1167" t="s">
        <v>149</v>
      </c>
      <c r="D21" s="1167"/>
      <c r="E21" s="1167"/>
      <c r="F21" s="1167"/>
      <c r="G21" s="1167"/>
      <c r="H21" s="1167"/>
      <c r="I21" s="164">
        <f>SUM(I18:I20)</f>
        <v>3</v>
      </c>
      <c r="J21" s="251">
        <f>SUM(J18:J20)</f>
        <v>2.9</v>
      </c>
      <c r="K21" s="15"/>
      <c r="L21" s="624"/>
      <c r="M21" s="734"/>
      <c r="N21" s="739"/>
    </row>
    <row r="22" spans="1:14" ht="18.75" customHeight="1" x14ac:dyDescent="0.2">
      <c r="A22" s="25" t="s">
        <v>155</v>
      </c>
      <c r="B22" s="12" t="s">
        <v>158</v>
      </c>
      <c r="C22" s="1256" t="s">
        <v>465</v>
      </c>
      <c r="D22" s="1256"/>
      <c r="E22" s="1256"/>
      <c r="F22" s="1256"/>
      <c r="G22" s="1256"/>
      <c r="H22" s="1256"/>
      <c r="I22" s="1256"/>
      <c r="J22" s="1256"/>
      <c r="K22" s="1256"/>
      <c r="L22" s="623"/>
      <c r="M22" s="732"/>
      <c r="N22" s="739"/>
    </row>
    <row r="23" spans="1:14" ht="137.25" customHeight="1" x14ac:dyDescent="0.2">
      <c r="A23" s="41" t="s">
        <v>155</v>
      </c>
      <c r="B23" s="41" t="s">
        <v>158</v>
      </c>
      <c r="C23" s="49" t="s">
        <v>155</v>
      </c>
      <c r="D23" s="41" t="s">
        <v>536</v>
      </c>
      <c r="E23" s="145" t="s">
        <v>196</v>
      </c>
      <c r="F23" s="147" t="s">
        <v>702</v>
      </c>
      <c r="G23" s="147" t="s">
        <v>700</v>
      </c>
      <c r="H23" s="41" t="s">
        <v>1</v>
      </c>
      <c r="I23" s="344">
        <v>23</v>
      </c>
      <c r="J23" s="956">
        <v>25.3</v>
      </c>
      <c r="K23" s="44" t="s">
        <v>537</v>
      </c>
      <c r="L23" s="42" t="s">
        <v>582</v>
      </c>
      <c r="M23" s="954" t="s">
        <v>1020</v>
      </c>
      <c r="N23" s="945" t="s">
        <v>1019</v>
      </c>
    </row>
    <row r="24" spans="1:14" ht="18" customHeight="1" x14ac:dyDescent="0.2">
      <c r="A24" s="25" t="s">
        <v>155</v>
      </c>
      <c r="B24" s="12" t="s">
        <v>158</v>
      </c>
      <c r="C24" s="1167" t="s">
        <v>149</v>
      </c>
      <c r="D24" s="1167"/>
      <c r="E24" s="1167"/>
      <c r="F24" s="1167"/>
      <c r="G24" s="1167"/>
      <c r="H24" s="1167"/>
      <c r="I24" s="164">
        <f>SUM(I23:I23)</f>
        <v>23</v>
      </c>
      <c r="J24" s="251">
        <f>SUM(J23:J23)</f>
        <v>25.3</v>
      </c>
      <c r="K24" s="15"/>
      <c r="L24" s="624"/>
      <c r="M24" s="734"/>
      <c r="N24" s="739"/>
    </row>
    <row r="25" spans="1:14" ht="24" customHeight="1" x14ac:dyDescent="0.2">
      <c r="A25" s="25" t="s">
        <v>155</v>
      </c>
      <c r="B25" s="12" t="s">
        <v>159</v>
      </c>
      <c r="C25" s="1281" t="s">
        <v>466</v>
      </c>
      <c r="D25" s="1282"/>
      <c r="E25" s="1282"/>
      <c r="F25" s="1282"/>
      <c r="G25" s="1282"/>
      <c r="H25" s="1282"/>
      <c r="I25" s="1282"/>
      <c r="J25" s="1282"/>
      <c r="K25" s="1282"/>
      <c r="L25" s="1282"/>
      <c r="M25" s="1282"/>
      <c r="N25" s="1283"/>
    </row>
    <row r="26" spans="1:14" ht="31.5" customHeight="1" x14ac:dyDescent="0.2">
      <c r="A26" s="394" t="s">
        <v>155</v>
      </c>
      <c r="B26" s="394" t="s">
        <v>159</v>
      </c>
      <c r="C26" s="363" t="s">
        <v>155</v>
      </c>
      <c r="D26" s="366" t="s">
        <v>584</v>
      </c>
      <c r="E26" s="1257" t="s">
        <v>196</v>
      </c>
      <c r="F26" s="1227" t="s">
        <v>701</v>
      </c>
      <c r="G26" s="1227" t="s">
        <v>700</v>
      </c>
      <c r="H26" s="367" t="s">
        <v>1</v>
      </c>
      <c r="I26" s="344">
        <f>SUM(I27:I31)</f>
        <v>480</v>
      </c>
      <c r="J26" s="898">
        <f>SUM(J27:J31)</f>
        <v>480</v>
      </c>
      <c r="K26" s="364" t="s">
        <v>468</v>
      </c>
      <c r="L26" s="673">
        <v>4</v>
      </c>
      <c r="M26" s="892">
        <v>4</v>
      </c>
      <c r="N26" s="894" t="s">
        <v>970</v>
      </c>
    </row>
    <row r="27" spans="1:14" ht="45.75" hidden="1" customHeight="1" x14ac:dyDescent="0.2">
      <c r="A27" s="394"/>
      <c r="B27" s="394"/>
      <c r="C27" s="354" t="s">
        <v>250</v>
      </c>
      <c r="D27" s="90" t="s">
        <v>538</v>
      </c>
      <c r="E27" s="1258"/>
      <c r="F27" s="1259"/>
      <c r="G27" s="1259"/>
      <c r="H27" s="90" t="s">
        <v>1</v>
      </c>
      <c r="I27" s="98">
        <v>0</v>
      </c>
      <c r="J27" s="728">
        <v>0</v>
      </c>
      <c r="K27" s="364" t="s">
        <v>469</v>
      </c>
      <c r="L27" s="673"/>
      <c r="M27" s="701"/>
      <c r="N27" s="896" t="s">
        <v>968</v>
      </c>
    </row>
    <row r="28" spans="1:14" ht="55.5" customHeight="1" x14ac:dyDescent="0.2">
      <c r="A28" s="394"/>
      <c r="B28" s="394"/>
      <c r="C28" s="354" t="s">
        <v>251</v>
      </c>
      <c r="D28" s="90" t="s">
        <v>553</v>
      </c>
      <c r="E28" s="1258"/>
      <c r="F28" s="1259"/>
      <c r="G28" s="1259"/>
      <c r="H28" s="90" t="s">
        <v>1</v>
      </c>
      <c r="I28" s="98">
        <v>200</v>
      </c>
      <c r="J28" s="899">
        <v>200</v>
      </c>
      <c r="K28" s="364" t="s">
        <v>469</v>
      </c>
      <c r="L28" s="673" t="s">
        <v>467</v>
      </c>
      <c r="M28" s="941" t="s">
        <v>1021</v>
      </c>
      <c r="N28" s="950" t="s">
        <v>969</v>
      </c>
    </row>
    <row r="29" spans="1:14" ht="55.5" customHeight="1" x14ac:dyDescent="0.2">
      <c r="A29" s="394"/>
      <c r="B29" s="394"/>
      <c r="C29" s="354" t="s">
        <v>252</v>
      </c>
      <c r="D29" s="90" t="s">
        <v>539</v>
      </c>
      <c r="E29" s="1258"/>
      <c r="F29" s="1259"/>
      <c r="G29" s="1259"/>
      <c r="H29" s="90" t="s">
        <v>1</v>
      </c>
      <c r="I29" s="98">
        <v>180</v>
      </c>
      <c r="J29" s="899">
        <v>180</v>
      </c>
      <c r="K29" s="364" t="s">
        <v>590</v>
      </c>
      <c r="L29" s="625" t="s">
        <v>585</v>
      </c>
      <c r="M29" s="984" t="s">
        <v>1022</v>
      </c>
      <c r="N29" s="949" t="s">
        <v>1023</v>
      </c>
    </row>
    <row r="30" spans="1:14" ht="45" customHeight="1" x14ac:dyDescent="0.2">
      <c r="A30" s="394"/>
      <c r="B30" s="394"/>
      <c r="C30" s="354" t="s">
        <v>257</v>
      </c>
      <c r="D30" s="90" t="s">
        <v>540</v>
      </c>
      <c r="E30" s="1258"/>
      <c r="F30" s="1259"/>
      <c r="G30" s="1259"/>
      <c r="H30" s="90" t="s">
        <v>1</v>
      </c>
      <c r="I30" s="98">
        <v>15</v>
      </c>
      <c r="J30" s="899">
        <v>15</v>
      </c>
      <c r="K30" s="364" t="s">
        <v>586</v>
      </c>
      <c r="L30" s="626" t="s">
        <v>587</v>
      </c>
      <c r="M30" s="985" t="s">
        <v>1024</v>
      </c>
      <c r="N30" s="950" t="s">
        <v>1026</v>
      </c>
    </row>
    <row r="31" spans="1:14" ht="43.5" customHeight="1" x14ac:dyDescent="0.2">
      <c r="A31" s="394"/>
      <c r="B31" s="394"/>
      <c r="C31" s="354" t="s">
        <v>335</v>
      </c>
      <c r="D31" s="90" t="s">
        <v>541</v>
      </c>
      <c r="E31" s="1241"/>
      <c r="F31" s="1232"/>
      <c r="G31" s="1232"/>
      <c r="H31" s="90" t="s">
        <v>1</v>
      </c>
      <c r="I31" s="98">
        <v>85</v>
      </c>
      <c r="J31" s="899">
        <v>85</v>
      </c>
      <c r="K31" s="367" t="s">
        <v>258</v>
      </c>
      <c r="L31" s="673">
        <v>250</v>
      </c>
      <c r="M31" s="941">
        <v>250</v>
      </c>
      <c r="N31" s="950" t="s">
        <v>1025</v>
      </c>
    </row>
    <row r="32" spans="1:14" ht="46.5" customHeight="1" x14ac:dyDescent="0.2">
      <c r="A32" s="33" t="s">
        <v>155</v>
      </c>
      <c r="B32" s="42" t="s">
        <v>159</v>
      </c>
      <c r="C32" s="49" t="s">
        <v>156</v>
      </c>
      <c r="D32" s="33" t="s">
        <v>542</v>
      </c>
      <c r="E32" s="33"/>
      <c r="F32" s="33"/>
      <c r="G32" s="33"/>
      <c r="H32" s="41" t="s">
        <v>1</v>
      </c>
      <c r="I32" s="344">
        <v>35</v>
      </c>
      <c r="J32" s="898">
        <v>35</v>
      </c>
      <c r="K32" s="44" t="s">
        <v>134</v>
      </c>
      <c r="L32" s="56">
        <v>25</v>
      </c>
      <c r="M32" s="941">
        <v>25</v>
      </c>
      <c r="N32" s="894" t="s">
        <v>971</v>
      </c>
    </row>
    <row r="33" spans="1:14" ht="27" customHeight="1" x14ac:dyDescent="0.2">
      <c r="A33" s="25" t="s">
        <v>155</v>
      </c>
      <c r="B33" s="12" t="s">
        <v>159</v>
      </c>
      <c r="C33" s="1167" t="s">
        <v>149</v>
      </c>
      <c r="D33" s="1167"/>
      <c r="E33" s="1167"/>
      <c r="F33" s="1167"/>
      <c r="G33" s="1167"/>
      <c r="H33" s="1167"/>
      <c r="I33" s="163">
        <f>+I32+I26</f>
        <v>515</v>
      </c>
      <c r="J33" s="247">
        <f>+J32+J26</f>
        <v>515</v>
      </c>
      <c r="K33" s="15"/>
      <c r="L33" s="624"/>
      <c r="M33" s="734"/>
      <c r="N33" s="894"/>
    </row>
    <row r="34" spans="1:14" ht="18" customHeight="1" x14ac:dyDescent="0.2">
      <c r="A34" s="25" t="s">
        <v>155</v>
      </c>
      <c r="B34" s="1167" t="s">
        <v>150</v>
      </c>
      <c r="C34" s="1167"/>
      <c r="D34" s="1167"/>
      <c r="E34" s="1167"/>
      <c r="F34" s="1167"/>
      <c r="G34" s="1167"/>
      <c r="H34" s="1167"/>
      <c r="I34" s="168">
        <f>+I33+I24+I21+I16+I13</f>
        <v>590.5</v>
      </c>
      <c r="J34" s="168">
        <f>+J33+J24+J21+J16+J13</f>
        <v>588.9</v>
      </c>
      <c r="K34" s="15"/>
      <c r="L34" s="624"/>
      <c r="M34" s="734"/>
      <c r="N34" s="739"/>
    </row>
    <row r="35" spans="1:14" ht="19.5" customHeight="1" x14ac:dyDescent="0.2">
      <c r="A35" s="25" t="s">
        <v>156</v>
      </c>
      <c r="B35" s="1256" t="s">
        <v>620</v>
      </c>
      <c r="C35" s="1256"/>
      <c r="D35" s="1256"/>
      <c r="E35" s="1256"/>
      <c r="F35" s="1256"/>
      <c r="G35" s="1256"/>
      <c r="H35" s="1256"/>
      <c r="I35" s="1256"/>
      <c r="J35" s="1256"/>
      <c r="K35" s="1256"/>
      <c r="L35" s="623"/>
      <c r="M35" s="732"/>
      <c r="N35" s="739"/>
    </row>
    <row r="36" spans="1:14" ht="18.75" customHeight="1" x14ac:dyDescent="0.2">
      <c r="A36" s="25" t="s">
        <v>156</v>
      </c>
      <c r="B36" s="57" t="s">
        <v>155</v>
      </c>
      <c r="C36" s="1256" t="s">
        <v>471</v>
      </c>
      <c r="D36" s="1256"/>
      <c r="E36" s="1256"/>
      <c r="F36" s="1256"/>
      <c r="G36" s="1256"/>
      <c r="H36" s="1256"/>
      <c r="I36" s="1256"/>
      <c r="J36" s="1256"/>
      <c r="K36" s="1256"/>
      <c r="L36" s="623"/>
      <c r="M36" s="732"/>
      <c r="N36" s="739"/>
    </row>
    <row r="37" spans="1:14" ht="28.5" customHeight="1" x14ac:dyDescent="0.2">
      <c r="A37" s="1223" t="s">
        <v>156</v>
      </c>
      <c r="B37" s="1223" t="s">
        <v>155</v>
      </c>
      <c r="C37" s="1272" t="s">
        <v>155</v>
      </c>
      <c r="D37" s="1268" t="s">
        <v>336</v>
      </c>
      <c r="E37" s="1270">
        <v>1</v>
      </c>
      <c r="F37" s="1260" t="s">
        <v>703</v>
      </c>
      <c r="G37" s="1260" t="s">
        <v>688</v>
      </c>
      <c r="H37" s="46" t="s">
        <v>14</v>
      </c>
      <c r="I37" s="344">
        <v>611</v>
      </c>
      <c r="J37" s="898">
        <v>608.6</v>
      </c>
      <c r="K37" s="1127" t="s">
        <v>213</v>
      </c>
      <c r="L37" s="1162">
        <v>100</v>
      </c>
      <c r="M37" s="1195">
        <v>100</v>
      </c>
      <c r="N37" s="1127" t="s">
        <v>973</v>
      </c>
    </row>
    <row r="38" spans="1:14" ht="28.5" customHeight="1" x14ac:dyDescent="0.2">
      <c r="A38" s="1224"/>
      <c r="B38" s="1224"/>
      <c r="C38" s="1273"/>
      <c r="D38" s="1269"/>
      <c r="E38" s="1271"/>
      <c r="F38" s="1261"/>
      <c r="G38" s="1261"/>
      <c r="H38" s="46" t="s">
        <v>1</v>
      </c>
      <c r="I38" s="344">
        <v>113.6</v>
      </c>
      <c r="J38" s="898">
        <v>113.5</v>
      </c>
      <c r="K38" s="1128"/>
      <c r="L38" s="1163"/>
      <c r="M38" s="1196"/>
      <c r="N38" s="1128"/>
    </row>
    <row r="39" spans="1:14" ht="57" customHeight="1" x14ac:dyDescent="0.2">
      <c r="A39" s="1183" t="s">
        <v>156</v>
      </c>
      <c r="B39" s="1183" t="s">
        <v>155</v>
      </c>
      <c r="C39" s="1251" t="s">
        <v>156</v>
      </c>
      <c r="D39" s="1127" t="s">
        <v>470</v>
      </c>
      <c r="E39" s="893">
        <v>1</v>
      </c>
      <c r="F39" s="1188" t="s">
        <v>704</v>
      </c>
      <c r="G39" s="889" t="s">
        <v>700</v>
      </c>
      <c r="H39" s="885" t="s">
        <v>1</v>
      </c>
      <c r="I39" s="344">
        <v>15</v>
      </c>
      <c r="J39" s="898">
        <v>11.1</v>
      </c>
      <c r="K39" s="1127" t="s">
        <v>214</v>
      </c>
      <c r="L39" s="1162">
        <v>2</v>
      </c>
      <c r="M39" s="1162">
        <v>3</v>
      </c>
      <c r="N39" s="7" t="s">
        <v>1161</v>
      </c>
    </row>
    <row r="40" spans="1:14" ht="22.5" hidden="1" customHeight="1" x14ac:dyDescent="0.2">
      <c r="A40" s="1266"/>
      <c r="B40" s="1266"/>
      <c r="C40" s="1263"/>
      <c r="D40" s="1262"/>
      <c r="E40" s="897"/>
      <c r="F40" s="1259"/>
      <c r="G40" s="890"/>
      <c r="H40" s="885" t="s">
        <v>3</v>
      </c>
      <c r="I40" s="344"/>
      <c r="J40" s="693"/>
      <c r="K40" s="1262"/>
      <c r="L40" s="1267"/>
      <c r="M40" s="1267"/>
      <c r="N40" s="7"/>
    </row>
    <row r="41" spans="1:14" ht="22.5" hidden="1" customHeight="1" x14ac:dyDescent="0.2">
      <c r="A41" s="1184"/>
      <c r="B41" s="1184"/>
      <c r="C41" s="1252"/>
      <c r="D41" s="1128"/>
      <c r="E41" s="895"/>
      <c r="F41" s="1232"/>
      <c r="G41" s="891"/>
      <c r="H41" s="885" t="s">
        <v>4</v>
      </c>
      <c r="I41" s="344"/>
      <c r="J41" s="693"/>
      <c r="K41" s="1128"/>
      <c r="L41" s="1163"/>
      <c r="M41" s="1163"/>
      <c r="N41" s="7"/>
    </row>
    <row r="42" spans="1:14" ht="31.5" customHeight="1" x14ac:dyDescent="0.2">
      <c r="A42" s="1120" t="s">
        <v>156</v>
      </c>
      <c r="B42" s="1120" t="s">
        <v>155</v>
      </c>
      <c r="C42" s="1119" t="s">
        <v>157</v>
      </c>
      <c r="D42" s="1122" t="s">
        <v>310</v>
      </c>
      <c r="E42" s="1270">
        <v>1</v>
      </c>
      <c r="F42" s="1188" t="s">
        <v>657</v>
      </c>
      <c r="G42" s="1188" t="s">
        <v>697</v>
      </c>
      <c r="H42" s="885" t="s">
        <v>1</v>
      </c>
      <c r="I42" s="344">
        <v>60.5</v>
      </c>
      <c r="J42" s="898">
        <v>15.1</v>
      </c>
      <c r="K42" s="1122" t="s">
        <v>211</v>
      </c>
      <c r="L42" s="1162">
        <v>1</v>
      </c>
      <c r="M42" s="1195">
        <v>1</v>
      </c>
      <c r="N42" s="1122" t="s">
        <v>975</v>
      </c>
    </row>
    <row r="43" spans="1:14" ht="33" customHeight="1" x14ac:dyDescent="0.2">
      <c r="A43" s="1120"/>
      <c r="B43" s="1120"/>
      <c r="C43" s="1119"/>
      <c r="D43" s="1122"/>
      <c r="E43" s="1271"/>
      <c r="F43" s="1190"/>
      <c r="G43" s="1190"/>
      <c r="H43" s="885" t="s">
        <v>3</v>
      </c>
      <c r="I43" s="344">
        <v>38.200000000000003</v>
      </c>
      <c r="J43" s="898">
        <v>21</v>
      </c>
      <c r="K43" s="1122"/>
      <c r="L43" s="1163"/>
      <c r="M43" s="1196"/>
      <c r="N43" s="1122"/>
    </row>
    <row r="44" spans="1:14" ht="40.5" customHeight="1" x14ac:dyDescent="0.2">
      <c r="A44" s="1183" t="s">
        <v>156</v>
      </c>
      <c r="B44" s="1183" t="s">
        <v>155</v>
      </c>
      <c r="C44" s="1251" t="s">
        <v>158</v>
      </c>
      <c r="D44" s="1127" t="s">
        <v>388</v>
      </c>
      <c r="E44" s="893">
        <v>1</v>
      </c>
      <c r="F44" s="889" t="s">
        <v>705</v>
      </c>
      <c r="G44" s="889" t="s">
        <v>688</v>
      </c>
      <c r="H44" s="885" t="s">
        <v>1</v>
      </c>
      <c r="I44" s="344">
        <v>9.6</v>
      </c>
      <c r="J44" s="898">
        <v>9.6</v>
      </c>
      <c r="K44" s="1127" t="s">
        <v>518</v>
      </c>
      <c r="L44" s="1223" t="s">
        <v>190</v>
      </c>
      <c r="M44" s="1264" t="s">
        <v>190</v>
      </c>
      <c r="N44" s="7" t="s">
        <v>974</v>
      </c>
    </row>
    <row r="45" spans="1:14" ht="20.25" hidden="1" customHeight="1" x14ac:dyDescent="0.2">
      <c r="A45" s="1184"/>
      <c r="B45" s="1184"/>
      <c r="C45" s="1252"/>
      <c r="D45" s="1128"/>
      <c r="E45" s="888"/>
      <c r="F45" s="888"/>
      <c r="G45" s="888"/>
      <c r="H45" s="885" t="s">
        <v>4</v>
      </c>
      <c r="I45" s="344"/>
      <c r="J45" s="693"/>
      <c r="K45" s="1128"/>
      <c r="L45" s="1224"/>
      <c r="M45" s="1265"/>
      <c r="N45" s="7"/>
    </row>
    <row r="46" spans="1:14" ht="16.5" customHeight="1" x14ac:dyDescent="0.2">
      <c r="A46" s="16" t="s">
        <v>156</v>
      </c>
      <c r="B46" s="12" t="s">
        <v>155</v>
      </c>
      <c r="C46" s="1167" t="s">
        <v>149</v>
      </c>
      <c r="D46" s="1167"/>
      <c r="E46" s="1167"/>
      <c r="F46" s="1167"/>
      <c r="G46" s="1167"/>
      <c r="H46" s="1167"/>
      <c r="I46" s="163">
        <f>SUM(I37:I45)</f>
        <v>847.90000000000009</v>
      </c>
      <c r="J46" s="163">
        <f>SUM(J37:J45)</f>
        <v>778.90000000000009</v>
      </c>
      <c r="K46" s="128"/>
      <c r="L46" s="627"/>
      <c r="M46" s="735"/>
      <c r="N46" s="739"/>
    </row>
    <row r="47" spans="1:14" ht="16.5" customHeight="1" x14ac:dyDescent="0.2">
      <c r="A47" s="16" t="s">
        <v>156</v>
      </c>
      <c r="B47" s="1167" t="s">
        <v>150</v>
      </c>
      <c r="C47" s="1167"/>
      <c r="D47" s="1167"/>
      <c r="E47" s="1167"/>
      <c r="F47" s="1167"/>
      <c r="G47" s="1167"/>
      <c r="H47" s="1167"/>
      <c r="I47" s="168">
        <f>+I46</f>
        <v>847.90000000000009</v>
      </c>
      <c r="J47" s="168">
        <f>+J46</f>
        <v>778.90000000000009</v>
      </c>
      <c r="K47" s="2"/>
      <c r="L47" s="628"/>
      <c r="M47" s="736"/>
      <c r="N47" s="739"/>
    </row>
    <row r="48" spans="1:14" ht="19.5" customHeight="1" x14ac:dyDescent="0.2">
      <c r="A48" s="1277" t="s">
        <v>151</v>
      </c>
      <c r="B48" s="1277"/>
      <c r="C48" s="1277"/>
      <c r="D48" s="1277"/>
      <c r="E48" s="1277"/>
      <c r="F48" s="1277"/>
      <c r="G48" s="1277"/>
      <c r="H48" s="1277"/>
      <c r="I48" s="131">
        <f>+I47+I34</f>
        <v>1438.4</v>
      </c>
      <c r="J48" s="131">
        <f>+J47+J34</f>
        <v>1367.8000000000002</v>
      </c>
      <c r="K48" s="130"/>
    </row>
    <row r="49" spans="1:11" x14ac:dyDescent="0.2">
      <c r="A49" s="1174" t="s">
        <v>169</v>
      </c>
      <c r="B49" s="1175"/>
      <c r="C49" s="1175"/>
      <c r="D49" s="1175"/>
      <c r="E49" s="1175"/>
      <c r="F49" s="1175"/>
      <c r="G49" s="1175"/>
      <c r="H49" s="1176"/>
      <c r="I49" s="1108">
        <f>+I48-I50-I57</f>
        <v>0</v>
      </c>
      <c r="J49" s="1108">
        <f>+J48-J50-J57</f>
        <v>2.2737367544323206E-13</v>
      </c>
      <c r="K49" s="130"/>
    </row>
    <row r="50" spans="1:11" ht="14.25" x14ac:dyDescent="0.2">
      <c r="A50" s="1274" t="s">
        <v>16</v>
      </c>
      <c r="B50" s="1275"/>
      <c r="C50" s="1275"/>
      <c r="D50" s="1275"/>
      <c r="E50" s="1275"/>
      <c r="F50" s="1275"/>
      <c r="G50" s="1275"/>
      <c r="H50" s="1276"/>
      <c r="I50" s="106">
        <f>SUM(I51:I56)</f>
        <v>1400.2</v>
      </c>
      <c r="J50" s="106">
        <f>SUM(J51:J56)</f>
        <v>1346.8</v>
      </c>
      <c r="K50" s="130"/>
    </row>
    <row r="51" spans="1:11" ht="15.75" customHeight="1" x14ac:dyDescent="0.2">
      <c r="A51" s="1168" t="s">
        <v>114</v>
      </c>
      <c r="B51" s="1169"/>
      <c r="C51" s="1169"/>
      <c r="D51" s="1169"/>
      <c r="E51" s="1169"/>
      <c r="F51" s="1169"/>
      <c r="G51" s="1169"/>
      <c r="H51" s="1170"/>
      <c r="I51" s="211">
        <f>+I44+I42+I39+I38+I32+I26+I23+I20+I18+I12</f>
        <v>789.2</v>
      </c>
      <c r="J51" s="211">
        <f>+J44+J42+J39+J38+J32+J26+J23+J20+J18+J12</f>
        <v>738.19999999999993</v>
      </c>
      <c r="K51" s="130"/>
    </row>
    <row r="52" spans="1:11" ht="17.25" customHeight="1" x14ac:dyDescent="0.2">
      <c r="A52" s="1168" t="s">
        <v>185</v>
      </c>
      <c r="B52" s="1169"/>
      <c r="C52" s="1169"/>
      <c r="D52" s="1169"/>
      <c r="E52" s="1169"/>
      <c r="F52" s="1169"/>
      <c r="G52" s="1169"/>
      <c r="H52" s="1170"/>
      <c r="I52" s="212">
        <f>+I37</f>
        <v>611</v>
      </c>
      <c r="J52" s="212">
        <f>+J37</f>
        <v>608.6</v>
      </c>
      <c r="K52" s="130"/>
    </row>
    <row r="53" spans="1:11" ht="15.75" customHeight="1" x14ac:dyDescent="0.2">
      <c r="A53" s="1168" t="s">
        <v>115</v>
      </c>
      <c r="B53" s="1169"/>
      <c r="C53" s="1169"/>
      <c r="D53" s="1169"/>
      <c r="E53" s="1169"/>
      <c r="F53" s="1169"/>
      <c r="G53" s="1169"/>
      <c r="H53" s="1170"/>
      <c r="I53" s="97"/>
      <c r="J53" s="97"/>
      <c r="K53" s="130"/>
    </row>
    <row r="54" spans="1:11" ht="14.25" customHeight="1" x14ac:dyDescent="0.2">
      <c r="A54" s="1168" t="s">
        <v>116</v>
      </c>
      <c r="B54" s="1169"/>
      <c r="C54" s="1169"/>
      <c r="D54" s="1169"/>
      <c r="E54" s="1169"/>
      <c r="F54" s="1169"/>
      <c r="G54" s="1169"/>
      <c r="H54" s="1170"/>
      <c r="I54" s="97"/>
      <c r="J54" s="97"/>
      <c r="K54" s="130"/>
    </row>
    <row r="55" spans="1:11" ht="14.25" customHeight="1" x14ac:dyDescent="0.2">
      <c r="A55" s="1168" t="s">
        <v>119</v>
      </c>
      <c r="B55" s="1169"/>
      <c r="C55" s="1169"/>
      <c r="D55" s="1169"/>
      <c r="E55" s="1169"/>
      <c r="F55" s="1169"/>
      <c r="G55" s="1169"/>
      <c r="H55" s="1170"/>
      <c r="I55" s="97"/>
      <c r="J55" s="97"/>
      <c r="K55" s="130"/>
    </row>
    <row r="56" spans="1:11" ht="13.5" customHeight="1" x14ac:dyDescent="0.2">
      <c r="A56" s="1168" t="s">
        <v>120</v>
      </c>
      <c r="B56" s="1169"/>
      <c r="C56" s="1169"/>
      <c r="D56" s="1169"/>
      <c r="E56" s="1169"/>
      <c r="F56" s="1169"/>
      <c r="G56" s="1169"/>
      <c r="H56" s="1170"/>
      <c r="I56" s="97"/>
      <c r="J56" s="97"/>
      <c r="K56" s="130"/>
    </row>
    <row r="57" spans="1:11" ht="15.75" customHeight="1" x14ac:dyDescent="0.2">
      <c r="A57" s="1278" t="s">
        <v>15</v>
      </c>
      <c r="B57" s="1279"/>
      <c r="C57" s="1279"/>
      <c r="D57" s="1279"/>
      <c r="E57" s="1279"/>
      <c r="F57" s="1279"/>
      <c r="G57" s="1279"/>
      <c r="H57" s="1280"/>
      <c r="I57" s="106">
        <f>SUM(I58:I61)</f>
        <v>38.200000000000003</v>
      </c>
      <c r="J57" s="106">
        <f>SUM(J58:J61)</f>
        <v>21</v>
      </c>
      <c r="K57" s="130"/>
    </row>
    <row r="58" spans="1:11" ht="14.25" customHeight="1" x14ac:dyDescent="0.2">
      <c r="A58" s="1168" t="s">
        <v>117</v>
      </c>
      <c r="B58" s="1169"/>
      <c r="C58" s="1169"/>
      <c r="D58" s="1169"/>
      <c r="E58" s="1169"/>
      <c r="F58" s="1169"/>
      <c r="G58" s="1169"/>
      <c r="H58" s="1170"/>
      <c r="I58" s="212">
        <f>+I43+I40</f>
        <v>38.200000000000003</v>
      </c>
      <c r="J58" s="212">
        <f>+J43+J40</f>
        <v>21</v>
      </c>
      <c r="K58" s="130"/>
    </row>
    <row r="59" spans="1:11" x14ac:dyDescent="0.2">
      <c r="A59" s="1168" t="s">
        <v>118</v>
      </c>
      <c r="B59" s="1169"/>
      <c r="C59" s="1169"/>
      <c r="D59" s="1169"/>
      <c r="E59" s="1169"/>
      <c r="F59" s="1169"/>
      <c r="G59" s="1169"/>
      <c r="H59" s="1170"/>
      <c r="I59" s="212"/>
      <c r="J59" s="212"/>
      <c r="K59" s="130"/>
    </row>
    <row r="60" spans="1:11" ht="14.25" customHeight="1" x14ac:dyDescent="0.2">
      <c r="A60" s="1168" t="s">
        <v>121</v>
      </c>
      <c r="B60" s="1169"/>
      <c r="C60" s="1169"/>
      <c r="D60" s="1169"/>
      <c r="E60" s="1169"/>
      <c r="F60" s="1169"/>
      <c r="G60" s="1169"/>
      <c r="H60" s="1170"/>
      <c r="I60" s="97"/>
      <c r="J60" s="729"/>
      <c r="K60" s="130"/>
    </row>
    <row r="61" spans="1:11" x14ac:dyDescent="0.2">
      <c r="A61" s="1168" t="s">
        <v>122</v>
      </c>
      <c r="B61" s="1169"/>
      <c r="C61" s="1169"/>
      <c r="D61" s="1169"/>
      <c r="E61" s="1169"/>
      <c r="F61" s="1169"/>
      <c r="G61" s="1169"/>
      <c r="H61" s="1170"/>
      <c r="I61" s="97"/>
      <c r="J61" s="729"/>
      <c r="K61" s="130"/>
    </row>
  </sheetData>
  <mergeCells count="94">
    <mergeCell ref="N42:N43"/>
    <mergeCell ref="H1:M1"/>
    <mergeCell ref="E4:E8"/>
    <mergeCell ref="F4:F8"/>
    <mergeCell ref="G4:G8"/>
    <mergeCell ref="F26:F31"/>
    <mergeCell ref="K18:K19"/>
    <mergeCell ref="C13:H13"/>
    <mergeCell ref="C14:K14"/>
    <mergeCell ref="C17:K17"/>
    <mergeCell ref="C24:H24"/>
    <mergeCell ref="D18:D19"/>
    <mergeCell ref="M18:M19"/>
    <mergeCell ref="H4:H8"/>
    <mergeCell ref="I4:I8"/>
    <mergeCell ref="A2:M2"/>
    <mergeCell ref="C25:N25"/>
    <mergeCell ref="N37:N38"/>
    <mergeCell ref="L18:L19"/>
    <mergeCell ref="L37:L38"/>
    <mergeCell ref="M37:M38"/>
    <mergeCell ref="A4:A8"/>
    <mergeCell ref="B4:B8"/>
    <mergeCell ref="K5:K8"/>
    <mergeCell ref="D4:D8"/>
    <mergeCell ref="J4:J8"/>
    <mergeCell ref="K4:N4"/>
    <mergeCell ref="L5:L8"/>
    <mergeCell ref="M5:M8"/>
    <mergeCell ref="N5:N8"/>
    <mergeCell ref="C4:C8"/>
    <mergeCell ref="A61:H61"/>
    <mergeCell ref="A60:H60"/>
    <mergeCell ref="A58:H58"/>
    <mergeCell ref="A54:H54"/>
    <mergeCell ref="A57:H57"/>
    <mergeCell ref="A55:H55"/>
    <mergeCell ref="A56:H56"/>
    <mergeCell ref="A59:H59"/>
    <mergeCell ref="A53:H53"/>
    <mergeCell ref="A52:H52"/>
    <mergeCell ref="D42:D43"/>
    <mergeCell ref="C46:H46"/>
    <mergeCell ref="A42:A43"/>
    <mergeCell ref="B47:H47"/>
    <mergeCell ref="A49:H49"/>
    <mergeCell ref="A51:H51"/>
    <mergeCell ref="A44:A45"/>
    <mergeCell ref="A50:H50"/>
    <mergeCell ref="A48:H48"/>
    <mergeCell ref="B44:B45"/>
    <mergeCell ref="D44:D45"/>
    <mergeCell ref="C44:C45"/>
    <mergeCell ref="E42:E43"/>
    <mergeCell ref="F42:F43"/>
    <mergeCell ref="A39:A41"/>
    <mergeCell ref="M39:M41"/>
    <mergeCell ref="K37:K38"/>
    <mergeCell ref="D37:D38"/>
    <mergeCell ref="B42:B43"/>
    <mergeCell ref="K42:K43"/>
    <mergeCell ref="C42:C43"/>
    <mergeCell ref="B39:B41"/>
    <mergeCell ref="D39:D41"/>
    <mergeCell ref="L39:L41"/>
    <mergeCell ref="L42:L43"/>
    <mergeCell ref="A37:A38"/>
    <mergeCell ref="E37:E38"/>
    <mergeCell ref="F37:F38"/>
    <mergeCell ref="G42:G43"/>
    <mergeCell ref="C37:C38"/>
    <mergeCell ref="L44:L45"/>
    <mergeCell ref="M42:M43"/>
    <mergeCell ref="K39:K41"/>
    <mergeCell ref="C39:C41"/>
    <mergeCell ref="M44:M45"/>
    <mergeCell ref="K44:K45"/>
    <mergeCell ref="F39:F41"/>
    <mergeCell ref="A9:N9"/>
    <mergeCell ref="B37:B38"/>
    <mergeCell ref="C36:K36"/>
    <mergeCell ref="C22:K22"/>
    <mergeCell ref="A18:A19"/>
    <mergeCell ref="C18:C19"/>
    <mergeCell ref="B18:B19"/>
    <mergeCell ref="E26:E31"/>
    <mergeCell ref="B35:K35"/>
    <mergeCell ref="B34:H34"/>
    <mergeCell ref="C11:K11"/>
    <mergeCell ref="C21:H21"/>
    <mergeCell ref="C33:H33"/>
    <mergeCell ref="G26:G31"/>
    <mergeCell ref="B10:K10"/>
    <mergeCell ref="G37:G38"/>
  </mergeCells>
  <phoneticPr fontId="18" type="noConversion"/>
  <pageMargins left="0.19685039370078741" right="0.19685039370078741" top="0.51181102362204722" bottom="0.19685039370078741" header="0" footer="0"/>
  <pageSetup paperSize="9" scale="63"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59999389629810485"/>
    <pageSetUpPr fitToPage="1"/>
  </sheetPr>
  <dimension ref="A1:Z72"/>
  <sheetViews>
    <sheetView zoomScale="85" zoomScaleNormal="85" workbookViewId="0">
      <pane ySplit="8" topLeftCell="A41" activePane="bottomLeft" state="frozen"/>
      <selection activeCell="J5" sqref="A4:J9"/>
      <selection pane="bottomLeft" activeCell="D4" sqref="D4:D8"/>
    </sheetView>
  </sheetViews>
  <sheetFormatPr defaultRowHeight="12.75" x14ac:dyDescent="0.2"/>
  <cols>
    <col min="1" max="1" width="4" style="65" customWidth="1"/>
    <col min="2" max="2" width="4.140625" style="65" customWidth="1"/>
    <col min="3" max="3" width="3.5703125" style="103" customWidth="1"/>
    <col min="4" max="4" width="39.85546875" style="59" customWidth="1"/>
    <col min="5" max="5" width="4.7109375" style="59" customWidth="1"/>
    <col min="6" max="6" width="34" style="59" customWidth="1"/>
    <col min="7" max="7" width="29.7109375" style="59" customWidth="1"/>
    <col min="8" max="8" width="6.85546875" style="59" customWidth="1"/>
    <col min="9" max="10" width="12.5703125" style="182" customWidth="1"/>
    <col min="11" max="11" width="28" style="138" customWidth="1"/>
    <col min="12" max="13" width="5.28515625" style="183" customWidth="1"/>
    <col min="14" max="14" width="39.5703125" style="11" customWidth="1"/>
    <col min="15" max="16384" width="9.140625" style="11"/>
  </cols>
  <sheetData>
    <row r="1" spans="1:14" ht="66.75" hidden="1" customHeight="1" x14ac:dyDescent="0.2">
      <c r="H1" s="1192" t="s">
        <v>910</v>
      </c>
      <c r="I1" s="1192"/>
      <c r="J1" s="1192"/>
      <c r="K1" s="1192"/>
      <c r="L1" s="1192"/>
      <c r="M1" s="1192"/>
    </row>
    <row r="2" spans="1:14" ht="23.25" hidden="1" customHeight="1" x14ac:dyDescent="0.2">
      <c r="A2" s="1290"/>
      <c r="B2" s="1290"/>
      <c r="C2" s="1290"/>
      <c r="D2" s="1290"/>
      <c r="E2" s="1290"/>
      <c r="F2" s="1290"/>
      <c r="G2" s="1290"/>
      <c r="H2" s="1290"/>
      <c r="I2" s="1290"/>
      <c r="J2" s="1290"/>
      <c r="K2" s="1290"/>
      <c r="L2" s="1290"/>
      <c r="M2" s="1290"/>
    </row>
    <row r="3" spans="1:14" hidden="1" x14ac:dyDescent="0.2">
      <c r="A3" s="1149"/>
      <c r="B3" s="1149"/>
      <c r="C3" s="1149"/>
      <c r="D3" s="1149"/>
      <c r="E3" s="1149"/>
      <c r="F3" s="1149"/>
      <c r="G3" s="1149"/>
      <c r="H3" s="1149"/>
      <c r="I3" s="1149"/>
      <c r="J3" s="1149"/>
      <c r="K3" s="1149"/>
      <c r="L3" s="1149"/>
      <c r="M3" s="1149"/>
    </row>
    <row r="4" spans="1:14" s="24" customFormat="1" ht="33" customHeight="1" x14ac:dyDescent="0.2">
      <c r="A4" s="1142" t="s">
        <v>144</v>
      </c>
      <c r="B4" s="1142" t="s">
        <v>145</v>
      </c>
      <c r="C4" s="1142" t="s">
        <v>146</v>
      </c>
      <c r="D4" s="1156" t="s">
        <v>147</v>
      </c>
      <c r="E4" s="1146" t="s">
        <v>642</v>
      </c>
      <c r="F4" s="1147" t="s">
        <v>643</v>
      </c>
      <c r="G4" s="1147" t="s">
        <v>644</v>
      </c>
      <c r="H4" s="1155" t="s">
        <v>143</v>
      </c>
      <c r="I4" s="1150" t="s">
        <v>659</v>
      </c>
      <c r="J4" s="1150" t="s">
        <v>918</v>
      </c>
      <c r="K4" s="1150" t="s">
        <v>658</v>
      </c>
      <c r="L4" s="1150"/>
      <c r="M4" s="1150"/>
      <c r="N4" s="1150"/>
    </row>
    <row r="5" spans="1:14" s="24" customFormat="1" ht="20.25" hidden="1" customHeight="1" x14ac:dyDescent="0.2">
      <c r="A5" s="1142"/>
      <c r="B5" s="1142"/>
      <c r="C5" s="1142"/>
      <c r="D5" s="1156"/>
      <c r="E5" s="1146"/>
      <c r="F5" s="1147"/>
      <c r="G5" s="1147"/>
      <c r="H5" s="1155"/>
      <c r="I5" s="1150"/>
      <c r="J5" s="1150"/>
      <c r="K5" s="1150" t="s">
        <v>148</v>
      </c>
      <c r="L5" s="1158" t="s">
        <v>913</v>
      </c>
      <c r="M5" s="1158" t="s">
        <v>914</v>
      </c>
      <c r="N5" s="1156" t="s">
        <v>915</v>
      </c>
    </row>
    <row r="6" spans="1:14" s="24" customFormat="1" ht="12" customHeight="1" x14ac:dyDescent="0.2">
      <c r="A6" s="1142"/>
      <c r="B6" s="1142"/>
      <c r="C6" s="1142"/>
      <c r="D6" s="1156"/>
      <c r="E6" s="1146"/>
      <c r="F6" s="1147"/>
      <c r="G6" s="1147"/>
      <c r="H6" s="1155"/>
      <c r="I6" s="1150"/>
      <c r="J6" s="1150"/>
      <c r="K6" s="1150"/>
      <c r="L6" s="1158"/>
      <c r="M6" s="1158"/>
      <c r="N6" s="1156"/>
    </row>
    <row r="7" spans="1:14" s="24" customFormat="1" ht="12" customHeight="1" x14ac:dyDescent="0.2">
      <c r="A7" s="1142"/>
      <c r="B7" s="1142"/>
      <c r="C7" s="1142"/>
      <c r="D7" s="1156"/>
      <c r="E7" s="1146"/>
      <c r="F7" s="1147"/>
      <c r="G7" s="1147"/>
      <c r="H7" s="1155"/>
      <c r="I7" s="1150"/>
      <c r="J7" s="1150"/>
      <c r="K7" s="1150"/>
      <c r="L7" s="1158"/>
      <c r="M7" s="1158"/>
      <c r="N7" s="1156"/>
    </row>
    <row r="8" spans="1:14" s="24" customFormat="1" ht="86.25" customHeight="1" x14ac:dyDescent="0.2">
      <c r="A8" s="1142"/>
      <c r="B8" s="1142"/>
      <c r="C8" s="1142"/>
      <c r="D8" s="1156"/>
      <c r="E8" s="1146"/>
      <c r="F8" s="1147"/>
      <c r="G8" s="1147"/>
      <c r="H8" s="1155"/>
      <c r="I8" s="1150"/>
      <c r="J8" s="1150"/>
      <c r="K8" s="1150"/>
      <c r="L8" s="1158"/>
      <c r="M8" s="1158"/>
      <c r="N8" s="1156"/>
    </row>
    <row r="9" spans="1:14" s="24" customFormat="1" ht="27" customHeight="1" x14ac:dyDescent="0.2">
      <c r="A9" s="1215" t="s">
        <v>282</v>
      </c>
      <c r="B9" s="1216"/>
      <c r="C9" s="1216"/>
      <c r="D9" s="1216"/>
      <c r="E9" s="1216"/>
      <c r="F9" s="1216"/>
      <c r="G9" s="1216"/>
      <c r="H9" s="1216"/>
      <c r="I9" s="1216"/>
      <c r="J9" s="1216"/>
      <c r="K9" s="1216"/>
      <c r="L9" s="1216"/>
      <c r="M9" s="1216"/>
      <c r="N9" s="15"/>
    </row>
    <row r="10" spans="1:14" ht="18.75" customHeight="1" x14ac:dyDescent="0.2">
      <c r="A10" s="66" t="s">
        <v>157</v>
      </c>
      <c r="B10" s="1129" t="s">
        <v>472</v>
      </c>
      <c r="C10" s="1332"/>
      <c r="D10" s="1332"/>
      <c r="E10" s="1332"/>
      <c r="F10" s="1332"/>
      <c r="G10" s="1332"/>
      <c r="H10" s="1332"/>
      <c r="I10" s="1332"/>
      <c r="J10" s="1332"/>
      <c r="K10" s="1332"/>
      <c r="L10" s="1332"/>
      <c r="M10" s="1332"/>
      <c r="N10" s="2"/>
    </row>
    <row r="11" spans="1:14" ht="19.5" customHeight="1" x14ac:dyDescent="0.2">
      <c r="A11" s="60" t="s">
        <v>157</v>
      </c>
      <c r="B11" s="25" t="s">
        <v>156</v>
      </c>
      <c r="C11" s="1256" t="s">
        <v>135</v>
      </c>
      <c r="D11" s="1256"/>
      <c r="E11" s="1256"/>
      <c r="F11" s="1256"/>
      <c r="G11" s="1256"/>
      <c r="H11" s="1256"/>
      <c r="I11" s="1256"/>
      <c r="J11" s="1256"/>
      <c r="K11" s="1256"/>
      <c r="L11" s="1256"/>
      <c r="M11" s="1281"/>
      <c r="N11" s="2"/>
    </row>
    <row r="12" spans="1:14" ht="80.25" customHeight="1" x14ac:dyDescent="0.2">
      <c r="A12" s="61" t="s">
        <v>157</v>
      </c>
      <c r="B12" s="33" t="s">
        <v>156</v>
      </c>
      <c r="C12" s="42" t="s">
        <v>155</v>
      </c>
      <c r="D12" s="41" t="s">
        <v>473</v>
      </c>
      <c r="E12" s="486">
        <v>1</v>
      </c>
      <c r="F12" s="487" t="s">
        <v>706</v>
      </c>
      <c r="G12" s="147" t="s">
        <v>700</v>
      </c>
      <c r="H12" s="44" t="s">
        <v>1</v>
      </c>
      <c r="I12" s="396">
        <v>72.400000000000006</v>
      </c>
      <c r="J12" s="396">
        <v>72</v>
      </c>
      <c r="K12" s="1339" t="s">
        <v>136</v>
      </c>
      <c r="L12" s="1236">
        <v>40</v>
      </c>
      <c r="M12" s="1303">
        <v>41</v>
      </c>
      <c r="N12" s="1127" t="s">
        <v>1006</v>
      </c>
    </row>
    <row r="13" spans="1:14" ht="54.75" customHeight="1" x14ac:dyDescent="0.2">
      <c r="A13" s="99" t="s">
        <v>157</v>
      </c>
      <c r="B13" s="42" t="s">
        <v>156</v>
      </c>
      <c r="C13" s="42" t="s">
        <v>156</v>
      </c>
      <c r="D13" s="41" t="s">
        <v>273</v>
      </c>
      <c r="E13" s="488">
        <v>1</v>
      </c>
      <c r="F13" s="435" t="s">
        <v>707</v>
      </c>
      <c r="G13" s="435" t="s">
        <v>700</v>
      </c>
      <c r="H13" s="44" t="s">
        <v>1</v>
      </c>
      <c r="I13" s="396">
        <v>122.8</v>
      </c>
      <c r="J13" s="396">
        <v>106</v>
      </c>
      <c r="K13" s="1339"/>
      <c r="L13" s="1237"/>
      <c r="M13" s="1333"/>
      <c r="N13" s="1300"/>
    </row>
    <row r="14" spans="1:14" ht="78.75" customHeight="1" x14ac:dyDescent="0.2">
      <c r="A14" s="61" t="s">
        <v>157</v>
      </c>
      <c r="B14" s="33" t="s">
        <v>156</v>
      </c>
      <c r="C14" s="42" t="s">
        <v>157</v>
      </c>
      <c r="D14" s="38" t="s">
        <v>69</v>
      </c>
      <c r="E14" s="448">
        <v>1</v>
      </c>
      <c r="F14" s="473" t="s">
        <v>708</v>
      </c>
      <c r="G14" s="473" t="s">
        <v>700</v>
      </c>
      <c r="H14" s="367" t="s">
        <v>1</v>
      </c>
      <c r="I14" s="396">
        <v>20</v>
      </c>
      <c r="J14" s="396">
        <v>20</v>
      </c>
      <c r="K14" s="7" t="s">
        <v>137</v>
      </c>
      <c r="L14" s="672">
        <v>19</v>
      </c>
      <c r="M14" s="908">
        <v>19</v>
      </c>
      <c r="N14" s="7" t="s">
        <v>980</v>
      </c>
    </row>
    <row r="15" spans="1:14" ht="72.75" customHeight="1" x14ac:dyDescent="0.2">
      <c r="A15" s="62" t="s">
        <v>157</v>
      </c>
      <c r="B15" s="40" t="s">
        <v>156</v>
      </c>
      <c r="C15" s="371" t="s">
        <v>158</v>
      </c>
      <c r="D15" s="38" t="s">
        <v>70</v>
      </c>
      <c r="E15" s="448">
        <v>1</v>
      </c>
      <c r="F15" s="438" t="s">
        <v>709</v>
      </c>
      <c r="G15" s="147" t="s">
        <v>700</v>
      </c>
      <c r="H15" s="367" t="s">
        <v>1</v>
      </c>
      <c r="I15" s="396">
        <v>1</v>
      </c>
      <c r="J15" s="396">
        <v>1</v>
      </c>
      <c r="K15" s="7" t="s">
        <v>138</v>
      </c>
      <c r="L15" s="55">
        <v>1</v>
      </c>
      <c r="M15" s="921">
        <v>1</v>
      </c>
      <c r="N15" s="901" t="s">
        <v>982</v>
      </c>
    </row>
    <row r="16" spans="1:14" ht="59.25" customHeight="1" x14ac:dyDescent="0.2">
      <c r="A16" s="62" t="s">
        <v>157</v>
      </c>
      <c r="B16" s="40" t="s">
        <v>156</v>
      </c>
      <c r="C16" s="371" t="s">
        <v>159</v>
      </c>
      <c r="D16" s="38" t="s">
        <v>274</v>
      </c>
      <c r="E16" s="564">
        <v>1</v>
      </c>
      <c r="F16" s="569" t="s">
        <v>847</v>
      </c>
      <c r="G16" s="147" t="s">
        <v>700</v>
      </c>
      <c r="H16" s="367" t="s">
        <v>1</v>
      </c>
      <c r="I16" s="396">
        <v>5</v>
      </c>
      <c r="J16" s="396">
        <v>5</v>
      </c>
      <c r="K16" s="7" t="s">
        <v>138</v>
      </c>
      <c r="L16" s="55">
        <v>1</v>
      </c>
      <c r="M16" s="921">
        <v>1</v>
      </c>
      <c r="N16" s="7" t="s">
        <v>981</v>
      </c>
    </row>
    <row r="17" spans="1:14" ht="64.5" customHeight="1" x14ac:dyDescent="0.2">
      <c r="A17" s="1340" t="s">
        <v>157</v>
      </c>
      <c r="B17" s="1120" t="s">
        <v>156</v>
      </c>
      <c r="C17" s="1120" t="s">
        <v>160</v>
      </c>
      <c r="D17" s="1137" t="s">
        <v>544</v>
      </c>
      <c r="E17" s="437" t="s">
        <v>196</v>
      </c>
      <c r="F17" s="90" t="s">
        <v>710</v>
      </c>
      <c r="G17" s="147" t="s">
        <v>700</v>
      </c>
      <c r="H17" s="403" t="s">
        <v>1</v>
      </c>
      <c r="I17" s="396">
        <v>7.5</v>
      </c>
      <c r="J17" s="396">
        <v>7.5</v>
      </c>
      <c r="K17" s="1291" t="s">
        <v>239</v>
      </c>
      <c r="L17" s="1209">
        <v>7</v>
      </c>
      <c r="M17" s="1335">
        <v>7</v>
      </c>
      <c r="N17" s="1291" t="s">
        <v>1005</v>
      </c>
    </row>
    <row r="18" spans="1:14" ht="18.75" hidden="1" customHeight="1" x14ac:dyDescent="0.2">
      <c r="A18" s="1341"/>
      <c r="B18" s="1120"/>
      <c r="C18" s="1120"/>
      <c r="D18" s="1137"/>
      <c r="E18" s="402"/>
      <c r="F18" s="402"/>
      <c r="G18" s="402"/>
      <c r="H18" s="367"/>
      <c r="I18" s="396"/>
      <c r="J18" s="396"/>
      <c r="K18" s="1291"/>
      <c r="L18" s="1296"/>
      <c r="M18" s="1336"/>
      <c r="N18" s="1291"/>
    </row>
    <row r="19" spans="1:14" ht="18.75" hidden="1" customHeight="1" x14ac:dyDescent="0.2">
      <c r="A19" s="1341"/>
      <c r="B19" s="1120"/>
      <c r="C19" s="1120"/>
      <c r="D19" s="1137"/>
      <c r="E19" s="402"/>
      <c r="F19" s="402"/>
      <c r="G19" s="402"/>
      <c r="H19" s="367"/>
      <c r="I19" s="396"/>
      <c r="J19" s="396"/>
      <c r="K19" s="1291"/>
      <c r="L19" s="1210"/>
      <c r="M19" s="1337"/>
      <c r="N19" s="1291"/>
    </row>
    <row r="20" spans="1:14" ht="70.5" customHeight="1" x14ac:dyDescent="0.2">
      <c r="A20" s="371" t="s">
        <v>157</v>
      </c>
      <c r="B20" s="371" t="s">
        <v>156</v>
      </c>
      <c r="C20" s="371" t="s">
        <v>161</v>
      </c>
      <c r="D20" s="366" t="s">
        <v>71</v>
      </c>
      <c r="E20" s="448">
        <v>1</v>
      </c>
      <c r="F20" s="438" t="s">
        <v>711</v>
      </c>
      <c r="G20" s="147" t="s">
        <v>700</v>
      </c>
      <c r="H20" s="367" t="s">
        <v>1</v>
      </c>
      <c r="I20" s="396">
        <v>1</v>
      </c>
      <c r="J20" s="396">
        <v>1</v>
      </c>
      <c r="K20" s="44" t="s">
        <v>188</v>
      </c>
      <c r="L20" s="672">
        <v>1</v>
      </c>
      <c r="M20" s="908">
        <v>1</v>
      </c>
      <c r="N20" s="936" t="s">
        <v>1162</v>
      </c>
    </row>
    <row r="21" spans="1:14" ht="15.75" customHeight="1" x14ac:dyDescent="0.2">
      <c r="A21" s="63" t="s">
        <v>157</v>
      </c>
      <c r="B21" s="25" t="s">
        <v>156</v>
      </c>
      <c r="C21" s="1167" t="s">
        <v>149</v>
      </c>
      <c r="D21" s="1167"/>
      <c r="E21" s="1167"/>
      <c r="F21" s="1167"/>
      <c r="G21" s="1167"/>
      <c r="H21" s="1167"/>
      <c r="I21" s="163">
        <f>SUM(I12:I20)</f>
        <v>229.7</v>
      </c>
      <c r="J21" s="163">
        <f>SUM(J12:J20)</f>
        <v>212.5</v>
      </c>
      <c r="K21" s="7"/>
      <c r="L21" s="55"/>
      <c r="M21" s="745"/>
      <c r="N21" s="2"/>
    </row>
    <row r="22" spans="1:14" ht="16.5" customHeight="1" x14ac:dyDescent="0.2">
      <c r="A22" s="60" t="s">
        <v>157</v>
      </c>
      <c r="B22" s="1221" t="s">
        <v>150</v>
      </c>
      <c r="C22" s="1221"/>
      <c r="D22" s="1221"/>
      <c r="E22" s="1221"/>
      <c r="F22" s="1221"/>
      <c r="G22" s="1221"/>
      <c r="H22" s="1221"/>
      <c r="I22" s="168">
        <f>+I21</f>
        <v>229.7</v>
      </c>
      <c r="J22" s="168">
        <f>+J21</f>
        <v>212.5</v>
      </c>
      <c r="K22" s="7"/>
      <c r="L22" s="55"/>
      <c r="M22" s="745"/>
      <c r="N22" s="2"/>
    </row>
    <row r="23" spans="1:14" ht="16.5" customHeight="1" x14ac:dyDescent="0.2">
      <c r="A23" s="60" t="s">
        <v>158</v>
      </c>
      <c r="B23" s="1318" t="s">
        <v>569</v>
      </c>
      <c r="C23" s="1318"/>
      <c r="D23" s="1318"/>
      <c r="E23" s="1318"/>
      <c r="F23" s="1318"/>
      <c r="G23" s="1318"/>
      <c r="H23" s="1318"/>
      <c r="I23" s="1318"/>
      <c r="J23" s="1318"/>
      <c r="K23" s="1318"/>
      <c r="L23" s="1318"/>
      <c r="M23" s="1319"/>
      <c r="N23" s="2"/>
    </row>
    <row r="24" spans="1:14" ht="15.75" customHeight="1" x14ac:dyDescent="0.2">
      <c r="A24" s="60" t="s">
        <v>158</v>
      </c>
      <c r="B24" s="25" t="s">
        <v>155</v>
      </c>
      <c r="C24" s="1318" t="s">
        <v>474</v>
      </c>
      <c r="D24" s="1318"/>
      <c r="E24" s="1318"/>
      <c r="F24" s="1318"/>
      <c r="G24" s="1318"/>
      <c r="H24" s="1318"/>
      <c r="I24" s="1318"/>
      <c r="J24" s="1318"/>
      <c r="K24" s="1318"/>
      <c r="L24" s="1318"/>
      <c r="M24" s="1319"/>
      <c r="N24" s="2"/>
    </row>
    <row r="25" spans="1:14" ht="51.75" customHeight="1" x14ac:dyDescent="0.2">
      <c r="A25" s="68" t="s">
        <v>158</v>
      </c>
      <c r="B25" s="906" t="s">
        <v>155</v>
      </c>
      <c r="C25" s="903" t="s">
        <v>155</v>
      </c>
      <c r="D25" s="907" t="s">
        <v>72</v>
      </c>
      <c r="E25" s="145" t="s">
        <v>196</v>
      </c>
      <c r="F25" s="473" t="s">
        <v>712</v>
      </c>
      <c r="G25" s="1" t="s">
        <v>713</v>
      </c>
      <c r="H25" s="7" t="s">
        <v>1</v>
      </c>
      <c r="I25" s="396">
        <v>8</v>
      </c>
      <c r="J25" s="396">
        <v>8</v>
      </c>
      <c r="K25" s="7" t="s">
        <v>137</v>
      </c>
      <c r="L25" s="902">
        <v>5</v>
      </c>
      <c r="M25" s="908">
        <v>5</v>
      </c>
      <c r="N25" s="909" t="s">
        <v>978</v>
      </c>
    </row>
    <row r="26" spans="1:14" ht="51.75" customHeight="1" x14ac:dyDescent="0.2">
      <c r="A26" s="206" t="s">
        <v>158</v>
      </c>
      <c r="B26" s="906" t="s">
        <v>155</v>
      </c>
      <c r="C26" s="903" t="s">
        <v>156</v>
      </c>
      <c r="D26" s="906" t="s">
        <v>476</v>
      </c>
      <c r="E26" s="442" t="s">
        <v>196</v>
      </c>
      <c r="F26" s="435" t="s">
        <v>714</v>
      </c>
      <c r="G26" s="489" t="s">
        <v>713</v>
      </c>
      <c r="H26" s="364" t="s">
        <v>1</v>
      </c>
      <c r="I26" s="396">
        <v>4</v>
      </c>
      <c r="J26" s="396">
        <v>4</v>
      </c>
      <c r="K26" s="7" t="s">
        <v>480</v>
      </c>
      <c r="L26" s="672">
        <v>40</v>
      </c>
      <c r="M26" s="920">
        <v>46</v>
      </c>
      <c r="N26" s="7" t="s">
        <v>979</v>
      </c>
    </row>
    <row r="27" spans="1:14" ht="39.75" customHeight="1" x14ac:dyDescent="0.2">
      <c r="A27" s="68" t="s">
        <v>158</v>
      </c>
      <c r="B27" s="906" t="s">
        <v>155</v>
      </c>
      <c r="C27" s="903" t="s">
        <v>157</v>
      </c>
      <c r="D27" s="907" t="s">
        <v>232</v>
      </c>
      <c r="E27" s="145" t="s">
        <v>196</v>
      </c>
      <c r="F27" s="473" t="s">
        <v>715</v>
      </c>
      <c r="G27" s="1" t="s">
        <v>713</v>
      </c>
      <c r="H27" s="364" t="s">
        <v>1</v>
      </c>
      <c r="I27" s="396">
        <v>10</v>
      </c>
      <c r="J27" s="396">
        <v>9.3000000000000007</v>
      </c>
      <c r="K27" s="7" t="s">
        <v>27</v>
      </c>
      <c r="L27" s="902">
        <v>5</v>
      </c>
      <c r="M27" s="908">
        <v>5</v>
      </c>
      <c r="N27" s="909" t="s">
        <v>977</v>
      </c>
    </row>
    <row r="28" spans="1:14" ht="51.75" customHeight="1" x14ac:dyDescent="0.2">
      <c r="A28" s="68" t="s">
        <v>158</v>
      </c>
      <c r="B28" s="906" t="s">
        <v>155</v>
      </c>
      <c r="C28" s="903" t="s">
        <v>158</v>
      </c>
      <c r="D28" s="907" t="s">
        <v>475</v>
      </c>
      <c r="E28" s="145" t="s">
        <v>196</v>
      </c>
      <c r="F28" s="460" t="s">
        <v>716</v>
      </c>
      <c r="G28" s="1" t="s">
        <v>713</v>
      </c>
      <c r="H28" s="364" t="s">
        <v>1</v>
      </c>
      <c r="I28" s="396">
        <v>2</v>
      </c>
      <c r="J28" s="396">
        <v>2</v>
      </c>
      <c r="K28" s="7" t="s">
        <v>27</v>
      </c>
      <c r="L28" s="672">
        <v>1</v>
      </c>
      <c r="M28" s="908">
        <v>1</v>
      </c>
      <c r="N28" s="901" t="s">
        <v>976</v>
      </c>
    </row>
    <row r="29" spans="1:14" ht="14.25" customHeight="1" x14ac:dyDescent="0.2">
      <c r="A29" s="60" t="s">
        <v>158</v>
      </c>
      <c r="B29" s="25" t="s">
        <v>155</v>
      </c>
      <c r="C29" s="1167" t="s">
        <v>149</v>
      </c>
      <c r="D29" s="1167"/>
      <c r="E29" s="1167"/>
      <c r="F29" s="1167"/>
      <c r="G29" s="1167"/>
      <c r="H29" s="1167"/>
      <c r="I29" s="163">
        <f>SUM(I25:I28)</f>
        <v>24</v>
      </c>
      <c r="J29" s="163">
        <f>SUM(J25:J28)</f>
        <v>23.3</v>
      </c>
      <c r="K29" s="7"/>
      <c r="L29" s="55"/>
      <c r="M29" s="745"/>
      <c r="N29" s="2"/>
    </row>
    <row r="30" spans="1:14" ht="15.75" customHeight="1" x14ac:dyDescent="0.2">
      <c r="A30" s="60" t="s">
        <v>158</v>
      </c>
      <c r="B30" s="1221" t="s">
        <v>150</v>
      </c>
      <c r="C30" s="1221"/>
      <c r="D30" s="1221"/>
      <c r="E30" s="1221"/>
      <c r="F30" s="1221"/>
      <c r="G30" s="1221"/>
      <c r="H30" s="1221"/>
      <c r="I30" s="168">
        <f>+I29</f>
        <v>24</v>
      </c>
      <c r="J30" s="168">
        <f>+J29</f>
        <v>23.3</v>
      </c>
      <c r="K30" s="7"/>
      <c r="L30" s="55"/>
      <c r="M30" s="745"/>
      <c r="N30" s="2"/>
    </row>
    <row r="31" spans="1:14" ht="20.25" customHeight="1" x14ac:dyDescent="0.2">
      <c r="A31" s="61" t="s">
        <v>159</v>
      </c>
      <c r="B31" s="1166" t="s">
        <v>477</v>
      </c>
      <c r="C31" s="1316"/>
      <c r="D31" s="1316"/>
      <c r="E31" s="1316"/>
      <c r="F31" s="1316"/>
      <c r="G31" s="1316"/>
      <c r="H31" s="1316"/>
      <c r="I31" s="1316"/>
      <c r="J31" s="1316"/>
      <c r="K31" s="1316"/>
      <c r="L31" s="1316"/>
      <c r="M31" s="1317"/>
      <c r="N31" s="2"/>
    </row>
    <row r="32" spans="1:14" ht="21" customHeight="1" x14ac:dyDescent="0.2">
      <c r="A32" s="82" t="s">
        <v>159</v>
      </c>
      <c r="B32" s="33" t="s">
        <v>155</v>
      </c>
      <c r="C32" s="1318" t="s">
        <v>478</v>
      </c>
      <c r="D32" s="1318"/>
      <c r="E32" s="1318"/>
      <c r="F32" s="1318"/>
      <c r="G32" s="1318"/>
      <c r="H32" s="1318"/>
      <c r="I32" s="1318"/>
      <c r="J32" s="1318"/>
      <c r="K32" s="1318"/>
      <c r="L32" s="1318"/>
      <c r="M32" s="1319"/>
      <c r="N32" s="2"/>
    </row>
    <row r="33" spans="1:14" ht="71.25" customHeight="1" x14ac:dyDescent="0.2">
      <c r="A33" s="42" t="s">
        <v>159</v>
      </c>
      <c r="B33" s="42" t="s">
        <v>155</v>
      </c>
      <c r="C33" s="42" t="s">
        <v>155</v>
      </c>
      <c r="D33" s="44" t="s">
        <v>479</v>
      </c>
      <c r="E33" s="488">
        <v>1</v>
      </c>
      <c r="F33" s="490" t="s">
        <v>717</v>
      </c>
      <c r="G33" s="480" t="s">
        <v>718</v>
      </c>
      <c r="H33" s="364" t="s">
        <v>1</v>
      </c>
      <c r="I33" s="344">
        <v>22</v>
      </c>
      <c r="J33" s="344">
        <v>21.3</v>
      </c>
      <c r="K33" s="335" t="s">
        <v>27</v>
      </c>
      <c r="L33" s="55">
        <v>14</v>
      </c>
      <c r="M33" s="921">
        <v>14</v>
      </c>
      <c r="N33" s="858" t="s">
        <v>983</v>
      </c>
    </row>
    <row r="34" spans="1:14" ht="48" customHeight="1" x14ac:dyDescent="0.2">
      <c r="A34" s="33" t="s">
        <v>159</v>
      </c>
      <c r="B34" s="33" t="s">
        <v>155</v>
      </c>
      <c r="C34" s="42" t="s">
        <v>156</v>
      </c>
      <c r="D34" s="44" t="s">
        <v>182</v>
      </c>
      <c r="E34" s="486">
        <v>1</v>
      </c>
      <c r="F34" s="491" t="s">
        <v>719</v>
      </c>
      <c r="G34" s="480" t="s">
        <v>718</v>
      </c>
      <c r="H34" s="364" t="s">
        <v>1</v>
      </c>
      <c r="I34" s="344">
        <v>10</v>
      </c>
      <c r="J34" s="344">
        <v>10</v>
      </c>
      <c r="K34" s="7" t="s">
        <v>212</v>
      </c>
      <c r="L34" s="55">
        <v>23</v>
      </c>
      <c r="M34" s="921">
        <v>19</v>
      </c>
      <c r="N34" s="7" t="s">
        <v>961</v>
      </c>
    </row>
    <row r="35" spans="1:14" ht="83.25" customHeight="1" x14ac:dyDescent="0.2">
      <c r="A35" s="422" t="s">
        <v>159</v>
      </c>
      <c r="B35" s="412" t="s">
        <v>155</v>
      </c>
      <c r="C35" s="412" t="s">
        <v>157</v>
      </c>
      <c r="D35" s="403" t="s">
        <v>255</v>
      </c>
      <c r="E35" s="482">
        <v>1</v>
      </c>
      <c r="F35" s="481" t="s">
        <v>720</v>
      </c>
      <c r="G35" s="480" t="s">
        <v>718</v>
      </c>
      <c r="H35" s="364" t="s">
        <v>1</v>
      </c>
      <c r="I35" s="344">
        <v>57.5</v>
      </c>
      <c r="J35" s="344">
        <v>57.5</v>
      </c>
      <c r="K35" s="413" t="s">
        <v>27</v>
      </c>
      <c r="L35" s="55">
        <v>18</v>
      </c>
      <c r="M35" s="947">
        <v>14</v>
      </c>
      <c r="N35" s="413" t="s">
        <v>984</v>
      </c>
    </row>
    <row r="36" spans="1:14" ht="57" customHeight="1" x14ac:dyDescent="0.2">
      <c r="A36" s="412" t="s">
        <v>159</v>
      </c>
      <c r="B36" s="412" t="s">
        <v>155</v>
      </c>
      <c r="C36" s="412" t="s">
        <v>158</v>
      </c>
      <c r="D36" s="403" t="s">
        <v>391</v>
      </c>
      <c r="E36" s="450">
        <v>1</v>
      </c>
      <c r="F36" s="480" t="s">
        <v>720</v>
      </c>
      <c r="G36" s="480" t="s">
        <v>718</v>
      </c>
      <c r="H36" s="364" t="s">
        <v>1</v>
      </c>
      <c r="I36" s="344">
        <v>29.3</v>
      </c>
      <c r="J36" s="344">
        <v>28.9</v>
      </c>
      <c r="K36" s="413" t="s">
        <v>337</v>
      </c>
      <c r="L36" s="55">
        <v>21</v>
      </c>
      <c r="M36" s="947">
        <v>19</v>
      </c>
      <c r="N36" s="413" t="s">
        <v>985</v>
      </c>
    </row>
    <row r="37" spans="1:14" ht="31.5" customHeight="1" x14ac:dyDescent="0.2">
      <c r="A37" s="659" t="s">
        <v>159</v>
      </c>
      <c r="B37" s="655" t="s">
        <v>155</v>
      </c>
      <c r="C37" s="42" t="s">
        <v>159</v>
      </c>
      <c r="D37" s="654" t="s">
        <v>907</v>
      </c>
      <c r="E37" s="657">
        <v>1</v>
      </c>
      <c r="F37" s="656" t="s">
        <v>908</v>
      </c>
      <c r="G37" s="656" t="s">
        <v>718</v>
      </c>
      <c r="H37" s="658" t="s">
        <v>4</v>
      </c>
      <c r="I37" s="344">
        <v>33</v>
      </c>
      <c r="J37" s="344">
        <v>33</v>
      </c>
      <c r="K37" s="658" t="s">
        <v>909</v>
      </c>
      <c r="L37" s="55">
        <v>100</v>
      </c>
      <c r="M37" s="921">
        <v>100</v>
      </c>
      <c r="N37" s="857" t="s">
        <v>1003</v>
      </c>
    </row>
    <row r="38" spans="1:14" ht="19.5" customHeight="1" x14ac:dyDescent="0.2">
      <c r="A38" s="63" t="s">
        <v>159</v>
      </c>
      <c r="B38" s="25" t="s">
        <v>155</v>
      </c>
      <c r="C38" s="660"/>
      <c r="D38" s="14"/>
      <c r="E38" s="14"/>
      <c r="F38" s="14"/>
      <c r="G38" s="14"/>
      <c r="H38" s="14"/>
      <c r="I38" s="163">
        <f>SUM(I33:I37)</f>
        <v>151.80000000000001</v>
      </c>
      <c r="J38" s="163">
        <f>SUM(J33:J37)</f>
        <v>150.69999999999999</v>
      </c>
      <c r="K38" s="7"/>
      <c r="L38" s="55"/>
      <c r="M38" s="745"/>
      <c r="N38" s="2"/>
    </row>
    <row r="39" spans="1:14" ht="18.75" customHeight="1" x14ac:dyDescent="0.2">
      <c r="A39" s="60" t="s">
        <v>159</v>
      </c>
      <c r="B39" s="418"/>
      <c r="C39" s="418"/>
      <c r="D39" s="418"/>
      <c r="E39" s="418"/>
      <c r="F39" s="418"/>
      <c r="G39" s="418"/>
      <c r="H39" s="418"/>
      <c r="I39" s="168">
        <f>+I38</f>
        <v>151.80000000000001</v>
      </c>
      <c r="J39" s="168">
        <f>+J38</f>
        <v>150.69999999999999</v>
      </c>
      <c r="K39" s="7"/>
      <c r="L39" s="55"/>
      <c r="M39" s="745"/>
      <c r="N39" s="2"/>
    </row>
    <row r="40" spans="1:14" ht="15" customHeight="1" x14ac:dyDescent="0.2">
      <c r="A40" s="60" t="s">
        <v>160</v>
      </c>
      <c r="B40" s="1166" t="s">
        <v>481</v>
      </c>
      <c r="C40" s="1314"/>
      <c r="D40" s="1314"/>
      <c r="E40" s="1314"/>
      <c r="F40" s="1314"/>
      <c r="G40" s="1314"/>
      <c r="H40" s="1314"/>
      <c r="I40" s="1314"/>
      <c r="J40" s="1314"/>
      <c r="K40" s="1314"/>
      <c r="L40" s="1314"/>
      <c r="M40" s="1315"/>
      <c r="N40" s="2"/>
    </row>
    <row r="41" spans="1:14" ht="18" customHeight="1" x14ac:dyDescent="0.2">
      <c r="A41" s="64" t="s">
        <v>160</v>
      </c>
      <c r="B41" s="25" t="s">
        <v>155</v>
      </c>
      <c r="C41" s="1166" t="s">
        <v>482</v>
      </c>
      <c r="D41" s="1314"/>
      <c r="E41" s="1314"/>
      <c r="F41" s="1314"/>
      <c r="G41" s="1314"/>
      <c r="H41" s="1314"/>
      <c r="I41" s="1314"/>
      <c r="J41" s="1314"/>
      <c r="K41" s="1314"/>
      <c r="L41" s="1314"/>
      <c r="M41" s="1315"/>
      <c r="N41" s="2"/>
    </row>
    <row r="42" spans="1:14" ht="46.5" customHeight="1" x14ac:dyDescent="0.2">
      <c r="A42" s="1309" t="s">
        <v>160</v>
      </c>
      <c r="B42" s="8" t="s">
        <v>155</v>
      </c>
      <c r="C42" s="1307" t="s">
        <v>155</v>
      </c>
      <c r="D42" s="1157" t="s">
        <v>19</v>
      </c>
      <c r="E42" s="492">
        <v>1</v>
      </c>
      <c r="F42" s="484" t="s">
        <v>745</v>
      </c>
      <c r="G42" s="493" t="s">
        <v>721</v>
      </c>
      <c r="H42" s="43" t="s">
        <v>14</v>
      </c>
      <c r="I42" s="344">
        <v>957</v>
      </c>
      <c r="J42" s="344">
        <v>957</v>
      </c>
      <c r="K42" s="1157" t="s">
        <v>213</v>
      </c>
      <c r="L42" s="1250">
        <v>100</v>
      </c>
      <c r="M42" s="1338">
        <v>100</v>
      </c>
      <c r="N42" s="1157" t="s">
        <v>958</v>
      </c>
    </row>
    <row r="43" spans="1:14" ht="24" hidden="1" customHeight="1" x14ac:dyDescent="0.2">
      <c r="A43" s="1309"/>
      <c r="B43" s="8"/>
      <c r="C43" s="1307"/>
      <c r="D43" s="1157"/>
      <c r="E43" s="414"/>
      <c r="F43" s="414"/>
      <c r="G43" s="414"/>
      <c r="H43" s="372" t="s">
        <v>1</v>
      </c>
      <c r="I43" s="344"/>
      <c r="J43" s="344"/>
      <c r="K43" s="1157"/>
      <c r="L43" s="1250"/>
      <c r="M43" s="1338"/>
      <c r="N43" s="1157"/>
    </row>
    <row r="44" spans="1:14" ht="24" customHeight="1" x14ac:dyDescent="0.2">
      <c r="A44" s="1313" t="s">
        <v>160</v>
      </c>
      <c r="B44" s="1312" t="s">
        <v>155</v>
      </c>
      <c r="C44" s="1312" t="s">
        <v>156</v>
      </c>
      <c r="D44" s="1308" t="s">
        <v>341</v>
      </c>
      <c r="E44" s="1342">
        <v>1</v>
      </c>
      <c r="F44" s="1305" t="s">
        <v>657</v>
      </c>
      <c r="G44" s="1305" t="s">
        <v>697</v>
      </c>
      <c r="H44" s="494" t="s">
        <v>1</v>
      </c>
      <c r="I44" s="407">
        <v>52</v>
      </c>
      <c r="J44" s="344">
        <v>14.6</v>
      </c>
      <c r="K44" s="1292" t="s">
        <v>304</v>
      </c>
      <c r="L44" s="1297">
        <v>1</v>
      </c>
      <c r="M44" s="1334">
        <v>1</v>
      </c>
      <c r="N44" s="1292" t="s">
        <v>959</v>
      </c>
    </row>
    <row r="45" spans="1:14" ht="24" customHeight="1" x14ac:dyDescent="0.2">
      <c r="A45" s="1313"/>
      <c r="B45" s="1312"/>
      <c r="C45" s="1312"/>
      <c r="D45" s="1308"/>
      <c r="E45" s="1343"/>
      <c r="F45" s="1306"/>
      <c r="G45" s="1306"/>
      <c r="H45" s="494" t="s">
        <v>3</v>
      </c>
      <c r="I45" s="407">
        <v>150</v>
      </c>
      <c r="J45" s="344">
        <v>0</v>
      </c>
      <c r="K45" s="1292"/>
      <c r="L45" s="1297"/>
      <c r="M45" s="1334"/>
      <c r="N45" s="1292"/>
    </row>
    <row r="46" spans="1:14" ht="24" customHeight="1" x14ac:dyDescent="0.2">
      <c r="A46" s="1309" t="s">
        <v>160</v>
      </c>
      <c r="B46" s="1309" t="s">
        <v>155</v>
      </c>
      <c r="C46" s="1309" t="s">
        <v>157</v>
      </c>
      <c r="D46" s="1293" t="s">
        <v>256</v>
      </c>
      <c r="E46" s="1329">
        <v>1</v>
      </c>
      <c r="F46" s="1305" t="s">
        <v>722</v>
      </c>
      <c r="G46" s="1305" t="s">
        <v>684</v>
      </c>
      <c r="H46" s="495" t="s">
        <v>4</v>
      </c>
      <c r="I46" s="407">
        <v>3.9</v>
      </c>
      <c r="J46" s="344">
        <v>3.9</v>
      </c>
      <c r="K46" s="1293" t="s">
        <v>211</v>
      </c>
      <c r="L46" s="1298">
        <v>1</v>
      </c>
      <c r="M46" s="1303">
        <v>1</v>
      </c>
      <c r="N46" s="1293" t="s">
        <v>1163</v>
      </c>
    </row>
    <row r="47" spans="1:14" ht="19.5" customHeight="1" x14ac:dyDescent="0.2">
      <c r="A47" s="1310"/>
      <c r="B47" s="1310"/>
      <c r="C47" s="1310"/>
      <c r="D47" s="1294"/>
      <c r="E47" s="1330"/>
      <c r="F47" s="1327"/>
      <c r="G47" s="1327"/>
      <c r="H47" s="495" t="s">
        <v>3</v>
      </c>
      <c r="I47" s="407">
        <v>21</v>
      </c>
      <c r="J47" s="344">
        <v>20.8</v>
      </c>
      <c r="K47" s="1294"/>
      <c r="L47" s="1299"/>
      <c r="M47" s="1304"/>
      <c r="N47" s="1294"/>
    </row>
    <row r="48" spans="1:14" ht="19.5" customHeight="1" x14ac:dyDescent="0.2">
      <c r="A48" s="1309" t="s">
        <v>160</v>
      </c>
      <c r="B48" s="1307" t="s">
        <v>155</v>
      </c>
      <c r="C48" s="1307" t="s">
        <v>159</v>
      </c>
      <c r="D48" s="1295" t="s">
        <v>483</v>
      </c>
      <c r="E48" s="1321">
        <v>1</v>
      </c>
      <c r="F48" s="1324" t="s">
        <v>1164</v>
      </c>
      <c r="G48" s="1324" t="s">
        <v>697</v>
      </c>
      <c r="H48" s="495" t="s">
        <v>1</v>
      </c>
      <c r="I48" s="407">
        <v>314.89999999999998</v>
      </c>
      <c r="J48" s="344">
        <v>189.7</v>
      </c>
      <c r="K48" s="1295" t="s">
        <v>956</v>
      </c>
      <c r="L48" s="1320">
        <v>1</v>
      </c>
      <c r="M48" s="1328">
        <v>1</v>
      </c>
      <c r="N48" s="1295" t="s">
        <v>958</v>
      </c>
    </row>
    <row r="49" spans="1:14" ht="20.25" customHeight="1" x14ac:dyDescent="0.2">
      <c r="A49" s="1310"/>
      <c r="B49" s="1307"/>
      <c r="C49" s="1307"/>
      <c r="D49" s="1295"/>
      <c r="E49" s="1322"/>
      <c r="F49" s="1325"/>
      <c r="G49" s="1325"/>
      <c r="H49" s="495" t="s">
        <v>4</v>
      </c>
      <c r="I49" s="407">
        <v>30</v>
      </c>
      <c r="J49" s="344">
        <v>24.6</v>
      </c>
      <c r="K49" s="1295"/>
      <c r="L49" s="1320"/>
      <c r="M49" s="1328"/>
      <c r="N49" s="1295"/>
    </row>
    <row r="50" spans="1:14" ht="18.75" customHeight="1" x14ac:dyDescent="0.2">
      <c r="A50" s="1311"/>
      <c r="B50" s="1307"/>
      <c r="C50" s="1307"/>
      <c r="D50" s="1295"/>
      <c r="E50" s="1323"/>
      <c r="F50" s="1326"/>
      <c r="G50" s="1326"/>
      <c r="H50" s="495" t="s">
        <v>3</v>
      </c>
      <c r="I50" s="407">
        <v>171</v>
      </c>
      <c r="J50" s="344">
        <v>139.6</v>
      </c>
      <c r="K50" s="1295"/>
      <c r="L50" s="1320"/>
      <c r="M50" s="1328"/>
      <c r="N50" s="1295"/>
    </row>
    <row r="51" spans="1:14" ht="23.25" hidden="1" customHeight="1" x14ac:dyDescent="0.2">
      <c r="A51" s="1309" t="s">
        <v>160</v>
      </c>
      <c r="B51" s="1307" t="s">
        <v>155</v>
      </c>
      <c r="C51" s="1307" t="s">
        <v>161</v>
      </c>
      <c r="D51" s="1295" t="s">
        <v>381</v>
      </c>
      <c r="E51" s="1321">
        <v>1</v>
      </c>
      <c r="F51" s="1324" t="s">
        <v>657</v>
      </c>
      <c r="G51" s="1324" t="s">
        <v>697</v>
      </c>
      <c r="H51" s="495" t="s">
        <v>1</v>
      </c>
      <c r="I51" s="407"/>
      <c r="J51" s="344"/>
      <c r="K51" s="1292" t="s">
        <v>211</v>
      </c>
      <c r="L51" s="1302">
        <v>1</v>
      </c>
      <c r="M51" s="1301">
        <v>1</v>
      </c>
      <c r="N51" s="1292"/>
    </row>
    <row r="52" spans="1:14" ht="21" hidden="1" customHeight="1" x14ac:dyDescent="0.2">
      <c r="A52" s="1310"/>
      <c r="B52" s="1307"/>
      <c r="C52" s="1307"/>
      <c r="D52" s="1295"/>
      <c r="E52" s="1322"/>
      <c r="F52" s="1325"/>
      <c r="G52" s="1325"/>
      <c r="H52" s="495" t="s">
        <v>4</v>
      </c>
      <c r="I52" s="407"/>
      <c r="J52" s="344"/>
      <c r="K52" s="1292"/>
      <c r="L52" s="1302"/>
      <c r="M52" s="1301"/>
      <c r="N52" s="1292"/>
    </row>
    <row r="53" spans="1:14" ht="19.5" hidden="1" customHeight="1" x14ac:dyDescent="0.2">
      <c r="A53" s="1310"/>
      <c r="B53" s="1307"/>
      <c r="C53" s="1307"/>
      <c r="D53" s="1295"/>
      <c r="E53" s="1323"/>
      <c r="F53" s="1326"/>
      <c r="G53" s="1326"/>
      <c r="H53" s="496" t="s">
        <v>3</v>
      </c>
      <c r="I53" s="407"/>
      <c r="J53" s="344"/>
      <c r="K53" s="1292"/>
      <c r="L53" s="1302"/>
      <c r="M53" s="1301"/>
      <c r="N53" s="1292"/>
    </row>
    <row r="54" spans="1:14" ht="36" customHeight="1" x14ac:dyDescent="0.2">
      <c r="A54" s="29" t="s">
        <v>160</v>
      </c>
      <c r="B54" s="29" t="s">
        <v>155</v>
      </c>
      <c r="C54" s="29" t="s">
        <v>163</v>
      </c>
      <c r="D54" s="497" t="s">
        <v>595</v>
      </c>
      <c r="E54" s="498">
        <v>1</v>
      </c>
      <c r="F54" s="499" t="s">
        <v>724</v>
      </c>
      <c r="G54" s="499" t="s">
        <v>688</v>
      </c>
      <c r="H54" s="496" t="s">
        <v>1</v>
      </c>
      <c r="I54" s="407">
        <v>5</v>
      </c>
      <c r="J54" s="344">
        <v>4.8</v>
      </c>
      <c r="K54" s="495" t="s">
        <v>215</v>
      </c>
      <c r="L54" s="883">
        <v>1</v>
      </c>
      <c r="M54" s="884">
        <v>1</v>
      </c>
      <c r="N54" s="856" t="s">
        <v>960</v>
      </c>
    </row>
    <row r="55" spans="1:14" ht="35.25" customHeight="1" x14ac:dyDescent="0.2">
      <c r="A55" s="29" t="s">
        <v>160</v>
      </c>
      <c r="B55" s="29" t="s">
        <v>155</v>
      </c>
      <c r="C55" s="29" t="s">
        <v>164</v>
      </c>
      <c r="D55" s="497" t="s">
        <v>484</v>
      </c>
      <c r="E55" s="498">
        <v>1</v>
      </c>
      <c r="F55" s="499" t="s">
        <v>723</v>
      </c>
      <c r="G55" s="499" t="s">
        <v>688</v>
      </c>
      <c r="H55" s="496" t="s">
        <v>1</v>
      </c>
      <c r="I55" s="407">
        <v>35</v>
      </c>
      <c r="J55" s="344">
        <v>35</v>
      </c>
      <c r="K55" s="500" t="s">
        <v>485</v>
      </c>
      <c r="L55" s="883">
        <v>1</v>
      </c>
      <c r="M55" s="884">
        <v>1</v>
      </c>
      <c r="N55" s="855" t="s">
        <v>957</v>
      </c>
    </row>
    <row r="56" spans="1:14" ht="17.25" customHeight="1" x14ac:dyDescent="0.2">
      <c r="A56" s="25" t="s">
        <v>160</v>
      </c>
      <c r="B56" s="25" t="s">
        <v>155</v>
      </c>
      <c r="C56" s="1167" t="s">
        <v>149</v>
      </c>
      <c r="D56" s="1167"/>
      <c r="E56" s="1167"/>
      <c r="F56" s="1167"/>
      <c r="G56" s="1167"/>
      <c r="H56" s="1167"/>
      <c r="I56" s="249">
        <f>SUM(I42:I55)</f>
        <v>1739.8000000000002</v>
      </c>
      <c r="J56" s="249">
        <f>SUM(J42:J55)</f>
        <v>1389.9999999999998</v>
      </c>
      <c r="K56" s="93"/>
      <c r="L56" s="93"/>
      <c r="M56" s="746"/>
      <c r="N56" s="2"/>
    </row>
    <row r="57" spans="1:14" ht="16.5" customHeight="1" x14ac:dyDescent="0.2">
      <c r="A57" s="25" t="s">
        <v>160</v>
      </c>
      <c r="B57" s="1221" t="s">
        <v>150</v>
      </c>
      <c r="C57" s="1221"/>
      <c r="D57" s="1221"/>
      <c r="E57" s="1221"/>
      <c r="F57" s="1221"/>
      <c r="G57" s="1221"/>
      <c r="H57" s="1221"/>
      <c r="I57" s="250">
        <f>+I56</f>
        <v>1739.8000000000002</v>
      </c>
      <c r="J57" s="250">
        <f>+J56</f>
        <v>1389.9999999999998</v>
      </c>
      <c r="K57" s="93"/>
      <c r="L57" s="93"/>
      <c r="M57" s="746"/>
      <c r="N57" s="2"/>
    </row>
    <row r="58" spans="1:14" ht="24" customHeight="1" x14ac:dyDescent="0.2">
      <c r="A58" s="1331" t="s">
        <v>151</v>
      </c>
      <c r="B58" s="1331"/>
      <c r="C58" s="1331"/>
      <c r="D58" s="1331"/>
      <c r="E58" s="1331"/>
      <c r="F58" s="1331"/>
      <c r="G58" s="1331"/>
      <c r="H58" s="1331"/>
      <c r="I58" s="108">
        <f>+I57+I39+I30+I22</f>
        <v>2145.3000000000002</v>
      </c>
      <c r="J58" s="108">
        <f>+J57+J39+J30+J22</f>
        <v>1776.4999999999998</v>
      </c>
      <c r="K58" s="264"/>
      <c r="L58" s="134"/>
      <c r="M58" s="742"/>
    </row>
    <row r="59" spans="1:14" ht="15" customHeight="1" x14ac:dyDescent="0.2">
      <c r="A59" s="1125" t="s">
        <v>169</v>
      </c>
      <c r="B59" s="1125"/>
      <c r="C59" s="1125"/>
      <c r="D59" s="1125"/>
      <c r="E59" s="1125"/>
      <c r="F59" s="1125"/>
      <c r="G59" s="1125"/>
      <c r="H59" s="1125"/>
      <c r="I59" s="1108">
        <f>+I58-I60-I67</f>
        <v>0</v>
      </c>
      <c r="J59" s="1108">
        <f>+J58-J60-J67</f>
        <v>0</v>
      </c>
      <c r="K59" s="264"/>
      <c r="L59" s="140"/>
      <c r="M59" s="743"/>
    </row>
    <row r="60" spans="1:14" ht="18" customHeight="1" x14ac:dyDescent="0.2">
      <c r="A60" s="1222" t="s">
        <v>16</v>
      </c>
      <c r="B60" s="1222"/>
      <c r="C60" s="1222"/>
      <c r="D60" s="1222"/>
      <c r="E60" s="1222"/>
      <c r="F60" s="1222"/>
      <c r="G60" s="1222"/>
      <c r="H60" s="1222"/>
      <c r="I60" s="106">
        <f>SUM(I61:I66)</f>
        <v>1736.4</v>
      </c>
      <c r="J60" s="106">
        <f>SUM(J61:J66)</f>
        <v>1554.6</v>
      </c>
      <c r="K60" s="264"/>
      <c r="L60" s="69"/>
      <c r="M60" s="744"/>
    </row>
    <row r="61" spans="1:14" ht="13.5" customHeight="1" x14ac:dyDescent="0.2">
      <c r="A61" s="1133" t="s">
        <v>114</v>
      </c>
      <c r="B61" s="1133"/>
      <c r="C61" s="1133"/>
      <c r="D61" s="1133"/>
      <c r="E61" s="1133"/>
      <c r="F61" s="1133"/>
      <c r="G61" s="1133"/>
      <c r="H61" s="1133"/>
      <c r="I61" s="211">
        <f>+I55+I54+I51+I48+I44+I36+I35+I34+I33+I28+I27+I26+I25+I20+I17+I15+I14+I13+I12+I16</f>
        <v>779.4</v>
      </c>
      <c r="J61" s="211">
        <f>+J55+J54+J51+J48+J44+J36+J35+J34+J33+J28+J27+J26+J25+J20+J17+J15+J14+J13+J12+J16</f>
        <v>597.6</v>
      </c>
      <c r="K61" s="264"/>
      <c r="L61" s="69"/>
      <c r="M61" s="744"/>
    </row>
    <row r="62" spans="1:14" ht="14.25" customHeight="1" x14ac:dyDescent="0.2">
      <c r="A62" s="1133" t="s">
        <v>185</v>
      </c>
      <c r="B62" s="1133"/>
      <c r="C62" s="1133"/>
      <c r="D62" s="1133"/>
      <c r="E62" s="1133"/>
      <c r="F62" s="1133"/>
      <c r="G62" s="1133"/>
      <c r="H62" s="1133"/>
      <c r="I62" s="212">
        <f>+I42</f>
        <v>957</v>
      </c>
      <c r="J62" s="212">
        <f>+J42</f>
        <v>957</v>
      </c>
      <c r="K62" s="264"/>
      <c r="L62" s="140"/>
      <c r="M62" s="743"/>
    </row>
    <row r="63" spans="1:14" ht="14.25" customHeight="1" x14ac:dyDescent="0.2">
      <c r="A63" s="1133" t="s">
        <v>115</v>
      </c>
      <c r="B63" s="1133"/>
      <c r="C63" s="1133"/>
      <c r="D63" s="1133"/>
      <c r="E63" s="1133"/>
      <c r="F63" s="1133"/>
      <c r="G63" s="1133"/>
      <c r="H63" s="1133"/>
      <c r="I63" s="97"/>
      <c r="J63" s="97"/>
      <c r="K63" s="264"/>
      <c r="L63" s="140"/>
      <c r="M63" s="743"/>
    </row>
    <row r="64" spans="1:14" ht="14.25" customHeight="1" x14ac:dyDescent="0.2">
      <c r="A64" s="1133" t="s">
        <v>116</v>
      </c>
      <c r="B64" s="1133"/>
      <c r="C64" s="1133"/>
      <c r="D64" s="1133"/>
      <c r="E64" s="1133"/>
      <c r="F64" s="1133"/>
      <c r="G64" s="1133"/>
      <c r="H64" s="1133"/>
      <c r="I64" s="212"/>
      <c r="J64" s="212"/>
      <c r="K64" s="264"/>
      <c r="L64" s="140"/>
      <c r="M64" s="743"/>
    </row>
    <row r="65" spans="1:26" ht="14.25" customHeight="1" x14ac:dyDescent="0.2">
      <c r="A65" s="1133" t="s">
        <v>119</v>
      </c>
      <c r="B65" s="1133"/>
      <c r="C65" s="1133"/>
      <c r="D65" s="1133"/>
      <c r="E65" s="1133"/>
      <c r="F65" s="1133"/>
      <c r="G65" s="1133"/>
      <c r="H65" s="1133"/>
      <c r="I65" s="97"/>
      <c r="J65" s="97"/>
      <c r="K65" s="264"/>
      <c r="L65" s="140"/>
      <c r="M65" s="743"/>
    </row>
    <row r="66" spans="1:26" ht="14.25" customHeight="1" x14ac:dyDescent="0.2">
      <c r="A66" s="1133" t="s">
        <v>120</v>
      </c>
      <c r="B66" s="1133"/>
      <c r="C66" s="1133"/>
      <c r="D66" s="1133"/>
      <c r="E66" s="1133"/>
      <c r="F66" s="1133"/>
      <c r="G66" s="1133"/>
      <c r="H66" s="1133"/>
      <c r="I66" s="97"/>
      <c r="J66" s="97"/>
      <c r="K66" s="264"/>
      <c r="L66" s="140"/>
      <c r="M66" s="743"/>
    </row>
    <row r="67" spans="1:26" ht="16.5" customHeight="1" x14ac:dyDescent="0.2">
      <c r="A67" s="1135" t="s">
        <v>15</v>
      </c>
      <c r="B67" s="1135"/>
      <c r="C67" s="1135"/>
      <c r="D67" s="1135"/>
      <c r="E67" s="1135"/>
      <c r="F67" s="1135"/>
      <c r="G67" s="1135"/>
      <c r="H67" s="1135"/>
      <c r="I67" s="106">
        <f>SUM(I68:I71)</f>
        <v>408.9</v>
      </c>
      <c r="J67" s="106">
        <f>SUM(J68:J71)</f>
        <v>221.9</v>
      </c>
      <c r="K67" s="264"/>
      <c r="L67" s="140"/>
      <c r="M67" s="743"/>
    </row>
    <row r="68" spans="1:26" x14ac:dyDescent="0.2">
      <c r="A68" s="1133" t="s">
        <v>117</v>
      </c>
      <c r="B68" s="1133"/>
      <c r="C68" s="1133"/>
      <c r="D68" s="1133"/>
      <c r="E68" s="1133"/>
      <c r="F68" s="1133"/>
      <c r="G68" s="1133"/>
      <c r="H68" s="1133"/>
      <c r="I68" s="212">
        <f>+I53+I50+I47+I45</f>
        <v>342</v>
      </c>
      <c r="J68" s="212">
        <f>+J53+J50+J47+J45</f>
        <v>160.4</v>
      </c>
      <c r="K68" s="264"/>
      <c r="L68" s="140"/>
      <c r="M68" s="743"/>
    </row>
    <row r="69" spans="1:26" x14ac:dyDescent="0.2">
      <c r="A69" s="1133" t="s">
        <v>118</v>
      </c>
      <c r="B69" s="1133"/>
      <c r="C69" s="1133"/>
      <c r="D69" s="1133"/>
      <c r="E69" s="1133"/>
      <c r="F69" s="1133"/>
      <c r="G69" s="1133"/>
      <c r="H69" s="1133"/>
      <c r="I69" s="212">
        <f>+I52+I49+I46+I37</f>
        <v>66.900000000000006</v>
      </c>
      <c r="J69" s="212">
        <f>+J52+J49+J46+J37</f>
        <v>61.5</v>
      </c>
      <c r="K69" s="264"/>
      <c r="L69" s="140"/>
      <c r="M69" s="743"/>
    </row>
    <row r="70" spans="1:26" x14ac:dyDescent="0.2">
      <c r="A70" s="1133" t="s">
        <v>121</v>
      </c>
      <c r="B70" s="1133"/>
      <c r="C70" s="1133"/>
      <c r="D70" s="1133"/>
      <c r="E70" s="1133"/>
      <c r="F70" s="1133"/>
      <c r="G70" s="1133"/>
      <c r="H70" s="1133"/>
      <c r="I70" s="212"/>
      <c r="J70" s="212"/>
      <c r="K70" s="264"/>
      <c r="L70" s="140"/>
      <c r="M70" s="743"/>
    </row>
    <row r="71" spans="1:26" x14ac:dyDescent="0.2">
      <c r="A71" s="1133" t="s">
        <v>122</v>
      </c>
      <c r="B71" s="1133"/>
      <c r="C71" s="1133"/>
      <c r="D71" s="1133"/>
      <c r="E71" s="1133"/>
      <c r="F71" s="1133"/>
      <c r="G71" s="1133"/>
      <c r="H71" s="1133"/>
      <c r="I71" s="97"/>
      <c r="J71" s="741"/>
      <c r="K71" s="264"/>
      <c r="L71" s="140"/>
      <c r="M71" s="743"/>
    </row>
    <row r="72" spans="1:26" s="17" customFormat="1" x14ac:dyDescent="0.2">
      <c r="A72" s="53"/>
      <c r="B72" s="53"/>
      <c r="C72" s="53"/>
      <c r="D72" s="242"/>
      <c r="E72" s="242"/>
      <c r="F72" s="242"/>
      <c r="G72" s="242"/>
      <c r="H72" s="243"/>
      <c r="I72" s="167"/>
      <c r="J72" s="167"/>
      <c r="K72" s="54"/>
      <c r="L72" s="139"/>
      <c r="M72" s="139"/>
      <c r="O72" s="240"/>
      <c r="P72" s="240"/>
      <c r="Q72" s="240"/>
      <c r="R72" s="240"/>
      <c r="S72" s="240"/>
      <c r="T72" s="240"/>
      <c r="U72" s="240"/>
      <c r="V72" s="240"/>
      <c r="W72" s="240"/>
      <c r="X72" s="240"/>
      <c r="Y72" s="240"/>
      <c r="Z72" s="240"/>
    </row>
  </sheetData>
  <mergeCells count="110">
    <mergeCell ref="H1:M1"/>
    <mergeCell ref="B10:M10"/>
    <mergeCell ref="C11:M11"/>
    <mergeCell ref="M12:M13"/>
    <mergeCell ref="M44:M45"/>
    <mergeCell ref="M17:M19"/>
    <mergeCell ref="M42:M43"/>
    <mergeCell ref="C21:H21"/>
    <mergeCell ref="C17:C19"/>
    <mergeCell ref="K12:K13"/>
    <mergeCell ref="C4:C8"/>
    <mergeCell ref="D4:D8"/>
    <mergeCell ref="A2:M2"/>
    <mergeCell ref="A17:A19"/>
    <mergeCell ref="D42:D43"/>
    <mergeCell ref="B22:H22"/>
    <mergeCell ref="K42:K43"/>
    <mergeCell ref="A3:M3"/>
    <mergeCell ref="A42:A43"/>
    <mergeCell ref="C44:C45"/>
    <mergeCell ref="K44:K45"/>
    <mergeCell ref="B30:H30"/>
    <mergeCell ref="E44:E45"/>
    <mergeCell ref="F44:F45"/>
    <mergeCell ref="A4:A8"/>
    <mergeCell ref="B4:B8"/>
    <mergeCell ref="J4:J8"/>
    <mergeCell ref="H4:H8"/>
    <mergeCell ref="K5:K8"/>
    <mergeCell ref="E4:E8"/>
    <mergeCell ref="F4:F8"/>
    <mergeCell ref="G4:G8"/>
    <mergeCell ref="I4:I8"/>
    <mergeCell ref="A68:H68"/>
    <mergeCell ref="F51:F53"/>
    <mergeCell ref="G51:G53"/>
    <mergeCell ref="D51:D53"/>
    <mergeCell ref="A59:H59"/>
    <mergeCell ref="A65:H65"/>
    <mergeCell ref="A71:H71"/>
    <mergeCell ref="A62:H62"/>
    <mergeCell ref="A64:H64"/>
    <mergeCell ref="A66:H66"/>
    <mergeCell ref="A60:H60"/>
    <mergeCell ref="C51:C53"/>
    <mergeCell ref="B57:H57"/>
    <mergeCell ref="A63:H63"/>
    <mergeCell ref="A69:H69"/>
    <mergeCell ref="A67:H67"/>
    <mergeCell ref="A70:H70"/>
    <mergeCell ref="A61:H61"/>
    <mergeCell ref="C56:H56"/>
    <mergeCell ref="A51:A53"/>
    <mergeCell ref="E51:E53"/>
    <mergeCell ref="A58:H58"/>
    <mergeCell ref="B51:B53"/>
    <mergeCell ref="E48:E50"/>
    <mergeCell ref="F48:F50"/>
    <mergeCell ref="G48:G50"/>
    <mergeCell ref="F46:F47"/>
    <mergeCell ref="M48:M50"/>
    <mergeCell ref="K48:K50"/>
    <mergeCell ref="B46:B47"/>
    <mergeCell ref="D46:D47"/>
    <mergeCell ref="C46:C47"/>
    <mergeCell ref="G46:G47"/>
    <mergeCell ref="E46:E47"/>
    <mergeCell ref="G44:G45"/>
    <mergeCell ref="B48:B50"/>
    <mergeCell ref="D48:D50"/>
    <mergeCell ref="L5:L8"/>
    <mergeCell ref="M5:M8"/>
    <mergeCell ref="A9:M9"/>
    <mergeCell ref="C29:H29"/>
    <mergeCell ref="D44:D45"/>
    <mergeCell ref="A48:A50"/>
    <mergeCell ref="B44:B45"/>
    <mergeCell ref="A46:A47"/>
    <mergeCell ref="A44:A45"/>
    <mergeCell ref="B17:B19"/>
    <mergeCell ref="D17:D19"/>
    <mergeCell ref="K17:K19"/>
    <mergeCell ref="C42:C43"/>
    <mergeCell ref="C41:M41"/>
    <mergeCell ref="B31:M31"/>
    <mergeCell ref="C32:M32"/>
    <mergeCell ref="B40:M40"/>
    <mergeCell ref="B23:M23"/>
    <mergeCell ref="C48:C50"/>
    <mergeCell ref="C24:M24"/>
    <mergeCell ref="L48:L50"/>
    <mergeCell ref="N17:N19"/>
    <mergeCell ref="N42:N43"/>
    <mergeCell ref="N44:N45"/>
    <mergeCell ref="N46:N47"/>
    <mergeCell ref="N48:N50"/>
    <mergeCell ref="N51:N53"/>
    <mergeCell ref="N5:N8"/>
    <mergeCell ref="K4:N4"/>
    <mergeCell ref="L12:L13"/>
    <mergeCell ref="L17:L19"/>
    <mergeCell ref="L42:L43"/>
    <mergeCell ref="L44:L45"/>
    <mergeCell ref="L46:L47"/>
    <mergeCell ref="N12:N13"/>
    <mergeCell ref="M51:M53"/>
    <mergeCell ref="K51:K53"/>
    <mergeCell ref="L51:L53"/>
    <mergeCell ref="M46:M47"/>
    <mergeCell ref="K46:K47"/>
  </mergeCells>
  <phoneticPr fontId="18" type="noConversion"/>
  <pageMargins left="0.19685039370078741" right="0.19685039370078741" top="0.19685039370078741" bottom="0.19685039370078741" header="0" footer="0"/>
  <pageSetup paperSize="9" scale="63"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59999389629810485"/>
    <pageSetUpPr fitToPage="1"/>
  </sheetPr>
  <dimension ref="A1:N75"/>
  <sheetViews>
    <sheetView topLeftCell="B1" zoomScale="85" zoomScaleNormal="85" workbookViewId="0">
      <pane ySplit="8" topLeftCell="A9" activePane="bottomLeft" state="frozen"/>
      <selection activeCell="J6" sqref="J6:J9"/>
      <selection pane="bottomLeft" activeCell="D4" sqref="D4:D8"/>
    </sheetView>
  </sheetViews>
  <sheetFormatPr defaultRowHeight="12.75" x14ac:dyDescent="0.2"/>
  <cols>
    <col min="1" max="1" width="3.42578125" style="184" customWidth="1"/>
    <col min="2" max="2" width="3.7109375" style="184" customWidth="1"/>
    <col min="3" max="3" width="3.5703125" style="185" customWidth="1"/>
    <col min="4" max="4" width="41.140625" style="184" customWidth="1"/>
    <col min="5" max="5" width="6.28515625" style="184" customWidth="1"/>
    <col min="6" max="6" width="34.85546875" style="184" customWidth="1"/>
    <col min="7" max="7" width="25.85546875" style="184" customWidth="1"/>
    <col min="8" max="8" width="7.140625" style="186" customWidth="1"/>
    <col min="9" max="9" width="12.28515625" style="187" customWidth="1"/>
    <col min="10" max="10" width="13.85546875" style="138" customWidth="1"/>
    <col min="11" max="11" width="29.5703125" style="187" customWidth="1"/>
    <col min="12" max="12" width="6.5703125" style="268" customWidth="1"/>
    <col min="13" max="13" width="6.28515625" style="752" customWidth="1"/>
    <col min="14" max="14" width="40.140625" style="187" customWidth="1"/>
    <col min="15" max="16384" width="9.140625" style="187"/>
  </cols>
  <sheetData>
    <row r="1" spans="1:14" ht="73.5" hidden="1" customHeight="1" x14ac:dyDescent="0.2">
      <c r="H1" s="1192" t="s">
        <v>911</v>
      </c>
      <c r="I1" s="1192"/>
      <c r="J1" s="1192"/>
      <c r="K1" s="1192"/>
      <c r="L1" s="1192"/>
      <c r="M1" s="749"/>
    </row>
    <row r="2" spans="1:14" ht="36.75" hidden="1" customHeight="1" x14ac:dyDescent="0.2">
      <c r="A2" s="1381"/>
      <c r="B2" s="1381"/>
      <c r="C2" s="1381"/>
      <c r="D2" s="1381"/>
      <c r="E2" s="1381"/>
      <c r="F2" s="1381"/>
      <c r="G2" s="1381"/>
      <c r="H2" s="1381"/>
      <c r="I2" s="1381"/>
      <c r="J2" s="1381"/>
      <c r="K2" s="1381"/>
      <c r="L2" s="1381"/>
      <c r="M2" s="749"/>
    </row>
    <row r="3" spans="1:14" ht="17.25" hidden="1" customHeight="1" x14ac:dyDescent="0.2">
      <c r="A3" s="188"/>
      <c r="B3" s="188"/>
      <c r="C3" s="188"/>
      <c r="D3" s="188"/>
      <c r="E3" s="188"/>
      <c r="F3" s="188"/>
      <c r="G3" s="188"/>
      <c r="H3" s="189"/>
      <c r="I3" s="190"/>
      <c r="J3" s="747"/>
      <c r="K3" s="191"/>
      <c r="L3" s="409"/>
      <c r="M3" s="731"/>
    </row>
    <row r="4" spans="1:14" s="265" customFormat="1" ht="27.75" customHeight="1" x14ac:dyDescent="0.2">
      <c r="A4" s="1142" t="s">
        <v>144</v>
      </c>
      <c r="B4" s="1142" t="s">
        <v>145</v>
      </c>
      <c r="C4" s="1142" t="s">
        <v>146</v>
      </c>
      <c r="D4" s="1156" t="s">
        <v>147</v>
      </c>
      <c r="E4" s="1146" t="s">
        <v>642</v>
      </c>
      <c r="F4" s="1147" t="s">
        <v>643</v>
      </c>
      <c r="G4" s="1147" t="s">
        <v>644</v>
      </c>
      <c r="H4" s="1155" t="s">
        <v>143</v>
      </c>
      <c r="I4" s="1150" t="s">
        <v>659</v>
      </c>
      <c r="J4" s="1150" t="s">
        <v>918</v>
      </c>
      <c r="K4" s="1150" t="s">
        <v>658</v>
      </c>
      <c r="L4" s="1150"/>
      <c r="M4" s="1150"/>
      <c r="N4" s="1150"/>
    </row>
    <row r="5" spans="1:14" s="265" customFormat="1" ht="12.75" hidden="1" customHeight="1" x14ac:dyDescent="0.2">
      <c r="A5" s="1142"/>
      <c r="B5" s="1142"/>
      <c r="C5" s="1142"/>
      <c r="D5" s="1156"/>
      <c r="E5" s="1146"/>
      <c r="F5" s="1147"/>
      <c r="G5" s="1147"/>
      <c r="H5" s="1155"/>
      <c r="I5" s="1150"/>
      <c r="J5" s="1150"/>
      <c r="K5" s="1150" t="s">
        <v>148</v>
      </c>
      <c r="L5" s="1158" t="s">
        <v>913</v>
      </c>
      <c r="M5" s="1158" t="s">
        <v>914</v>
      </c>
      <c r="N5" s="1156" t="s">
        <v>915</v>
      </c>
    </row>
    <row r="6" spans="1:14" s="265" customFormat="1" ht="15" customHeight="1" x14ac:dyDescent="0.2">
      <c r="A6" s="1142"/>
      <c r="B6" s="1142"/>
      <c r="C6" s="1142"/>
      <c r="D6" s="1156"/>
      <c r="E6" s="1146"/>
      <c r="F6" s="1147"/>
      <c r="G6" s="1147"/>
      <c r="H6" s="1155"/>
      <c r="I6" s="1150"/>
      <c r="J6" s="1150"/>
      <c r="K6" s="1150"/>
      <c r="L6" s="1158"/>
      <c r="M6" s="1158"/>
      <c r="N6" s="1156"/>
    </row>
    <row r="7" spans="1:14" s="265" customFormat="1" ht="12.75" customHeight="1" x14ac:dyDescent="0.2">
      <c r="A7" s="1142"/>
      <c r="B7" s="1142"/>
      <c r="C7" s="1142"/>
      <c r="D7" s="1156"/>
      <c r="E7" s="1146"/>
      <c r="F7" s="1147"/>
      <c r="G7" s="1147"/>
      <c r="H7" s="1155"/>
      <c r="I7" s="1150"/>
      <c r="J7" s="1150"/>
      <c r="K7" s="1150"/>
      <c r="L7" s="1158"/>
      <c r="M7" s="1158"/>
      <c r="N7" s="1156"/>
    </row>
    <row r="8" spans="1:14" s="265" customFormat="1" ht="91.5" customHeight="1" x14ac:dyDescent="0.2">
      <c r="A8" s="1142"/>
      <c r="B8" s="1142"/>
      <c r="C8" s="1142"/>
      <c r="D8" s="1156"/>
      <c r="E8" s="1146"/>
      <c r="F8" s="1147"/>
      <c r="G8" s="1147"/>
      <c r="H8" s="1155"/>
      <c r="I8" s="1150"/>
      <c r="J8" s="1150"/>
      <c r="K8" s="1150"/>
      <c r="L8" s="1158"/>
      <c r="M8" s="1158"/>
      <c r="N8" s="1156"/>
    </row>
    <row r="9" spans="1:14" s="265" customFormat="1" ht="30.75" customHeight="1" x14ac:dyDescent="0.2">
      <c r="A9" s="1360" t="s">
        <v>287</v>
      </c>
      <c r="B9" s="1361"/>
      <c r="C9" s="1361"/>
      <c r="D9" s="1361"/>
      <c r="E9" s="1361"/>
      <c r="F9" s="1361"/>
      <c r="G9" s="1361"/>
      <c r="H9" s="1361"/>
      <c r="I9" s="1361"/>
      <c r="J9" s="1361"/>
      <c r="K9" s="1361"/>
      <c r="L9" s="1361"/>
      <c r="M9" s="1361"/>
      <c r="N9" s="1362"/>
    </row>
    <row r="10" spans="1:14" s="265" customFormat="1" ht="15" customHeight="1" x14ac:dyDescent="0.2">
      <c r="A10" s="192" t="s">
        <v>155</v>
      </c>
      <c r="B10" s="1411" t="s">
        <v>446</v>
      </c>
      <c r="C10" s="1411"/>
      <c r="D10" s="1411"/>
      <c r="E10" s="1411"/>
      <c r="F10" s="1411"/>
      <c r="G10" s="1411"/>
      <c r="H10" s="1411"/>
      <c r="I10" s="1411"/>
      <c r="J10" s="1411"/>
      <c r="K10" s="1411"/>
      <c r="L10" s="510"/>
      <c r="M10" s="732"/>
      <c r="N10" s="674"/>
    </row>
    <row r="11" spans="1:14" s="265" customFormat="1" ht="18" customHeight="1" x14ac:dyDescent="0.2">
      <c r="A11" s="192" t="s">
        <v>155</v>
      </c>
      <c r="B11" s="193" t="s">
        <v>155</v>
      </c>
      <c r="C11" s="1411" t="s">
        <v>263</v>
      </c>
      <c r="D11" s="1411"/>
      <c r="E11" s="1411"/>
      <c r="F11" s="1411"/>
      <c r="G11" s="1411"/>
      <c r="H11" s="1411"/>
      <c r="I11" s="1411"/>
      <c r="J11" s="1411"/>
      <c r="K11" s="1411"/>
      <c r="L11" s="510"/>
      <c r="M11" s="732"/>
      <c r="N11" s="674"/>
    </row>
    <row r="12" spans="1:14" ht="84.75" customHeight="1" x14ac:dyDescent="0.2">
      <c r="A12" s="1264" t="s">
        <v>155</v>
      </c>
      <c r="B12" s="1264" t="s">
        <v>155</v>
      </c>
      <c r="C12" s="1264" t="s">
        <v>155</v>
      </c>
      <c r="D12" s="338" t="s">
        <v>449</v>
      </c>
      <c r="E12" s="1257" t="s">
        <v>196</v>
      </c>
      <c r="F12" s="1227" t="s">
        <v>656</v>
      </c>
      <c r="G12" s="1227" t="s">
        <v>649</v>
      </c>
      <c r="H12" s="1406" t="s">
        <v>1</v>
      </c>
      <c r="I12" s="1412">
        <v>46</v>
      </c>
      <c r="J12" s="1212">
        <v>46</v>
      </c>
      <c r="K12" s="913" t="s">
        <v>550</v>
      </c>
      <c r="L12" s="905">
        <v>8</v>
      </c>
      <c r="M12" s="905">
        <v>8</v>
      </c>
      <c r="N12" s="911" t="s">
        <v>1032</v>
      </c>
    </row>
    <row r="13" spans="1:14" ht="32.25" customHeight="1" x14ac:dyDescent="0.2">
      <c r="A13" s="1404"/>
      <c r="B13" s="1404"/>
      <c r="C13" s="1404"/>
      <c r="D13" s="266" t="s">
        <v>574</v>
      </c>
      <c r="E13" s="1414"/>
      <c r="F13" s="1383"/>
      <c r="G13" s="1383"/>
      <c r="H13" s="1407"/>
      <c r="I13" s="1413"/>
      <c r="J13" s="1378"/>
      <c r="K13" s="1419" t="s">
        <v>248</v>
      </c>
      <c r="L13" s="1357">
        <v>4</v>
      </c>
      <c r="M13" s="1357">
        <v>4</v>
      </c>
      <c r="N13" s="1359" t="s">
        <v>1165</v>
      </c>
    </row>
    <row r="14" spans="1:14" ht="40.5" customHeight="1" x14ac:dyDescent="0.2">
      <c r="A14" s="1404"/>
      <c r="B14" s="1404"/>
      <c r="C14" s="1404"/>
      <c r="D14" s="266" t="s">
        <v>450</v>
      </c>
      <c r="E14" s="1414"/>
      <c r="F14" s="1383"/>
      <c r="G14" s="1383"/>
      <c r="H14" s="1407"/>
      <c r="I14" s="1413"/>
      <c r="J14" s="1378"/>
      <c r="K14" s="1419"/>
      <c r="L14" s="1357"/>
      <c r="M14" s="1357"/>
      <c r="N14" s="1359"/>
    </row>
    <row r="15" spans="1:14" ht="54.75" customHeight="1" x14ac:dyDescent="0.2">
      <c r="A15" s="1404"/>
      <c r="B15" s="1404"/>
      <c r="C15" s="1404"/>
      <c r="D15" s="266" t="s">
        <v>453</v>
      </c>
      <c r="E15" s="1414"/>
      <c r="F15" s="1383"/>
      <c r="G15" s="1383"/>
      <c r="H15" s="1408"/>
      <c r="I15" s="1379"/>
      <c r="J15" s="1379"/>
      <c r="K15" s="267" t="s">
        <v>575</v>
      </c>
      <c r="L15" s="952">
        <v>160</v>
      </c>
      <c r="M15" s="952">
        <v>160</v>
      </c>
      <c r="N15" s="986" t="s">
        <v>986</v>
      </c>
    </row>
    <row r="16" spans="1:14" ht="59.25" customHeight="1" x14ac:dyDescent="0.2">
      <c r="A16" s="1404"/>
      <c r="B16" s="1404"/>
      <c r="C16" s="1404"/>
      <c r="D16" s="266" t="s">
        <v>535</v>
      </c>
      <c r="E16" s="1414"/>
      <c r="F16" s="1383"/>
      <c r="G16" s="1383"/>
      <c r="H16" s="1408"/>
      <c r="I16" s="1379"/>
      <c r="J16" s="1379"/>
      <c r="K16" s="267" t="s">
        <v>249</v>
      </c>
      <c r="L16" s="952">
        <v>2</v>
      </c>
      <c r="M16" s="952">
        <v>2</v>
      </c>
      <c r="N16" s="986" t="s">
        <v>1166</v>
      </c>
    </row>
    <row r="17" spans="1:14" ht="153" customHeight="1" x14ac:dyDescent="0.2">
      <c r="A17" s="1404"/>
      <c r="B17" s="1404"/>
      <c r="C17" s="1404"/>
      <c r="D17" s="266" t="s">
        <v>451</v>
      </c>
      <c r="E17" s="1415"/>
      <c r="F17" s="1228"/>
      <c r="G17" s="1228"/>
      <c r="H17" s="1200"/>
      <c r="I17" s="1380"/>
      <c r="J17" s="1380"/>
      <c r="K17" s="267" t="s">
        <v>452</v>
      </c>
      <c r="L17" s="914">
        <v>500</v>
      </c>
      <c r="M17" s="952">
        <v>730</v>
      </c>
      <c r="N17" s="986" t="s">
        <v>1167</v>
      </c>
    </row>
    <row r="18" spans="1:14" ht="17.25" customHeight="1" x14ac:dyDescent="0.2">
      <c r="A18" s="197" t="s">
        <v>155</v>
      </c>
      <c r="B18" s="195" t="s">
        <v>155</v>
      </c>
      <c r="C18" s="1392" t="s">
        <v>149</v>
      </c>
      <c r="D18" s="1392"/>
      <c r="E18" s="1392"/>
      <c r="F18" s="1392"/>
      <c r="G18" s="1392"/>
      <c r="H18" s="1392"/>
      <c r="I18" s="251">
        <f>SUM(I12:I17)</f>
        <v>46</v>
      </c>
      <c r="J18" s="164">
        <f>SUM(J12:J17)</f>
        <v>46</v>
      </c>
      <c r="K18" s="198"/>
      <c r="L18" s="305"/>
      <c r="M18" s="702"/>
      <c r="N18" s="198"/>
    </row>
    <row r="19" spans="1:14" ht="17.25" customHeight="1" x14ac:dyDescent="0.2">
      <c r="A19" s="200" t="s">
        <v>155</v>
      </c>
      <c r="B19" s="1409" t="s">
        <v>150</v>
      </c>
      <c r="C19" s="1409"/>
      <c r="D19" s="1409"/>
      <c r="E19" s="1409"/>
      <c r="F19" s="1409"/>
      <c r="G19" s="1409"/>
      <c r="H19" s="1409"/>
      <c r="I19" s="251">
        <f>+I18</f>
        <v>46</v>
      </c>
      <c r="J19" s="164">
        <f>+J18</f>
        <v>46</v>
      </c>
      <c r="K19" s="198"/>
      <c r="L19" s="305"/>
      <c r="M19" s="702"/>
      <c r="N19" s="198"/>
    </row>
    <row r="20" spans="1:14" ht="17.25" customHeight="1" x14ac:dyDescent="0.2">
      <c r="A20" s="200" t="s">
        <v>156</v>
      </c>
      <c r="B20" s="1411" t="s">
        <v>454</v>
      </c>
      <c r="C20" s="1411"/>
      <c r="D20" s="1411"/>
      <c r="E20" s="1411"/>
      <c r="F20" s="1411"/>
      <c r="G20" s="1411"/>
      <c r="H20" s="1411"/>
      <c r="I20" s="1411"/>
      <c r="J20" s="1411"/>
      <c r="K20" s="1411"/>
      <c r="L20" s="305"/>
      <c r="M20" s="702"/>
      <c r="N20" s="198"/>
    </row>
    <row r="21" spans="1:14" ht="21.75" customHeight="1" x14ac:dyDescent="0.2">
      <c r="A21" s="200" t="s">
        <v>156</v>
      </c>
      <c r="B21" s="193" t="s">
        <v>155</v>
      </c>
      <c r="C21" s="1411" t="s">
        <v>443</v>
      </c>
      <c r="D21" s="1411"/>
      <c r="E21" s="1411"/>
      <c r="F21" s="1411"/>
      <c r="G21" s="1411"/>
      <c r="H21" s="1411"/>
      <c r="I21" s="1411"/>
      <c r="J21" s="1411"/>
      <c r="K21" s="1411"/>
      <c r="L21" s="510"/>
      <c r="M21" s="732"/>
      <c r="N21" s="198"/>
    </row>
    <row r="22" spans="1:14" ht="48" hidden="1" customHeight="1" x14ac:dyDescent="0.2">
      <c r="A22" s="194" t="s">
        <v>155</v>
      </c>
      <c r="B22" s="194" t="s">
        <v>156</v>
      </c>
      <c r="C22" s="194" t="s">
        <v>155</v>
      </c>
      <c r="D22" s="195" t="s">
        <v>576</v>
      </c>
      <c r="E22" s="195"/>
      <c r="F22" s="195"/>
      <c r="G22" s="195"/>
      <c r="H22" s="196" t="s">
        <v>1</v>
      </c>
      <c r="I22" s="160">
        <v>0</v>
      </c>
      <c r="J22" s="678">
        <v>0</v>
      </c>
      <c r="K22" s="378" t="s">
        <v>189</v>
      </c>
      <c r="L22" s="424"/>
      <c r="M22" s="701"/>
      <c r="N22" s="198"/>
    </row>
    <row r="23" spans="1:14" ht="72.75" customHeight="1" x14ac:dyDescent="0.2">
      <c r="A23" s="194" t="s">
        <v>155</v>
      </c>
      <c r="B23" s="194" t="s">
        <v>156</v>
      </c>
      <c r="C23" s="194" t="s">
        <v>156</v>
      </c>
      <c r="D23" s="195" t="s">
        <v>73</v>
      </c>
      <c r="E23" s="504" t="s">
        <v>196</v>
      </c>
      <c r="F23" s="502" t="s">
        <v>725</v>
      </c>
      <c r="G23" s="503" t="s">
        <v>726</v>
      </c>
      <c r="H23" s="198" t="s">
        <v>1</v>
      </c>
      <c r="I23" s="160">
        <v>3</v>
      </c>
      <c r="J23" s="396">
        <v>0</v>
      </c>
      <c r="K23" s="376" t="s">
        <v>238</v>
      </c>
      <c r="L23" s="424">
        <v>3</v>
      </c>
      <c r="M23" s="941">
        <v>0</v>
      </c>
      <c r="N23" s="1160" t="s">
        <v>1168</v>
      </c>
    </row>
    <row r="24" spans="1:14" ht="76.5" customHeight="1" x14ac:dyDescent="0.2">
      <c r="A24" s="194" t="s">
        <v>155</v>
      </c>
      <c r="B24" s="194" t="s">
        <v>156</v>
      </c>
      <c r="C24" s="194" t="s">
        <v>157</v>
      </c>
      <c r="D24" s="195" t="s">
        <v>301</v>
      </c>
      <c r="E24" s="504" t="s">
        <v>196</v>
      </c>
      <c r="F24" s="502" t="s">
        <v>727</v>
      </c>
      <c r="G24" s="503" t="s">
        <v>726</v>
      </c>
      <c r="H24" s="198" t="s">
        <v>1</v>
      </c>
      <c r="I24" s="160">
        <v>3</v>
      </c>
      <c r="J24" s="396">
        <v>0</v>
      </c>
      <c r="K24" s="376" t="s">
        <v>302</v>
      </c>
      <c r="L24" s="424">
        <v>3</v>
      </c>
      <c r="M24" s="941">
        <v>0</v>
      </c>
      <c r="N24" s="1161"/>
    </row>
    <row r="25" spans="1:14" ht="27" hidden="1" customHeight="1" x14ac:dyDescent="0.2">
      <c r="A25" s="1372" t="s">
        <v>155</v>
      </c>
      <c r="B25" s="1372" t="s">
        <v>156</v>
      </c>
      <c r="C25" s="1372" t="s">
        <v>158</v>
      </c>
      <c r="D25" s="1420" t="s">
        <v>110</v>
      </c>
      <c r="E25" s="144"/>
      <c r="F25" s="195"/>
      <c r="G25" s="195"/>
      <c r="H25" s="378" t="s">
        <v>1</v>
      </c>
      <c r="I25" s="160"/>
      <c r="J25" s="396"/>
      <c r="K25" s="1350" t="s">
        <v>139</v>
      </c>
      <c r="L25" s="1194">
        <v>1</v>
      </c>
      <c r="M25" s="1202">
        <v>1</v>
      </c>
      <c r="N25" s="1350"/>
    </row>
    <row r="26" spans="1:14" ht="22.5" hidden="1" customHeight="1" x14ac:dyDescent="0.2">
      <c r="A26" s="1372"/>
      <c r="B26" s="1372"/>
      <c r="C26" s="1372"/>
      <c r="D26" s="1420"/>
      <c r="E26" s="144"/>
      <c r="F26" s="195"/>
      <c r="G26" s="195"/>
      <c r="H26" s="378" t="s">
        <v>4</v>
      </c>
      <c r="I26" s="160"/>
      <c r="J26" s="396"/>
      <c r="K26" s="1350"/>
      <c r="L26" s="1194"/>
      <c r="M26" s="1202"/>
      <c r="N26" s="1350"/>
    </row>
    <row r="27" spans="1:14" ht="74.25" customHeight="1" x14ac:dyDescent="0.2">
      <c r="A27" s="194" t="s">
        <v>155</v>
      </c>
      <c r="B27" s="194" t="s">
        <v>156</v>
      </c>
      <c r="C27" s="194" t="s">
        <v>159</v>
      </c>
      <c r="D27" s="195" t="s">
        <v>610</v>
      </c>
      <c r="E27" s="144" t="s">
        <v>196</v>
      </c>
      <c r="F27" s="505" t="s">
        <v>728</v>
      </c>
      <c r="G27" s="505" t="s">
        <v>726</v>
      </c>
      <c r="H27" s="378" t="s">
        <v>1</v>
      </c>
      <c r="I27" s="160">
        <v>10</v>
      </c>
      <c r="J27" s="396">
        <v>10</v>
      </c>
      <c r="K27" s="376" t="s">
        <v>240</v>
      </c>
      <c r="L27" s="1016">
        <v>3</v>
      </c>
      <c r="M27" s="1016">
        <v>3</v>
      </c>
      <c r="N27" s="1029" t="s">
        <v>1084</v>
      </c>
    </row>
    <row r="28" spans="1:14" ht="111" customHeight="1" x14ac:dyDescent="0.2">
      <c r="A28" s="199" t="s">
        <v>156</v>
      </c>
      <c r="B28" s="199" t="s">
        <v>155</v>
      </c>
      <c r="C28" s="199" t="s">
        <v>160</v>
      </c>
      <c r="D28" s="428" t="s">
        <v>264</v>
      </c>
      <c r="E28" s="501" t="s">
        <v>196</v>
      </c>
      <c r="F28" s="505" t="s">
        <v>728</v>
      </c>
      <c r="G28" s="505" t="s">
        <v>726</v>
      </c>
      <c r="H28" s="196" t="s">
        <v>1</v>
      </c>
      <c r="I28" s="201">
        <v>20</v>
      </c>
      <c r="J28" s="344">
        <v>20</v>
      </c>
      <c r="K28" s="428" t="s">
        <v>271</v>
      </c>
      <c r="L28" s="424">
        <v>4</v>
      </c>
      <c r="M28" s="905">
        <v>4</v>
      </c>
      <c r="N28" s="911" t="s">
        <v>987</v>
      </c>
    </row>
    <row r="29" spans="1:14" ht="129.75" customHeight="1" x14ac:dyDescent="0.2">
      <c r="A29" s="199" t="s">
        <v>156</v>
      </c>
      <c r="B29" s="199" t="s">
        <v>155</v>
      </c>
      <c r="C29" s="199" t="s">
        <v>161</v>
      </c>
      <c r="D29" s="378" t="s">
        <v>340</v>
      </c>
      <c r="E29" s="474">
        <v>1</v>
      </c>
      <c r="F29" s="577" t="s">
        <v>850</v>
      </c>
      <c r="G29" s="505" t="s">
        <v>726</v>
      </c>
      <c r="H29" s="378" t="s">
        <v>1</v>
      </c>
      <c r="I29" s="331">
        <v>20</v>
      </c>
      <c r="J29" s="922">
        <v>9.9</v>
      </c>
      <c r="K29" s="376" t="s">
        <v>139</v>
      </c>
      <c r="L29" s="424">
        <v>2</v>
      </c>
      <c r="M29" s="967">
        <v>1</v>
      </c>
      <c r="N29" s="913" t="s">
        <v>1081</v>
      </c>
    </row>
    <row r="30" spans="1:14" ht="27" customHeight="1" x14ac:dyDescent="0.2">
      <c r="A30" s="1365" t="s">
        <v>156</v>
      </c>
      <c r="B30" s="1365" t="s">
        <v>155</v>
      </c>
      <c r="C30" s="1365" t="s">
        <v>162</v>
      </c>
      <c r="D30" s="1347" t="s">
        <v>322</v>
      </c>
      <c r="E30" s="1402">
        <v>1</v>
      </c>
      <c r="F30" s="1417" t="s">
        <v>657</v>
      </c>
      <c r="G30" s="1417" t="s">
        <v>697</v>
      </c>
      <c r="H30" s="378" t="s">
        <v>1</v>
      </c>
      <c r="I30" s="160">
        <v>76.7</v>
      </c>
      <c r="J30" s="396">
        <v>76.7</v>
      </c>
      <c r="K30" s="1160" t="s">
        <v>394</v>
      </c>
      <c r="L30" s="1195">
        <v>100</v>
      </c>
      <c r="M30" s="1195">
        <v>100</v>
      </c>
      <c r="N30" s="1160" t="s">
        <v>1085</v>
      </c>
    </row>
    <row r="31" spans="1:14" ht="25.5" customHeight="1" x14ac:dyDescent="0.2">
      <c r="A31" s="1366"/>
      <c r="B31" s="1366"/>
      <c r="C31" s="1366"/>
      <c r="D31" s="1410"/>
      <c r="E31" s="1403"/>
      <c r="F31" s="1418"/>
      <c r="G31" s="1418"/>
      <c r="H31" s="378" t="s">
        <v>3</v>
      </c>
      <c r="I31" s="160">
        <v>25.5</v>
      </c>
      <c r="J31" s="396">
        <v>0</v>
      </c>
      <c r="K31" s="1351"/>
      <c r="L31" s="1358"/>
      <c r="M31" s="1358"/>
      <c r="N31" s="1351"/>
    </row>
    <row r="32" spans="1:14" ht="36.75" customHeight="1" x14ac:dyDescent="0.2">
      <c r="A32" s="429" t="s">
        <v>156</v>
      </c>
      <c r="B32" s="429" t="s">
        <v>155</v>
      </c>
      <c r="C32" s="429" t="s">
        <v>163</v>
      </c>
      <c r="D32" s="428" t="s">
        <v>359</v>
      </c>
      <c r="E32" s="508">
        <v>1</v>
      </c>
      <c r="F32" s="506" t="s">
        <v>729</v>
      </c>
      <c r="G32" s="506" t="s">
        <v>649</v>
      </c>
      <c r="H32" s="378" t="s">
        <v>1</v>
      </c>
      <c r="I32" s="652">
        <v>86</v>
      </c>
      <c r="J32" s="344">
        <v>72.900000000000006</v>
      </c>
      <c r="K32" s="428" t="s">
        <v>1063</v>
      </c>
      <c r="L32" s="424">
        <v>1</v>
      </c>
      <c r="M32" s="967">
        <v>1</v>
      </c>
      <c r="N32" s="911" t="s">
        <v>1064</v>
      </c>
    </row>
    <row r="33" spans="1:14" ht="48.75" customHeight="1" x14ac:dyDescent="0.2">
      <c r="A33" s="202" t="s">
        <v>156</v>
      </c>
      <c r="B33" s="202" t="s">
        <v>155</v>
      </c>
      <c r="C33" s="202" t="s">
        <v>17</v>
      </c>
      <c r="D33" s="377" t="s">
        <v>521</v>
      </c>
      <c r="E33" s="483">
        <v>1</v>
      </c>
      <c r="F33" s="578" t="s">
        <v>849</v>
      </c>
      <c r="G33" s="507" t="s">
        <v>726</v>
      </c>
      <c r="H33" s="378" t="s">
        <v>1</v>
      </c>
      <c r="I33" s="652">
        <v>17.2</v>
      </c>
      <c r="J33" s="344">
        <v>0</v>
      </c>
      <c r="K33" s="377" t="s">
        <v>621</v>
      </c>
      <c r="L33" s="981" t="s">
        <v>519</v>
      </c>
      <c r="M33" s="981" t="s">
        <v>190</v>
      </c>
      <c r="N33" s="904" t="s">
        <v>1080</v>
      </c>
    </row>
    <row r="34" spans="1:14" ht="80.25" customHeight="1" x14ac:dyDescent="0.2">
      <c r="A34" s="429" t="s">
        <v>156</v>
      </c>
      <c r="B34" s="429" t="s">
        <v>155</v>
      </c>
      <c r="C34" s="429" t="s">
        <v>8</v>
      </c>
      <c r="D34" s="428" t="s">
        <v>594</v>
      </c>
      <c r="E34" s="474">
        <v>1</v>
      </c>
      <c r="F34" s="439" t="s">
        <v>698</v>
      </c>
      <c r="G34" s="507" t="s">
        <v>726</v>
      </c>
      <c r="H34" s="378" t="s">
        <v>1</v>
      </c>
      <c r="I34" s="652">
        <v>1.4</v>
      </c>
      <c r="J34" s="344">
        <v>1.4</v>
      </c>
      <c r="K34" s="431" t="s">
        <v>730</v>
      </c>
      <c r="L34" s="424">
        <v>1</v>
      </c>
      <c r="M34" s="967">
        <v>1</v>
      </c>
      <c r="N34" s="913" t="s">
        <v>1079</v>
      </c>
    </row>
    <row r="35" spans="1:14" ht="60" customHeight="1" x14ac:dyDescent="0.2">
      <c r="A35" s="379" t="s">
        <v>156</v>
      </c>
      <c r="B35" s="379" t="s">
        <v>155</v>
      </c>
      <c r="C35" s="379" t="s">
        <v>5</v>
      </c>
      <c r="D35" s="378" t="s">
        <v>1076</v>
      </c>
      <c r="E35" s="474">
        <v>1</v>
      </c>
      <c r="F35" s="439" t="s">
        <v>731</v>
      </c>
      <c r="G35" s="507" t="s">
        <v>726</v>
      </c>
      <c r="H35" s="196" t="s">
        <v>1</v>
      </c>
      <c r="I35" s="252">
        <v>3</v>
      </c>
      <c r="J35" s="923">
        <v>0</v>
      </c>
      <c r="K35" s="205" t="s">
        <v>444</v>
      </c>
      <c r="L35" s="433" t="s">
        <v>198</v>
      </c>
      <c r="M35" s="976" t="s">
        <v>1077</v>
      </c>
      <c r="N35" s="205" t="s">
        <v>1078</v>
      </c>
    </row>
    <row r="36" spans="1:14" ht="59.25" customHeight="1" x14ac:dyDescent="0.2">
      <c r="A36" s="199" t="s">
        <v>156</v>
      </c>
      <c r="B36" s="199" t="s">
        <v>155</v>
      </c>
      <c r="C36" s="199" t="s">
        <v>6</v>
      </c>
      <c r="D36" s="378" t="s">
        <v>592</v>
      </c>
      <c r="E36" s="511">
        <v>1</v>
      </c>
      <c r="F36" s="505" t="s">
        <v>732</v>
      </c>
      <c r="G36" s="505" t="s">
        <v>726</v>
      </c>
      <c r="H36" s="203" t="s">
        <v>1</v>
      </c>
      <c r="I36" s="201">
        <v>5</v>
      </c>
      <c r="J36" s="344">
        <v>5</v>
      </c>
      <c r="K36" s="378" t="s">
        <v>265</v>
      </c>
      <c r="L36" s="424">
        <v>1</v>
      </c>
      <c r="M36" s="967">
        <v>2</v>
      </c>
      <c r="N36" s="911" t="s">
        <v>1075</v>
      </c>
    </row>
    <row r="37" spans="1:14" ht="89.25" customHeight="1" x14ac:dyDescent="0.2">
      <c r="A37" s="199" t="s">
        <v>156</v>
      </c>
      <c r="B37" s="199" t="s">
        <v>155</v>
      </c>
      <c r="C37" s="199" t="s">
        <v>7</v>
      </c>
      <c r="D37" s="378" t="s">
        <v>372</v>
      </c>
      <c r="E37" s="511">
        <v>1</v>
      </c>
      <c r="F37" s="505" t="s">
        <v>732</v>
      </c>
      <c r="G37" s="505" t="s">
        <v>726</v>
      </c>
      <c r="H37" s="203" t="s">
        <v>1</v>
      </c>
      <c r="I37" s="201">
        <v>1.5</v>
      </c>
      <c r="J37" s="344">
        <v>0.9</v>
      </c>
      <c r="K37" s="376" t="s">
        <v>303</v>
      </c>
      <c r="L37" s="424">
        <v>2</v>
      </c>
      <c r="M37" s="967">
        <v>2</v>
      </c>
      <c r="N37" s="973" t="s">
        <v>1169</v>
      </c>
    </row>
    <row r="38" spans="1:14" ht="52.5" customHeight="1" x14ac:dyDescent="0.2">
      <c r="A38" s="379" t="s">
        <v>156</v>
      </c>
      <c r="B38" s="379" t="s">
        <v>155</v>
      </c>
      <c r="C38" s="379" t="s">
        <v>12</v>
      </c>
      <c r="D38" s="378" t="s">
        <v>609</v>
      </c>
      <c r="E38" s="474">
        <v>1</v>
      </c>
      <c r="F38" s="505" t="s">
        <v>732</v>
      </c>
      <c r="G38" s="505" t="s">
        <v>726</v>
      </c>
      <c r="H38" s="204" t="s">
        <v>1</v>
      </c>
      <c r="I38" s="201">
        <v>10</v>
      </c>
      <c r="J38" s="344">
        <v>10</v>
      </c>
      <c r="K38" s="376" t="s">
        <v>304</v>
      </c>
      <c r="L38" s="424">
        <v>1</v>
      </c>
      <c r="M38" s="967">
        <v>1</v>
      </c>
      <c r="N38" s="913" t="s">
        <v>1074</v>
      </c>
    </row>
    <row r="39" spans="1:14" ht="54" hidden="1" customHeight="1" x14ac:dyDescent="0.2">
      <c r="A39" s="389"/>
      <c r="B39" s="389"/>
      <c r="C39" s="389"/>
      <c r="D39" s="390"/>
      <c r="E39" s="512"/>
      <c r="F39" s="390"/>
      <c r="G39" s="390"/>
      <c r="H39" s="391"/>
      <c r="I39" s="392"/>
      <c r="J39" s="748"/>
      <c r="K39" s="390"/>
      <c r="L39" s="393"/>
      <c r="M39" s="751"/>
      <c r="N39" s="390"/>
    </row>
    <row r="40" spans="1:14" ht="69.75" customHeight="1" x14ac:dyDescent="0.2">
      <c r="A40" s="375" t="s">
        <v>156</v>
      </c>
      <c r="B40" s="375" t="s">
        <v>155</v>
      </c>
      <c r="C40" s="375" t="s">
        <v>9</v>
      </c>
      <c r="D40" s="377" t="s">
        <v>1072</v>
      </c>
      <c r="E40" s="483">
        <v>1</v>
      </c>
      <c r="F40" s="505" t="s">
        <v>734</v>
      </c>
      <c r="G40" s="505" t="s">
        <v>726</v>
      </c>
      <c r="H40" s="204" t="s">
        <v>1</v>
      </c>
      <c r="I40" s="201">
        <v>5</v>
      </c>
      <c r="J40" s="344">
        <v>5</v>
      </c>
      <c r="K40" s="377" t="s">
        <v>733</v>
      </c>
      <c r="L40" s="423">
        <v>1</v>
      </c>
      <c r="M40" s="968">
        <v>1</v>
      </c>
      <c r="N40" s="904" t="s">
        <v>1073</v>
      </c>
    </row>
    <row r="41" spans="1:14" ht="24.75" customHeight="1" x14ac:dyDescent="0.2">
      <c r="A41" s="200" t="s">
        <v>156</v>
      </c>
      <c r="B41" s="207" t="s">
        <v>155</v>
      </c>
      <c r="C41" s="1392" t="s">
        <v>149</v>
      </c>
      <c r="D41" s="1392"/>
      <c r="E41" s="1392"/>
      <c r="F41" s="1392"/>
      <c r="G41" s="1392"/>
      <c r="H41" s="1392"/>
      <c r="I41" s="247">
        <f>SUM(I22:I40)</f>
        <v>287.29999999999995</v>
      </c>
      <c r="J41" s="163">
        <f>SUM(J22:J40)</f>
        <v>211.8</v>
      </c>
      <c r="K41" s="198"/>
      <c r="L41" s="305"/>
      <c r="M41" s="702"/>
      <c r="N41" s="198"/>
    </row>
    <row r="42" spans="1:14" ht="23.25" customHeight="1" x14ac:dyDescent="0.2">
      <c r="A42" s="200" t="s">
        <v>156</v>
      </c>
      <c r="B42" s="207" t="s">
        <v>156</v>
      </c>
      <c r="C42" s="1367" t="s">
        <v>338</v>
      </c>
      <c r="D42" s="1368"/>
      <c r="E42" s="1368"/>
      <c r="F42" s="1368"/>
      <c r="G42" s="1368"/>
      <c r="H42" s="1368"/>
      <c r="I42" s="1368"/>
      <c r="J42" s="1368"/>
      <c r="K42" s="1369"/>
      <c r="L42" s="305"/>
      <c r="M42" s="702"/>
      <c r="N42" s="198"/>
    </row>
    <row r="43" spans="1:14" ht="18.75" customHeight="1" x14ac:dyDescent="0.2">
      <c r="A43" s="1382" t="s">
        <v>156</v>
      </c>
      <c r="B43" s="1363" t="s">
        <v>156</v>
      </c>
      <c r="C43" s="1363" t="s">
        <v>155</v>
      </c>
      <c r="D43" s="1346" t="s">
        <v>396</v>
      </c>
      <c r="E43" s="1373">
        <v>1</v>
      </c>
      <c r="F43" s="1375" t="s">
        <v>735</v>
      </c>
      <c r="G43" s="1375" t="s">
        <v>697</v>
      </c>
      <c r="H43" s="980" t="s">
        <v>1</v>
      </c>
      <c r="I43" s="160">
        <v>31.4</v>
      </c>
      <c r="J43" s="160">
        <v>15.1</v>
      </c>
      <c r="K43" s="1344" t="s">
        <v>342</v>
      </c>
      <c r="L43" s="1194" t="s">
        <v>405</v>
      </c>
      <c r="M43" s="1194" t="s">
        <v>405</v>
      </c>
      <c r="N43" s="1344" t="s">
        <v>1067</v>
      </c>
    </row>
    <row r="44" spans="1:14" ht="28.5" customHeight="1" x14ac:dyDescent="0.2">
      <c r="A44" s="1382"/>
      <c r="B44" s="1363"/>
      <c r="C44" s="1363"/>
      <c r="D44" s="1346"/>
      <c r="E44" s="1416"/>
      <c r="F44" s="1405"/>
      <c r="G44" s="1405"/>
      <c r="H44" s="974" t="s">
        <v>3</v>
      </c>
      <c r="I44" s="160">
        <v>125.1</v>
      </c>
      <c r="J44" s="160">
        <v>0</v>
      </c>
      <c r="K44" s="1344"/>
      <c r="L44" s="1356"/>
      <c r="M44" s="1356"/>
      <c r="N44" s="1344"/>
    </row>
    <row r="45" spans="1:14" ht="18.75" customHeight="1" x14ac:dyDescent="0.2">
      <c r="A45" s="1382"/>
      <c r="B45" s="1363"/>
      <c r="C45" s="1363"/>
      <c r="D45" s="1346"/>
      <c r="E45" s="1374"/>
      <c r="F45" s="1376"/>
      <c r="G45" s="1376"/>
      <c r="H45" s="974" t="s">
        <v>4</v>
      </c>
      <c r="I45" s="160">
        <v>14.8</v>
      </c>
      <c r="J45" s="160">
        <v>0.7</v>
      </c>
      <c r="K45" s="1344"/>
      <c r="L45" s="1356"/>
      <c r="M45" s="1356"/>
      <c r="N45" s="1344"/>
    </row>
    <row r="46" spans="1:14" ht="23.25" hidden="1" customHeight="1" x14ac:dyDescent="0.2">
      <c r="A46" s="1364" t="s">
        <v>156</v>
      </c>
      <c r="B46" s="1372" t="s">
        <v>156</v>
      </c>
      <c r="C46" s="1372" t="s">
        <v>156</v>
      </c>
      <c r="D46" s="1346" t="s">
        <v>267</v>
      </c>
      <c r="E46" s="998"/>
      <c r="F46" s="974"/>
      <c r="G46" s="974"/>
      <c r="H46" s="980" t="s">
        <v>1</v>
      </c>
      <c r="I46" s="160"/>
      <c r="J46" s="1041"/>
      <c r="K46" s="1344" t="s">
        <v>455</v>
      </c>
      <c r="L46" s="1264" t="s">
        <v>426</v>
      </c>
      <c r="M46" s="1352" t="s">
        <v>426</v>
      </c>
      <c r="N46" s="1344"/>
    </row>
    <row r="47" spans="1:14" ht="21" hidden="1" customHeight="1" x14ac:dyDescent="0.2">
      <c r="A47" s="1364"/>
      <c r="B47" s="1372"/>
      <c r="C47" s="1372"/>
      <c r="D47" s="1346"/>
      <c r="E47" s="998"/>
      <c r="F47" s="974"/>
      <c r="G47" s="974"/>
      <c r="H47" s="980" t="s">
        <v>4</v>
      </c>
      <c r="I47" s="160"/>
      <c r="J47" s="1041"/>
      <c r="K47" s="1344"/>
      <c r="L47" s="1265"/>
      <c r="M47" s="1353"/>
      <c r="N47" s="1344"/>
    </row>
    <row r="48" spans="1:14" ht="30.75" customHeight="1" x14ac:dyDescent="0.2">
      <c r="A48" s="1377" t="s">
        <v>156</v>
      </c>
      <c r="B48" s="1356" t="s">
        <v>156</v>
      </c>
      <c r="C48" s="1356" t="s">
        <v>157</v>
      </c>
      <c r="D48" s="1346" t="s">
        <v>291</v>
      </c>
      <c r="E48" s="1373">
        <v>1</v>
      </c>
      <c r="F48" s="1375" t="s">
        <v>735</v>
      </c>
      <c r="G48" s="1375" t="s">
        <v>697</v>
      </c>
      <c r="H48" s="974" t="s">
        <v>1</v>
      </c>
      <c r="I48" s="160">
        <v>18.600000000000001</v>
      </c>
      <c r="J48" s="160">
        <v>-5.9</v>
      </c>
      <c r="K48" s="1345" t="s">
        <v>323</v>
      </c>
      <c r="L48" s="1354" t="s">
        <v>196</v>
      </c>
      <c r="M48" s="1354" t="s">
        <v>196</v>
      </c>
      <c r="N48" s="1345" t="s">
        <v>1066</v>
      </c>
    </row>
    <row r="49" spans="1:14" ht="27" customHeight="1" x14ac:dyDescent="0.2">
      <c r="A49" s="1377"/>
      <c r="B49" s="1356"/>
      <c r="C49" s="1356"/>
      <c r="D49" s="1346"/>
      <c r="E49" s="1374"/>
      <c r="F49" s="1376"/>
      <c r="G49" s="1376"/>
      <c r="H49" s="974" t="s">
        <v>3</v>
      </c>
      <c r="I49" s="208">
        <v>53.8</v>
      </c>
      <c r="J49" s="208">
        <v>19</v>
      </c>
      <c r="K49" s="1345"/>
      <c r="L49" s="1355"/>
      <c r="M49" s="1355"/>
      <c r="N49" s="1345"/>
    </row>
    <row r="50" spans="1:14" ht="25.5" customHeight="1" x14ac:dyDescent="0.2">
      <c r="A50" s="1356" t="s">
        <v>156</v>
      </c>
      <c r="B50" s="1356" t="s">
        <v>156</v>
      </c>
      <c r="C50" s="1356" t="s">
        <v>158</v>
      </c>
      <c r="D50" s="1346" t="s">
        <v>389</v>
      </c>
      <c r="E50" s="1373">
        <v>1</v>
      </c>
      <c r="F50" s="1375" t="s">
        <v>736</v>
      </c>
      <c r="G50" s="1375" t="s">
        <v>653</v>
      </c>
      <c r="H50" s="974" t="s">
        <v>1</v>
      </c>
      <c r="I50" s="160">
        <v>8.3000000000000007</v>
      </c>
      <c r="J50" s="160">
        <v>2.2000000000000002</v>
      </c>
      <c r="K50" s="1346" t="s">
        <v>737</v>
      </c>
      <c r="L50" s="1194">
        <v>1</v>
      </c>
      <c r="M50" s="1194">
        <v>1</v>
      </c>
      <c r="N50" s="1346" t="s">
        <v>1065</v>
      </c>
    </row>
    <row r="51" spans="1:14" ht="24.75" customHeight="1" x14ac:dyDescent="0.2">
      <c r="A51" s="1356"/>
      <c r="B51" s="1356"/>
      <c r="C51" s="1356"/>
      <c r="D51" s="1346"/>
      <c r="E51" s="1374"/>
      <c r="F51" s="1376"/>
      <c r="G51" s="1376"/>
      <c r="H51" s="974" t="s">
        <v>3</v>
      </c>
      <c r="I51" s="160">
        <v>58.4</v>
      </c>
      <c r="J51" s="160">
        <v>25.4</v>
      </c>
      <c r="K51" s="1346"/>
      <c r="L51" s="1194"/>
      <c r="M51" s="1194"/>
      <c r="N51" s="1346"/>
    </row>
    <row r="52" spans="1:14" ht="57.75" customHeight="1" x14ac:dyDescent="0.2">
      <c r="A52" s="432" t="s">
        <v>156</v>
      </c>
      <c r="B52" s="1042" t="s">
        <v>156</v>
      </c>
      <c r="C52" s="1042" t="s">
        <v>159</v>
      </c>
      <c r="D52" s="969" t="s">
        <v>640</v>
      </c>
      <c r="E52" s="1043">
        <v>1</v>
      </c>
      <c r="F52" s="1044" t="s">
        <v>736</v>
      </c>
      <c r="G52" s="1044" t="s">
        <v>738</v>
      </c>
      <c r="H52" s="974" t="s">
        <v>1</v>
      </c>
      <c r="I52" s="160">
        <v>10</v>
      </c>
      <c r="J52" s="160">
        <v>0</v>
      </c>
      <c r="K52" s="975" t="s">
        <v>872</v>
      </c>
      <c r="L52" s="968">
        <v>7</v>
      </c>
      <c r="M52" s="968">
        <v>9</v>
      </c>
      <c r="N52" s="975" t="s">
        <v>1155</v>
      </c>
    </row>
    <row r="53" spans="1:14" ht="53.25" customHeight="1" x14ac:dyDescent="0.2">
      <c r="A53" s="260" t="s">
        <v>156</v>
      </c>
      <c r="B53" s="1045" t="s">
        <v>156</v>
      </c>
      <c r="C53" s="1045" t="s">
        <v>160</v>
      </c>
      <c r="D53" s="974" t="s">
        <v>593</v>
      </c>
      <c r="E53" s="998">
        <v>1</v>
      </c>
      <c r="F53" s="986" t="s">
        <v>1170</v>
      </c>
      <c r="G53" s="986" t="s">
        <v>740</v>
      </c>
      <c r="H53" s="974" t="s">
        <v>1</v>
      </c>
      <c r="I53" s="160">
        <v>5</v>
      </c>
      <c r="J53" s="160">
        <v>0</v>
      </c>
      <c r="K53" s="209" t="s">
        <v>577</v>
      </c>
      <c r="L53" s="1030" t="s">
        <v>190</v>
      </c>
      <c r="M53" s="1030" t="s">
        <v>190</v>
      </c>
      <c r="N53" s="209" t="s">
        <v>1156</v>
      </c>
    </row>
    <row r="54" spans="1:14" ht="25.5" customHeight="1" x14ac:dyDescent="0.2">
      <c r="A54" s="1387" t="s">
        <v>156</v>
      </c>
      <c r="B54" s="1370" t="s">
        <v>156</v>
      </c>
      <c r="C54" s="1370" t="s">
        <v>161</v>
      </c>
      <c r="D54" s="1160" t="s">
        <v>390</v>
      </c>
      <c r="E54" s="1373">
        <v>1</v>
      </c>
      <c r="F54" s="1375" t="s">
        <v>857</v>
      </c>
      <c r="G54" s="1375" t="s">
        <v>688</v>
      </c>
      <c r="H54" s="974" t="s">
        <v>1</v>
      </c>
      <c r="I54" s="160">
        <v>0</v>
      </c>
      <c r="J54" s="160">
        <v>0</v>
      </c>
      <c r="K54" s="1347" t="s">
        <v>577</v>
      </c>
      <c r="L54" s="1354" t="s">
        <v>293</v>
      </c>
      <c r="M54" s="1354" t="s">
        <v>293</v>
      </c>
      <c r="N54" s="1347" t="s">
        <v>1071</v>
      </c>
    </row>
    <row r="55" spans="1:14" ht="24.75" customHeight="1" x14ac:dyDescent="0.2">
      <c r="A55" s="1388"/>
      <c r="B55" s="1371"/>
      <c r="C55" s="1371"/>
      <c r="D55" s="1161"/>
      <c r="E55" s="1374"/>
      <c r="F55" s="1376"/>
      <c r="G55" s="1376"/>
      <c r="H55" s="974" t="s">
        <v>13</v>
      </c>
      <c r="I55" s="160">
        <v>19.8</v>
      </c>
      <c r="J55" s="160">
        <v>19.8</v>
      </c>
      <c r="K55" s="1348"/>
      <c r="L55" s="1355"/>
      <c r="M55" s="1355"/>
      <c r="N55" s="1348"/>
    </row>
    <row r="56" spans="1:14" ht="47.25" customHeight="1" x14ac:dyDescent="0.2">
      <c r="A56" s="1393" t="s">
        <v>156</v>
      </c>
      <c r="B56" s="1401" t="s">
        <v>156</v>
      </c>
      <c r="C56" s="1401" t="s">
        <v>163</v>
      </c>
      <c r="D56" s="1346" t="s">
        <v>456</v>
      </c>
      <c r="E56" s="1373">
        <v>1</v>
      </c>
      <c r="F56" s="1375" t="s">
        <v>858</v>
      </c>
      <c r="G56" s="1375" t="s">
        <v>740</v>
      </c>
      <c r="H56" s="974" t="s">
        <v>1</v>
      </c>
      <c r="I56" s="160">
        <v>166</v>
      </c>
      <c r="J56" s="160">
        <v>166</v>
      </c>
      <c r="K56" s="1349" t="s">
        <v>871</v>
      </c>
      <c r="L56" s="1356" t="s">
        <v>870</v>
      </c>
      <c r="M56" s="1356" t="s">
        <v>1069</v>
      </c>
      <c r="N56" s="1349" t="s">
        <v>1070</v>
      </c>
    </row>
    <row r="57" spans="1:14" ht="25.5" customHeight="1" x14ac:dyDescent="0.2">
      <c r="A57" s="1393"/>
      <c r="B57" s="1401"/>
      <c r="C57" s="1401"/>
      <c r="D57" s="1346"/>
      <c r="E57" s="1374"/>
      <c r="F57" s="1376"/>
      <c r="G57" s="1376"/>
      <c r="H57" s="974" t="s">
        <v>13</v>
      </c>
      <c r="I57" s="160">
        <v>11</v>
      </c>
      <c r="J57" s="160">
        <v>3.7</v>
      </c>
      <c r="K57" s="1349"/>
      <c r="L57" s="1356"/>
      <c r="M57" s="1356"/>
      <c r="N57" s="1349"/>
    </row>
    <row r="58" spans="1:14" ht="24.75" hidden="1" customHeight="1" x14ac:dyDescent="0.2">
      <c r="A58" s="1393"/>
      <c r="B58" s="1401"/>
      <c r="C58" s="1401"/>
      <c r="D58" s="1346"/>
      <c r="E58" s="974"/>
      <c r="F58" s="974"/>
      <c r="G58" s="974"/>
      <c r="H58" s="974" t="s">
        <v>3</v>
      </c>
      <c r="I58" s="160">
        <v>0</v>
      </c>
      <c r="J58" s="1041">
        <v>0</v>
      </c>
      <c r="K58" s="1349"/>
      <c r="L58" s="1356"/>
      <c r="M58" s="1356"/>
      <c r="N58" s="1349"/>
    </row>
    <row r="59" spans="1:14" ht="45" customHeight="1" x14ac:dyDescent="0.2">
      <c r="A59" s="260" t="s">
        <v>156</v>
      </c>
      <c r="B59" s="1045" t="s">
        <v>156</v>
      </c>
      <c r="C59" s="1045" t="s">
        <v>164</v>
      </c>
      <c r="D59" s="974" t="s">
        <v>563</v>
      </c>
      <c r="E59" s="998">
        <v>1</v>
      </c>
      <c r="F59" s="986" t="s">
        <v>739</v>
      </c>
      <c r="G59" s="986" t="s">
        <v>740</v>
      </c>
      <c r="H59" s="974" t="s">
        <v>1</v>
      </c>
      <c r="I59" s="160">
        <v>45</v>
      </c>
      <c r="J59" s="160">
        <v>42</v>
      </c>
      <c r="K59" s="970" t="s">
        <v>564</v>
      </c>
      <c r="L59" s="976" t="s">
        <v>426</v>
      </c>
      <c r="M59" s="976" t="s">
        <v>426</v>
      </c>
      <c r="N59" s="970" t="s">
        <v>1068</v>
      </c>
    </row>
    <row r="60" spans="1:14" ht="17.25" customHeight="1" x14ac:dyDescent="0.2">
      <c r="A60" s="200" t="s">
        <v>156</v>
      </c>
      <c r="B60" s="207" t="s">
        <v>156</v>
      </c>
      <c r="C60" s="1392" t="s">
        <v>149</v>
      </c>
      <c r="D60" s="1392"/>
      <c r="E60" s="1392"/>
      <c r="F60" s="1392"/>
      <c r="G60" s="1392"/>
      <c r="H60" s="1392"/>
      <c r="I60" s="247">
        <f>SUM(I43:I59)</f>
        <v>567.20000000000005</v>
      </c>
      <c r="J60" s="247">
        <f>SUM(J43:J59)</f>
        <v>288</v>
      </c>
      <c r="K60" s="215"/>
      <c r="L60" s="979"/>
      <c r="M60" s="702"/>
      <c r="N60" s="982"/>
    </row>
    <row r="61" spans="1:14" ht="18.75" customHeight="1" x14ac:dyDescent="0.2">
      <c r="A61" s="200" t="s">
        <v>165</v>
      </c>
      <c r="B61" s="1392" t="s">
        <v>150</v>
      </c>
      <c r="C61" s="1392"/>
      <c r="D61" s="1392"/>
      <c r="E61" s="1392"/>
      <c r="F61" s="1392"/>
      <c r="G61" s="1392"/>
      <c r="H61" s="1392"/>
      <c r="I61" s="247">
        <f>+I60+I41</f>
        <v>854.5</v>
      </c>
      <c r="J61" s="247">
        <f>+J60+J41</f>
        <v>499.8</v>
      </c>
      <c r="K61" s="982"/>
      <c r="L61" s="979"/>
      <c r="M61" s="702"/>
      <c r="N61" s="982"/>
    </row>
    <row r="62" spans="1:14" ht="17.25" customHeight="1" x14ac:dyDescent="0.2">
      <c r="A62" s="1394" t="s">
        <v>151</v>
      </c>
      <c r="B62" s="1394"/>
      <c r="C62" s="1394"/>
      <c r="D62" s="1394"/>
      <c r="E62" s="1394"/>
      <c r="F62" s="1394"/>
      <c r="G62" s="1394"/>
      <c r="H62" s="1394"/>
      <c r="I62" s="216">
        <f>+I61+I19</f>
        <v>900.5</v>
      </c>
      <c r="J62" s="995">
        <f>+J61+J19</f>
        <v>545.79999999999995</v>
      </c>
      <c r="K62" s="348"/>
    </row>
    <row r="63" spans="1:14" ht="17.25" customHeight="1" x14ac:dyDescent="0.2">
      <c r="A63" s="1389" t="s">
        <v>169</v>
      </c>
      <c r="B63" s="1390"/>
      <c r="C63" s="1390"/>
      <c r="D63" s="1390"/>
      <c r="E63" s="1390"/>
      <c r="F63" s="1390"/>
      <c r="G63" s="1390"/>
      <c r="H63" s="1391"/>
      <c r="I63" s="1110">
        <f>+I62-I64-I71</f>
        <v>0</v>
      </c>
      <c r="J63" s="1110">
        <f>+J62-J64-J71</f>
        <v>0</v>
      </c>
      <c r="K63" s="348"/>
    </row>
    <row r="64" spans="1:14" ht="14.25" x14ac:dyDescent="0.2">
      <c r="A64" s="1398" t="s">
        <v>16</v>
      </c>
      <c r="B64" s="1399"/>
      <c r="C64" s="1399"/>
      <c r="D64" s="1399"/>
      <c r="E64" s="1399"/>
      <c r="F64" s="1399"/>
      <c r="G64" s="1399"/>
      <c r="H64" s="1400"/>
      <c r="I64" s="218">
        <f>SUM(I65:I70)</f>
        <v>622.89999999999986</v>
      </c>
      <c r="J64" s="106">
        <f>SUM(J65:J70)</f>
        <v>500.7</v>
      </c>
      <c r="K64" s="348"/>
    </row>
    <row r="65" spans="1:11" ht="14.25" customHeight="1" x14ac:dyDescent="0.2">
      <c r="A65" s="1384" t="s">
        <v>218</v>
      </c>
      <c r="B65" s="1385"/>
      <c r="C65" s="1385"/>
      <c r="D65" s="1385"/>
      <c r="E65" s="1385"/>
      <c r="F65" s="1385"/>
      <c r="G65" s="1385"/>
      <c r="H65" s="1386"/>
      <c r="I65" s="219">
        <f>+I59+I56+I53+I52+I50+I48+I43+I40+I38+I37+I36+I35+I34+I33+I32+I30+I29+I28+I27+I24+I23+I12</f>
        <v>592.09999999999991</v>
      </c>
      <c r="J65" s="211">
        <f>+J59+J56+J53+J52+J50+J48+J43+J40+J38+J37+J36+J35+J34+J33+J32+J30+J29+J28+J27+J24+J23+J12</f>
        <v>477.2</v>
      </c>
      <c r="K65" s="348"/>
    </row>
    <row r="66" spans="1:11" ht="15" customHeight="1" x14ac:dyDescent="0.2">
      <c r="A66" s="1384" t="s">
        <v>219</v>
      </c>
      <c r="B66" s="1385"/>
      <c r="C66" s="1385"/>
      <c r="D66" s="1385"/>
      <c r="E66" s="1385"/>
      <c r="F66" s="1385"/>
      <c r="G66" s="1385"/>
      <c r="H66" s="1386"/>
      <c r="I66" s="220"/>
      <c r="J66" s="97"/>
      <c r="K66" s="348"/>
    </row>
    <row r="67" spans="1:11" ht="14.25" customHeight="1" x14ac:dyDescent="0.2">
      <c r="A67" s="1384" t="s">
        <v>220</v>
      </c>
      <c r="B67" s="1385"/>
      <c r="C67" s="1385"/>
      <c r="D67" s="1385"/>
      <c r="E67" s="1385"/>
      <c r="F67" s="1385"/>
      <c r="G67" s="1385"/>
      <c r="H67" s="1386"/>
      <c r="I67" s="220"/>
      <c r="J67" s="97"/>
      <c r="K67" s="348"/>
    </row>
    <row r="68" spans="1:11" ht="15" customHeight="1" x14ac:dyDescent="0.2">
      <c r="A68" s="1384" t="s">
        <v>221</v>
      </c>
      <c r="B68" s="1385"/>
      <c r="C68" s="1385"/>
      <c r="D68" s="1385"/>
      <c r="E68" s="1385"/>
      <c r="F68" s="1385"/>
      <c r="G68" s="1385"/>
      <c r="H68" s="1386"/>
      <c r="I68" s="220"/>
      <c r="J68" s="97"/>
      <c r="K68" s="348"/>
    </row>
    <row r="69" spans="1:11" ht="14.25" customHeight="1" x14ac:dyDescent="0.2">
      <c r="A69" s="1384" t="s">
        <v>222</v>
      </c>
      <c r="B69" s="1385"/>
      <c r="C69" s="1385"/>
      <c r="D69" s="1385"/>
      <c r="E69" s="1385"/>
      <c r="F69" s="1385"/>
      <c r="G69" s="1385"/>
      <c r="H69" s="1386"/>
      <c r="I69" s="221"/>
      <c r="J69" s="212"/>
      <c r="K69" s="348"/>
    </row>
    <row r="70" spans="1:11" x14ac:dyDescent="0.2">
      <c r="A70" s="1384" t="s">
        <v>223</v>
      </c>
      <c r="B70" s="1385"/>
      <c r="C70" s="1385"/>
      <c r="D70" s="1385"/>
      <c r="E70" s="1385"/>
      <c r="F70" s="1385"/>
      <c r="G70" s="1385"/>
      <c r="H70" s="1386"/>
      <c r="I70" s="221">
        <f>+I55+I57</f>
        <v>30.8</v>
      </c>
      <c r="J70" s="212">
        <f>+J55+J57</f>
        <v>23.5</v>
      </c>
      <c r="K70" s="348"/>
    </row>
    <row r="71" spans="1:11" ht="14.25" x14ac:dyDescent="0.2">
      <c r="A71" s="1395" t="s">
        <v>15</v>
      </c>
      <c r="B71" s="1396"/>
      <c r="C71" s="1396"/>
      <c r="D71" s="1396"/>
      <c r="E71" s="1396"/>
      <c r="F71" s="1396"/>
      <c r="G71" s="1396"/>
      <c r="H71" s="1397"/>
      <c r="I71" s="218">
        <f>SUM(I72:I75)</f>
        <v>277.59999999999997</v>
      </c>
      <c r="J71" s="106">
        <f>SUM(J72:J75)</f>
        <v>45.1</v>
      </c>
      <c r="K71" s="348"/>
    </row>
    <row r="72" spans="1:11" ht="15.75" customHeight="1" x14ac:dyDescent="0.2">
      <c r="A72" s="1384" t="s">
        <v>224</v>
      </c>
      <c r="B72" s="1385"/>
      <c r="C72" s="1385"/>
      <c r="D72" s="1385"/>
      <c r="E72" s="1385"/>
      <c r="F72" s="1385"/>
      <c r="G72" s="1385"/>
      <c r="H72" s="1386"/>
      <c r="I72" s="221">
        <f>+I51+I49+I44+I31+I58</f>
        <v>262.79999999999995</v>
      </c>
      <c r="J72" s="212">
        <f>+J51+J49+J44+J31+J58</f>
        <v>44.4</v>
      </c>
      <c r="K72" s="348"/>
    </row>
    <row r="73" spans="1:11" ht="14.25" customHeight="1" x14ac:dyDescent="0.2">
      <c r="A73" s="1384" t="s">
        <v>225</v>
      </c>
      <c r="B73" s="1385"/>
      <c r="C73" s="1385"/>
      <c r="D73" s="1385"/>
      <c r="E73" s="1385"/>
      <c r="F73" s="1385"/>
      <c r="G73" s="1385"/>
      <c r="H73" s="1386"/>
      <c r="I73" s="221">
        <f>+I45+I26+I47</f>
        <v>14.8</v>
      </c>
      <c r="J73" s="212">
        <f>+J45+J26+J47</f>
        <v>0.7</v>
      </c>
      <c r="K73" s="348"/>
    </row>
    <row r="74" spans="1:11" ht="12.75" customHeight="1" x14ac:dyDescent="0.2">
      <c r="A74" s="1384" t="s">
        <v>226</v>
      </c>
      <c r="B74" s="1385"/>
      <c r="C74" s="1385"/>
      <c r="D74" s="1385"/>
      <c r="E74" s="1385"/>
      <c r="F74" s="1385"/>
      <c r="G74" s="1385"/>
      <c r="H74" s="1386"/>
      <c r="I74" s="221"/>
      <c r="J74" s="212"/>
      <c r="K74" s="348"/>
    </row>
    <row r="75" spans="1:11" ht="13.5" customHeight="1" x14ac:dyDescent="0.2">
      <c r="A75" s="1384" t="s">
        <v>227</v>
      </c>
      <c r="B75" s="1385"/>
      <c r="C75" s="1385"/>
      <c r="D75" s="1385"/>
      <c r="E75" s="1385"/>
      <c r="F75" s="1385"/>
      <c r="G75" s="1385"/>
      <c r="H75" s="1386"/>
      <c r="I75" s="221"/>
      <c r="J75" s="212"/>
      <c r="K75" s="348"/>
    </row>
  </sheetData>
  <mergeCells count="138">
    <mergeCell ref="G4:G8"/>
    <mergeCell ref="D30:D31"/>
    <mergeCell ref="B10:K10"/>
    <mergeCell ref="B4:B8"/>
    <mergeCell ref="C11:K11"/>
    <mergeCell ref="D4:D8"/>
    <mergeCell ref="H4:H8"/>
    <mergeCell ref="B48:B49"/>
    <mergeCell ref="I12:I17"/>
    <mergeCell ref="E12:E17"/>
    <mergeCell ref="K25:K26"/>
    <mergeCell ref="E48:E49"/>
    <mergeCell ref="F48:F49"/>
    <mergeCell ref="G48:G49"/>
    <mergeCell ref="E43:E45"/>
    <mergeCell ref="G43:G45"/>
    <mergeCell ref="K30:K31"/>
    <mergeCell ref="F30:F31"/>
    <mergeCell ref="G30:G31"/>
    <mergeCell ref="K13:K14"/>
    <mergeCell ref="C41:H41"/>
    <mergeCell ref="D25:D26"/>
    <mergeCell ref="B20:K20"/>
    <mergeCell ref="C21:K21"/>
    <mergeCell ref="E30:E31"/>
    <mergeCell ref="B12:B17"/>
    <mergeCell ref="A66:H66"/>
    <mergeCell ref="A65:H65"/>
    <mergeCell ref="C48:C49"/>
    <mergeCell ref="D43:D45"/>
    <mergeCell ref="A67:H67"/>
    <mergeCell ref="B43:B45"/>
    <mergeCell ref="A12:A17"/>
    <mergeCell ref="F43:F45"/>
    <mergeCell ref="B25:B26"/>
    <mergeCell ref="C25:C26"/>
    <mergeCell ref="H12:H17"/>
    <mergeCell ref="C30:C31"/>
    <mergeCell ref="E50:E51"/>
    <mergeCell ref="F50:F51"/>
    <mergeCell ref="G50:G51"/>
    <mergeCell ref="C12:C17"/>
    <mergeCell ref="B19:H19"/>
    <mergeCell ref="C18:H18"/>
    <mergeCell ref="A75:H75"/>
    <mergeCell ref="A54:A55"/>
    <mergeCell ref="A50:A51"/>
    <mergeCell ref="C50:C51"/>
    <mergeCell ref="B50:B51"/>
    <mergeCell ref="A73:H73"/>
    <mergeCell ref="A63:H63"/>
    <mergeCell ref="D54:D55"/>
    <mergeCell ref="C54:C55"/>
    <mergeCell ref="A70:H70"/>
    <mergeCell ref="A74:H74"/>
    <mergeCell ref="B61:H61"/>
    <mergeCell ref="A72:H72"/>
    <mergeCell ref="A69:H69"/>
    <mergeCell ref="A56:A58"/>
    <mergeCell ref="A62:H62"/>
    <mergeCell ref="C60:H60"/>
    <mergeCell ref="D50:D51"/>
    <mergeCell ref="A71:H71"/>
    <mergeCell ref="A68:H68"/>
    <mergeCell ref="A64:H64"/>
    <mergeCell ref="B56:B58"/>
    <mergeCell ref="C56:C58"/>
    <mergeCell ref="D56:D58"/>
    <mergeCell ref="H1:L1"/>
    <mergeCell ref="E54:E55"/>
    <mergeCell ref="F54:F55"/>
    <mergeCell ref="G54:G55"/>
    <mergeCell ref="K43:K45"/>
    <mergeCell ref="L56:L58"/>
    <mergeCell ref="L46:L47"/>
    <mergeCell ref="K46:K47"/>
    <mergeCell ref="K48:K49"/>
    <mergeCell ref="K54:K55"/>
    <mergeCell ref="J4:J8"/>
    <mergeCell ref="J12:J17"/>
    <mergeCell ref="A2:L2"/>
    <mergeCell ref="A43:A45"/>
    <mergeCell ref="F4:F8"/>
    <mergeCell ref="E4:E8"/>
    <mergeCell ref="F12:F17"/>
    <mergeCell ref="G12:G17"/>
    <mergeCell ref="D46:D47"/>
    <mergeCell ref="A25:A26"/>
    <mergeCell ref="A4:A8"/>
    <mergeCell ref="I4:I8"/>
    <mergeCell ref="L30:L31"/>
    <mergeCell ref="B30:B31"/>
    <mergeCell ref="L48:L49"/>
    <mergeCell ref="K56:K58"/>
    <mergeCell ref="L50:L51"/>
    <mergeCell ref="L54:L55"/>
    <mergeCell ref="L43:L45"/>
    <mergeCell ref="L13:L14"/>
    <mergeCell ref="K5:K8"/>
    <mergeCell ref="N13:N14"/>
    <mergeCell ref="A9:N9"/>
    <mergeCell ref="N43:N45"/>
    <mergeCell ref="C43:C45"/>
    <mergeCell ref="A46:A47"/>
    <mergeCell ref="A30:A31"/>
    <mergeCell ref="C42:K42"/>
    <mergeCell ref="B54:B55"/>
    <mergeCell ref="C46:C47"/>
    <mergeCell ref="E56:E57"/>
    <mergeCell ref="F56:F57"/>
    <mergeCell ref="G56:G57"/>
    <mergeCell ref="D48:D49"/>
    <mergeCell ref="B46:B47"/>
    <mergeCell ref="A48:A49"/>
    <mergeCell ref="K50:K51"/>
    <mergeCell ref="C4:C8"/>
    <mergeCell ref="M13:M14"/>
    <mergeCell ref="M25:M26"/>
    <mergeCell ref="M30:M31"/>
    <mergeCell ref="K4:N4"/>
    <mergeCell ref="L5:L8"/>
    <mergeCell ref="M5:M8"/>
    <mergeCell ref="N5:N8"/>
    <mergeCell ref="L25:L26"/>
    <mergeCell ref="M43:M45"/>
    <mergeCell ref="N23:N24"/>
    <mergeCell ref="N46:N47"/>
    <mergeCell ref="N48:N49"/>
    <mergeCell ref="N50:N51"/>
    <mergeCell ref="N54:N55"/>
    <mergeCell ref="N56:N58"/>
    <mergeCell ref="N25:N26"/>
    <mergeCell ref="N30:N31"/>
    <mergeCell ref="M46:M47"/>
    <mergeCell ref="M48:M49"/>
    <mergeCell ref="M50:M51"/>
    <mergeCell ref="M54:M55"/>
    <mergeCell ref="M56:M58"/>
  </mergeCells>
  <phoneticPr fontId="18" type="noConversion"/>
  <pageMargins left="0.19685039370078741" right="0.19685039370078741" top="0.51181102362204722" bottom="0.19685039370078741" header="0" footer="0"/>
  <pageSetup paperSize="9" scale="62"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59999389629810485"/>
    <pageSetUpPr fitToPage="1"/>
  </sheetPr>
  <dimension ref="A1:S134"/>
  <sheetViews>
    <sheetView zoomScale="85" zoomScaleNormal="85" workbookViewId="0">
      <pane ySplit="8" topLeftCell="A9" activePane="bottomLeft" state="frozen"/>
      <selection activeCell="O26" sqref="O26"/>
      <selection pane="bottomLeft" activeCell="D4" sqref="D4:D8"/>
    </sheetView>
  </sheetViews>
  <sheetFormatPr defaultRowHeight="12.75" x14ac:dyDescent="0.2"/>
  <cols>
    <col min="1" max="1" width="3.42578125" style="31" customWidth="1"/>
    <col min="2" max="2" width="3.7109375" style="31" customWidth="1"/>
    <col min="3" max="3" width="3.42578125" style="31" customWidth="1"/>
    <col min="4" max="4" width="37.28515625" style="30" customWidth="1"/>
    <col min="5" max="5" width="7.42578125" style="30" customWidth="1"/>
    <col min="6" max="6" width="35.140625" style="30" customWidth="1"/>
    <col min="7" max="7" width="25.140625" style="30" customWidth="1"/>
    <col min="8" max="8" width="9.7109375" style="30" customWidth="1"/>
    <col min="9" max="9" width="12.7109375" style="30" customWidth="1"/>
    <col min="10" max="10" width="12.7109375" style="804" customWidth="1"/>
    <col min="11" max="11" width="29.140625" style="35" customWidth="1"/>
    <col min="12" max="12" width="6.85546875" style="604" customWidth="1"/>
    <col min="13" max="13" width="6.85546875" style="772" customWidth="1"/>
    <col min="14" max="14" width="37.140625" style="30" customWidth="1"/>
    <col min="15" max="16" width="0" style="653" hidden="1" customWidth="1"/>
    <col min="17" max="16384" width="9.140625" style="30"/>
  </cols>
  <sheetData>
    <row r="1" spans="1:14" ht="10.5" hidden="1" customHeight="1" x14ac:dyDescent="0.2">
      <c r="A1" s="172"/>
      <c r="B1" s="172"/>
      <c r="C1" s="172"/>
      <c r="D1" s="117"/>
      <c r="E1" s="117"/>
      <c r="F1" s="117"/>
      <c r="G1" s="117"/>
      <c r="H1" s="1192"/>
      <c r="I1" s="1192"/>
      <c r="J1" s="1192"/>
      <c r="K1" s="1192"/>
      <c r="L1" s="1192"/>
      <c r="M1" s="692"/>
    </row>
    <row r="2" spans="1:14" ht="27" hidden="1" customHeight="1" x14ac:dyDescent="0.2">
      <c r="A2" s="1467"/>
      <c r="B2" s="1467"/>
      <c r="C2" s="1467"/>
      <c r="D2" s="1467"/>
      <c r="E2" s="1467"/>
      <c r="F2" s="1467"/>
      <c r="G2" s="1467"/>
      <c r="H2" s="1467"/>
      <c r="I2" s="1467"/>
      <c r="J2" s="1467"/>
      <c r="K2" s="1467"/>
      <c r="L2" s="1467"/>
      <c r="M2" s="754"/>
    </row>
    <row r="3" spans="1:14" hidden="1" x14ac:dyDescent="0.2">
      <c r="A3" s="173"/>
      <c r="B3" s="173"/>
      <c r="C3" s="174"/>
      <c r="D3" s="175"/>
      <c r="E3" s="175"/>
      <c r="F3" s="175"/>
      <c r="G3" s="175"/>
      <c r="H3" s="176"/>
      <c r="I3" s="176"/>
      <c r="J3" s="818"/>
      <c r="K3" s="170"/>
      <c r="L3" s="589"/>
      <c r="M3" s="755"/>
    </row>
    <row r="4" spans="1:14" ht="28.5" customHeight="1" x14ac:dyDescent="0.2">
      <c r="A4" s="1142" t="s">
        <v>144</v>
      </c>
      <c r="B4" s="1142" t="s">
        <v>145</v>
      </c>
      <c r="C4" s="1142" t="s">
        <v>146</v>
      </c>
      <c r="D4" s="1156" t="s">
        <v>147</v>
      </c>
      <c r="E4" s="1146" t="s">
        <v>642</v>
      </c>
      <c r="F4" s="1147" t="s">
        <v>643</v>
      </c>
      <c r="G4" s="1147" t="s">
        <v>644</v>
      </c>
      <c r="H4" s="1155" t="s">
        <v>143</v>
      </c>
      <c r="I4" s="1150" t="s">
        <v>659</v>
      </c>
      <c r="J4" s="1469" t="s">
        <v>918</v>
      </c>
      <c r="K4" s="1150" t="s">
        <v>658</v>
      </c>
      <c r="L4" s="1150"/>
      <c r="M4" s="1150"/>
      <c r="N4" s="1150"/>
    </row>
    <row r="5" spans="1:14" ht="13.5" customHeight="1" x14ac:dyDescent="0.2">
      <c r="A5" s="1142"/>
      <c r="B5" s="1142"/>
      <c r="C5" s="1142"/>
      <c r="D5" s="1156"/>
      <c r="E5" s="1146"/>
      <c r="F5" s="1147"/>
      <c r="G5" s="1147"/>
      <c r="H5" s="1155"/>
      <c r="I5" s="1150"/>
      <c r="J5" s="1469"/>
      <c r="K5" s="1150" t="s">
        <v>148</v>
      </c>
      <c r="L5" s="1158" t="s">
        <v>913</v>
      </c>
      <c r="M5" s="1430" t="s">
        <v>914</v>
      </c>
      <c r="N5" s="1156" t="s">
        <v>915</v>
      </c>
    </row>
    <row r="6" spans="1:14" ht="32.25" customHeight="1" x14ac:dyDescent="0.2">
      <c r="A6" s="1142"/>
      <c r="B6" s="1142"/>
      <c r="C6" s="1142"/>
      <c r="D6" s="1156"/>
      <c r="E6" s="1146"/>
      <c r="F6" s="1147"/>
      <c r="G6" s="1147"/>
      <c r="H6" s="1155"/>
      <c r="I6" s="1150"/>
      <c r="J6" s="1469"/>
      <c r="K6" s="1150"/>
      <c r="L6" s="1158"/>
      <c r="M6" s="1430"/>
      <c r="N6" s="1156"/>
    </row>
    <row r="7" spans="1:14" ht="28.5" customHeight="1" x14ac:dyDescent="0.2">
      <c r="A7" s="1142"/>
      <c r="B7" s="1142"/>
      <c r="C7" s="1142"/>
      <c r="D7" s="1156"/>
      <c r="E7" s="1146"/>
      <c r="F7" s="1147"/>
      <c r="G7" s="1147"/>
      <c r="H7" s="1155"/>
      <c r="I7" s="1150"/>
      <c r="J7" s="1469"/>
      <c r="K7" s="1150"/>
      <c r="L7" s="1158"/>
      <c r="M7" s="1430"/>
      <c r="N7" s="1156"/>
    </row>
    <row r="8" spans="1:14" ht="33.75" customHeight="1" x14ac:dyDescent="0.2">
      <c r="A8" s="1142"/>
      <c r="B8" s="1142"/>
      <c r="C8" s="1142"/>
      <c r="D8" s="1156"/>
      <c r="E8" s="1146"/>
      <c r="F8" s="1147"/>
      <c r="G8" s="1147"/>
      <c r="H8" s="1155"/>
      <c r="I8" s="1150"/>
      <c r="J8" s="1469"/>
      <c r="K8" s="1150"/>
      <c r="L8" s="1158"/>
      <c r="M8" s="1430"/>
      <c r="N8" s="1156"/>
    </row>
    <row r="9" spans="1:14" ht="30" customHeight="1" x14ac:dyDescent="0.2">
      <c r="A9" s="1193" t="s">
        <v>288</v>
      </c>
      <c r="B9" s="1193"/>
      <c r="C9" s="1193"/>
      <c r="D9" s="1193"/>
      <c r="E9" s="1193"/>
      <c r="F9" s="1193"/>
      <c r="G9" s="1193"/>
      <c r="H9" s="1193"/>
      <c r="I9" s="1193"/>
      <c r="J9" s="1193"/>
      <c r="K9" s="1193"/>
      <c r="L9" s="454"/>
      <c r="M9" s="698"/>
      <c r="N9" s="753"/>
    </row>
    <row r="10" spans="1:14" ht="21.75" customHeight="1" x14ac:dyDescent="0.2">
      <c r="A10" s="1486" t="s">
        <v>509</v>
      </c>
      <c r="B10" s="1486"/>
      <c r="C10" s="1486"/>
      <c r="D10" s="1486"/>
      <c r="E10" s="1486"/>
      <c r="F10" s="1486"/>
      <c r="G10" s="1486"/>
      <c r="H10" s="1486"/>
      <c r="I10" s="1486"/>
      <c r="J10" s="1486"/>
      <c r="K10" s="1486"/>
      <c r="L10" s="590"/>
      <c r="M10" s="756"/>
      <c r="N10" s="753"/>
    </row>
    <row r="11" spans="1:14" ht="27" customHeight="1" x14ac:dyDescent="0.2">
      <c r="A11" s="1486" t="s">
        <v>515</v>
      </c>
      <c r="B11" s="1486"/>
      <c r="C11" s="1486"/>
      <c r="D11" s="1486"/>
      <c r="E11" s="1486"/>
      <c r="F11" s="1486"/>
      <c r="G11" s="1486"/>
      <c r="H11" s="1486"/>
      <c r="I11" s="1486"/>
      <c r="J11" s="1486"/>
      <c r="K11" s="1486"/>
      <c r="L11" s="590"/>
      <c r="M11" s="756"/>
      <c r="N11" s="753"/>
    </row>
    <row r="12" spans="1:14" ht="68.25" customHeight="1" x14ac:dyDescent="0.2">
      <c r="A12" s="71" t="s">
        <v>155</v>
      </c>
      <c r="B12" s="71" t="s">
        <v>155</v>
      </c>
      <c r="C12" s="371" t="s">
        <v>155</v>
      </c>
      <c r="D12" s="47" t="s">
        <v>111</v>
      </c>
      <c r="E12" s="519">
        <v>1</v>
      </c>
      <c r="F12" s="520" t="s">
        <v>747</v>
      </c>
      <c r="G12" s="520" t="s">
        <v>726</v>
      </c>
      <c r="H12" s="44" t="s">
        <v>1</v>
      </c>
      <c r="I12" s="344">
        <v>85</v>
      </c>
      <c r="J12" s="344">
        <v>44.5</v>
      </c>
      <c r="K12" s="1050" t="s">
        <v>192</v>
      </c>
      <c r="L12" s="1047">
        <v>50</v>
      </c>
      <c r="M12" s="1048">
        <v>61</v>
      </c>
      <c r="N12" s="1050" t="s">
        <v>1111</v>
      </c>
    </row>
    <row r="13" spans="1:14" ht="45.75" customHeight="1" x14ac:dyDescent="0.2">
      <c r="A13" s="71" t="s">
        <v>155</v>
      </c>
      <c r="B13" s="71" t="s">
        <v>155</v>
      </c>
      <c r="C13" s="371" t="s">
        <v>156</v>
      </c>
      <c r="D13" s="47" t="s">
        <v>173</v>
      </c>
      <c r="E13" s="519">
        <v>1</v>
      </c>
      <c r="F13" s="520" t="s">
        <v>748</v>
      </c>
      <c r="G13" s="520" t="s">
        <v>726</v>
      </c>
      <c r="H13" s="44" t="s">
        <v>1</v>
      </c>
      <c r="I13" s="344">
        <v>5</v>
      </c>
      <c r="J13" s="344">
        <v>4.9000000000000004</v>
      </c>
      <c r="K13" s="72" t="s">
        <v>202</v>
      </c>
      <c r="L13" s="1014">
        <v>1</v>
      </c>
      <c r="M13" s="1014">
        <v>1</v>
      </c>
      <c r="N13" s="72" t="s">
        <v>1112</v>
      </c>
    </row>
    <row r="14" spans="1:14" ht="50.25" customHeight="1" x14ac:dyDescent="0.2">
      <c r="A14" s="71" t="s">
        <v>155</v>
      </c>
      <c r="B14" s="71" t="s">
        <v>155</v>
      </c>
      <c r="C14" s="371" t="s">
        <v>157</v>
      </c>
      <c r="D14" s="47" t="s">
        <v>266</v>
      </c>
      <c r="E14" s="519">
        <v>1</v>
      </c>
      <c r="F14" s="520" t="s">
        <v>748</v>
      </c>
      <c r="G14" s="520" t="s">
        <v>726</v>
      </c>
      <c r="H14" s="44" t="s">
        <v>1</v>
      </c>
      <c r="I14" s="344">
        <v>4.2</v>
      </c>
      <c r="J14" s="344">
        <v>4.2</v>
      </c>
      <c r="K14" s="72" t="s">
        <v>202</v>
      </c>
      <c r="L14" s="1014">
        <v>1</v>
      </c>
      <c r="M14" s="1014">
        <v>1</v>
      </c>
      <c r="N14" s="72" t="s">
        <v>1113</v>
      </c>
    </row>
    <row r="15" spans="1:14" ht="54.75" customHeight="1" x14ac:dyDescent="0.2">
      <c r="A15" s="1183" t="s">
        <v>155</v>
      </c>
      <c r="B15" s="1183" t="s">
        <v>155</v>
      </c>
      <c r="C15" s="1183" t="s">
        <v>158</v>
      </c>
      <c r="D15" s="1447" t="s">
        <v>24</v>
      </c>
      <c r="E15" s="521">
        <v>1</v>
      </c>
      <c r="F15" s="522" t="s">
        <v>749</v>
      </c>
      <c r="G15" s="1470" t="s">
        <v>688</v>
      </c>
      <c r="H15" s="1473" t="s">
        <v>1</v>
      </c>
      <c r="I15" s="1212">
        <v>26</v>
      </c>
      <c r="J15" s="1212">
        <v>21.7</v>
      </c>
      <c r="K15" s="1127" t="s">
        <v>47</v>
      </c>
      <c r="L15" s="1162">
        <v>50</v>
      </c>
      <c r="M15" s="1427">
        <v>112</v>
      </c>
      <c r="N15" s="1127" t="s">
        <v>1114</v>
      </c>
    </row>
    <row r="16" spans="1:14" ht="33.75" customHeight="1" x14ac:dyDescent="0.2">
      <c r="A16" s="1266"/>
      <c r="B16" s="1266"/>
      <c r="C16" s="1266"/>
      <c r="D16" s="1408"/>
      <c r="E16" s="521">
        <v>2</v>
      </c>
      <c r="F16" s="522" t="s">
        <v>750</v>
      </c>
      <c r="G16" s="1471"/>
      <c r="H16" s="1408"/>
      <c r="I16" s="1378"/>
      <c r="J16" s="1378"/>
      <c r="K16" s="1262"/>
      <c r="L16" s="1267"/>
      <c r="M16" s="1428"/>
      <c r="N16" s="1262"/>
    </row>
    <row r="17" spans="1:14" ht="42.75" customHeight="1" x14ac:dyDescent="0.2">
      <c r="A17" s="1184"/>
      <c r="B17" s="1184"/>
      <c r="C17" s="1184"/>
      <c r="D17" s="1200"/>
      <c r="E17" s="521">
        <v>3</v>
      </c>
      <c r="F17" s="522" t="s">
        <v>751</v>
      </c>
      <c r="G17" s="1472"/>
      <c r="H17" s="1200"/>
      <c r="I17" s="1213"/>
      <c r="J17" s="1213"/>
      <c r="K17" s="1128"/>
      <c r="L17" s="1163"/>
      <c r="M17" s="1429"/>
      <c r="N17" s="1128"/>
    </row>
    <row r="18" spans="1:14" ht="72.75" customHeight="1" x14ac:dyDescent="0.2">
      <c r="A18" s="38" t="s">
        <v>155</v>
      </c>
      <c r="B18" s="38" t="s">
        <v>155</v>
      </c>
      <c r="C18" s="371" t="s">
        <v>159</v>
      </c>
      <c r="D18" s="43" t="s">
        <v>275</v>
      </c>
      <c r="E18" s="477">
        <v>1</v>
      </c>
      <c r="F18" s="478" t="s">
        <v>752</v>
      </c>
      <c r="G18" s="478" t="s">
        <v>653</v>
      </c>
      <c r="H18" s="43" t="s">
        <v>1</v>
      </c>
      <c r="I18" s="344">
        <v>25</v>
      </c>
      <c r="J18" s="344">
        <v>22.1</v>
      </c>
      <c r="K18" s="7" t="s">
        <v>753</v>
      </c>
      <c r="L18" s="585">
        <v>6</v>
      </c>
      <c r="M18" s="1016">
        <v>10</v>
      </c>
      <c r="N18" s="7" t="s">
        <v>1115</v>
      </c>
    </row>
    <row r="19" spans="1:14" ht="54" hidden="1" customHeight="1" x14ac:dyDescent="0.2">
      <c r="A19" s="38" t="s">
        <v>155</v>
      </c>
      <c r="B19" s="38" t="s">
        <v>155</v>
      </c>
      <c r="C19" s="371" t="s">
        <v>160</v>
      </c>
      <c r="D19" s="372" t="s">
        <v>343</v>
      </c>
      <c r="E19" s="519">
        <v>1</v>
      </c>
      <c r="F19" s="520" t="s">
        <v>1171</v>
      </c>
      <c r="G19" s="478" t="s">
        <v>726</v>
      </c>
      <c r="H19" s="372" t="s">
        <v>1</v>
      </c>
      <c r="I19" s="344">
        <v>0</v>
      </c>
      <c r="J19" s="449">
        <v>0</v>
      </c>
      <c r="K19" s="44" t="s">
        <v>309</v>
      </c>
      <c r="L19" s="585">
        <v>1</v>
      </c>
      <c r="M19" s="701">
        <v>1</v>
      </c>
      <c r="N19" s="753"/>
    </row>
    <row r="20" spans="1:14" ht="19.5" customHeight="1" x14ac:dyDescent="0.2">
      <c r="A20" s="37" t="s">
        <v>155</v>
      </c>
      <c r="B20" s="37" t="s">
        <v>155</v>
      </c>
      <c r="C20" s="1221" t="s">
        <v>46</v>
      </c>
      <c r="D20" s="1221"/>
      <c r="E20" s="1221"/>
      <c r="F20" s="1221"/>
      <c r="G20" s="1221"/>
      <c r="H20" s="1221"/>
      <c r="I20" s="228">
        <f>SUM(I12:I19)</f>
        <v>145.19999999999999</v>
      </c>
      <c r="J20" s="1089">
        <f>SUM(J12:J19)</f>
        <v>97.4</v>
      </c>
      <c r="K20" s="7"/>
      <c r="L20" s="585"/>
      <c r="M20" s="701"/>
      <c r="N20" s="753"/>
    </row>
    <row r="21" spans="1:14" ht="19.5" customHeight="1" x14ac:dyDescent="0.2">
      <c r="A21" s="73"/>
      <c r="B21" s="74"/>
      <c r="C21" s="371"/>
      <c r="D21" s="6"/>
      <c r="E21" s="6"/>
      <c r="F21" s="6"/>
      <c r="G21" s="6"/>
      <c r="H21" s="39" t="s">
        <v>39</v>
      </c>
      <c r="I21" s="222">
        <f>+I19+I18+I15+I14+I13+I12</f>
        <v>145.19999999999999</v>
      </c>
      <c r="J21" s="1090">
        <f>+J19+J18+J15+J14+J13+J12</f>
        <v>97.4</v>
      </c>
      <c r="K21" s="4"/>
      <c r="L21" s="591"/>
      <c r="M21" s="757"/>
      <c r="N21" s="753"/>
    </row>
    <row r="22" spans="1:14" x14ac:dyDescent="0.2">
      <c r="A22" s="73"/>
      <c r="B22" s="74"/>
      <c r="C22" s="371"/>
      <c r="D22" s="6"/>
      <c r="E22" s="6"/>
      <c r="F22" s="6"/>
      <c r="G22" s="6"/>
      <c r="H22" s="39"/>
      <c r="I22" s="100"/>
      <c r="J22" s="819"/>
      <c r="K22" s="32"/>
      <c r="L22" s="592"/>
      <c r="M22" s="758"/>
      <c r="N22" s="753"/>
    </row>
    <row r="23" spans="1:14" ht="18" customHeight="1" x14ac:dyDescent="0.2">
      <c r="A23" s="1493" t="s">
        <v>48</v>
      </c>
      <c r="B23" s="1493"/>
      <c r="C23" s="1493"/>
      <c r="D23" s="1493"/>
      <c r="E23" s="1493"/>
      <c r="F23" s="1493"/>
      <c r="G23" s="1493"/>
      <c r="H23" s="1493"/>
      <c r="I23" s="1493"/>
      <c r="J23" s="1493"/>
      <c r="K23" s="1493"/>
      <c r="L23" s="593"/>
      <c r="M23" s="759"/>
      <c r="N23" s="753"/>
    </row>
    <row r="24" spans="1:14" ht="60.75" customHeight="1" x14ac:dyDescent="0.2">
      <c r="A24" s="359" t="s">
        <v>155</v>
      </c>
      <c r="B24" s="359" t="s">
        <v>156</v>
      </c>
      <c r="C24" s="359" t="s">
        <v>155</v>
      </c>
      <c r="D24" s="367" t="s">
        <v>618</v>
      </c>
      <c r="E24" s="474">
        <v>1</v>
      </c>
      <c r="F24" s="484" t="s">
        <v>745</v>
      </c>
      <c r="G24" s="439" t="s">
        <v>688</v>
      </c>
      <c r="H24" s="367" t="s">
        <v>1</v>
      </c>
      <c r="I24" s="344">
        <v>132.5</v>
      </c>
      <c r="J24" s="344">
        <v>132.4</v>
      </c>
      <c r="K24" s="368" t="s">
        <v>49</v>
      </c>
      <c r="L24" s="966" t="s">
        <v>599</v>
      </c>
      <c r="M24" s="1052" t="s">
        <v>599</v>
      </c>
      <c r="N24" s="965" t="s">
        <v>1118</v>
      </c>
    </row>
    <row r="25" spans="1:14" ht="52.5" customHeight="1" x14ac:dyDescent="0.2">
      <c r="A25" s="402" t="s">
        <v>155</v>
      </c>
      <c r="B25" s="402" t="s">
        <v>156</v>
      </c>
      <c r="C25" s="412" t="s">
        <v>156</v>
      </c>
      <c r="D25" s="403" t="s">
        <v>349</v>
      </c>
      <c r="E25" s="450">
        <v>1</v>
      </c>
      <c r="F25" s="480" t="s">
        <v>656</v>
      </c>
      <c r="G25" s="445" t="s">
        <v>649</v>
      </c>
      <c r="H25" s="367" t="s">
        <v>1</v>
      </c>
      <c r="I25" s="344">
        <v>80</v>
      </c>
      <c r="J25" s="344">
        <v>22.5</v>
      </c>
      <c r="K25" s="403" t="s">
        <v>1185</v>
      </c>
      <c r="L25" s="1049" t="s">
        <v>1188</v>
      </c>
      <c r="M25" s="1049" t="s">
        <v>1187</v>
      </c>
      <c r="N25" s="1007" t="s">
        <v>1189</v>
      </c>
    </row>
    <row r="26" spans="1:14" ht="54" customHeight="1" x14ac:dyDescent="0.2">
      <c r="A26" s="402" t="s">
        <v>155</v>
      </c>
      <c r="B26" s="402" t="s">
        <v>156</v>
      </c>
      <c r="C26" s="412" t="s">
        <v>157</v>
      </c>
      <c r="D26" s="403" t="s">
        <v>183</v>
      </c>
      <c r="E26" s="450">
        <v>1</v>
      </c>
      <c r="F26" s="480" t="s">
        <v>656</v>
      </c>
      <c r="G26" s="445" t="s">
        <v>649</v>
      </c>
      <c r="H26" s="367" t="s">
        <v>1</v>
      </c>
      <c r="I26" s="344">
        <v>138</v>
      </c>
      <c r="J26" s="344">
        <v>83.9</v>
      </c>
      <c r="K26" s="1046" t="s">
        <v>1186</v>
      </c>
      <c r="L26" s="1049" t="s">
        <v>1184</v>
      </c>
      <c r="M26" s="1049" t="s">
        <v>1183</v>
      </c>
      <c r="N26" s="1046" t="s">
        <v>1182</v>
      </c>
    </row>
    <row r="27" spans="1:14" ht="28.5" customHeight="1" x14ac:dyDescent="0.2">
      <c r="A27" s="400" t="s">
        <v>155</v>
      </c>
      <c r="B27" s="400" t="s">
        <v>156</v>
      </c>
      <c r="C27" s="400" t="s">
        <v>158</v>
      </c>
      <c r="D27" s="404" t="s">
        <v>345</v>
      </c>
      <c r="E27" s="450">
        <v>1</v>
      </c>
      <c r="F27" s="480" t="s">
        <v>656</v>
      </c>
      <c r="G27" s="445" t="s">
        <v>649</v>
      </c>
      <c r="H27" s="367" t="s">
        <v>1</v>
      </c>
      <c r="I27" s="344">
        <v>246</v>
      </c>
      <c r="J27" s="344">
        <v>218.1</v>
      </c>
      <c r="K27" s="404" t="s">
        <v>903</v>
      </c>
      <c r="L27" s="1035">
        <v>1</v>
      </c>
      <c r="M27" s="1035">
        <v>1</v>
      </c>
      <c r="N27" s="1025" t="s">
        <v>1116</v>
      </c>
    </row>
    <row r="28" spans="1:14" ht="30.75" customHeight="1" x14ac:dyDescent="0.2">
      <c r="A28" s="400" t="s">
        <v>155</v>
      </c>
      <c r="B28" s="400" t="s">
        <v>156</v>
      </c>
      <c r="C28" s="400" t="s">
        <v>159</v>
      </c>
      <c r="D28" s="404" t="s">
        <v>395</v>
      </c>
      <c r="E28" s="450">
        <v>1</v>
      </c>
      <c r="F28" s="480" t="s">
        <v>656</v>
      </c>
      <c r="G28" s="445" t="s">
        <v>649</v>
      </c>
      <c r="H28" s="367" t="s">
        <v>1</v>
      </c>
      <c r="I28" s="344">
        <v>82.5</v>
      </c>
      <c r="J28" s="344">
        <v>82.5</v>
      </c>
      <c r="K28" s="404" t="s">
        <v>903</v>
      </c>
      <c r="L28" s="1035">
        <v>1</v>
      </c>
      <c r="M28" s="1035">
        <v>1</v>
      </c>
      <c r="N28" s="1025" t="s">
        <v>1117</v>
      </c>
    </row>
    <row r="29" spans="1:14" ht="42" customHeight="1" x14ac:dyDescent="0.2">
      <c r="A29" s="642" t="s">
        <v>155</v>
      </c>
      <c r="B29" s="642" t="s">
        <v>156</v>
      </c>
      <c r="C29" s="642" t="s">
        <v>160</v>
      </c>
      <c r="D29" s="640" t="s">
        <v>900</v>
      </c>
      <c r="E29" s="649">
        <v>1</v>
      </c>
      <c r="F29" s="646" t="s">
        <v>746</v>
      </c>
      <c r="G29" s="639" t="s">
        <v>688</v>
      </c>
      <c r="H29" s="638" t="s">
        <v>1</v>
      </c>
      <c r="I29" s="344">
        <v>7.6</v>
      </c>
      <c r="J29" s="344">
        <v>0</v>
      </c>
      <c r="K29" s="1009" t="s">
        <v>215</v>
      </c>
      <c r="L29" s="1013">
        <v>1</v>
      </c>
      <c r="M29" s="1035">
        <v>0</v>
      </c>
      <c r="N29" s="1009" t="s">
        <v>1172</v>
      </c>
    </row>
    <row r="30" spans="1:14" ht="42" customHeight="1" x14ac:dyDescent="0.2">
      <c r="A30" s="642" t="s">
        <v>155</v>
      </c>
      <c r="B30" s="642" t="s">
        <v>156</v>
      </c>
      <c r="C30" s="642" t="s">
        <v>162</v>
      </c>
      <c r="D30" s="640" t="s">
        <v>901</v>
      </c>
      <c r="E30" s="649">
        <v>1</v>
      </c>
      <c r="F30" s="646" t="s">
        <v>746</v>
      </c>
      <c r="G30" s="639" t="s">
        <v>688</v>
      </c>
      <c r="H30" s="638" t="s">
        <v>1</v>
      </c>
      <c r="I30" s="344">
        <v>4</v>
      </c>
      <c r="J30" s="344">
        <v>0</v>
      </c>
      <c r="K30" s="1009" t="s">
        <v>215</v>
      </c>
      <c r="L30" s="1013">
        <v>1</v>
      </c>
      <c r="M30" s="1035">
        <v>0</v>
      </c>
      <c r="N30" s="1009" t="s">
        <v>1172</v>
      </c>
    </row>
    <row r="31" spans="1:14" ht="30.75" customHeight="1" x14ac:dyDescent="0.2">
      <c r="A31" s="366" t="s">
        <v>155</v>
      </c>
      <c r="B31" s="366" t="s">
        <v>156</v>
      </c>
      <c r="C31" s="371" t="s">
        <v>17</v>
      </c>
      <c r="D31" s="367" t="s">
        <v>109</v>
      </c>
      <c r="E31" s="448">
        <v>1</v>
      </c>
      <c r="F31" s="484" t="s">
        <v>656</v>
      </c>
      <c r="G31" s="445" t="s">
        <v>649</v>
      </c>
      <c r="H31" s="367" t="s">
        <v>1</v>
      </c>
      <c r="I31" s="344">
        <v>30</v>
      </c>
      <c r="J31" s="344">
        <v>25.2</v>
      </c>
      <c r="K31" s="367" t="s">
        <v>54</v>
      </c>
      <c r="L31" s="1052">
        <v>15</v>
      </c>
      <c r="M31" s="1052">
        <v>7</v>
      </c>
      <c r="N31" s="1007" t="s">
        <v>1119</v>
      </c>
    </row>
    <row r="32" spans="1:14" ht="34.5" customHeight="1" x14ac:dyDescent="0.2">
      <c r="A32" s="366" t="s">
        <v>155</v>
      </c>
      <c r="B32" s="366" t="s">
        <v>156</v>
      </c>
      <c r="C32" s="371" t="s">
        <v>2</v>
      </c>
      <c r="D32" s="367" t="s">
        <v>0</v>
      </c>
      <c r="E32" s="448">
        <v>1</v>
      </c>
      <c r="F32" s="484" t="s">
        <v>656</v>
      </c>
      <c r="G32" s="445" t="s">
        <v>649</v>
      </c>
      <c r="H32" s="367" t="s">
        <v>1</v>
      </c>
      <c r="I32" s="344">
        <v>40</v>
      </c>
      <c r="J32" s="344">
        <v>35.1</v>
      </c>
      <c r="K32" s="367" t="s">
        <v>193</v>
      </c>
      <c r="L32" s="1052">
        <v>10</v>
      </c>
      <c r="M32" s="1052">
        <v>16</v>
      </c>
      <c r="N32" s="1007" t="s">
        <v>1120</v>
      </c>
    </row>
    <row r="33" spans="1:14" ht="48" customHeight="1" x14ac:dyDescent="0.2">
      <c r="A33" s="400" t="s">
        <v>155</v>
      </c>
      <c r="B33" s="400" t="s">
        <v>156</v>
      </c>
      <c r="C33" s="400" t="s">
        <v>6</v>
      </c>
      <c r="D33" s="404" t="s">
        <v>184</v>
      </c>
      <c r="E33" s="448">
        <v>1</v>
      </c>
      <c r="F33" s="484" t="s">
        <v>656</v>
      </c>
      <c r="G33" s="445" t="s">
        <v>649</v>
      </c>
      <c r="H33" s="403" t="s">
        <v>1</v>
      </c>
      <c r="I33" s="344">
        <v>87</v>
      </c>
      <c r="J33" s="344">
        <v>86.8</v>
      </c>
      <c r="K33" s="404" t="s">
        <v>743</v>
      </c>
      <c r="L33" s="1035" t="s">
        <v>744</v>
      </c>
      <c r="M33" s="1035" t="s">
        <v>744</v>
      </c>
      <c r="N33" s="965" t="s">
        <v>1121</v>
      </c>
    </row>
    <row r="34" spans="1:14" ht="35.25" customHeight="1" x14ac:dyDescent="0.2">
      <c r="A34" s="371" t="s">
        <v>155</v>
      </c>
      <c r="B34" s="371" t="s">
        <v>156</v>
      </c>
      <c r="C34" s="371" t="s">
        <v>308</v>
      </c>
      <c r="D34" s="367" t="s">
        <v>622</v>
      </c>
      <c r="E34" s="517">
        <v>1</v>
      </c>
      <c r="F34" s="484" t="s">
        <v>656</v>
      </c>
      <c r="G34" s="445" t="s">
        <v>649</v>
      </c>
      <c r="H34" s="367" t="s">
        <v>1</v>
      </c>
      <c r="I34" s="344">
        <v>15</v>
      </c>
      <c r="J34" s="344">
        <v>12</v>
      </c>
      <c r="K34" s="364" t="s">
        <v>375</v>
      </c>
      <c r="L34" s="585">
        <v>1</v>
      </c>
      <c r="M34" s="928">
        <v>1</v>
      </c>
      <c r="N34" s="972" t="s">
        <v>1122</v>
      </c>
    </row>
    <row r="35" spans="1:14" ht="39.75" customHeight="1" x14ac:dyDescent="0.2">
      <c r="A35" s="371" t="s">
        <v>155</v>
      </c>
      <c r="B35" s="371" t="s">
        <v>156</v>
      </c>
      <c r="C35" s="371" t="s">
        <v>350</v>
      </c>
      <c r="D35" s="367" t="s">
        <v>513</v>
      </c>
      <c r="E35" s="448">
        <v>1</v>
      </c>
      <c r="F35" s="484" t="s">
        <v>746</v>
      </c>
      <c r="G35" s="439" t="s">
        <v>688</v>
      </c>
      <c r="H35" s="367" t="s">
        <v>1</v>
      </c>
      <c r="I35" s="344">
        <v>172</v>
      </c>
      <c r="J35" s="344">
        <v>159.69999999999999</v>
      </c>
      <c r="K35" s="364" t="s">
        <v>514</v>
      </c>
      <c r="L35" s="1052" t="s">
        <v>523</v>
      </c>
      <c r="M35" s="1052" t="s">
        <v>523</v>
      </c>
      <c r="N35" s="1053" t="s">
        <v>1123</v>
      </c>
    </row>
    <row r="36" spans="1:14" ht="42" customHeight="1" x14ac:dyDescent="0.2">
      <c r="A36" s="643" t="s">
        <v>155</v>
      </c>
      <c r="B36" s="643" t="s">
        <v>156</v>
      </c>
      <c r="C36" s="643" t="s">
        <v>524</v>
      </c>
      <c r="D36" s="650" t="s">
        <v>902</v>
      </c>
      <c r="E36" s="649">
        <v>1</v>
      </c>
      <c r="F36" s="646" t="s">
        <v>746</v>
      </c>
      <c r="G36" s="639" t="s">
        <v>688</v>
      </c>
      <c r="H36" s="638" t="s">
        <v>1</v>
      </c>
      <c r="I36" s="344">
        <v>15</v>
      </c>
      <c r="J36" s="344">
        <v>0</v>
      </c>
      <c r="K36" s="640" t="s">
        <v>215</v>
      </c>
      <c r="L36" s="647">
        <v>1</v>
      </c>
      <c r="M36" s="1033">
        <v>0</v>
      </c>
      <c r="N36" s="1009" t="s">
        <v>1172</v>
      </c>
    </row>
    <row r="37" spans="1:14" ht="18.75" customHeight="1" x14ac:dyDescent="0.2">
      <c r="A37" s="129" t="s">
        <v>155</v>
      </c>
      <c r="B37" s="129" t="s">
        <v>156</v>
      </c>
      <c r="C37" s="1453" t="s">
        <v>50</v>
      </c>
      <c r="D37" s="1454"/>
      <c r="E37" s="1454"/>
      <c r="F37" s="1454"/>
      <c r="G37" s="1454"/>
      <c r="H37" s="1455"/>
      <c r="I37" s="1054">
        <f>SUM(I24:I36)</f>
        <v>1049.5999999999999</v>
      </c>
      <c r="J37" s="1054">
        <f>SUM(J24:J36)</f>
        <v>858.2</v>
      </c>
      <c r="K37" s="141"/>
      <c r="L37" s="595"/>
      <c r="M37" s="761"/>
      <c r="N37" s="753"/>
    </row>
    <row r="38" spans="1:14" ht="15" customHeight="1" x14ac:dyDescent="0.2">
      <c r="A38" s="370"/>
      <c r="B38" s="370"/>
      <c r="C38" s="371"/>
      <c r="D38" s="373"/>
      <c r="E38" s="416"/>
      <c r="F38" s="416"/>
      <c r="G38" s="416"/>
      <c r="H38" s="156" t="s">
        <v>39</v>
      </c>
      <c r="I38" s="1055">
        <f>+I36+I35+I34+I33+I32+I31+I28+I27+I26+I25+I24+I30+I29</f>
        <v>1049.5999999999999</v>
      </c>
      <c r="J38" s="1055">
        <f>+J36+J35+J34+J33+J32+J31+J28+J27+J26+J25+J24+J30+J29</f>
        <v>858.19999999999993</v>
      </c>
      <c r="K38" s="158"/>
      <c r="L38" s="596"/>
      <c r="M38" s="762"/>
      <c r="N38" s="753"/>
    </row>
    <row r="39" spans="1:14" ht="15" hidden="1" customHeight="1" x14ac:dyDescent="0.2">
      <c r="A39" s="370"/>
      <c r="B39" s="370"/>
      <c r="C39" s="371"/>
      <c r="D39" s="373"/>
      <c r="E39" s="416"/>
      <c r="F39" s="416"/>
      <c r="G39" s="416"/>
      <c r="H39" s="156" t="s">
        <v>40</v>
      </c>
      <c r="I39" s="157"/>
      <c r="J39" s="820"/>
      <c r="K39" s="158"/>
      <c r="L39" s="596"/>
      <c r="M39" s="762"/>
      <c r="N39" s="753"/>
    </row>
    <row r="40" spans="1:14" hidden="1" x14ac:dyDescent="0.2">
      <c r="A40" s="370"/>
      <c r="B40" s="370"/>
      <c r="C40" s="371"/>
      <c r="D40" s="373"/>
      <c r="E40" s="416"/>
      <c r="F40" s="416"/>
      <c r="G40" s="416"/>
      <c r="H40" s="156" t="s">
        <v>41</v>
      </c>
      <c r="I40" s="157"/>
      <c r="J40" s="820"/>
      <c r="K40" s="158"/>
      <c r="L40" s="596"/>
      <c r="M40" s="762"/>
      <c r="N40" s="753"/>
    </row>
    <row r="41" spans="1:14" hidden="1" x14ac:dyDescent="0.2">
      <c r="A41" s="370"/>
      <c r="B41" s="370"/>
      <c r="C41" s="371"/>
      <c r="D41" s="373"/>
      <c r="E41" s="416"/>
      <c r="F41" s="416"/>
      <c r="G41" s="416"/>
      <c r="H41" s="156" t="s">
        <v>565</v>
      </c>
      <c r="I41" s="157"/>
      <c r="J41" s="820"/>
      <c r="K41" s="158"/>
      <c r="L41" s="596"/>
      <c r="M41" s="762"/>
      <c r="N41" s="753"/>
    </row>
    <row r="42" spans="1:14" hidden="1" x14ac:dyDescent="0.2">
      <c r="A42" s="370"/>
      <c r="B42" s="370"/>
      <c r="C42" s="371"/>
      <c r="D42" s="373"/>
      <c r="E42" s="416"/>
      <c r="F42" s="416"/>
      <c r="G42" s="416"/>
      <c r="H42" s="156" t="s">
        <v>42</v>
      </c>
      <c r="I42" s="157"/>
      <c r="J42" s="820"/>
      <c r="K42" s="158"/>
      <c r="L42" s="596"/>
      <c r="M42" s="762"/>
      <c r="N42" s="753"/>
    </row>
    <row r="43" spans="1:14" hidden="1" x14ac:dyDescent="0.2">
      <c r="A43" s="370"/>
      <c r="B43" s="370"/>
      <c r="C43" s="371"/>
      <c r="D43" s="373"/>
      <c r="E43" s="416"/>
      <c r="F43" s="416"/>
      <c r="G43" s="416"/>
      <c r="H43" s="156" t="s">
        <v>174</v>
      </c>
      <c r="I43" s="157"/>
      <c r="J43" s="820"/>
      <c r="K43" s="158"/>
      <c r="L43" s="596"/>
      <c r="M43" s="762"/>
      <c r="N43" s="753"/>
    </row>
    <row r="44" spans="1:14" ht="24" customHeight="1" x14ac:dyDescent="0.2">
      <c r="A44" s="1220" t="s">
        <v>510</v>
      </c>
      <c r="B44" s="1220"/>
      <c r="C44" s="1220"/>
      <c r="D44" s="1220"/>
      <c r="E44" s="1220"/>
      <c r="F44" s="1220"/>
      <c r="G44" s="1220"/>
      <c r="H44" s="1220"/>
      <c r="I44" s="1220"/>
      <c r="J44" s="1220"/>
      <c r="K44" s="1220"/>
      <c r="L44" s="104"/>
      <c r="M44" s="763"/>
      <c r="N44" s="753"/>
    </row>
    <row r="45" spans="1:14" ht="46.5" customHeight="1" x14ac:dyDescent="0.2">
      <c r="A45" s="374" t="s">
        <v>155</v>
      </c>
      <c r="B45" s="374" t="s">
        <v>157</v>
      </c>
      <c r="C45" s="374" t="s">
        <v>155</v>
      </c>
      <c r="D45" s="367" t="s">
        <v>354</v>
      </c>
      <c r="E45" s="448">
        <v>1</v>
      </c>
      <c r="F45" s="480" t="s">
        <v>1173</v>
      </c>
      <c r="G45" s="90" t="s">
        <v>688</v>
      </c>
      <c r="H45" s="367" t="s">
        <v>1</v>
      </c>
      <c r="I45" s="344">
        <v>5</v>
      </c>
      <c r="J45" s="344">
        <v>4.7</v>
      </c>
      <c r="K45" s="366" t="s">
        <v>292</v>
      </c>
      <c r="L45" s="583" t="s">
        <v>387</v>
      </c>
      <c r="M45" s="1056" t="s">
        <v>387</v>
      </c>
      <c r="N45" s="964" t="s">
        <v>1124</v>
      </c>
    </row>
    <row r="46" spans="1:14" ht="32.25" customHeight="1" x14ac:dyDescent="0.2">
      <c r="A46" s="1313" t="s">
        <v>155</v>
      </c>
      <c r="B46" s="1313" t="s">
        <v>157</v>
      </c>
      <c r="C46" s="1313" t="s">
        <v>156</v>
      </c>
      <c r="D46" s="1127" t="s">
        <v>623</v>
      </c>
      <c r="E46" s="1458">
        <v>1</v>
      </c>
      <c r="F46" s="1444" t="s">
        <v>735</v>
      </c>
      <c r="G46" s="1444" t="s">
        <v>697</v>
      </c>
      <c r="H46" s="367" t="s">
        <v>1</v>
      </c>
      <c r="I46" s="344">
        <v>11</v>
      </c>
      <c r="J46" s="344">
        <v>5.7</v>
      </c>
      <c r="K46" s="1431" t="s">
        <v>215</v>
      </c>
      <c r="L46" s="1433" t="s">
        <v>196</v>
      </c>
      <c r="M46" s="1433" t="s">
        <v>196</v>
      </c>
      <c r="N46" s="1431" t="s">
        <v>1126</v>
      </c>
    </row>
    <row r="47" spans="1:14" ht="27" customHeight="1" x14ac:dyDescent="0.2">
      <c r="A47" s="1448"/>
      <c r="B47" s="1448"/>
      <c r="C47" s="1448"/>
      <c r="D47" s="1128"/>
      <c r="E47" s="1241"/>
      <c r="F47" s="1200"/>
      <c r="G47" s="1200"/>
      <c r="H47" s="367" t="s">
        <v>3</v>
      </c>
      <c r="I47" s="344">
        <v>11</v>
      </c>
      <c r="J47" s="344">
        <v>5.7</v>
      </c>
      <c r="K47" s="1432"/>
      <c r="L47" s="1434"/>
      <c r="M47" s="1434"/>
      <c r="N47" s="1432"/>
    </row>
    <row r="48" spans="1:14" ht="41.25" customHeight="1" x14ac:dyDescent="0.2">
      <c r="A48" s="410" t="s">
        <v>155</v>
      </c>
      <c r="B48" s="410" t="s">
        <v>157</v>
      </c>
      <c r="C48" s="410" t="s">
        <v>157</v>
      </c>
      <c r="D48" s="404" t="s">
        <v>307</v>
      </c>
      <c r="E48" s="448">
        <v>1</v>
      </c>
      <c r="F48" s="480" t="s">
        <v>1173</v>
      </c>
      <c r="G48" s="90" t="s">
        <v>688</v>
      </c>
      <c r="H48" s="367" t="s">
        <v>1</v>
      </c>
      <c r="I48" s="344">
        <v>24.2</v>
      </c>
      <c r="J48" s="344">
        <v>20</v>
      </c>
      <c r="K48" s="406" t="s">
        <v>292</v>
      </c>
      <c r="L48" s="583" t="s">
        <v>754</v>
      </c>
      <c r="M48" s="1056" t="s">
        <v>754</v>
      </c>
      <c r="N48" s="1022" t="s">
        <v>1127</v>
      </c>
    </row>
    <row r="49" spans="1:16" ht="24" customHeight="1" x14ac:dyDescent="0.2">
      <c r="A49" s="1058"/>
      <c r="B49" s="1059"/>
      <c r="C49" s="1060"/>
      <c r="D49" s="1061" t="s">
        <v>51</v>
      </c>
      <c r="E49" s="1061"/>
      <c r="F49" s="1061"/>
      <c r="G49" s="1061"/>
      <c r="H49" s="1062"/>
      <c r="I49" s="929">
        <f>SUM(I45:I48)</f>
        <v>51.2</v>
      </c>
      <c r="J49" s="929">
        <f>SUM(J45:J48)</f>
        <v>36.1</v>
      </c>
      <c r="K49" s="1063"/>
      <c r="L49" s="595"/>
      <c r="M49" s="761"/>
      <c r="N49" s="1022"/>
    </row>
    <row r="50" spans="1:16" x14ac:dyDescent="0.2">
      <c r="A50" s="1064"/>
      <c r="B50" s="1065"/>
      <c r="C50" s="1066"/>
      <c r="D50" s="1067"/>
      <c r="E50" s="1067"/>
      <c r="F50" s="1067"/>
      <c r="G50" s="1067"/>
      <c r="H50" s="1068" t="s">
        <v>39</v>
      </c>
      <c r="I50" s="1069">
        <f>+I45+I46+I48</f>
        <v>40.200000000000003</v>
      </c>
      <c r="J50" s="1069">
        <f>+J45+J46+J48</f>
        <v>30.4</v>
      </c>
      <c r="K50" s="1070"/>
      <c r="L50" s="594"/>
      <c r="M50" s="760"/>
      <c r="N50" s="1022"/>
    </row>
    <row r="51" spans="1:16" x14ac:dyDescent="0.2">
      <c r="A51" s="1064"/>
      <c r="B51" s="1065"/>
      <c r="C51" s="1066"/>
      <c r="D51" s="1067"/>
      <c r="E51" s="1067"/>
      <c r="F51" s="1067"/>
      <c r="G51" s="1067"/>
      <c r="H51" s="1068" t="s">
        <v>40</v>
      </c>
      <c r="I51" s="1069">
        <f>+I47</f>
        <v>11</v>
      </c>
      <c r="J51" s="1069">
        <f>+J47</f>
        <v>5.7</v>
      </c>
      <c r="K51" s="1070"/>
      <c r="L51" s="594"/>
      <c r="M51" s="760"/>
      <c r="N51" s="1057"/>
    </row>
    <row r="52" spans="1:16" hidden="1" x14ac:dyDescent="0.2">
      <c r="A52" s="1064"/>
      <c r="B52" s="1065"/>
      <c r="C52" s="1066"/>
      <c r="D52" s="1067"/>
      <c r="E52" s="1067"/>
      <c r="F52" s="1067"/>
      <c r="G52" s="1067"/>
      <c r="H52" s="1068" t="s">
        <v>174</v>
      </c>
      <c r="I52" s="1069"/>
      <c r="J52" s="1069"/>
      <c r="K52" s="1070"/>
      <c r="L52" s="594"/>
      <c r="M52" s="760"/>
      <c r="N52" s="753"/>
    </row>
    <row r="53" spans="1:16" hidden="1" x14ac:dyDescent="0.2">
      <c r="A53" s="1064"/>
      <c r="B53" s="1065"/>
      <c r="C53" s="1066"/>
      <c r="D53" s="1071"/>
      <c r="E53" s="1071"/>
      <c r="F53" s="1071"/>
      <c r="G53" s="1071"/>
      <c r="H53" s="1068" t="s">
        <v>41</v>
      </c>
      <c r="I53" s="1069"/>
      <c r="J53" s="1069"/>
      <c r="K53" s="1070"/>
      <c r="L53" s="594"/>
      <c r="M53" s="760"/>
      <c r="N53" s="753"/>
    </row>
    <row r="54" spans="1:16" ht="25.5" customHeight="1" x14ac:dyDescent="0.2">
      <c r="A54" s="1491" t="s">
        <v>512</v>
      </c>
      <c r="B54" s="1491"/>
      <c r="C54" s="1491"/>
      <c r="D54" s="1491"/>
      <c r="E54" s="1491"/>
      <c r="F54" s="1491"/>
      <c r="G54" s="1491"/>
      <c r="H54" s="1491"/>
      <c r="I54" s="1491"/>
      <c r="J54" s="1491"/>
      <c r="K54" s="1491"/>
      <c r="L54" s="593"/>
      <c r="M54" s="759"/>
      <c r="N54" s="753"/>
      <c r="P54" s="1104" t="e">
        <f>+J55+#REF!</f>
        <v>#REF!</v>
      </c>
    </row>
    <row r="55" spans="1:16" ht="69" customHeight="1" x14ac:dyDescent="0.2">
      <c r="A55" s="42" t="s">
        <v>155</v>
      </c>
      <c r="B55" s="42" t="s">
        <v>158</v>
      </c>
      <c r="C55" s="8" t="s">
        <v>155</v>
      </c>
      <c r="D55" s="161" t="s">
        <v>1138</v>
      </c>
      <c r="E55" s="514">
        <v>1</v>
      </c>
      <c r="F55" s="440" t="s">
        <v>852</v>
      </c>
      <c r="G55" s="582" t="s">
        <v>688</v>
      </c>
      <c r="H55" s="44" t="s">
        <v>13</v>
      </c>
      <c r="I55" s="344">
        <v>1315.8</v>
      </c>
      <c r="J55" s="1034">
        <v>1273.5</v>
      </c>
      <c r="K55" s="366" t="s">
        <v>195</v>
      </c>
      <c r="L55" s="585" t="s">
        <v>855</v>
      </c>
      <c r="M55" s="928" t="s">
        <v>1149</v>
      </c>
      <c r="N55" s="1007" t="s">
        <v>1137</v>
      </c>
      <c r="P55" s="653" t="e">
        <f>+(#REF!*100)/P54</f>
        <v>#REF!</v>
      </c>
    </row>
    <row r="56" spans="1:16" ht="55.5" customHeight="1" x14ac:dyDescent="0.2">
      <c r="A56" s="42" t="s">
        <v>155</v>
      </c>
      <c r="B56" s="42" t="s">
        <v>158</v>
      </c>
      <c r="C56" s="8" t="s">
        <v>156</v>
      </c>
      <c r="D56" s="44" t="s">
        <v>851</v>
      </c>
      <c r="E56" s="448">
        <v>1</v>
      </c>
      <c r="F56" s="580" t="s">
        <v>853</v>
      </c>
      <c r="G56" s="452" t="s">
        <v>688</v>
      </c>
      <c r="H56" s="44" t="s">
        <v>13</v>
      </c>
      <c r="I56" s="344">
        <v>84</v>
      </c>
      <c r="J56" s="1034">
        <v>83.5</v>
      </c>
      <c r="K56" s="41" t="s">
        <v>403</v>
      </c>
      <c r="L56" s="1036">
        <v>45</v>
      </c>
      <c r="M56" s="1036">
        <v>59</v>
      </c>
      <c r="N56" s="1026" t="s">
        <v>1139</v>
      </c>
    </row>
    <row r="57" spans="1:16" ht="23.25" customHeight="1" x14ac:dyDescent="0.2">
      <c r="A57" s="1449" t="s">
        <v>155</v>
      </c>
      <c r="B57" s="1449" t="s">
        <v>158</v>
      </c>
      <c r="C57" s="1468" t="s">
        <v>157</v>
      </c>
      <c r="D57" s="1457" t="s">
        <v>607</v>
      </c>
      <c r="E57" s="1461">
        <v>1</v>
      </c>
      <c r="F57" s="1464" t="s">
        <v>856</v>
      </c>
      <c r="G57" s="1464" t="s">
        <v>688</v>
      </c>
      <c r="H57" s="261" t="s">
        <v>13</v>
      </c>
      <c r="I57" s="210">
        <v>891</v>
      </c>
      <c r="J57" s="1088">
        <v>937.6</v>
      </c>
      <c r="K57" s="1441" t="s">
        <v>194</v>
      </c>
      <c r="L57" s="1456" t="s">
        <v>854</v>
      </c>
      <c r="M57" s="1435" t="s">
        <v>1150</v>
      </c>
      <c r="N57" s="1441" t="s">
        <v>1151</v>
      </c>
    </row>
    <row r="58" spans="1:16" ht="18.75" customHeight="1" x14ac:dyDescent="0.2">
      <c r="A58" s="1449"/>
      <c r="B58" s="1449"/>
      <c r="C58" s="1468"/>
      <c r="D58" s="1457"/>
      <c r="E58" s="1462"/>
      <c r="F58" s="1465"/>
      <c r="G58" s="1465"/>
      <c r="H58" s="261" t="s">
        <v>1</v>
      </c>
      <c r="I58" s="227">
        <f>+I68+I73</f>
        <v>241</v>
      </c>
      <c r="J58" s="1097">
        <f>+J68+J73</f>
        <v>149.9</v>
      </c>
      <c r="K58" s="1441"/>
      <c r="L58" s="1449"/>
      <c r="M58" s="1436"/>
      <c r="N58" s="1441"/>
    </row>
    <row r="59" spans="1:16" ht="23.25" customHeight="1" x14ac:dyDescent="0.2">
      <c r="A59" s="1449"/>
      <c r="B59" s="1449"/>
      <c r="C59" s="1468"/>
      <c r="D59" s="1457"/>
      <c r="E59" s="1462"/>
      <c r="F59" s="1465"/>
      <c r="G59" s="1465"/>
      <c r="H59" s="261" t="s">
        <v>3</v>
      </c>
      <c r="I59" s="227">
        <f>+I71</f>
        <v>344.7</v>
      </c>
      <c r="J59" s="1097">
        <f>+J71</f>
        <v>137.1</v>
      </c>
      <c r="K59" s="1441"/>
      <c r="L59" s="1449"/>
      <c r="M59" s="1436"/>
      <c r="N59" s="1441"/>
    </row>
    <row r="60" spans="1:16" ht="17.25" hidden="1" customHeight="1" x14ac:dyDescent="0.2">
      <c r="A60" s="1449"/>
      <c r="B60" s="1449"/>
      <c r="C60" s="1468"/>
      <c r="D60" s="1457"/>
      <c r="E60" s="1462"/>
      <c r="F60" s="1465"/>
      <c r="G60" s="1465"/>
      <c r="H60" s="261" t="s">
        <v>4</v>
      </c>
      <c r="I60" s="227">
        <f>+I69</f>
        <v>0</v>
      </c>
      <c r="J60" s="1097">
        <f>+J69</f>
        <v>0</v>
      </c>
      <c r="K60" s="1441"/>
      <c r="L60" s="1449"/>
      <c r="M60" s="1436"/>
      <c r="N60" s="1441"/>
    </row>
    <row r="61" spans="1:16" s="36" customFormat="1" ht="22.5" customHeight="1" x14ac:dyDescent="0.2">
      <c r="A61" s="1449"/>
      <c r="B61" s="1449"/>
      <c r="C61" s="1468"/>
      <c r="D61" s="1457"/>
      <c r="E61" s="1463"/>
      <c r="F61" s="1466"/>
      <c r="G61" s="1466"/>
      <c r="H61" s="261" t="s">
        <v>11</v>
      </c>
      <c r="I61" s="227">
        <f>+I72</f>
        <v>631.20000000000005</v>
      </c>
      <c r="J61" s="1097">
        <f>+J72</f>
        <v>631.20000000000005</v>
      </c>
      <c r="K61" s="1441"/>
      <c r="L61" s="1449"/>
      <c r="M61" s="1436"/>
      <c r="N61" s="1441"/>
      <c r="O61" s="1105"/>
      <c r="P61" s="1105"/>
    </row>
    <row r="62" spans="1:16" s="36" customFormat="1" ht="57" customHeight="1" x14ac:dyDescent="0.2">
      <c r="A62" s="144" t="s">
        <v>155</v>
      </c>
      <c r="B62" s="144" t="s">
        <v>158</v>
      </c>
      <c r="C62" s="145" t="s">
        <v>361</v>
      </c>
      <c r="D62" s="146" t="s">
        <v>268</v>
      </c>
      <c r="E62" s="146">
        <v>1</v>
      </c>
      <c r="F62" s="146" t="s">
        <v>885</v>
      </c>
      <c r="G62" s="146"/>
      <c r="H62" s="146" t="s">
        <v>13</v>
      </c>
      <c r="I62" s="148">
        <v>20</v>
      </c>
      <c r="J62" s="1073">
        <v>0</v>
      </c>
      <c r="K62" s="1095" t="s">
        <v>526</v>
      </c>
      <c r="L62" s="1096" t="s">
        <v>884</v>
      </c>
      <c r="M62" s="1096" t="s">
        <v>884</v>
      </c>
      <c r="N62" s="977" t="s">
        <v>1148</v>
      </c>
      <c r="O62" s="1105"/>
      <c r="P62" s="1105"/>
    </row>
    <row r="63" spans="1:16" s="36" customFormat="1" ht="42.75" hidden="1" customHeight="1" x14ac:dyDescent="0.2">
      <c r="A63" s="144" t="s">
        <v>155</v>
      </c>
      <c r="B63" s="144" t="s">
        <v>158</v>
      </c>
      <c r="C63" s="145" t="s">
        <v>362</v>
      </c>
      <c r="D63" s="146" t="s">
        <v>32</v>
      </c>
      <c r="E63" s="146"/>
      <c r="F63" s="146"/>
      <c r="G63" s="146"/>
      <c r="H63" s="146" t="s">
        <v>13</v>
      </c>
      <c r="I63" s="148">
        <v>0</v>
      </c>
      <c r="J63" s="1087"/>
      <c r="K63" s="147" t="s">
        <v>527</v>
      </c>
      <c r="L63" s="145"/>
      <c r="M63" s="764"/>
      <c r="N63" s="977"/>
      <c r="O63" s="1105"/>
      <c r="P63" s="1105"/>
    </row>
    <row r="64" spans="1:16" s="36" customFormat="1" ht="45.75" customHeight="1" x14ac:dyDescent="0.2">
      <c r="A64" s="1459" t="s">
        <v>155</v>
      </c>
      <c r="B64" s="1459" t="s">
        <v>158</v>
      </c>
      <c r="C64" s="1185" t="s">
        <v>363</v>
      </c>
      <c r="D64" s="1444" t="s">
        <v>608</v>
      </c>
      <c r="E64" s="515">
        <v>1</v>
      </c>
      <c r="F64" s="146" t="s">
        <v>861</v>
      </c>
      <c r="G64" s="1444" t="s">
        <v>688</v>
      </c>
      <c r="H64" s="146" t="s">
        <v>13</v>
      </c>
      <c r="I64" s="148">
        <v>97</v>
      </c>
      <c r="J64" s="1073">
        <v>96.9</v>
      </c>
      <c r="K64" s="1093" t="s">
        <v>527</v>
      </c>
      <c r="L64" s="1092" t="s">
        <v>865</v>
      </c>
      <c r="M64" s="1092" t="s">
        <v>865</v>
      </c>
      <c r="N64" s="1093" t="s">
        <v>1147</v>
      </c>
      <c r="O64" s="1105"/>
      <c r="P64" s="1105"/>
    </row>
    <row r="65" spans="1:19" s="36" customFormat="1" ht="46.5" customHeight="1" x14ac:dyDescent="0.2">
      <c r="A65" s="1494"/>
      <c r="B65" s="1494"/>
      <c r="C65" s="1186"/>
      <c r="D65" s="1445"/>
      <c r="E65" s="515">
        <v>2</v>
      </c>
      <c r="F65" s="146" t="s">
        <v>860</v>
      </c>
      <c r="G65" s="1445"/>
      <c r="H65" s="146" t="s">
        <v>13</v>
      </c>
      <c r="I65" s="148">
        <v>132.9</v>
      </c>
      <c r="J65" s="1073">
        <v>132.69999999999999</v>
      </c>
      <c r="K65" s="1093" t="s">
        <v>527</v>
      </c>
      <c r="L65" s="1092" t="s">
        <v>866</v>
      </c>
      <c r="M65" s="1092" t="s">
        <v>866</v>
      </c>
      <c r="N65" s="1093" t="s">
        <v>1146</v>
      </c>
      <c r="O65" s="1105"/>
      <c r="P65" s="1105"/>
      <c r="S65" s="36" t="s">
        <v>864</v>
      </c>
    </row>
    <row r="66" spans="1:19" s="36" customFormat="1" ht="57.75" customHeight="1" x14ac:dyDescent="0.2">
      <c r="A66" s="1460"/>
      <c r="B66" s="1460"/>
      <c r="C66" s="1187"/>
      <c r="D66" s="1446"/>
      <c r="E66" s="515">
        <v>3</v>
      </c>
      <c r="F66" s="146" t="s">
        <v>1174</v>
      </c>
      <c r="G66" s="1446"/>
      <c r="H66" s="146" t="s">
        <v>13</v>
      </c>
      <c r="I66" s="148">
        <v>98</v>
      </c>
      <c r="J66" s="1073">
        <v>98</v>
      </c>
      <c r="K66" s="1093" t="s">
        <v>527</v>
      </c>
      <c r="L66" s="1094" t="s">
        <v>867</v>
      </c>
      <c r="M66" s="1094" t="s">
        <v>867</v>
      </c>
      <c r="N66" s="1093" t="s">
        <v>1145</v>
      </c>
      <c r="O66" s="1105"/>
      <c r="P66" s="1105"/>
    </row>
    <row r="67" spans="1:19" s="36" customFormat="1" ht="54" customHeight="1" x14ac:dyDescent="0.2">
      <c r="A67" s="144" t="s">
        <v>155</v>
      </c>
      <c r="B67" s="144" t="s">
        <v>158</v>
      </c>
      <c r="C67" s="145" t="s">
        <v>364</v>
      </c>
      <c r="D67" s="146" t="s">
        <v>611</v>
      </c>
      <c r="E67" s="515">
        <v>1</v>
      </c>
      <c r="F67" s="146" t="s">
        <v>862</v>
      </c>
      <c r="G67" s="146" t="s">
        <v>688</v>
      </c>
      <c r="H67" s="146" t="s">
        <v>13</v>
      </c>
      <c r="I67" s="148">
        <v>26.3</v>
      </c>
      <c r="J67" s="1073">
        <v>26.3</v>
      </c>
      <c r="K67" s="587" t="s">
        <v>528</v>
      </c>
      <c r="L67" s="605" t="s">
        <v>863</v>
      </c>
      <c r="M67" s="1098" t="s">
        <v>863</v>
      </c>
      <c r="N67" s="971" t="s">
        <v>1144</v>
      </c>
      <c r="O67" s="1105"/>
      <c r="P67" s="1105"/>
    </row>
    <row r="68" spans="1:19" s="36" customFormat="1" ht="68.25" customHeight="1" x14ac:dyDescent="0.2">
      <c r="A68" s="1485" t="s">
        <v>155</v>
      </c>
      <c r="B68" s="1485" t="s">
        <v>158</v>
      </c>
      <c r="C68" s="1145" t="s">
        <v>365</v>
      </c>
      <c r="D68" s="1126" t="s">
        <v>602</v>
      </c>
      <c r="E68" s="1197">
        <v>1</v>
      </c>
      <c r="F68" s="1188" t="s">
        <v>886</v>
      </c>
      <c r="G68" s="1188" t="s">
        <v>697</v>
      </c>
      <c r="H68" s="382" t="s">
        <v>1</v>
      </c>
      <c r="I68" s="148">
        <v>51</v>
      </c>
      <c r="J68" s="1073">
        <v>41.5</v>
      </c>
      <c r="K68" s="1442" t="s">
        <v>887</v>
      </c>
      <c r="L68" s="1145" t="s">
        <v>426</v>
      </c>
      <c r="M68" s="1437" t="s">
        <v>426</v>
      </c>
      <c r="N68" s="1442" t="s">
        <v>1175</v>
      </c>
      <c r="O68" s="1105"/>
      <c r="P68" s="1105"/>
    </row>
    <row r="69" spans="1:19" s="36" customFormat="1" ht="26.25" hidden="1" customHeight="1" x14ac:dyDescent="0.2">
      <c r="A69" s="1485"/>
      <c r="B69" s="1485"/>
      <c r="C69" s="1145"/>
      <c r="D69" s="1126"/>
      <c r="E69" s="1451"/>
      <c r="F69" s="1189"/>
      <c r="G69" s="1189"/>
      <c r="H69" s="382" t="s">
        <v>4</v>
      </c>
      <c r="I69" s="148"/>
      <c r="J69" s="1073"/>
      <c r="K69" s="1442"/>
      <c r="L69" s="1145"/>
      <c r="M69" s="1437"/>
      <c r="N69" s="1442"/>
      <c r="O69" s="1105"/>
      <c r="P69" s="1105"/>
    </row>
    <row r="70" spans="1:19" s="36" customFormat="1" ht="24" hidden="1" customHeight="1" x14ac:dyDescent="0.2">
      <c r="A70" s="1485"/>
      <c r="B70" s="1485"/>
      <c r="C70" s="1145"/>
      <c r="D70" s="1126"/>
      <c r="E70" s="1452"/>
      <c r="F70" s="1190"/>
      <c r="G70" s="1190"/>
      <c r="H70" s="382" t="s">
        <v>3</v>
      </c>
      <c r="I70" s="148">
        <v>0</v>
      </c>
      <c r="J70" s="1073"/>
      <c r="K70" s="1442"/>
      <c r="L70" s="1145"/>
      <c r="M70" s="1437"/>
      <c r="N70" s="1442"/>
      <c r="O70" s="1105"/>
      <c r="P70" s="1105"/>
    </row>
    <row r="71" spans="1:19" s="36" customFormat="1" ht="24.75" customHeight="1" x14ac:dyDescent="0.2">
      <c r="A71" s="1450" t="s">
        <v>155</v>
      </c>
      <c r="B71" s="1450" t="s">
        <v>158</v>
      </c>
      <c r="C71" s="1153" t="s">
        <v>366</v>
      </c>
      <c r="D71" s="1492" t="s">
        <v>296</v>
      </c>
      <c r="E71" s="1458">
        <v>1</v>
      </c>
      <c r="F71" s="1444" t="s">
        <v>735</v>
      </c>
      <c r="G71" s="1444" t="s">
        <v>697</v>
      </c>
      <c r="H71" s="146" t="s">
        <v>3</v>
      </c>
      <c r="I71" s="148">
        <v>344.7</v>
      </c>
      <c r="J71" s="1073">
        <v>137.1</v>
      </c>
      <c r="K71" s="1495" t="s">
        <v>529</v>
      </c>
      <c r="L71" s="1438" t="s">
        <v>616</v>
      </c>
      <c r="M71" s="1438" t="s">
        <v>616</v>
      </c>
      <c r="N71" s="1443" t="s">
        <v>1143</v>
      </c>
      <c r="O71" s="1105"/>
      <c r="P71" s="1105"/>
    </row>
    <row r="72" spans="1:19" s="36" customFormat="1" ht="24.75" customHeight="1" x14ac:dyDescent="0.2">
      <c r="A72" s="1450"/>
      <c r="B72" s="1450"/>
      <c r="C72" s="1153"/>
      <c r="D72" s="1492"/>
      <c r="E72" s="1496"/>
      <c r="F72" s="1445"/>
      <c r="G72" s="1445"/>
      <c r="H72" s="439" t="s">
        <v>11</v>
      </c>
      <c r="I72" s="148">
        <v>631.20000000000005</v>
      </c>
      <c r="J72" s="1073">
        <v>631.20000000000005</v>
      </c>
      <c r="K72" s="1495"/>
      <c r="L72" s="1438"/>
      <c r="M72" s="1438"/>
      <c r="N72" s="1443"/>
      <c r="O72" s="1105"/>
      <c r="P72" s="1105"/>
    </row>
    <row r="73" spans="1:19" s="36" customFormat="1" ht="24.75" customHeight="1" x14ac:dyDescent="0.2">
      <c r="A73" s="1450"/>
      <c r="B73" s="1450"/>
      <c r="C73" s="1153"/>
      <c r="D73" s="1492"/>
      <c r="E73" s="1497"/>
      <c r="F73" s="1446"/>
      <c r="G73" s="1446"/>
      <c r="H73" s="146" t="s">
        <v>1</v>
      </c>
      <c r="I73" s="148">
        <v>190</v>
      </c>
      <c r="J73" s="1073">
        <v>108.4</v>
      </c>
      <c r="K73" s="1495"/>
      <c r="L73" s="1438"/>
      <c r="M73" s="1438"/>
      <c r="N73" s="1443"/>
      <c r="O73" s="1105"/>
      <c r="P73" s="1105"/>
    </row>
    <row r="74" spans="1:19" s="36" customFormat="1" ht="20.25" hidden="1" customHeight="1" x14ac:dyDescent="0.2">
      <c r="A74" s="1459" t="s">
        <v>155</v>
      </c>
      <c r="B74" s="1459" t="s">
        <v>158</v>
      </c>
      <c r="C74" s="1185" t="s">
        <v>367</v>
      </c>
      <c r="D74" s="1444" t="s">
        <v>603</v>
      </c>
      <c r="E74" s="514"/>
      <c r="F74" s="440"/>
      <c r="G74" s="440"/>
      <c r="H74" s="146" t="s">
        <v>1</v>
      </c>
      <c r="I74" s="148"/>
      <c r="J74" s="821"/>
      <c r="K74" s="1229" t="s">
        <v>604</v>
      </c>
      <c r="L74" s="1439" t="s">
        <v>196</v>
      </c>
      <c r="M74" s="1422" t="s">
        <v>196</v>
      </c>
      <c r="N74" s="1229"/>
      <c r="O74" s="1105"/>
      <c r="P74" s="1105"/>
    </row>
    <row r="75" spans="1:19" s="36" customFormat="1" ht="21" hidden="1" customHeight="1" x14ac:dyDescent="0.2">
      <c r="A75" s="1460"/>
      <c r="B75" s="1460"/>
      <c r="C75" s="1187"/>
      <c r="D75" s="1446"/>
      <c r="E75" s="516"/>
      <c r="F75" s="441"/>
      <c r="G75" s="441"/>
      <c r="H75" s="146" t="s">
        <v>3</v>
      </c>
      <c r="I75" s="148"/>
      <c r="J75" s="821"/>
      <c r="K75" s="1230"/>
      <c r="L75" s="1440"/>
      <c r="M75" s="1423"/>
      <c r="N75" s="1230"/>
      <c r="O75" s="1105"/>
      <c r="P75" s="1105"/>
    </row>
    <row r="76" spans="1:19" s="36" customFormat="1" ht="31.5" hidden="1" customHeight="1" x14ac:dyDescent="0.2">
      <c r="A76" s="144" t="s">
        <v>155</v>
      </c>
      <c r="B76" s="144" t="s">
        <v>158</v>
      </c>
      <c r="C76" s="145" t="s">
        <v>368</v>
      </c>
      <c r="D76" s="146" t="s">
        <v>176</v>
      </c>
      <c r="E76" s="515"/>
      <c r="F76" s="146"/>
      <c r="G76" s="146"/>
      <c r="H76" s="146" t="s">
        <v>13</v>
      </c>
      <c r="I76" s="148"/>
      <c r="J76" s="821"/>
      <c r="K76" s="147" t="s">
        <v>605</v>
      </c>
      <c r="L76" s="486"/>
      <c r="M76" s="765"/>
      <c r="N76" s="977"/>
      <c r="O76" s="1105"/>
      <c r="P76" s="1105"/>
    </row>
    <row r="77" spans="1:19" s="36" customFormat="1" ht="29.25" hidden="1" customHeight="1" x14ac:dyDescent="0.2">
      <c r="A77" s="144" t="s">
        <v>155</v>
      </c>
      <c r="B77" s="144" t="s">
        <v>158</v>
      </c>
      <c r="C77" s="145" t="s">
        <v>369</v>
      </c>
      <c r="D77" s="146" t="s">
        <v>177</v>
      </c>
      <c r="E77" s="515"/>
      <c r="F77" s="146"/>
      <c r="G77" s="146"/>
      <c r="H77" s="146" t="s">
        <v>13</v>
      </c>
      <c r="I77" s="148"/>
      <c r="J77" s="821"/>
      <c r="K77" s="384" t="s">
        <v>605</v>
      </c>
      <c r="L77" s="448"/>
      <c r="M77" s="750"/>
      <c r="N77" s="978"/>
      <c r="O77" s="1105"/>
      <c r="P77" s="1105"/>
    </row>
    <row r="78" spans="1:19" s="36" customFormat="1" ht="62.25" customHeight="1" x14ac:dyDescent="0.2">
      <c r="A78" s="383" t="s">
        <v>155</v>
      </c>
      <c r="B78" s="383" t="s">
        <v>158</v>
      </c>
      <c r="C78" s="381" t="s">
        <v>552</v>
      </c>
      <c r="D78" s="382" t="s">
        <v>525</v>
      </c>
      <c r="E78" s="474">
        <v>1</v>
      </c>
      <c r="F78" s="579" t="s">
        <v>1176</v>
      </c>
      <c r="G78" s="579" t="s">
        <v>688</v>
      </c>
      <c r="H78" s="382" t="s">
        <v>13</v>
      </c>
      <c r="I78" s="148">
        <v>80.3</v>
      </c>
      <c r="J78" s="821"/>
      <c r="K78" s="1091" t="s">
        <v>531</v>
      </c>
      <c r="L78" s="1092" t="s">
        <v>615</v>
      </c>
      <c r="M78" s="1092" t="s">
        <v>615</v>
      </c>
      <c r="N78" s="1091" t="s">
        <v>1142</v>
      </c>
      <c r="O78" s="1105"/>
      <c r="P78" s="1105"/>
    </row>
    <row r="79" spans="1:19" s="36" customFormat="1" ht="44.25" customHeight="1" x14ac:dyDescent="0.2">
      <c r="A79" s="383" t="s">
        <v>155</v>
      </c>
      <c r="B79" s="383" t="s">
        <v>158</v>
      </c>
      <c r="C79" s="381" t="s">
        <v>370</v>
      </c>
      <c r="D79" s="382" t="s">
        <v>360</v>
      </c>
      <c r="E79" s="474">
        <v>1</v>
      </c>
      <c r="F79" s="439" t="s">
        <v>741</v>
      </c>
      <c r="G79" s="439" t="s">
        <v>688</v>
      </c>
      <c r="H79" s="382" t="s">
        <v>13</v>
      </c>
      <c r="I79" s="148">
        <v>340.5</v>
      </c>
      <c r="J79" s="1073">
        <v>394.3</v>
      </c>
      <c r="K79" s="1091" t="s">
        <v>530</v>
      </c>
      <c r="L79" s="1092" t="s">
        <v>869</v>
      </c>
      <c r="M79" s="1092" t="s">
        <v>869</v>
      </c>
      <c r="N79" s="1091" t="s">
        <v>1141</v>
      </c>
      <c r="O79" s="1105"/>
      <c r="P79" s="1105"/>
    </row>
    <row r="80" spans="1:19" s="36" customFormat="1" ht="65.25" customHeight="1" x14ac:dyDescent="0.2">
      <c r="A80" s="214" t="s">
        <v>155</v>
      </c>
      <c r="B80" s="214" t="s">
        <v>158</v>
      </c>
      <c r="C80" s="262" t="s">
        <v>371</v>
      </c>
      <c r="D80" s="386" t="s">
        <v>392</v>
      </c>
      <c r="E80" s="485">
        <v>1</v>
      </c>
      <c r="F80" s="586" t="s">
        <v>868</v>
      </c>
      <c r="G80" s="584" t="s">
        <v>688</v>
      </c>
      <c r="H80" s="584" t="s">
        <v>13</v>
      </c>
      <c r="I80" s="148">
        <v>8.8000000000000007</v>
      </c>
      <c r="J80" s="1073">
        <v>8.8000000000000007</v>
      </c>
      <c r="K80" s="1091" t="s">
        <v>888</v>
      </c>
      <c r="L80" s="1092" t="s">
        <v>859</v>
      </c>
      <c r="M80" s="1092" t="s">
        <v>859</v>
      </c>
      <c r="N80" s="1091" t="s">
        <v>1140</v>
      </c>
      <c r="O80" s="1105"/>
      <c r="P80" s="1105"/>
    </row>
    <row r="81" spans="1:14" ht="94.5" customHeight="1" x14ac:dyDescent="0.2">
      <c r="A81" s="371" t="s">
        <v>155</v>
      </c>
      <c r="B81" s="371" t="s">
        <v>158</v>
      </c>
      <c r="C81" s="371" t="s">
        <v>158</v>
      </c>
      <c r="D81" s="367" t="s">
        <v>43</v>
      </c>
      <c r="E81" s="448">
        <v>1</v>
      </c>
      <c r="F81" s="330" t="s">
        <v>741</v>
      </c>
      <c r="G81" s="472" t="s">
        <v>688</v>
      </c>
      <c r="H81" s="367" t="s">
        <v>1</v>
      </c>
      <c r="I81" s="361">
        <v>60</v>
      </c>
      <c r="J81" s="1072">
        <v>54</v>
      </c>
      <c r="K81" s="1011" t="s">
        <v>56</v>
      </c>
      <c r="L81" s="1052">
        <v>8</v>
      </c>
      <c r="M81" s="1052">
        <v>5</v>
      </c>
      <c r="N81" s="1078" t="s">
        <v>1177</v>
      </c>
    </row>
    <row r="82" spans="1:14" ht="48" customHeight="1" x14ac:dyDescent="0.2">
      <c r="A82" s="371" t="s">
        <v>155</v>
      </c>
      <c r="B82" s="371" t="s">
        <v>158</v>
      </c>
      <c r="C82" s="371" t="s">
        <v>159</v>
      </c>
      <c r="D82" s="367" t="s">
        <v>329</v>
      </c>
      <c r="E82" s="474">
        <v>1</v>
      </c>
      <c r="F82" s="513" t="s">
        <v>742</v>
      </c>
      <c r="G82" s="146" t="s">
        <v>688</v>
      </c>
      <c r="H82" s="367" t="s">
        <v>1</v>
      </c>
      <c r="I82" s="361">
        <v>100.5</v>
      </c>
      <c r="J82" s="1072">
        <v>95.5</v>
      </c>
      <c r="K82" s="1011" t="s">
        <v>57</v>
      </c>
      <c r="L82" s="1052">
        <v>100</v>
      </c>
      <c r="M82" s="1052">
        <v>100</v>
      </c>
      <c r="N82" s="1027" t="s">
        <v>1128</v>
      </c>
    </row>
    <row r="83" spans="1:14" ht="21.75" hidden="1" customHeight="1" x14ac:dyDescent="0.2">
      <c r="A83" s="1120" t="s">
        <v>155</v>
      </c>
      <c r="B83" s="1120" t="s">
        <v>158</v>
      </c>
      <c r="C83" s="1120" t="s">
        <v>160</v>
      </c>
      <c r="D83" s="1122" t="s">
        <v>242</v>
      </c>
      <c r="E83" s="403"/>
      <c r="F83" s="403"/>
      <c r="G83" s="403"/>
      <c r="H83" s="367" t="s">
        <v>4</v>
      </c>
      <c r="I83" s="361"/>
      <c r="J83" s="1072"/>
      <c r="K83" s="1137" t="s">
        <v>243</v>
      </c>
      <c r="L83" s="1183"/>
      <c r="M83" s="1424"/>
      <c r="N83" s="1137"/>
    </row>
    <row r="84" spans="1:14" ht="18.75" hidden="1" customHeight="1" x14ac:dyDescent="0.2">
      <c r="A84" s="1120"/>
      <c r="B84" s="1120"/>
      <c r="C84" s="1120"/>
      <c r="D84" s="1122"/>
      <c r="E84" s="403"/>
      <c r="F84" s="403"/>
      <c r="G84" s="403"/>
      <c r="H84" s="367" t="s">
        <v>1</v>
      </c>
      <c r="I84" s="361"/>
      <c r="J84" s="1072"/>
      <c r="K84" s="1137"/>
      <c r="L84" s="1184"/>
      <c r="M84" s="1425"/>
      <c r="N84" s="1137"/>
    </row>
    <row r="85" spans="1:14" ht="24" customHeight="1" x14ac:dyDescent="0.2">
      <c r="A85" s="1183" t="s">
        <v>155</v>
      </c>
      <c r="B85" s="1183" t="s">
        <v>158</v>
      </c>
      <c r="C85" s="1183" t="s">
        <v>161</v>
      </c>
      <c r="D85" s="1127" t="s">
        <v>398</v>
      </c>
      <c r="E85" s="1234">
        <v>1</v>
      </c>
      <c r="F85" s="1479" t="s">
        <v>857</v>
      </c>
      <c r="G85" s="1231" t="s">
        <v>688</v>
      </c>
      <c r="H85" s="367" t="s">
        <v>1</v>
      </c>
      <c r="I85" s="361">
        <v>6.5</v>
      </c>
      <c r="J85" s="1072">
        <v>6.5</v>
      </c>
      <c r="K85" s="1023" t="s">
        <v>401</v>
      </c>
      <c r="L85" s="1076" t="s">
        <v>400</v>
      </c>
      <c r="M85" s="1076" t="s">
        <v>400</v>
      </c>
      <c r="N85" s="1023" t="s">
        <v>1130</v>
      </c>
    </row>
    <row r="86" spans="1:14" ht="19.5" customHeight="1" x14ac:dyDescent="0.2">
      <c r="A86" s="1266"/>
      <c r="B86" s="1266"/>
      <c r="C86" s="1266"/>
      <c r="D86" s="1262"/>
      <c r="E86" s="1477"/>
      <c r="F86" s="1480"/>
      <c r="G86" s="1475"/>
      <c r="H86" s="367" t="s">
        <v>4</v>
      </c>
      <c r="I86" s="361">
        <v>4.8</v>
      </c>
      <c r="J86" s="1072">
        <v>4.2</v>
      </c>
      <c r="K86" s="385"/>
      <c r="L86" s="1077"/>
      <c r="M86" s="1077"/>
      <c r="N86" s="385"/>
    </row>
    <row r="87" spans="1:14" ht="22.5" customHeight="1" x14ac:dyDescent="0.2">
      <c r="A87" s="1184"/>
      <c r="B87" s="1184"/>
      <c r="C87" s="1184"/>
      <c r="D87" s="1128"/>
      <c r="E87" s="1478"/>
      <c r="F87" s="1481"/>
      <c r="G87" s="1476"/>
      <c r="H87" s="367" t="s">
        <v>3</v>
      </c>
      <c r="I87" s="361">
        <v>27.3</v>
      </c>
      <c r="J87" s="1072">
        <v>23.7</v>
      </c>
      <c r="K87" s="1024"/>
      <c r="L87" s="1075"/>
      <c r="M87" s="1075"/>
      <c r="N87" s="1024"/>
    </row>
    <row r="88" spans="1:14" ht="18" customHeight="1" x14ac:dyDescent="0.2">
      <c r="A88" s="1183" t="s">
        <v>155</v>
      </c>
      <c r="B88" s="1183" t="s">
        <v>158</v>
      </c>
      <c r="C88" s="1183" t="s">
        <v>162</v>
      </c>
      <c r="D88" s="1127" t="s">
        <v>566</v>
      </c>
      <c r="E88" s="1234">
        <v>1</v>
      </c>
      <c r="F88" s="1479" t="s">
        <v>857</v>
      </c>
      <c r="G88" s="1231" t="s">
        <v>688</v>
      </c>
      <c r="H88" s="367" t="s">
        <v>1</v>
      </c>
      <c r="I88" s="361">
        <v>2.7</v>
      </c>
      <c r="J88" s="1072">
        <v>2.2000000000000002</v>
      </c>
      <c r="K88" s="1023" t="s">
        <v>197</v>
      </c>
      <c r="L88" s="1076" t="s">
        <v>397</v>
      </c>
      <c r="M88" s="1076" t="s">
        <v>397</v>
      </c>
      <c r="N88" s="1023" t="s">
        <v>1131</v>
      </c>
    </row>
    <row r="89" spans="1:14" ht="18" customHeight="1" x14ac:dyDescent="0.2">
      <c r="A89" s="1266"/>
      <c r="B89" s="1266"/>
      <c r="C89" s="1266"/>
      <c r="D89" s="1262"/>
      <c r="E89" s="1477"/>
      <c r="F89" s="1480"/>
      <c r="G89" s="1475"/>
      <c r="H89" s="367" t="s">
        <v>4</v>
      </c>
      <c r="I89" s="361">
        <v>1.6</v>
      </c>
      <c r="J89" s="1072">
        <v>1.4</v>
      </c>
      <c r="K89" s="385"/>
      <c r="L89" s="1077"/>
      <c r="M89" s="1077"/>
      <c r="N89" s="385"/>
    </row>
    <row r="90" spans="1:14" ht="18" customHeight="1" x14ac:dyDescent="0.2">
      <c r="A90" s="1184"/>
      <c r="B90" s="1184"/>
      <c r="C90" s="1184"/>
      <c r="D90" s="1128"/>
      <c r="E90" s="1478"/>
      <c r="F90" s="1481"/>
      <c r="G90" s="1476"/>
      <c r="H90" s="367" t="s">
        <v>3</v>
      </c>
      <c r="I90" s="361">
        <v>9.1999999999999993</v>
      </c>
      <c r="J90" s="1072">
        <v>8.1</v>
      </c>
      <c r="K90" s="1024"/>
      <c r="L90" s="1075"/>
      <c r="M90" s="1075"/>
      <c r="N90" s="1024"/>
    </row>
    <row r="91" spans="1:14" ht="21.75" customHeight="1" x14ac:dyDescent="0.2">
      <c r="A91" s="1183" t="s">
        <v>155</v>
      </c>
      <c r="B91" s="1183" t="s">
        <v>158</v>
      </c>
      <c r="C91" s="1183" t="s">
        <v>163</v>
      </c>
      <c r="D91" s="1127" t="s">
        <v>399</v>
      </c>
      <c r="E91" s="1234">
        <v>1</v>
      </c>
      <c r="F91" s="1479" t="s">
        <v>857</v>
      </c>
      <c r="G91" s="1231" t="s">
        <v>688</v>
      </c>
      <c r="H91" s="367" t="s">
        <v>1</v>
      </c>
      <c r="I91" s="361">
        <v>20</v>
      </c>
      <c r="J91" s="1072">
        <v>18.3</v>
      </c>
      <c r="K91" s="1023" t="s">
        <v>406</v>
      </c>
      <c r="L91" s="1076" t="s">
        <v>402</v>
      </c>
      <c r="M91" s="1076" t="s">
        <v>402</v>
      </c>
      <c r="N91" s="1242" t="s">
        <v>1132</v>
      </c>
    </row>
    <row r="92" spans="1:14" ht="21.75" customHeight="1" x14ac:dyDescent="0.2">
      <c r="A92" s="1266"/>
      <c r="B92" s="1266"/>
      <c r="C92" s="1266"/>
      <c r="D92" s="1262"/>
      <c r="E92" s="1477"/>
      <c r="F92" s="1480"/>
      <c r="G92" s="1475"/>
      <c r="H92" s="367" t="s">
        <v>4</v>
      </c>
      <c r="I92" s="361">
        <v>11</v>
      </c>
      <c r="J92" s="1072">
        <v>10.3</v>
      </c>
      <c r="K92" s="385"/>
      <c r="L92" s="1077"/>
      <c r="M92" s="1077"/>
      <c r="N92" s="1421"/>
    </row>
    <row r="93" spans="1:14" ht="22.5" customHeight="1" x14ac:dyDescent="0.2">
      <c r="A93" s="1184"/>
      <c r="B93" s="1184"/>
      <c r="C93" s="1184"/>
      <c r="D93" s="1128"/>
      <c r="E93" s="1478"/>
      <c r="F93" s="1481"/>
      <c r="G93" s="1476"/>
      <c r="H93" s="367" t="s">
        <v>3</v>
      </c>
      <c r="I93" s="361">
        <v>62</v>
      </c>
      <c r="J93" s="1072">
        <v>58.4</v>
      </c>
      <c r="K93" s="1024"/>
      <c r="L93" s="1015"/>
      <c r="M93" s="1074"/>
      <c r="N93" s="1024"/>
    </row>
    <row r="94" spans="1:14" ht="29.25" hidden="1" customHeight="1" x14ac:dyDescent="0.2">
      <c r="A94" s="360" t="s">
        <v>155</v>
      </c>
      <c r="B94" s="360" t="s">
        <v>158</v>
      </c>
      <c r="C94" s="360" t="s">
        <v>164</v>
      </c>
      <c r="D94" s="369" t="s">
        <v>613</v>
      </c>
      <c r="E94" s="405"/>
      <c r="F94" s="405"/>
      <c r="G94" s="405"/>
      <c r="H94" s="367" t="s">
        <v>1</v>
      </c>
      <c r="I94" s="361">
        <v>0</v>
      </c>
      <c r="J94" s="1072"/>
      <c r="K94" s="1024" t="s">
        <v>215</v>
      </c>
      <c r="L94" s="1015"/>
      <c r="M94" s="1074"/>
      <c r="N94" s="1024"/>
    </row>
    <row r="95" spans="1:14" ht="43.5" customHeight="1" x14ac:dyDescent="0.2">
      <c r="A95" s="552" t="s">
        <v>155</v>
      </c>
      <c r="B95" s="552" t="s">
        <v>158</v>
      </c>
      <c r="C95" s="552" t="s">
        <v>165</v>
      </c>
      <c r="D95" s="551" t="s">
        <v>845</v>
      </c>
      <c r="E95" s="553">
        <v>1</v>
      </c>
      <c r="F95" s="553" t="s">
        <v>1178</v>
      </c>
      <c r="G95" s="553" t="s">
        <v>697</v>
      </c>
      <c r="H95" s="550" t="s">
        <v>3</v>
      </c>
      <c r="I95" s="396">
        <v>5.9</v>
      </c>
      <c r="J95" s="1072">
        <v>5.8</v>
      </c>
      <c r="K95" s="1024" t="s">
        <v>899</v>
      </c>
      <c r="L95" s="1015" t="s">
        <v>898</v>
      </c>
      <c r="M95" s="1075" t="s">
        <v>898</v>
      </c>
      <c r="N95" s="1024" t="s">
        <v>1129</v>
      </c>
    </row>
    <row r="96" spans="1:14" ht="24" customHeight="1" x14ac:dyDescent="0.2">
      <c r="A96" s="371"/>
      <c r="B96" s="371"/>
      <c r="C96" s="104"/>
      <c r="D96" s="365" t="s">
        <v>52</v>
      </c>
      <c r="E96" s="401"/>
      <c r="F96" s="401"/>
      <c r="G96" s="401"/>
      <c r="H96" s="91"/>
      <c r="I96" s="1079">
        <f>+I97+I98+I99+I100+I101</f>
        <v>3819.2</v>
      </c>
      <c r="J96" s="1079">
        <f>+J97+J98+J99+J100+J101</f>
        <v>3501.2</v>
      </c>
      <c r="K96" s="149"/>
      <c r="L96" s="597"/>
      <c r="M96" s="766"/>
      <c r="N96" s="753"/>
    </row>
    <row r="97" spans="1:14" ht="15" customHeight="1" x14ac:dyDescent="0.2">
      <c r="A97" s="371"/>
      <c r="B97" s="371"/>
      <c r="C97" s="371"/>
      <c r="D97" s="92"/>
      <c r="E97" s="92"/>
      <c r="F97" s="92"/>
      <c r="G97" s="92"/>
      <c r="H97" s="84" t="s">
        <v>39</v>
      </c>
      <c r="I97" s="1080">
        <f>+I91+I88+I85+I82+I81+I68+I73</f>
        <v>430.7</v>
      </c>
      <c r="J97" s="1080">
        <f>+J91+J88+J85+J82+J81+J68+J73</f>
        <v>326.39999999999998</v>
      </c>
      <c r="K97" s="150"/>
      <c r="L97" s="598"/>
      <c r="M97" s="767"/>
      <c r="N97" s="753"/>
    </row>
    <row r="98" spans="1:14" ht="15" customHeight="1" x14ac:dyDescent="0.2">
      <c r="A98" s="151"/>
      <c r="B98" s="152"/>
      <c r="C98" s="371"/>
      <c r="D98" s="92"/>
      <c r="E98" s="92"/>
      <c r="F98" s="92"/>
      <c r="G98" s="92"/>
      <c r="H98" s="84" t="s">
        <v>235</v>
      </c>
      <c r="I98" s="1080">
        <f>+I57+I56+I55</f>
        <v>2290.8000000000002</v>
      </c>
      <c r="J98" s="1080">
        <f>+J57+J56+J55</f>
        <v>2294.6</v>
      </c>
      <c r="K98" s="153"/>
      <c r="L98" s="598"/>
      <c r="M98" s="767"/>
      <c r="N98" s="753"/>
    </row>
    <row r="99" spans="1:14" x14ac:dyDescent="0.2">
      <c r="A99" s="151"/>
      <c r="B99" s="152"/>
      <c r="C99" s="371"/>
      <c r="D99" s="92"/>
      <c r="E99" s="92"/>
      <c r="F99" s="92"/>
      <c r="G99" s="92"/>
      <c r="H99" s="84" t="s">
        <v>40</v>
      </c>
      <c r="I99" s="1080">
        <f>+I90+I87+I93+I71+I95</f>
        <v>449.09999999999997</v>
      </c>
      <c r="J99" s="1080">
        <f>+J90+J87+J93+J71+J95</f>
        <v>233.1</v>
      </c>
      <c r="K99" s="153"/>
      <c r="L99" s="598"/>
      <c r="M99" s="767"/>
      <c r="N99" s="753"/>
    </row>
    <row r="100" spans="1:14" x14ac:dyDescent="0.2">
      <c r="A100" s="151"/>
      <c r="B100" s="152"/>
      <c r="C100" s="371"/>
      <c r="D100" s="92"/>
      <c r="E100" s="92"/>
      <c r="F100" s="92"/>
      <c r="G100" s="92"/>
      <c r="H100" s="84" t="s">
        <v>174</v>
      </c>
      <c r="I100" s="1080">
        <f>+I92+I89+I86</f>
        <v>17.399999999999999</v>
      </c>
      <c r="J100" s="1080">
        <f>+J92+J89+J86</f>
        <v>15.900000000000002</v>
      </c>
      <c r="K100" s="153"/>
      <c r="L100" s="598"/>
      <c r="M100" s="767"/>
      <c r="N100" s="753"/>
    </row>
    <row r="101" spans="1:14" x14ac:dyDescent="0.2">
      <c r="A101" s="151"/>
      <c r="B101" s="152"/>
      <c r="C101" s="371"/>
      <c r="D101" s="154"/>
      <c r="E101" s="154"/>
      <c r="F101" s="154"/>
      <c r="G101" s="154"/>
      <c r="H101" s="155" t="s">
        <v>565</v>
      </c>
      <c r="I101" s="1080">
        <f>+I72</f>
        <v>631.20000000000005</v>
      </c>
      <c r="J101" s="1080">
        <f>+J72</f>
        <v>631.20000000000005</v>
      </c>
      <c r="K101" s="153"/>
      <c r="L101" s="598"/>
      <c r="M101" s="767"/>
      <c r="N101" s="753"/>
    </row>
    <row r="102" spans="1:14" ht="18.75" customHeight="1" x14ac:dyDescent="0.2">
      <c r="A102" s="1486" t="s">
        <v>511</v>
      </c>
      <c r="B102" s="1486"/>
      <c r="C102" s="1486"/>
      <c r="D102" s="1486"/>
      <c r="E102" s="1486"/>
      <c r="F102" s="1486"/>
      <c r="G102" s="1486"/>
      <c r="H102" s="1486"/>
      <c r="I102" s="1486"/>
      <c r="J102" s="1486"/>
      <c r="K102" s="1486"/>
      <c r="L102" s="590"/>
      <c r="M102" s="756"/>
      <c r="N102" s="753"/>
    </row>
    <row r="103" spans="1:14" ht="63.75" customHeight="1" x14ac:dyDescent="0.2">
      <c r="A103" s="374" t="s">
        <v>155</v>
      </c>
      <c r="B103" s="374" t="s">
        <v>159</v>
      </c>
      <c r="C103" s="374" t="s">
        <v>157</v>
      </c>
      <c r="D103" s="367" t="s">
        <v>25</v>
      </c>
      <c r="E103" s="448">
        <v>1</v>
      </c>
      <c r="F103" s="330" t="s">
        <v>755</v>
      </c>
      <c r="G103" s="472" t="s">
        <v>688</v>
      </c>
      <c r="H103" s="367" t="s">
        <v>1</v>
      </c>
      <c r="I103" s="344">
        <v>30</v>
      </c>
      <c r="J103" s="344">
        <v>25.3</v>
      </c>
      <c r="K103" s="364" t="s">
        <v>58</v>
      </c>
      <c r="L103" s="1052">
        <v>7</v>
      </c>
      <c r="M103" s="1052">
        <v>5</v>
      </c>
      <c r="N103" s="1027" t="s">
        <v>1133</v>
      </c>
    </row>
    <row r="104" spans="1:14" ht="21.75" customHeight="1" x14ac:dyDescent="0.2">
      <c r="A104" s="1312" t="s">
        <v>155</v>
      </c>
      <c r="B104" s="1312" t="s">
        <v>159</v>
      </c>
      <c r="C104" s="1312" t="s">
        <v>158</v>
      </c>
      <c r="D104" s="1122" t="s">
        <v>295</v>
      </c>
      <c r="E104" s="1234">
        <v>1</v>
      </c>
      <c r="F104" s="1231" t="s">
        <v>657</v>
      </c>
      <c r="G104" s="1227" t="s">
        <v>697</v>
      </c>
      <c r="H104" s="367" t="s">
        <v>1</v>
      </c>
      <c r="I104" s="344">
        <v>0</v>
      </c>
      <c r="J104" s="344">
        <v>0</v>
      </c>
      <c r="K104" s="1122" t="s">
        <v>199</v>
      </c>
      <c r="L104" s="1165">
        <v>1</v>
      </c>
      <c r="M104" s="1426">
        <v>1</v>
      </c>
      <c r="N104" s="1127" t="s">
        <v>1134</v>
      </c>
    </row>
    <row r="105" spans="1:14" ht="21.75" customHeight="1" x14ac:dyDescent="0.2">
      <c r="A105" s="1312"/>
      <c r="B105" s="1312"/>
      <c r="C105" s="1312"/>
      <c r="D105" s="1122"/>
      <c r="E105" s="1477"/>
      <c r="F105" s="1475"/>
      <c r="G105" s="1383"/>
      <c r="H105" s="367" t="s">
        <v>11</v>
      </c>
      <c r="I105" s="344">
        <v>28.5</v>
      </c>
      <c r="J105" s="344">
        <v>28.5</v>
      </c>
      <c r="K105" s="1122"/>
      <c r="L105" s="1165"/>
      <c r="M105" s="1426"/>
      <c r="N105" s="1262"/>
    </row>
    <row r="106" spans="1:14" ht="21.75" customHeight="1" x14ac:dyDescent="0.2">
      <c r="A106" s="1312"/>
      <c r="B106" s="1312"/>
      <c r="C106" s="1312"/>
      <c r="D106" s="1122"/>
      <c r="E106" s="1477"/>
      <c r="F106" s="1475"/>
      <c r="G106" s="1383"/>
      <c r="H106" s="367" t="s">
        <v>3</v>
      </c>
      <c r="I106" s="344">
        <v>165.3</v>
      </c>
      <c r="J106" s="344">
        <v>0.3</v>
      </c>
      <c r="K106" s="1122"/>
      <c r="L106" s="1165"/>
      <c r="M106" s="1426"/>
      <c r="N106" s="1262"/>
    </row>
    <row r="107" spans="1:14" ht="21.75" customHeight="1" x14ac:dyDescent="0.2">
      <c r="A107" s="1312"/>
      <c r="B107" s="1312"/>
      <c r="C107" s="1312"/>
      <c r="D107" s="1122"/>
      <c r="E107" s="1478"/>
      <c r="F107" s="1476"/>
      <c r="G107" s="1228"/>
      <c r="H107" s="367" t="s">
        <v>4</v>
      </c>
      <c r="I107" s="396">
        <v>16.399999999999999</v>
      </c>
      <c r="J107" s="396">
        <v>0</v>
      </c>
      <c r="K107" s="1122"/>
      <c r="L107" s="1165"/>
      <c r="M107" s="1426"/>
      <c r="N107" s="1128"/>
    </row>
    <row r="108" spans="1:14" ht="19.5" customHeight="1" x14ac:dyDescent="0.2">
      <c r="A108" s="1313" t="s">
        <v>155</v>
      </c>
      <c r="B108" s="1313" t="s">
        <v>159</v>
      </c>
      <c r="C108" s="1312" t="s">
        <v>159</v>
      </c>
      <c r="D108" s="1122" t="s">
        <v>294</v>
      </c>
      <c r="E108" s="1234">
        <v>1</v>
      </c>
      <c r="F108" s="1231" t="s">
        <v>657</v>
      </c>
      <c r="G108" s="1227" t="s">
        <v>697</v>
      </c>
      <c r="H108" s="367" t="s">
        <v>1</v>
      </c>
      <c r="I108" s="344">
        <v>122.3</v>
      </c>
      <c r="J108" s="344">
        <v>120.2</v>
      </c>
      <c r="K108" s="1122" t="s">
        <v>199</v>
      </c>
      <c r="L108" s="1162">
        <v>1</v>
      </c>
      <c r="M108" s="1427">
        <v>1</v>
      </c>
      <c r="N108" s="1127" t="s">
        <v>1135</v>
      </c>
    </row>
    <row r="109" spans="1:14" ht="19.5" customHeight="1" x14ac:dyDescent="0.2">
      <c r="A109" s="1474"/>
      <c r="B109" s="1474"/>
      <c r="C109" s="1312"/>
      <c r="D109" s="1122"/>
      <c r="E109" s="1477"/>
      <c r="F109" s="1475"/>
      <c r="G109" s="1383"/>
      <c r="H109" s="367" t="s">
        <v>11</v>
      </c>
      <c r="I109" s="344">
        <v>160.30000000000001</v>
      </c>
      <c r="J109" s="344">
        <v>117.8</v>
      </c>
      <c r="K109" s="1122"/>
      <c r="L109" s="1267"/>
      <c r="M109" s="1428"/>
      <c r="N109" s="1262"/>
    </row>
    <row r="110" spans="1:14" ht="19.5" customHeight="1" x14ac:dyDescent="0.2">
      <c r="A110" s="1474"/>
      <c r="B110" s="1474"/>
      <c r="C110" s="1312"/>
      <c r="D110" s="1122"/>
      <c r="E110" s="1477"/>
      <c r="F110" s="1475"/>
      <c r="G110" s="1383"/>
      <c r="H110" s="367" t="s">
        <v>3</v>
      </c>
      <c r="I110" s="344">
        <v>1035.7</v>
      </c>
      <c r="J110" s="344">
        <v>529.6</v>
      </c>
      <c r="K110" s="1122"/>
      <c r="L110" s="1267"/>
      <c r="M110" s="1428"/>
      <c r="N110" s="1262"/>
    </row>
    <row r="111" spans="1:14" ht="19.5" customHeight="1" x14ac:dyDescent="0.2">
      <c r="A111" s="1448"/>
      <c r="B111" s="1448"/>
      <c r="C111" s="1312"/>
      <c r="D111" s="1122"/>
      <c r="E111" s="1478"/>
      <c r="F111" s="1476"/>
      <c r="G111" s="1228"/>
      <c r="H111" s="367" t="s">
        <v>4</v>
      </c>
      <c r="I111" s="396">
        <v>88.1</v>
      </c>
      <c r="J111" s="396">
        <v>60.4</v>
      </c>
      <c r="K111" s="1122"/>
      <c r="L111" s="1163"/>
      <c r="M111" s="1429"/>
      <c r="N111" s="1128"/>
    </row>
    <row r="112" spans="1:14" ht="96" customHeight="1" x14ac:dyDescent="0.2">
      <c r="A112" s="374" t="s">
        <v>155</v>
      </c>
      <c r="B112" s="374" t="s">
        <v>159</v>
      </c>
      <c r="C112" s="374" t="s">
        <v>161</v>
      </c>
      <c r="D112" s="367" t="s">
        <v>20</v>
      </c>
      <c r="E112" s="448">
        <v>1</v>
      </c>
      <c r="F112" s="484" t="s">
        <v>756</v>
      </c>
      <c r="G112" s="472" t="s">
        <v>684</v>
      </c>
      <c r="H112" s="367" t="s">
        <v>1</v>
      </c>
      <c r="I112" s="396">
        <v>3</v>
      </c>
      <c r="J112" s="396">
        <v>0</v>
      </c>
      <c r="K112" s="367" t="s">
        <v>60</v>
      </c>
      <c r="L112" s="585">
        <v>53</v>
      </c>
      <c r="M112" s="928">
        <v>76</v>
      </c>
      <c r="N112" s="1007" t="s">
        <v>1179</v>
      </c>
    </row>
    <row r="113" spans="1:14" ht="41.25" customHeight="1" x14ac:dyDescent="0.2">
      <c r="A113" s="374" t="s">
        <v>155</v>
      </c>
      <c r="B113" s="374" t="s">
        <v>159</v>
      </c>
      <c r="C113" s="374" t="s">
        <v>162</v>
      </c>
      <c r="D113" s="367" t="s">
        <v>321</v>
      </c>
      <c r="E113" s="448">
        <v>1</v>
      </c>
      <c r="F113" s="484" t="s">
        <v>757</v>
      </c>
      <c r="G113" s="90" t="s">
        <v>649</v>
      </c>
      <c r="H113" s="367" t="s">
        <v>1</v>
      </c>
      <c r="I113" s="396">
        <v>200</v>
      </c>
      <c r="J113" s="396">
        <v>52.9</v>
      </c>
      <c r="K113" s="364" t="s">
        <v>912</v>
      </c>
      <c r="L113" s="585">
        <v>6</v>
      </c>
      <c r="M113" s="928">
        <v>13</v>
      </c>
      <c r="N113" s="1007" t="s">
        <v>1136</v>
      </c>
    </row>
    <row r="114" spans="1:14" ht="17.25" customHeight="1" x14ac:dyDescent="0.2">
      <c r="A114" s="114"/>
      <c r="B114" s="114"/>
      <c r="C114" s="125"/>
      <c r="D114" s="126" t="s">
        <v>55</v>
      </c>
      <c r="E114" s="448"/>
      <c r="F114" s="484"/>
      <c r="G114" s="90"/>
      <c r="H114" s="127"/>
      <c r="I114" s="1081">
        <f>SUM(I103:I113)</f>
        <v>1849.6</v>
      </c>
      <c r="J114" s="1081">
        <f>SUM(J103:J113)</f>
        <v>935</v>
      </c>
      <c r="K114" s="124"/>
      <c r="L114" s="599"/>
      <c r="M114" s="768"/>
    </row>
    <row r="115" spans="1:14" x14ac:dyDescent="0.2">
      <c r="A115" s="75"/>
      <c r="B115" s="76"/>
      <c r="C115" s="42"/>
      <c r="D115" s="70"/>
      <c r="E115" s="70"/>
      <c r="F115" s="70"/>
      <c r="G115" s="70"/>
      <c r="H115" s="48" t="s">
        <v>39</v>
      </c>
      <c r="I115" s="1082">
        <f>+I113+I112+I108+I104+I103</f>
        <v>355.3</v>
      </c>
      <c r="J115" s="1082">
        <f>+J113+J112+J108+J104+J103</f>
        <v>198.4</v>
      </c>
      <c r="K115" s="124"/>
      <c r="L115" s="599"/>
      <c r="M115" s="768"/>
    </row>
    <row r="116" spans="1:14" x14ac:dyDescent="0.2">
      <c r="A116" s="75"/>
      <c r="B116" s="76"/>
      <c r="C116" s="42"/>
      <c r="D116" s="70"/>
      <c r="E116" s="70"/>
      <c r="F116" s="70"/>
      <c r="G116" s="70"/>
      <c r="H116" s="48" t="s">
        <v>40</v>
      </c>
      <c r="I116" s="1082">
        <f>+I110+I106</f>
        <v>1201</v>
      </c>
      <c r="J116" s="1082">
        <f>+J110+J106</f>
        <v>529.9</v>
      </c>
      <c r="K116" s="124"/>
      <c r="L116" s="600"/>
      <c r="M116" s="769"/>
    </row>
    <row r="117" spans="1:14" x14ac:dyDescent="0.2">
      <c r="A117" s="75"/>
      <c r="B117" s="76"/>
      <c r="C117" s="42"/>
      <c r="D117" s="70"/>
      <c r="E117" s="70"/>
      <c r="F117" s="70"/>
      <c r="G117" s="70"/>
      <c r="H117" s="48" t="s">
        <v>174</v>
      </c>
      <c r="I117" s="1082">
        <f>+I111+I107</f>
        <v>104.5</v>
      </c>
      <c r="J117" s="1082">
        <f>+J111+J107</f>
        <v>60.4</v>
      </c>
      <c r="K117" s="124"/>
      <c r="L117" s="600"/>
      <c r="M117" s="769"/>
    </row>
    <row r="118" spans="1:14" x14ac:dyDescent="0.2">
      <c r="A118" s="75"/>
      <c r="B118" s="76"/>
      <c r="C118" s="42"/>
      <c r="D118" s="70"/>
      <c r="E118" s="70"/>
      <c r="F118" s="70"/>
      <c r="G118" s="70"/>
      <c r="H118" s="48" t="s">
        <v>565</v>
      </c>
      <c r="I118" s="1082">
        <f>+I105+I109</f>
        <v>188.8</v>
      </c>
      <c r="J118" s="1082">
        <f>+J105+J109</f>
        <v>146.30000000000001</v>
      </c>
      <c r="K118" s="124"/>
      <c r="L118" s="600"/>
      <c r="M118" s="769"/>
    </row>
    <row r="119" spans="1:14" hidden="1" x14ac:dyDescent="0.2">
      <c r="A119" s="75"/>
      <c r="B119" s="76"/>
      <c r="C119" s="42"/>
      <c r="D119" s="70"/>
      <c r="E119" s="70"/>
      <c r="F119" s="70"/>
      <c r="G119" s="70"/>
      <c r="H119" s="48" t="s">
        <v>41</v>
      </c>
      <c r="I119" s="1082"/>
      <c r="J119" s="1082"/>
      <c r="K119" s="124"/>
      <c r="L119" s="600"/>
      <c r="M119" s="769"/>
    </row>
    <row r="120" spans="1:14" ht="21" customHeight="1" x14ac:dyDescent="0.2">
      <c r="A120" s="75"/>
      <c r="B120" s="76"/>
      <c r="C120" s="42"/>
      <c r="D120" s="83" t="s">
        <v>168</v>
      </c>
      <c r="E120" s="83"/>
      <c r="F120" s="83"/>
      <c r="G120" s="83"/>
      <c r="H120" s="77"/>
      <c r="I120" s="1079">
        <f>+I114+I96+I49+I37+I20</f>
        <v>6914.7999999999984</v>
      </c>
      <c r="J120" s="1079">
        <f>+J114+J96+J49+J37+J20</f>
        <v>5427.9</v>
      </c>
      <c r="K120" s="124"/>
      <c r="L120" s="601"/>
      <c r="M120" s="770"/>
    </row>
    <row r="121" spans="1:14" ht="21.75" customHeight="1" x14ac:dyDescent="0.2">
      <c r="A121" s="1490" t="s">
        <v>151</v>
      </c>
      <c r="B121" s="1490"/>
      <c r="C121" s="1490"/>
      <c r="D121" s="1490"/>
      <c r="E121" s="1490"/>
      <c r="F121" s="1490"/>
      <c r="G121" s="1490"/>
      <c r="H121" s="1490"/>
      <c r="I121" s="1083">
        <f>+I120</f>
        <v>6914.7999999999984</v>
      </c>
      <c r="J121" s="1083">
        <f>+J120</f>
        <v>5427.9</v>
      </c>
      <c r="K121" s="264"/>
      <c r="L121" s="602"/>
      <c r="M121" s="771"/>
    </row>
    <row r="122" spans="1:14" ht="18.75" customHeight="1" x14ac:dyDescent="0.2">
      <c r="A122" s="1174" t="s">
        <v>169</v>
      </c>
      <c r="B122" s="1175"/>
      <c r="C122" s="1175"/>
      <c r="D122" s="1175"/>
      <c r="E122" s="1175"/>
      <c r="F122" s="1175"/>
      <c r="G122" s="1175"/>
      <c r="H122" s="1176"/>
      <c r="I122" s="1107">
        <f>+I121-I123-I130</f>
        <v>-1.8189894035458565E-12</v>
      </c>
      <c r="J122" s="1107">
        <f>+J121-J123-J130</f>
        <v>0</v>
      </c>
      <c r="K122" s="264"/>
      <c r="L122" s="602"/>
      <c r="M122" s="771"/>
    </row>
    <row r="123" spans="1:14" ht="15.75" customHeight="1" x14ac:dyDescent="0.2">
      <c r="A123" s="1487" t="s">
        <v>16</v>
      </c>
      <c r="B123" s="1488"/>
      <c r="C123" s="1488"/>
      <c r="D123" s="1488"/>
      <c r="E123" s="1488"/>
      <c r="F123" s="1488"/>
      <c r="G123" s="1488"/>
      <c r="H123" s="1489"/>
      <c r="I123" s="1084">
        <f>SUM(I124:I129)</f>
        <v>5131.8</v>
      </c>
      <c r="J123" s="1084">
        <f>SUM(J124:J129)</f>
        <v>4582.8999999999996</v>
      </c>
      <c r="K123" s="264"/>
      <c r="L123" s="602"/>
      <c r="M123" s="771"/>
    </row>
    <row r="124" spans="1:14" x14ac:dyDescent="0.2">
      <c r="A124" s="1168" t="s">
        <v>114</v>
      </c>
      <c r="B124" s="1169"/>
      <c r="C124" s="1169"/>
      <c r="D124" s="1169"/>
      <c r="E124" s="1169"/>
      <c r="F124" s="1169"/>
      <c r="G124" s="1169"/>
      <c r="H124" s="1170"/>
      <c r="I124" s="1085">
        <f>+I115+I97+I50+I38+I21</f>
        <v>2021</v>
      </c>
      <c r="J124" s="1085">
        <f>+J115+J97+J50+J38+J21</f>
        <v>1510.8</v>
      </c>
      <c r="K124" s="264"/>
      <c r="L124" s="602"/>
      <c r="M124" s="771"/>
    </row>
    <row r="125" spans="1:14" ht="15" customHeight="1" x14ac:dyDescent="0.2">
      <c r="A125" s="1168" t="s">
        <v>185</v>
      </c>
      <c r="B125" s="1169"/>
      <c r="C125" s="1169"/>
      <c r="D125" s="1169"/>
      <c r="E125" s="1169"/>
      <c r="F125" s="1169"/>
      <c r="G125" s="1169"/>
      <c r="H125" s="1170"/>
      <c r="I125" s="1086"/>
      <c r="J125" s="1086"/>
      <c r="K125" s="264"/>
      <c r="L125" s="602"/>
      <c r="M125" s="771"/>
    </row>
    <row r="126" spans="1:14" x14ac:dyDescent="0.2">
      <c r="A126" s="1168" t="s">
        <v>115</v>
      </c>
      <c r="B126" s="1169"/>
      <c r="C126" s="1169"/>
      <c r="D126" s="1169"/>
      <c r="E126" s="1169"/>
      <c r="F126" s="1169"/>
      <c r="G126" s="1169"/>
      <c r="H126" s="1170"/>
      <c r="I126" s="1086"/>
      <c r="J126" s="1086"/>
      <c r="K126" s="264"/>
      <c r="L126" s="602"/>
      <c r="M126" s="771"/>
    </row>
    <row r="127" spans="1:14" x14ac:dyDescent="0.2">
      <c r="A127" s="1168" t="s">
        <v>116</v>
      </c>
      <c r="B127" s="1169"/>
      <c r="C127" s="1169"/>
      <c r="D127" s="1169"/>
      <c r="E127" s="1169"/>
      <c r="F127" s="1169"/>
      <c r="G127" s="1169"/>
      <c r="H127" s="1170"/>
      <c r="I127" s="1086"/>
      <c r="J127" s="1086"/>
      <c r="K127" s="264"/>
      <c r="L127" s="602"/>
      <c r="M127" s="771"/>
    </row>
    <row r="128" spans="1:14" x14ac:dyDescent="0.2">
      <c r="A128" s="1168" t="s">
        <v>119</v>
      </c>
      <c r="B128" s="1169"/>
      <c r="C128" s="1169"/>
      <c r="D128" s="1169"/>
      <c r="E128" s="1169"/>
      <c r="F128" s="1169"/>
      <c r="G128" s="1169"/>
      <c r="H128" s="1170"/>
      <c r="I128" s="1086">
        <f>+I118+I101</f>
        <v>820</v>
      </c>
      <c r="J128" s="1086">
        <f>+J118+J101</f>
        <v>777.5</v>
      </c>
      <c r="K128" s="264"/>
      <c r="L128" s="602"/>
      <c r="M128" s="771"/>
    </row>
    <row r="129" spans="1:13" ht="15.75" customHeight="1" x14ac:dyDescent="0.2">
      <c r="A129" s="1168" t="s">
        <v>120</v>
      </c>
      <c r="B129" s="1169"/>
      <c r="C129" s="1169"/>
      <c r="D129" s="1169"/>
      <c r="E129" s="1169"/>
      <c r="F129" s="1169"/>
      <c r="G129" s="1169"/>
      <c r="H129" s="1170"/>
      <c r="I129" s="1086">
        <f>+I98</f>
        <v>2290.8000000000002</v>
      </c>
      <c r="J129" s="1086">
        <f>+J98</f>
        <v>2294.6</v>
      </c>
      <c r="K129" s="264"/>
      <c r="L129" s="602"/>
      <c r="M129" s="771"/>
    </row>
    <row r="130" spans="1:13" ht="14.25" x14ac:dyDescent="0.2">
      <c r="A130" s="1482" t="s">
        <v>15</v>
      </c>
      <c r="B130" s="1483"/>
      <c r="C130" s="1483"/>
      <c r="D130" s="1483"/>
      <c r="E130" s="1483"/>
      <c r="F130" s="1483"/>
      <c r="G130" s="1483"/>
      <c r="H130" s="1484"/>
      <c r="I130" s="1084">
        <f>SUM(I131:I134)</f>
        <v>1783</v>
      </c>
      <c r="J130" s="1084">
        <f>SUM(J131:J134)</f>
        <v>845</v>
      </c>
      <c r="K130" s="264"/>
      <c r="L130" s="602"/>
      <c r="M130" s="771"/>
    </row>
    <row r="131" spans="1:13" x14ac:dyDescent="0.2">
      <c r="A131" s="1168" t="s">
        <v>117</v>
      </c>
      <c r="B131" s="1169"/>
      <c r="C131" s="1169"/>
      <c r="D131" s="1169"/>
      <c r="E131" s="1169"/>
      <c r="F131" s="1169"/>
      <c r="G131" s="1169"/>
      <c r="H131" s="1170"/>
      <c r="I131" s="1086">
        <f>+I116+I99+I51+I39</f>
        <v>1661.1</v>
      </c>
      <c r="J131" s="1086">
        <f>+J116+J99+J51+J39</f>
        <v>768.7</v>
      </c>
      <c r="K131" s="264"/>
      <c r="L131" s="602"/>
      <c r="M131" s="771"/>
    </row>
    <row r="132" spans="1:13" x14ac:dyDescent="0.2">
      <c r="A132" s="1168" t="s">
        <v>118</v>
      </c>
      <c r="B132" s="1169"/>
      <c r="C132" s="1169"/>
      <c r="D132" s="1169"/>
      <c r="E132" s="1169"/>
      <c r="F132" s="1169"/>
      <c r="G132" s="1169"/>
      <c r="H132" s="1170"/>
      <c r="I132" s="1086">
        <f>+I117+I100+I52+I43</f>
        <v>121.9</v>
      </c>
      <c r="J132" s="1086">
        <f>+J117+J100+J52+J43</f>
        <v>76.3</v>
      </c>
      <c r="K132" s="264"/>
      <c r="L132" s="602"/>
      <c r="M132" s="771"/>
    </row>
    <row r="133" spans="1:13" ht="13.5" customHeight="1" x14ac:dyDescent="0.2">
      <c r="A133" s="1168" t="s">
        <v>121</v>
      </c>
      <c r="B133" s="1169"/>
      <c r="C133" s="1169"/>
      <c r="D133" s="1169"/>
      <c r="E133" s="1169"/>
      <c r="F133" s="1169"/>
      <c r="G133" s="1169"/>
      <c r="H133" s="1170"/>
      <c r="I133" s="1086"/>
      <c r="J133" s="1086"/>
      <c r="K133" s="264"/>
      <c r="L133" s="602"/>
      <c r="M133" s="771"/>
    </row>
    <row r="134" spans="1:13" x14ac:dyDescent="0.2">
      <c r="A134" s="1168" t="s">
        <v>122</v>
      </c>
      <c r="B134" s="1169"/>
      <c r="C134" s="1169"/>
      <c r="D134" s="1169"/>
      <c r="E134" s="1169"/>
      <c r="F134" s="1169"/>
      <c r="G134" s="1169"/>
      <c r="H134" s="1170"/>
      <c r="I134" s="97"/>
      <c r="J134" s="741"/>
      <c r="K134" s="264"/>
      <c r="L134" s="603"/>
      <c r="M134" s="752"/>
    </row>
  </sheetData>
  <autoFilter ref="A8:L134" xr:uid="{00000000-0009-0000-0000-000006000000}"/>
  <mergeCells count="161">
    <mergeCell ref="A91:A93"/>
    <mergeCell ref="A85:A87"/>
    <mergeCell ref="E85:E87"/>
    <mergeCell ref="B71:B73"/>
    <mergeCell ref="C88:C90"/>
    <mergeCell ref="E71:E73"/>
    <mergeCell ref="F85:F87"/>
    <mergeCell ref="C104:C107"/>
    <mergeCell ref="E88:E90"/>
    <mergeCell ref="F71:F73"/>
    <mergeCell ref="C91:C93"/>
    <mergeCell ref="B83:B84"/>
    <mergeCell ref="D83:D84"/>
    <mergeCell ref="E91:E93"/>
    <mergeCell ref="C85:C87"/>
    <mergeCell ref="B85:B87"/>
    <mergeCell ref="D88:D90"/>
    <mergeCell ref="A126:H126"/>
    <mergeCell ref="A10:K10"/>
    <mergeCell ref="A46:A47"/>
    <mergeCell ref="A54:K54"/>
    <mergeCell ref="D71:D73"/>
    <mergeCell ref="G4:G8"/>
    <mergeCell ref="C20:H20"/>
    <mergeCell ref="A11:K11"/>
    <mergeCell ref="A23:K23"/>
    <mergeCell ref="C46:C47"/>
    <mergeCell ref="F46:F47"/>
    <mergeCell ref="G46:G47"/>
    <mergeCell ref="A4:A8"/>
    <mergeCell ref="K5:K8"/>
    <mergeCell ref="A64:A66"/>
    <mergeCell ref="B74:B75"/>
    <mergeCell ref="C71:C73"/>
    <mergeCell ref="B64:B66"/>
    <mergeCell ref="C83:C84"/>
    <mergeCell ref="K74:K75"/>
    <mergeCell ref="A57:A61"/>
    <mergeCell ref="K71:K73"/>
    <mergeCell ref="K68:K70"/>
    <mergeCell ref="C64:C66"/>
    <mergeCell ref="A134:H134"/>
    <mergeCell ref="A132:H132"/>
    <mergeCell ref="A131:H131"/>
    <mergeCell ref="A130:H130"/>
    <mergeCell ref="A133:H133"/>
    <mergeCell ref="A68:A70"/>
    <mergeCell ref="A104:A107"/>
    <mergeCell ref="A102:K102"/>
    <mergeCell ref="A129:H129"/>
    <mergeCell ref="B68:B70"/>
    <mergeCell ref="A123:H123"/>
    <mergeCell ref="A122:H122"/>
    <mergeCell ref="E108:E111"/>
    <mergeCell ref="F108:F111"/>
    <mergeCell ref="D108:D111"/>
    <mergeCell ref="C108:C111"/>
    <mergeCell ref="B108:B111"/>
    <mergeCell ref="A128:H128"/>
    <mergeCell ref="F88:F90"/>
    <mergeCell ref="A121:H121"/>
    <mergeCell ref="D74:D75"/>
    <mergeCell ref="C74:C75"/>
    <mergeCell ref="C68:C70"/>
    <mergeCell ref="A127:H127"/>
    <mergeCell ref="A124:H124"/>
    <mergeCell ref="A125:H125"/>
    <mergeCell ref="L104:L107"/>
    <mergeCell ref="L83:L84"/>
    <mergeCell ref="A88:A90"/>
    <mergeCell ref="B88:B90"/>
    <mergeCell ref="B91:B93"/>
    <mergeCell ref="A108:A111"/>
    <mergeCell ref="D91:D93"/>
    <mergeCell ref="K108:K111"/>
    <mergeCell ref="G104:G107"/>
    <mergeCell ref="G91:G93"/>
    <mergeCell ref="E104:E107"/>
    <mergeCell ref="F104:F107"/>
    <mergeCell ref="D104:D107"/>
    <mergeCell ref="G108:G111"/>
    <mergeCell ref="F91:F93"/>
    <mergeCell ref="A83:A84"/>
    <mergeCell ref="K104:K107"/>
    <mergeCell ref="D85:D87"/>
    <mergeCell ref="G88:G90"/>
    <mergeCell ref="K83:K84"/>
    <mergeCell ref="B104:B107"/>
    <mergeCell ref="G85:G87"/>
    <mergeCell ref="B4:B8"/>
    <mergeCell ref="H1:L1"/>
    <mergeCell ref="E57:E61"/>
    <mergeCell ref="F57:F61"/>
    <mergeCell ref="G57:G61"/>
    <mergeCell ref="B15:B17"/>
    <mergeCell ref="J15:J17"/>
    <mergeCell ref="A2:L2"/>
    <mergeCell ref="D46:D47"/>
    <mergeCell ref="A9:K9"/>
    <mergeCell ref="D4:D8"/>
    <mergeCell ref="I4:I8"/>
    <mergeCell ref="E4:E8"/>
    <mergeCell ref="C4:C8"/>
    <mergeCell ref="C57:C61"/>
    <mergeCell ref="A44:K44"/>
    <mergeCell ref="J4:J8"/>
    <mergeCell ref="F4:F8"/>
    <mergeCell ref="C15:C17"/>
    <mergeCell ref="G15:G17"/>
    <mergeCell ref="H15:H17"/>
    <mergeCell ref="I15:I17"/>
    <mergeCell ref="K15:K17"/>
    <mergeCell ref="H4:H8"/>
    <mergeCell ref="N83:N84"/>
    <mergeCell ref="D64:D66"/>
    <mergeCell ref="G71:G73"/>
    <mergeCell ref="L46:L47"/>
    <mergeCell ref="K46:K47"/>
    <mergeCell ref="L15:L17"/>
    <mergeCell ref="D15:D17"/>
    <mergeCell ref="A15:A17"/>
    <mergeCell ref="B46:B47"/>
    <mergeCell ref="K57:K61"/>
    <mergeCell ref="B57:B61"/>
    <mergeCell ref="G64:G66"/>
    <mergeCell ref="A71:A73"/>
    <mergeCell ref="D68:D70"/>
    <mergeCell ref="E68:E70"/>
    <mergeCell ref="G68:G70"/>
    <mergeCell ref="C37:H37"/>
    <mergeCell ref="L68:L70"/>
    <mergeCell ref="F68:F70"/>
    <mergeCell ref="L71:L73"/>
    <mergeCell ref="L57:L61"/>
    <mergeCell ref="D57:D61"/>
    <mergeCell ref="E46:E47"/>
    <mergeCell ref="A74:A75"/>
    <mergeCell ref="N91:N92"/>
    <mergeCell ref="M74:M75"/>
    <mergeCell ref="M83:M84"/>
    <mergeCell ref="M104:M107"/>
    <mergeCell ref="M108:M111"/>
    <mergeCell ref="K4:N4"/>
    <mergeCell ref="L5:L8"/>
    <mergeCell ref="M5:M8"/>
    <mergeCell ref="N5:N8"/>
    <mergeCell ref="N15:N17"/>
    <mergeCell ref="N46:N47"/>
    <mergeCell ref="M15:M17"/>
    <mergeCell ref="M46:M47"/>
    <mergeCell ref="M57:M61"/>
    <mergeCell ref="M68:M70"/>
    <mergeCell ref="M71:M73"/>
    <mergeCell ref="L108:L111"/>
    <mergeCell ref="L74:L75"/>
    <mergeCell ref="N104:N107"/>
    <mergeCell ref="N108:N111"/>
    <mergeCell ref="N57:N61"/>
    <mergeCell ref="N68:N70"/>
    <mergeCell ref="N71:N73"/>
    <mergeCell ref="N74:N75"/>
  </mergeCells>
  <phoneticPr fontId="18" type="noConversion"/>
  <pageMargins left="0.19685039370078741" right="0.19685039370078741" top="0.51181102362204722" bottom="0.19685039370078741" header="0" footer="0"/>
  <pageSetup paperSize="9" scale="63"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59999389629810485"/>
    <pageSetUpPr fitToPage="1"/>
  </sheetPr>
  <dimension ref="A1:N70"/>
  <sheetViews>
    <sheetView zoomScale="85" zoomScaleNormal="85" workbookViewId="0">
      <pane ySplit="8" topLeftCell="A9" activePane="bottomLeft" state="frozen"/>
      <selection activeCell="J12" sqref="J12:J15"/>
      <selection pane="bottomLeft" activeCell="G12" sqref="G12:G15"/>
    </sheetView>
  </sheetViews>
  <sheetFormatPr defaultRowHeight="12.75" x14ac:dyDescent="0.2"/>
  <cols>
    <col min="1" max="1" width="3.140625" style="268" customWidth="1"/>
    <col min="2" max="2" width="3.5703125" style="268" customWidth="1"/>
    <col min="3" max="3" width="4" style="268" customWidth="1"/>
    <col min="4" max="4" width="37.140625" style="269" customWidth="1"/>
    <col min="5" max="5" width="6" style="534" customWidth="1"/>
    <col min="6" max="6" width="37" style="269" customWidth="1"/>
    <col min="7" max="7" width="26.42578125" style="269" customWidth="1"/>
    <col min="8" max="8" width="7" style="523" customWidth="1"/>
    <col min="9" max="9" width="12.28515625" style="525" customWidth="1"/>
    <col min="10" max="10" width="12.28515625" style="775" customWidth="1"/>
    <col min="11" max="11" width="31.140625" style="187" customWidth="1"/>
    <col min="12" max="12" width="7" style="268" customWidth="1"/>
    <col min="13" max="13" width="7" style="776" customWidth="1"/>
    <col min="14" max="14" width="39.42578125" style="187" customWidth="1"/>
    <col min="15" max="16384" width="9.140625" style="269"/>
  </cols>
  <sheetData>
    <row r="1" spans="1:14" ht="17.25" hidden="1" customHeight="1" x14ac:dyDescent="0.2">
      <c r="H1" s="1192"/>
      <c r="I1" s="1192"/>
      <c r="J1" s="1192"/>
      <c r="K1" s="1192"/>
      <c r="L1" s="1192"/>
      <c r="M1" s="177"/>
    </row>
    <row r="2" spans="1:14" ht="20.25" hidden="1" customHeight="1" x14ac:dyDescent="0.25">
      <c r="A2" s="1564"/>
      <c r="B2" s="1564"/>
      <c r="C2" s="1564"/>
      <c r="D2" s="1564"/>
      <c r="E2" s="1564"/>
      <c r="F2" s="1564"/>
      <c r="G2" s="1564"/>
      <c r="H2" s="1564"/>
      <c r="I2" s="1564"/>
      <c r="J2" s="1564"/>
      <c r="K2" s="1564"/>
    </row>
    <row r="3" spans="1:14" ht="15" hidden="1" customHeight="1" x14ac:dyDescent="0.25">
      <c r="A3" s="271"/>
      <c r="B3" s="271"/>
      <c r="C3" s="271"/>
      <c r="D3" s="272"/>
      <c r="E3" s="535"/>
      <c r="F3" s="272"/>
      <c r="G3" s="272"/>
      <c r="H3" s="524"/>
      <c r="I3" s="526"/>
      <c r="J3" s="773"/>
      <c r="K3" s="270"/>
      <c r="L3" s="409"/>
      <c r="M3" s="777"/>
    </row>
    <row r="4" spans="1:14" ht="30.75" customHeight="1" x14ac:dyDescent="0.2">
      <c r="A4" s="1142" t="s">
        <v>144</v>
      </c>
      <c r="B4" s="1142" t="s">
        <v>145</v>
      </c>
      <c r="C4" s="1142" t="s">
        <v>146</v>
      </c>
      <c r="D4" s="1156" t="s">
        <v>147</v>
      </c>
      <c r="E4" s="1146" t="s">
        <v>642</v>
      </c>
      <c r="F4" s="1147" t="s">
        <v>643</v>
      </c>
      <c r="G4" s="1147" t="s">
        <v>644</v>
      </c>
      <c r="H4" s="1155" t="s">
        <v>143</v>
      </c>
      <c r="I4" s="1150" t="s">
        <v>659</v>
      </c>
      <c r="J4" s="1469" t="s">
        <v>918</v>
      </c>
      <c r="K4" s="1469" t="s">
        <v>658</v>
      </c>
      <c r="L4" s="1469"/>
      <c r="M4" s="1469"/>
      <c r="N4" s="1469"/>
    </row>
    <row r="5" spans="1:14" ht="14.25" hidden="1" customHeight="1" x14ac:dyDescent="0.2">
      <c r="A5" s="1142"/>
      <c r="B5" s="1142"/>
      <c r="C5" s="1142"/>
      <c r="D5" s="1156"/>
      <c r="E5" s="1146"/>
      <c r="F5" s="1147"/>
      <c r="G5" s="1147"/>
      <c r="H5" s="1155"/>
      <c r="I5" s="1150"/>
      <c r="J5" s="1469"/>
      <c r="K5" s="1469" t="s">
        <v>148</v>
      </c>
      <c r="L5" s="1430" t="s">
        <v>913</v>
      </c>
      <c r="M5" s="1430" t="s">
        <v>914</v>
      </c>
      <c r="N5" s="1532" t="s">
        <v>915</v>
      </c>
    </row>
    <row r="6" spans="1:14" ht="21.75" customHeight="1" x14ac:dyDescent="0.2">
      <c r="A6" s="1142"/>
      <c r="B6" s="1142"/>
      <c r="C6" s="1142"/>
      <c r="D6" s="1156"/>
      <c r="E6" s="1146"/>
      <c r="F6" s="1147"/>
      <c r="G6" s="1147"/>
      <c r="H6" s="1155"/>
      <c r="I6" s="1150"/>
      <c r="J6" s="1469"/>
      <c r="K6" s="1469"/>
      <c r="L6" s="1430"/>
      <c r="M6" s="1430"/>
      <c r="N6" s="1532"/>
    </row>
    <row r="7" spans="1:14" ht="48" customHeight="1" x14ac:dyDescent="0.2">
      <c r="A7" s="1142"/>
      <c r="B7" s="1142"/>
      <c r="C7" s="1142"/>
      <c r="D7" s="1156"/>
      <c r="E7" s="1146"/>
      <c r="F7" s="1147"/>
      <c r="G7" s="1147"/>
      <c r="H7" s="1155"/>
      <c r="I7" s="1150"/>
      <c r="J7" s="1469"/>
      <c r="K7" s="1469"/>
      <c r="L7" s="1430"/>
      <c r="M7" s="1430"/>
      <c r="N7" s="1532"/>
    </row>
    <row r="8" spans="1:14" ht="36" customHeight="1" x14ac:dyDescent="0.2">
      <c r="A8" s="1142"/>
      <c r="B8" s="1142"/>
      <c r="C8" s="1142"/>
      <c r="D8" s="1156"/>
      <c r="E8" s="1146"/>
      <c r="F8" s="1147"/>
      <c r="G8" s="1147"/>
      <c r="H8" s="1155"/>
      <c r="I8" s="1150"/>
      <c r="J8" s="1469"/>
      <c r="K8" s="1469"/>
      <c r="L8" s="1430"/>
      <c r="M8" s="1430"/>
      <c r="N8" s="1532"/>
    </row>
    <row r="9" spans="1:14" ht="23.25" customHeight="1" x14ac:dyDescent="0.2">
      <c r="A9" s="1547" t="s">
        <v>283</v>
      </c>
      <c r="B9" s="1547"/>
      <c r="C9" s="1547"/>
      <c r="D9" s="1547"/>
      <c r="E9" s="1547"/>
      <c r="F9" s="1547"/>
      <c r="G9" s="1547"/>
      <c r="H9" s="1547"/>
      <c r="I9" s="1547"/>
      <c r="J9" s="1547"/>
      <c r="K9" s="1547"/>
      <c r="L9" s="509"/>
      <c r="M9" s="778"/>
      <c r="N9" s="919"/>
    </row>
    <row r="10" spans="1:14" ht="20.25" customHeight="1" x14ac:dyDescent="0.2">
      <c r="A10" s="273" t="s">
        <v>155</v>
      </c>
      <c r="B10" s="1514" t="s">
        <v>86</v>
      </c>
      <c r="C10" s="1514"/>
      <c r="D10" s="1514"/>
      <c r="E10" s="1514"/>
      <c r="F10" s="1514"/>
      <c r="G10" s="1514"/>
      <c r="H10" s="1514"/>
      <c r="I10" s="1514"/>
      <c r="J10" s="1514"/>
      <c r="K10" s="1514"/>
      <c r="L10" s="606"/>
      <c r="M10" s="779"/>
      <c r="N10" s="919"/>
    </row>
    <row r="11" spans="1:14" ht="18" customHeight="1" x14ac:dyDescent="0.2">
      <c r="A11" s="273" t="s">
        <v>155</v>
      </c>
      <c r="B11" s="192" t="s">
        <v>155</v>
      </c>
      <c r="C11" s="1514" t="s">
        <v>87</v>
      </c>
      <c r="D11" s="1514"/>
      <c r="E11" s="1514"/>
      <c r="F11" s="1514"/>
      <c r="G11" s="1514"/>
      <c r="H11" s="1514"/>
      <c r="I11" s="1514"/>
      <c r="J11" s="1514"/>
      <c r="K11" s="1514"/>
      <c r="L11" s="606"/>
      <c r="M11" s="779"/>
      <c r="N11" s="919"/>
    </row>
    <row r="12" spans="1:14" ht="34.5" customHeight="1" x14ac:dyDescent="0.2">
      <c r="A12" s="1223" t="s">
        <v>155</v>
      </c>
      <c r="B12" s="1223" t="s">
        <v>155</v>
      </c>
      <c r="C12" s="1223" t="s">
        <v>155</v>
      </c>
      <c r="D12" s="1525" t="s">
        <v>175</v>
      </c>
      <c r="E12" s="536" t="s">
        <v>196</v>
      </c>
      <c r="F12" s="147" t="s">
        <v>758</v>
      </c>
      <c r="G12" s="1225" t="s">
        <v>759</v>
      </c>
      <c r="H12" s="1562" t="s">
        <v>167</v>
      </c>
      <c r="I12" s="1528">
        <v>62.9</v>
      </c>
      <c r="J12" s="1536">
        <v>20</v>
      </c>
      <c r="K12" s="1406" t="s">
        <v>244</v>
      </c>
      <c r="L12" s="1195">
        <v>4</v>
      </c>
      <c r="M12" s="1542">
        <v>4</v>
      </c>
      <c r="N12" s="1406" t="s">
        <v>989</v>
      </c>
    </row>
    <row r="13" spans="1:14" ht="36" customHeight="1" x14ac:dyDescent="0.2">
      <c r="A13" s="1522"/>
      <c r="B13" s="1522"/>
      <c r="C13" s="1522"/>
      <c r="D13" s="1526"/>
      <c r="E13" s="536" t="s">
        <v>107</v>
      </c>
      <c r="F13" s="147" t="s">
        <v>760</v>
      </c>
      <c r="G13" s="1523"/>
      <c r="H13" s="1562"/>
      <c r="I13" s="1528"/>
      <c r="J13" s="1536"/>
      <c r="K13" s="1407"/>
      <c r="L13" s="1358"/>
      <c r="M13" s="1543"/>
      <c r="N13" s="1407"/>
    </row>
    <row r="14" spans="1:14" ht="28.5" customHeight="1" x14ac:dyDescent="0.2">
      <c r="A14" s="1522"/>
      <c r="B14" s="1522"/>
      <c r="C14" s="1522"/>
      <c r="D14" s="1526"/>
      <c r="E14" s="536" t="s">
        <v>426</v>
      </c>
      <c r="F14" s="147" t="s">
        <v>761</v>
      </c>
      <c r="G14" s="1523"/>
      <c r="H14" s="1339" t="s">
        <v>14</v>
      </c>
      <c r="I14" s="1528">
        <v>8.6999999999999993</v>
      </c>
      <c r="J14" s="1536">
        <v>8.6999999999999993</v>
      </c>
      <c r="K14" s="1407"/>
      <c r="L14" s="1358"/>
      <c r="M14" s="1543"/>
      <c r="N14" s="1407"/>
    </row>
    <row r="15" spans="1:14" ht="31.5" customHeight="1" x14ac:dyDescent="0.2">
      <c r="A15" s="1224"/>
      <c r="B15" s="1224"/>
      <c r="C15" s="1224"/>
      <c r="D15" s="1527"/>
      <c r="E15" s="536" t="s">
        <v>580</v>
      </c>
      <c r="F15" s="147" t="s">
        <v>1181</v>
      </c>
      <c r="G15" s="1226"/>
      <c r="H15" s="1339"/>
      <c r="I15" s="1528"/>
      <c r="J15" s="1536"/>
      <c r="K15" s="1499"/>
      <c r="L15" s="1196"/>
      <c r="M15" s="1544"/>
      <c r="N15" s="1499"/>
    </row>
    <row r="16" spans="1:14" ht="42" customHeight="1" x14ac:dyDescent="0.2">
      <c r="A16" s="1511" t="s">
        <v>155</v>
      </c>
      <c r="B16" s="1511" t="s">
        <v>155</v>
      </c>
      <c r="C16" s="1511" t="s">
        <v>156</v>
      </c>
      <c r="D16" s="1524" t="s">
        <v>560</v>
      </c>
      <c r="E16" s="145" t="s">
        <v>196</v>
      </c>
      <c r="F16" s="476" t="s">
        <v>764</v>
      </c>
      <c r="G16" s="1225" t="s">
        <v>759</v>
      </c>
      <c r="H16" s="1406" t="s">
        <v>167</v>
      </c>
      <c r="I16" s="1412">
        <v>76.5</v>
      </c>
      <c r="J16" s="1537">
        <v>68.099999999999994</v>
      </c>
      <c r="K16" s="1500" t="s">
        <v>204</v>
      </c>
      <c r="L16" s="1195">
        <v>8</v>
      </c>
      <c r="M16" s="1542">
        <v>8</v>
      </c>
      <c r="N16" s="1500" t="s">
        <v>990</v>
      </c>
    </row>
    <row r="17" spans="1:14" ht="33" customHeight="1" x14ac:dyDescent="0.2">
      <c r="A17" s="1512"/>
      <c r="B17" s="1512"/>
      <c r="C17" s="1512"/>
      <c r="D17" s="1501"/>
      <c r="E17" s="145" t="s">
        <v>107</v>
      </c>
      <c r="F17" s="476" t="s">
        <v>765</v>
      </c>
      <c r="G17" s="1523"/>
      <c r="H17" s="1408"/>
      <c r="I17" s="1512"/>
      <c r="J17" s="1538"/>
      <c r="K17" s="1501"/>
      <c r="L17" s="1563"/>
      <c r="M17" s="1545"/>
      <c r="N17" s="1501"/>
    </row>
    <row r="18" spans="1:14" ht="45" customHeight="1" x14ac:dyDescent="0.2">
      <c r="A18" s="1512"/>
      <c r="B18" s="1512"/>
      <c r="C18" s="1512"/>
      <c r="D18" s="1501"/>
      <c r="E18" s="145" t="s">
        <v>426</v>
      </c>
      <c r="F18" s="476" t="s">
        <v>766</v>
      </c>
      <c r="G18" s="1523"/>
      <c r="H18" s="1408"/>
      <c r="I18" s="1512"/>
      <c r="J18" s="1538"/>
      <c r="K18" s="1501"/>
      <c r="L18" s="1563"/>
      <c r="M18" s="1545"/>
      <c r="N18" s="1501"/>
    </row>
    <row r="19" spans="1:14" ht="45" customHeight="1" x14ac:dyDescent="0.2">
      <c r="A19" s="1512"/>
      <c r="B19" s="1512"/>
      <c r="C19" s="1512"/>
      <c r="D19" s="1501"/>
      <c r="E19" s="145" t="s">
        <v>580</v>
      </c>
      <c r="F19" s="476" t="s">
        <v>767</v>
      </c>
      <c r="G19" s="1523"/>
      <c r="H19" s="1408"/>
      <c r="I19" s="1512"/>
      <c r="J19" s="1538"/>
      <c r="K19" s="1501"/>
      <c r="L19" s="1563"/>
      <c r="M19" s="1545"/>
      <c r="N19" s="1501"/>
    </row>
    <row r="20" spans="1:14" ht="60" customHeight="1" x14ac:dyDescent="0.2">
      <c r="A20" s="1513"/>
      <c r="B20" s="1513"/>
      <c r="C20" s="1513"/>
      <c r="D20" s="1198"/>
      <c r="E20" s="145" t="s">
        <v>198</v>
      </c>
      <c r="F20" s="476" t="s">
        <v>768</v>
      </c>
      <c r="G20" s="1235"/>
      <c r="H20" s="1200"/>
      <c r="I20" s="1513"/>
      <c r="J20" s="1539"/>
      <c r="K20" s="1198"/>
      <c r="L20" s="1558"/>
      <c r="M20" s="1546"/>
      <c r="N20" s="1198"/>
    </row>
    <row r="21" spans="1:14" ht="36.75" customHeight="1" x14ac:dyDescent="0.2">
      <c r="A21" s="1264" t="s">
        <v>155</v>
      </c>
      <c r="B21" s="1264" t="s">
        <v>155</v>
      </c>
      <c r="C21" s="1264" t="s">
        <v>157</v>
      </c>
      <c r="D21" s="1548" t="s">
        <v>534</v>
      </c>
      <c r="E21" s="536" t="s">
        <v>196</v>
      </c>
      <c r="F21" s="476" t="s">
        <v>762</v>
      </c>
      <c r="G21" s="1559" t="s">
        <v>759</v>
      </c>
      <c r="H21" s="1508" t="s">
        <v>167</v>
      </c>
      <c r="I21" s="1412">
        <v>27.5</v>
      </c>
      <c r="J21" s="1537">
        <v>21</v>
      </c>
      <c r="K21" s="1516" t="s">
        <v>533</v>
      </c>
      <c r="L21" s="1427">
        <v>5</v>
      </c>
      <c r="M21" s="1427">
        <v>5</v>
      </c>
      <c r="N21" s="1406" t="s">
        <v>991</v>
      </c>
    </row>
    <row r="22" spans="1:14" ht="37.5" customHeight="1" x14ac:dyDescent="0.2">
      <c r="A22" s="1404"/>
      <c r="B22" s="1404"/>
      <c r="C22" s="1404"/>
      <c r="D22" s="1549"/>
      <c r="E22" s="536" t="s">
        <v>107</v>
      </c>
      <c r="F22" s="476" t="s">
        <v>763</v>
      </c>
      <c r="G22" s="1560"/>
      <c r="H22" s="1509"/>
      <c r="I22" s="1413"/>
      <c r="J22" s="1540"/>
      <c r="K22" s="1517"/>
      <c r="L22" s="1428"/>
      <c r="M22" s="1428"/>
      <c r="N22" s="1407"/>
    </row>
    <row r="23" spans="1:14" ht="27.75" customHeight="1" x14ac:dyDescent="0.2">
      <c r="A23" s="1265"/>
      <c r="B23" s="1265"/>
      <c r="C23" s="1265"/>
      <c r="D23" s="1550"/>
      <c r="E23" s="536" t="s">
        <v>426</v>
      </c>
      <c r="F23" s="476" t="s">
        <v>992</v>
      </c>
      <c r="G23" s="1561"/>
      <c r="H23" s="1510"/>
      <c r="I23" s="1515"/>
      <c r="J23" s="1541"/>
      <c r="K23" s="1518"/>
      <c r="L23" s="1429"/>
      <c r="M23" s="1429"/>
      <c r="N23" s="1499"/>
    </row>
    <row r="24" spans="1:14" ht="72" customHeight="1" x14ac:dyDescent="0.2">
      <c r="A24" s="274" t="s">
        <v>155</v>
      </c>
      <c r="B24" s="274" t="s">
        <v>155</v>
      </c>
      <c r="C24" s="274" t="s">
        <v>158</v>
      </c>
      <c r="D24" s="197" t="s">
        <v>154</v>
      </c>
      <c r="E24" s="145" t="s">
        <v>196</v>
      </c>
      <c r="F24" s="473" t="s">
        <v>769</v>
      </c>
      <c r="G24" s="472" t="s">
        <v>759</v>
      </c>
      <c r="H24" s="196" t="s">
        <v>167</v>
      </c>
      <c r="I24" s="201">
        <v>66</v>
      </c>
      <c r="J24" s="407">
        <v>48.9</v>
      </c>
      <c r="K24" s="198" t="s">
        <v>37</v>
      </c>
      <c r="L24" s="928">
        <v>11</v>
      </c>
      <c r="M24" s="928">
        <v>11</v>
      </c>
      <c r="N24" s="919" t="s">
        <v>993</v>
      </c>
    </row>
    <row r="25" spans="1:14" ht="18" customHeight="1" x14ac:dyDescent="0.2">
      <c r="A25" s="275" t="s">
        <v>155</v>
      </c>
      <c r="B25" s="275" t="s">
        <v>155</v>
      </c>
      <c r="C25" s="1392" t="s">
        <v>201</v>
      </c>
      <c r="D25" s="1392"/>
      <c r="E25" s="1392"/>
      <c r="F25" s="1392"/>
      <c r="G25" s="1392"/>
      <c r="H25" s="1392"/>
      <c r="I25" s="251">
        <f>SUM(I12:I24)</f>
        <v>241.6</v>
      </c>
      <c r="J25" s="929">
        <f>SUM(J12:J24)</f>
        <v>166.7</v>
      </c>
      <c r="K25" s="198"/>
      <c r="L25" s="305"/>
      <c r="M25" s="780"/>
      <c r="N25" s="919"/>
    </row>
    <row r="26" spans="1:14" s="277" customFormat="1" ht="15.75" customHeight="1" x14ac:dyDescent="0.2">
      <c r="A26" s="273" t="s">
        <v>155</v>
      </c>
      <c r="B26" s="273" t="s">
        <v>156</v>
      </c>
      <c r="C26" s="1555" t="s">
        <v>200</v>
      </c>
      <c r="D26" s="1555"/>
      <c r="E26" s="1555"/>
      <c r="F26" s="1555"/>
      <c r="G26" s="1555"/>
      <c r="H26" s="1555"/>
      <c r="I26" s="527"/>
      <c r="J26" s="774"/>
      <c r="K26" s="276"/>
      <c r="L26" s="510"/>
      <c r="M26" s="781"/>
      <c r="N26" s="917"/>
    </row>
    <row r="27" spans="1:14" ht="47.25" customHeight="1" x14ac:dyDescent="0.2">
      <c r="A27" s="194" t="s">
        <v>155</v>
      </c>
      <c r="B27" s="194" t="s">
        <v>156</v>
      </c>
      <c r="C27" s="199" t="s">
        <v>155</v>
      </c>
      <c r="D27" s="197" t="s">
        <v>74</v>
      </c>
      <c r="E27" s="145" t="s">
        <v>196</v>
      </c>
      <c r="F27" s="473" t="s">
        <v>770</v>
      </c>
      <c r="G27" s="472" t="s">
        <v>759</v>
      </c>
      <c r="H27" s="196" t="s">
        <v>167</v>
      </c>
      <c r="I27" s="930">
        <v>60.1</v>
      </c>
      <c r="J27" s="930">
        <v>59.1</v>
      </c>
      <c r="K27" s="931" t="s">
        <v>88</v>
      </c>
      <c r="L27" s="305">
        <v>4</v>
      </c>
      <c r="M27" s="940">
        <v>7</v>
      </c>
      <c r="N27" s="950" t="s">
        <v>994</v>
      </c>
    </row>
    <row r="28" spans="1:14" ht="16.5" customHeight="1" x14ac:dyDescent="0.2">
      <c r="A28" s="278" t="s">
        <v>155</v>
      </c>
      <c r="B28" s="278" t="s">
        <v>156</v>
      </c>
      <c r="C28" s="1392" t="s">
        <v>201</v>
      </c>
      <c r="D28" s="1392"/>
      <c r="E28" s="1392"/>
      <c r="F28" s="1392"/>
      <c r="G28" s="1392"/>
      <c r="H28" s="1392"/>
      <c r="I28" s="932">
        <f>+I27</f>
        <v>60.1</v>
      </c>
      <c r="J28" s="932">
        <f>+J27</f>
        <v>59.1</v>
      </c>
      <c r="K28" s="931"/>
      <c r="L28" s="305"/>
      <c r="M28" s="780"/>
      <c r="N28" s="919"/>
    </row>
    <row r="29" spans="1:14" ht="18.75" customHeight="1" x14ac:dyDescent="0.2">
      <c r="A29" s="273" t="s">
        <v>155</v>
      </c>
      <c r="B29" s="273" t="s">
        <v>157</v>
      </c>
      <c r="C29" s="1529" t="s">
        <v>578</v>
      </c>
      <c r="D29" s="1530"/>
      <c r="E29" s="1530"/>
      <c r="F29" s="1530"/>
      <c r="G29" s="1530"/>
      <c r="H29" s="1530"/>
      <c r="I29" s="1530"/>
      <c r="J29" s="1530"/>
      <c r="K29" s="1531"/>
      <c r="L29" s="305"/>
      <c r="M29" s="780"/>
      <c r="N29" s="919"/>
    </row>
    <row r="30" spans="1:14" ht="37.5" customHeight="1" x14ac:dyDescent="0.2">
      <c r="A30" s="1264" t="s">
        <v>155</v>
      </c>
      <c r="B30" s="1264" t="s">
        <v>157</v>
      </c>
      <c r="C30" s="1365" t="s">
        <v>155</v>
      </c>
      <c r="D30" s="1347" t="s">
        <v>612</v>
      </c>
      <c r="E30" s="1218" t="s">
        <v>196</v>
      </c>
      <c r="F30" s="1557" t="s">
        <v>772</v>
      </c>
      <c r="G30" s="1225" t="s">
        <v>759</v>
      </c>
      <c r="H30" s="196" t="s">
        <v>167</v>
      </c>
      <c r="I30" s="934">
        <v>11</v>
      </c>
      <c r="J30" s="934">
        <v>8.1999999999999993</v>
      </c>
      <c r="K30" s="1406" t="s">
        <v>773</v>
      </c>
      <c r="L30" s="1533">
        <v>7</v>
      </c>
      <c r="M30" s="1533">
        <v>6</v>
      </c>
      <c r="N30" s="1160" t="s">
        <v>996</v>
      </c>
    </row>
    <row r="31" spans="1:14" ht="108" customHeight="1" x14ac:dyDescent="0.2">
      <c r="A31" s="1265"/>
      <c r="B31" s="1265"/>
      <c r="C31" s="1556"/>
      <c r="D31" s="1348"/>
      <c r="E31" s="1558"/>
      <c r="F31" s="1198"/>
      <c r="G31" s="1200"/>
      <c r="H31" s="428" t="s">
        <v>1</v>
      </c>
      <c r="I31" s="201">
        <v>16</v>
      </c>
      <c r="J31" s="344">
        <v>0</v>
      </c>
      <c r="K31" s="1499"/>
      <c r="L31" s="1534"/>
      <c r="M31" s="1534"/>
      <c r="N31" s="1161"/>
    </row>
    <row r="32" spans="1:14" ht="33.75" hidden="1" customHeight="1" x14ac:dyDescent="0.2">
      <c r="A32" s="194" t="s">
        <v>155</v>
      </c>
      <c r="B32" s="194" t="s">
        <v>157</v>
      </c>
      <c r="C32" s="199" t="s">
        <v>156</v>
      </c>
      <c r="D32" s="380" t="s">
        <v>179</v>
      </c>
      <c r="E32" s="434" t="s">
        <v>196</v>
      </c>
      <c r="F32" s="460" t="s">
        <v>774</v>
      </c>
      <c r="G32" s="472" t="s">
        <v>759</v>
      </c>
      <c r="H32" s="196" t="s">
        <v>167</v>
      </c>
      <c r="I32" s="528">
        <v>0</v>
      </c>
      <c r="J32" s="740">
        <v>0</v>
      </c>
      <c r="K32" s="198" t="s">
        <v>206</v>
      </c>
      <c r="L32" s="305">
        <v>10</v>
      </c>
      <c r="M32" s="780">
        <v>10</v>
      </c>
      <c r="N32" s="911" t="s">
        <v>995</v>
      </c>
    </row>
    <row r="33" spans="1:14" ht="78" customHeight="1" x14ac:dyDescent="0.2">
      <c r="A33" s="194" t="s">
        <v>155</v>
      </c>
      <c r="B33" s="194" t="s">
        <v>157</v>
      </c>
      <c r="C33" s="199" t="s">
        <v>157</v>
      </c>
      <c r="D33" s="380" t="s">
        <v>568</v>
      </c>
      <c r="E33" s="434" t="s">
        <v>196</v>
      </c>
      <c r="F33" s="460" t="s">
        <v>771</v>
      </c>
      <c r="G33" s="472" t="s">
        <v>759</v>
      </c>
      <c r="H33" s="196" t="s">
        <v>167</v>
      </c>
      <c r="I33" s="528">
        <v>3</v>
      </c>
      <c r="J33" s="407">
        <v>2.8</v>
      </c>
      <c r="K33" s="198" t="s">
        <v>205</v>
      </c>
      <c r="L33" s="305">
        <v>4</v>
      </c>
      <c r="M33" s="926">
        <v>4</v>
      </c>
      <c r="N33" s="911" t="s">
        <v>997</v>
      </c>
    </row>
    <row r="34" spans="1:14" ht="16.5" customHeight="1" x14ac:dyDescent="0.2">
      <c r="A34" s="278" t="s">
        <v>155</v>
      </c>
      <c r="B34" s="278" t="s">
        <v>156</v>
      </c>
      <c r="C34" s="1392" t="s">
        <v>201</v>
      </c>
      <c r="D34" s="1392"/>
      <c r="E34" s="1392"/>
      <c r="F34" s="1392"/>
      <c r="G34" s="1392"/>
      <c r="H34" s="1392"/>
      <c r="I34" s="932">
        <f>SUM(I30:I33)</f>
        <v>30</v>
      </c>
      <c r="J34" s="932">
        <f>SUM(J30:J33)</f>
        <v>11</v>
      </c>
      <c r="K34" s="198"/>
      <c r="L34" s="305"/>
      <c r="M34" s="780"/>
      <c r="N34" s="919"/>
    </row>
    <row r="35" spans="1:14" ht="16.5" customHeight="1" x14ac:dyDescent="0.2">
      <c r="A35" s="279" t="s">
        <v>155</v>
      </c>
      <c r="B35" s="1409" t="s">
        <v>150</v>
      </c>
      <c r="C35" s="1409"/>
      <c r="D35" s="1409"/>
      <c r="E35" s="1409"/>
      <c r="F35" s="1409"/>
      <c r="G35" s="1409"/>
      <c r="H35" s="1409"/>
      <c r="I35" s="933">
        <f>+I34+I28+I25</f>
        <v>331.7</v>
      </c>
      <c r="J35" s="933">
        <f>+J34+J28+J25</f>
        <v>236.79999999999998</v>
      </c>
      <c r="K35" s="198"/>
      <c r="L35" s="305"/>
      <c r="M35" s="780"/>
      <c r="N35" s="919"/>
    </row>
    <row r="36" spans="1:14" ht="18.75" customHeight="1" x14ac:dyDescent="0.2">
      <c r="A36" s="273" t="s">
        <v>156</v>
      </c>
      <c r="B36" s="1514" t="s">
        <v>439</v>
      </c>
      <c r="C36" s="1514"/>
      <c r="D36" s="1514"/>
      <c r="E36" s="1514"/>
      <c r="F36" s="1514"/>
      <c r="G36" s="1514"/>
      <c r="H36" s="1514"/>
      <c r="I36" s="1514"/>
      <c r="J36" s="1514"/>
      <c r="K36" s="1514"/>
      <c r="L36" s="510"/>
      <c r="M36" s="781"/>
      <c r="N36" s="919"/>
    </row>
    <row r="37" spans="1:14" ht="19.5" customHeight="1" x14ac:dyDescent="0.2">
      <c r="A37" s="273" t="s">
        <v>156</v>
      </c>
      <c r="B37" s="273" t="s">
        <v>155</v>
      </c>
      <c r="C37" s="1514" t="s">
        <v>89</v>
      </c>
      <c r="D37" s="1514"/>
      <c r="E37" s="1514"/>
      <c r="F37" s="1514"/>
      <c r="G37" s="1514"/>
      <c r="H37" s="1514"/>
      <c r="I37" s="1514"/>
      <c r="J37" s="1514"/>
      <c r="K37" s="1514"/>
      <c r="L37" s="510"/>
      <c r="M37" s="781"/>
      <c r="N37" s="919"/>
    </row>
    <row r="38" spans="1:14" ht="69" customHeight="1" x14ac:dyDescent="0.2">
      <c r="A38" s="194" t="s">
        <v>156</v>
      </c>
      <c r="B38" s="912" t="s">
        <v>155</v>
      </c>
      <c r="C38" s="912" t="s">
        <v>155</v>
      </c>
      <c r="D38" s="910" t="s">
        <v>440</v>
      </c>
      <c r="E38" s="145" t="s">
        <v>196</v>
      </c>
      <c r="F38" s="473" t="s">
        <v>656</v>
      </c>
      <c r="G38" s="146" t="s">
        <v>775</v>
      </c>
      <c r="H38" s="196" t="s">
        <v>1</v>
      </c>
      <c r="I38" s="201">
        <v>1610.8</v>
      </c>
      <c r="J38" s="344">
        <v>1610.8</v>
      </c>
      <c r="K38" s="1406" t="s">
        <v>207</v>
      </c>
      <c r="L38" s="1508">
        <v>16.899999999999999</v>
      </c>
      <c r="M38" s="1162">
        <v>16.7</v>
      </c>
      <c r="N38" s="1502" t="s">
        <v>1086</v>
      </c>
    </row>
    <row r="39" spans="1:14" ht="58.5" customHeight="1" x14ac:dyDescent="0.2">
      <c r="A39" s="194" t="s">
        <v>156</v>
      </c>
      <c r="B39" s="912" t="s">
        <v>155</v>
      </c>
      <c r="C39" s="912" t="s">
        <v>156</v>
      </c>
      <c r="D39" s="915" t="s">
        <v>619</v>
      </c>
      <c r="E39" s="442" t="s">
        <v>196</v>
      </c>
      <c r="F39" s="473" t="s">
        <v>776</v>
      </c>
      <c r="G39" s="146" t="s">
        <v>775</v>
      </c>
      <c r="H39" s="195" t="s">
        <v>1</v>
      </c>
      <c r="I39" s="201">
        <v>91</v>
      </c>
      <c r="J39" s="344">
        <v>91</v>
      </c>
      <c r="K39" s="1407"/>
      <c r="L39" s="1509"/>
      <c r="M39" s="1267"/>
      <c r="N39" s="1503"/>
    </row>
    <row r="40" spans="1:14" ht="57.75" customHeight="1" x14ac:dyDescent="0.2">
      <c r="A40" s="194" t="s">
        <v>156</v>
      </c>
      <c r="B40" s="912" t="s">
        <v>155</v>
      </c>
      <c r="C40" s="912" t="s">
        <v>157</v>
      </c>
      <c r="D40" s="915" t="s">
        <v>624</v>
      </c>
      <c r="E40" s="442" t="s">
        <v>196</v>
      </c>
      <c r="F40" s="473" t="s">
        <v>776</v>
      </c>
      <c r="G40" s="146" t="s">
        <v>775</v>
      </c>
      <c r="H40" s="195" t="s">
        <v>1</v>
      </c>
      <c r="I40" s="201">
        <v>10</v>
      </c>
      <c r="J40" s="344">
        <v>0</v>
      </c>
      <c r="K40" s="1499"/>
      <c r="L40" s="1510"/>
      <c r="M40" s="1163"/>
      <c r="N40" s="1504"/>
    </row>
    <row r="41" spans="1:14" ht="47.25" customHeight="1" x14ac:dyDescent="0.2">
      <c r="A41" s="194" t="s">
        <v>156</v>
      </c>
      <c r="B41" s="912" t="s">
        <v>155</v>
      </c>
      <c r="C41" s="912" t="s">
        <v>158</v>
      </c>
      <c r="D41" s="915" t="s">
        <v>373</v>
      </c>
      <c r="E41" s="442" t="s">
        <v>196</v>
      </c>
      <c r="F41" s="473" t="s">
        <v>656</v>
      </c>
      <c r="G41" s="439" t="s">
        <v>777</v>
      </c>
      <c r="H41" s="195" t="s">
        <v>1</v>
      </c>
      <c r="I41" s="201">
        <v>100</v>
      </c>
      <c r="J41" s="344">
        <v>99.8</v>
      </c>
      <c r="K41" s="1031" t="s">
        <v>374</v>
      </c>
      <c r="L41" s="1032" t="s">
        <v>874</v>
      </c>
      <c r="M41" s="1032" t="s">
        <v>1087</v>
      </c>
      <c r="N41" s="1028" t="s">
        <v>1088</v>
      </c>
    </row>
    <row r="42" spans="1:14" ht="33.75" customHeight="1" x14ac:dyDescent="0.2">
      <c r="A42" s="1372" t="s">
        <v>156</v>
      </c>
      <c r="B42" s="1372" t="s">
        <v>155</v>
      </c>
      <c r="C42" s="1372" t="s">
        <v>159</v>
      </c>
      <c r="D42" s="1420" t="s">
        <v>241</v>
      </c>
      <c r="E42" s="1459" t="s">
        <v>196</v>
      </c>
      <c r="F42" s="1231" t="s">
        <v>778</v>
      </c>
      <c r="G42" s="1206" t="s">
        <v>779</v>
      </c>
      <c r="H42" s="196" t="s">
        <v>1</v>
      </c>
      <c r="I42" s="918">
        <v>47</v>
      </c>
      <c r="J42" s="918">
        <v>7.7</v>
      </c>
      <c r="K42" s="1505" t="s">
        <v>437</v>
      </c>
      <c r="L42" s="1535">
        <v>35</v>
      </c>
      <c r="M42" s="1535">
        <v>0</v>
      </c>
      <c r="N42" s="1505" t="s">
        <v>999</v>
      </c>
    </row>
    <row r="43" spans="1:14" ht="35.25" customHeight="1" x14ac:dyDescent="0.2">
      <c r="A43" s="1372"/>
      <c r="B43" s="1372"/>
      <c r="C43" s="1372"/>
      <c r="D43" s="1420"/>
      <c r="E43" s="1460"/>
      <c r="F43" s="1476"/>
      <c r="G43" s="1206"/>
      <c r="H43" s="196" t="s">
        <v>3</v>
      </c>
      <c r="I43" s="918">
        <v>350</v>
      </c>
      <c r="J43" s="918">
        <v>31.7</v>
      </c>
      <c r="K43" s="1505"/>
      <c r="L43" s="1535"/>
      <c r="M43" s="1535"/>
      <c r="N43" s="1505"/>
    </row>
    <row r="44" spans="1:14" ht="18" customHeight="1" x14ac:dyDescent="0.2">
      <c r="A44" s="273" t="s">
        <v>156</v>
      </c>
      <c r="B44" s="273" t="s">
        <v>155</v>
      </c>
      <c r="C44" s="1409" t="s">
        <v>201</v>
      </c>
      <c r="D44" s="1409"/>
      <c r="E44" s="1409"/>
      <c r="F44" s="1409"/>
      <c r="G44" s="1409"/>
      <c r="H44" s="1409"/>
      <c r="I44" s="530">
        <f>SUM(I38:I43)</f>
        <v>2208.8000000000002</v>
      </c>
      <c r="J44" s="228">
        <f>SUM(J38:J43)</f>
        <v>1841</v>
      </c>
      <c r="K44" s="198"/>
      <c r="L44" s="305"/>
      <c r="M44" s="780"/>
      <c r="N44" s="919"/>
    </row>
    <row r="45" spans="1:14" ht="15.75" customHeight="1" x14ac:dyDescent="0.2">
      <c r="A45" s="278" t="s">
        <v>156</v>
      </c>
      <c r="B45" s="278" t="s">
        <v>156</v>
      </c>
      <c r="C45" s="1519" t="s">
        <v>438</v>
      </c>
      <c r="D45" s="1520"/>
      <c r="E45" s="1520"/>
      <c r="F45" s="1520"/>
      <c r="G45" s="1520"/>
      <c r="H45" s="1520"/>
      <c r="I45" s="1520"/>
      <c r="J45" s="1520"/>
      <c r="K45" s="1521"/>
      <c r="L45" s="305"/>
      <c r="M45" s="780"/>
      <c r="N45" s="919"/>
    </row>
    <row r="46" spans="1:14" ht="31.5" customHeight="1" x14ac:dyDescent="0.2">
      <c r="A46" s="1507" t="s">
        <v>156</v>
      </c>
      <c r="B46" s="1507" t="s">
        <v>156</v>
      </c>
      <c r="C46" s="1507" t="s">
        <v>155</v>
      </c>
      <c r="D46" s="1506" t="s">
        <v>435</v>
      </c>
      <c r="E46" s="1498">
        <v>1</v>
      </c>
      <c r="F46" s="1143" t="s">
        <v>780</v>
      </c>
      <c r="G46" s="1206" t="s">
        <v>781</v>
      </c>
      <c r="H46" s="196" t="s">
        <v>1</v>
      </c>
      <c r="I46" s="201">
        <v>15</v>
      </c>
      <c r="J46" s="344">
        <v>7.9</v>
      </c>
      <c r="K46" s="1420" t="s">
        <v>203</v>
      </c>
      <c r="L46" s="1372" t="s">
        <v>351</v>
      </c>
      <c r="M46" s="1372" t="s">
        <v>580</v>
      </c>
      <c r="N46" s="1420" t="s">
        <v>1000</v>
      </c>
    </row>
    <row r="47" spans="1:14" ht="31.5" customHeight="1" x14ac:dyDescent="0.2">
      <c r="A47" s="1507"/>
      <c r="B47" s="1507"/>
      <c r="C47" s="1507"/>
      <c r="D47" s="1506"/>
      <c r="E47" s="1498"/>
      <c r="F47" s="1143"/>
      <c r="G47" s="1206"/>
      <c r="H47" s="196" t="s">
        <v>3</v>
      </c>
      <c r="I47" s="201">
        <v>84</v>
      </c>
      <c r="J47" s="344">
        <v>44.8</v>
      </c>
      <c r="K47" s="1420"/>
      <c r="L47" s="1372"/>
      <c r="M47" s="1372"/>
      <c r="N47" s="1420"/>
    </row>
    <row r="48" spans="1:14" ht="20.25" customHeight="1" x14ac:dyDescent="0.2">
      <c r="A48" s="1507" t="s">
        <v>156</v>
      </c>
      <c r="B48" s="1507" t="s">
        <v>156</v>
      </c>
      <c r="C48" s="1507" t="s">
        <v>156</v>
      </c>
      <c r="D48" s="1506" t="s">
        <v>259</v>
      </c>
      <c r="E48" s="1498">
        <v>1</v>
      </c>
      <c r="F48" s="1143" t="s">
        <v>780</v>
      </c>
      <c r="G48" s="1206" t="s">
        <v>782</v>
      </c>
      <c r="H48" s="196" t="s">
        <v>1</v>
      </c>
      <c r="I48" s="201">
        <v>13.3</v>
      </c>
      <c r="J48" s="344">
        <v>13.1</v>
      </c>
      <c r="K48" s="1420" t="s">
        <v>272</v>
      </c>
      <c r="L48" s="1372" t="s">
        <v>426</v>
      </c>
      <c r="M48" s="1134" t="s">
        <v>426</v>
      </c>
      <c r="N48" s="1420" t="s">
        <v>1180</v>
      </c>
    </row>
    <row r="49" spans="1:14" ht="21.75" customHeight="1" x14ac:dyDescent="0.2">
      <c r="A49" s="1507"/>
      <c r="B49" s="1507"/>
      <c r="C49" s="1507"/>
      <c r="D49" s="1506"/>
      <c r="E49" s="1498"/>
      <c r="F49" s="1143"/>
      <c r="G49" s="1206"/>
      <c r="H49" s="196" t="s">
        <v>3</v>
      </c>
      <c r="I49" s="201">
        <v>73.8</v>
      </c>
      <c r="J49" s="344">
        <v>73.900000000000006</v>
      </c>
      <c r="K49" s="1420"/>
      <c r="L49" s="1372"/>
      <c r="M49" s="1134"/>
      <c r="N49" s="1420"/>
    </row>
    <row r="50" spans="1:14" ht="47.25" customHeight="1" x14ac:dyDescent="0.2">
      <c r="A50" s="274" t="s">
        <v>156</v>
      </c>
      <c r="B50" s="274" t="s">
        <v>156</v>
      </c>
      <c r="C50" s="274" t="s">
        <v>159</v>
      </c>
      <c r="D50" s="338" t="s">
        <v>638</v>
      </c>
      <c r="E50" s="486">
        <v>1</v>
      </c>
      <c r="F50" s="484" t="s">
        <v>783</v>
      </c>
      <c r="G50" s="562" t="s">
        <v>759</v>
      </c>
      <c r="H50" s="338" t="s">
        <v>1</v>
      </c>
      <c r="I50" s="531">
        <v>15</v>
      </c>
      <c r="J50" s="328">
        <v>10.8</v>
      </c>
      <c r="K50" s="196" t="s">
        <v>441</v>
      </c>
      <c r="L50" s="905">
        <v>150</v>
      </c>
      <c r="M50" s="905">
        <v>59</v>
      </c>
      <c r="N50" s="916" t="s">
        <v>1016</v>
      </c>
    </row>
    <row r="51" spans="1:14" ht="69.75" customHeight="1" x14ac:dyDescent="0.2">
      <c r="A51" s="274" t="s">
        <v>156</v>
      </c>
      <c r="B51" s="274" t="s">
        <v>156</v>
      </c>
      <c r="C51" s="274" t="s">
        <v>160</v>
      </c>
      <c r="D51" s="397" t="s">
        <v>311</v>
      </c>
      <c r="E51" s="486">
        <v>1</v>
      </c>
      <c r="F51" s="484" t="s">
        <v>783</v>
      </c>
      <c r="G51" s="562" t="s">
        <v>759</v>
      </c>
      <c r="H51" s="195" t="s">
        <v>1</v>
      </c>
      <c r="I51" s="531">
        <v>3</v>
      </c>
      <c r="J51" s="328">
        <v>3.5</v>
      </c>
      <c r="K51" s="196" t="s">
        <v>61</v>
      </c>
      <c r="L51" s="905">
        <v>110</v>
      </c>
      <c r="M51" s="905">
        <v>192</v>
      </c>
      <c r="N51" s="916" t="s">
        <v>998</v>
      </c>
    </row>
    <row r="52" spans="1:14" ht="48" customHeight="1" x14ac:dyDescent="0.2">
      <c r="A52" s="444" t="s">
        <v>156</v>
      </c>
      <c r="B52" s="444" t="s">
        <v>156</v>
      </c>
      <c r="C52" s="444" t="s">
        <v>161</v>
      </c>
      <c r="D52" s="427" t="s">
        <v>591</v>
      </c>
      <c r="E52" s="486">
        <v>1</v>
      </c>
      <c r="F52" s="435" t="s">
        <v>784</v>
      </c>
      <c r="G52" s="562" t="s">
        <v>759</v>
      </c>
      <c r="H52" s="338" t="s">
        <v>1</v>
      </c>
      <c r="I52" s="531">
        <v>2.4</v>
      </c>
      <c r="J52" s="328">
        <v>2.5</v>
      </c>
      <c r="K52" s="938" t="s">
        <v>436</v>
      </c>
      <c r="L52" s="942">
        <v>10</v>
      </c>
      <c r="M52" s="939">
        <v>5</v>
      </c>
      <c r="N52" s="938" t="s">
        <v>1002</v>
      </c>
    </row>
    <row r="53" spans="1:14" ht="28.5" customHeight="1" x14ac:dyDescent="0.2">
      <c r="A53" s="1354" t="s">
        <v>156</v>
      </c>
      <c r="B53" s="1354" t="s">
        <v>156</v>
      </c>
      <c r="C53" s="1354" t="s">
        <v>162</v>
      </c>
      <c r="D53" s="1347" t="s">
        <v>600</v>
      </c>
      <c r="E53" s="1498">
        <v>1</v>
      </c>
      <c r="F53" s="1143" t="s">
        <v>780</v>
      </c>
      <c r="G53" s="1206" t="s">
        <v>759</v>
      </c>
      <c r="H53" s="338" t="s">
        <v>1</v>
      </c>
      <c r="I53" s="935">
        <v>11</v>
      </c>
      <c r="J53" s="328">
        <v>11</v>
      </c>
      <c r="K53" s="1160" t="s">
        <v>601</v>
      </c>
      <c r="L53" s="1195">
        <v>1</v>
      </c>
      <c r="M53" s="1195">
        <v>1</v>
      </c>
      <c r="N53" s="1160" t="s">
        <v>1001</v>
      </c>
    </row>
    <row r="54" spans="1:14" ht="24" customHeight="1" x14ac:dyDescent="0.2">
      <c r="A54" s="1355"/>
      <c r="B54" s="1355"/>
      <c r="C54" s="1355"/>
      <c r="D54" s="1348"/>
      <c r="E54" s="1498"/>
      <c r="F54" s="1143"/>
      <c r="G54" s="1206"/>
      <c r="H54" s="588" t="s">
        <v>14</v>
      </c>
      <c r="I54" s="935">
        <v>25</v>
      </c>
      <c r="J54" s="328">
        <v>0</v>
      </c>
      <c r="K54" s="1161"/>
      <c r="L54" s="1196"/>
      <c r="M54" s="1196"/>
      <c r="N54" s="1161"/>
    </row>
    <row r="55" spans="1:14" ht="15.75" customHeight="1" x14ac:dyDescent="0.2">
      <c r="A55" s="278" t="s">
        <v>156</v>
      </c>
      <c r="B55" s="278" t="s">
        <v>156</v>
      </c>
      <c r="C55" s="1409" t="s">
        <v>201</v>
      </c>
      <c r="D55" s="1409"/>
      <c r="E55" s="1409"/>
      <c r="F55" s="1409"/>
      <c r="G55" s="1409"/>
      <c r="H55" s="1409"/>
      <c r="I55" s="529">
        <f>SUM(I46:I54)</f>
        <v>242.5</v>
      </c>
      <c r="J55" s="999">
        <f>SUM(J46:J54)</f>
        <v>167.5</v>
      </c>
      <c r="K55" s="198"/>
      <c r="L55" s="305"/>
      <c r="M55" s="780"/>
      <c r="N55" s="919"/>
    </row>
    <row r="56" spans="1:14" ht="20.25" customHeight="1" x14ac:dyDescent="0.2">
      <c r="A56" s="273" t="s">
        <v>156</v>
      </c>
      <c r="B56" s="1409" t="s">
        <v>150</v>
      </c>
      <c r="C56" s="1409"/>
      <c r="D56" s="1409"/>
      <c r="E56" s="1409"/>
      <c r="F56" s="1409"/>
      <c r="G56" s="1409"/>
      <c r="H56" s="1409"/>
      <c r="I56" s="529">
        <f>+I55+I44</f>
        <v>2451.3000000000002</v>
      </c>
      <c r="J56" s="999">
        <f>+J55+J44</f>
        <v>2008.5</v>
      </c>
      <c r="K56" s="198"/>
      <c r="L56" s="305"/>
      <c r="M56" s="780"/>
      <c r="N56" s="919"/>
    </row>
    <row r="57" spans="1:14" ht="15.75" x14ac:dyDescent="0.2">
      <c r="A57" s="1394" t="s">
        <v>151</v>
      </c>
      <c r="B57" s="1394"/>
      <c r="C57" s="1394"/>
      <c r="D57" s="1394"/>
      <c r="E57" s="1394"/>
      <c r="F57" s="1394"/>
      <c r="G57" s="1394"/>
      <c r="H57" s="1394"/>
      <c r="I57" s="532">
        <f>+I56+I35</f>
        <v>2783</v>
      </c>
      <c r="J57" s="131">
        <f>+J56+J35</f>
        <v>2245.3000000000002</v>
      </c>
      <c r="K57" s="349"/>
      <c r="L57" s="607"/>
      <c r="M57" s="782"/>
    </row>
    <row r="58" spans="1:14" x14ac:dyDescent="0.2">
      <c r="A58" s="1554" t="s">
        <v>169</v>
      </c>
      <c r="B58" s="1554"/>
      <c r="C58" s="1554"/>
      <c r="D58" s="1554"/>
      <c r="E58" s="1554"/>
      <c r="F58" s="1554"/>
      <c r="G58" s="1554"/>
      <c r="H58" s="1554"/>
      <c r="I58" s="1110">
        <f>+I57-I59-I66</f>
        <v>0</v>
      </c>
      <c r="J58" s="1110">
        <f>+J57-J59-J66</f>
        <v>0</v>
      </c>
      <c r="K58" s="349"/>
      <c r="L58" s="607"/>
      <c r="M58" s="782"/>
    </row>
    <row r="59" spans="1:14" ht="16.5" customHeight="1" x14ac:dyDescent="0.2">
      <c r="A59" s="1553" t="s">
        <v>16</v>
      </c>
      <c r="B59" s="1553"/>
      <c r="C59" s="1553"/>
      <c r="D59" s="1553"/>
      <c r="E59" s="1553"/>
      <c r="F59" s="1553"/>
      <c r="G59" s="1553"/>
      <c r="H59" s="1553"/>
      <c r="I59" s="533">
        <f>SUM(I60:I65)</f>
        <v>2275.1999999999998</v>
      </c>
      <c r="J59" s="533">
        <f>SUM(J60:J65)</f>
        <v>2094.9</v>
      </c>
      <c r="K59" s="349"/>
      <c r="L59" s="607"/>
      <c r="M59" s="782"/>
    </row>
    <row r="60" spans="1:14" x14ac:dyDescent="0.2">
      <c r="A60" s="1551" t="s">
        <v>218</v>
      </c>
      <c r="B60" s="1551"/>
      <c r="C60" s="1551"/>
      <c r="D60" s="1551"/>
      <c r="E60" s="1551"/>
      <c r="F60" s="1551"/>
      <c r="G60" s="1551"/>
      <c r="H60" s="1551"/>
      <c r="I60" s="281">
        <f>+I53+I52+I51+I50+I48+I46+I42+I41+I40+I39+I38+I31</f>
        <v>1934.5</v>
      </c>
      <c r="J60" s="281">
        <f>+J53+J52+J51+J50+J48+J46+J42+J41+J40+J39+J38+J31</f>
        <v>1858.1</v>
      </c>
      <c r="K60" s="1111">
        <f>+J60+J62</f>
        <v>2086.1999999999998</v>
      </c>
      <c r="L60" s="607"/>
      <c r="M60" s="782"/>
    </row>
    <row r="61" spans="1:14" x14ac:dyDescent="0.2">
      <c r="A61" s="1551" t="s">
        <v>219</v>
      </c>
      <c r="B61" s="1551"/>
      <c r="C61" s="1551"/>
      <c r="D61" s="1551"/>
      <c r="E61" s="1551"/>
      <c r="F61" s="1551"/>
      <c r="G61" s="1551"/>
      <c r="H61" s="1551"/>
      <c r="I61" s="281">
        <f>+I14+I54</f>
        <v>33.700000000000003</v>
      </c>
      <c r="J61" s="281">
        <f>+J14+J54</f>
        <v>8.6999999999999993</v>
      </c>
      <c r="K61" s="349"/>
      <c r="L61" s="607"/>
      <c r="M61" s="782"/>
    </row>
    <row r="62" spans="1:14" x14ac:dyDescent="0.2">
      <c r="A62" s="1551" t="s">
        <v>220</v>
      </c>
      <c r="B62" s="1551"/>
      <c r="C62" s="1551"/>
      <c r="D62" s="1551"/>
      <c r="E62" s="1551"/>
      <c r="F62" s="1551"/>
      <c r="G62" s="1551"/>
      <c r="H62" s="1551"/>
      <c r="I62" s="281">
        <f>+I12+I16+I21+I24+I27+I30+I32+I33</f>
        <v>307</v>
      </c>
      <c r="J62" s="281">
        <f>+J12+J16+J21+J24+J27+J30+J32+J33</f>
        <v>228.1</v>
      </c>
      <c r="K62" s="349"/>
      <c r="L62" s="607"/>
      <c r="M62" s="782"/>
    </row>
    <row r="63" spans="1:14" x14ac:dyDescent="0.2">
      <c r="A63" s="1551" t="s">
        <v>221</v>
      </c>
      <c r="B63" s="1551"/>
      <c r="C63" s="1551"/>
      <c r="D63" s="1551"/>
      <c r="E63" s="1551"/>
      <c r="F63" s="1551"/>
      <c r="G63" s="1551"/>
      <c r="H63" s="1551"/>
      <c r="I63" s="281"/>
      <c r="J63" s="281"/>
      <c r="K63" s="349"/>
      <c r="L63" s="607"/>
      <c r="M63" s="782"/>
    </row>
    <row r="64" spans="1:14" x14ac:dyDescent="0.2">
      <c r="A64" s="1551" t="s">
        <v>222</v>
      </c>
      <c r="B64" s="1551"/>
      <c r="C64" s="1551"/>
      <c r="D64" s="1551"/>
      <c r="E64" s="1551"/>
      <c r="F64" s="1551"/>
      <c r="G64" s="1551"/>
      <c r="H64" s="1551"/>
      <c r="I64" s="281"/>
      <c r="J64" s="281"/>
      <c r="K64" s="349"/>
      <c r="L64" s="607"/>
      <c r="M64" s="782"/>
    </row>
    <row r="65" spans="1:13" x14ac:dyDescent="0.2">
      <c r="A65" s="1551" t="s">
        <v>223</v>
      </c>
      <c r="B65" s="1551"/>
      <c r="C65" s="1551"/>
      <c r="D65" s="1551"/>
      <c r="E65" s="1551"/>
      <c r="F65" s="1551"/>
      <c r="G65" s="1551"/>
      <c r="H65" s="1551"/>
      <c r="I65" s="281"/>
      <c r="J65" s="281"/>
      <c r="K65" s="349"/>
      <c r="L65" s="607"/>
      <c r="M65" s="782"/>
    </row>
    <row r="66" spans="1:13" ht="14.25" x14ac:dyDescent="0.2">
      <c r="A66" s="1552" t="s">
        <v>15</v>
      </c>
      <c r="B66" s="1552"/>
      <c r="C66" s="1552"/>
      <c r="D66" s="1552"/>
      <c r="E66" s="1552"/>
      <c r="F66" s="1552"/>
      <c r="G66" s="1552"/>
      <c r="H66" s="1552"/>
      <c r="I66" s="533">
        <f>SUM(I67:I70)</f>
        <v>507.8</v>
      </c>
      <c r="J66" s="533">
        <f>SUM(J67:J70)</f>
        <v>150.4</v>
      </c>
      <c r="K66" s="349"/>
      <c r="L66" s="607"/>
      <c r="M66" s="782"/>
    </row>
    <row r="67" spans="1:13" x14ac:dyDescent="0.2">
      <c r="A67" s="1551" t="s">
        <v>224</v>
      </c>
      <c r="B67" s="1551"/>
      <c r="C67" s="1551"/>
      <c r="D67" s="1551"/>
      <c r="E67" s="1551"/>
      <c r="F67" s="1551"/>
      <c r="G67" s="1551"/>
      <c r="H67" s="1551"/>
      <c r="I67" s="281">
        <f>+I49+I47+I43</f>
        <v>507.8</v>
      </c>
      <c r="J67" s="281">
        <f>+J49+J47+J43</f>
        <v>150.4</v>
      </c>
      <c r="K67" s="349"/>
      <c r="L67" s="607"/>
      <c r="M67" s="782"/>
    </row>
    <row r="68" spans="1:13" x14ac:dyDescent="0.2">
      <c r="A68" s="1551" t="s">
        <v>225</v>
      </c>
      <c r="B68" s="1551"/>
      <c r="C68" s="1551"/>
      <c r="D68" s="1551"/>
      <c r="E68" s="1551"/>
      <c r="F68" s="1551"/>
      <c r="G68" s="1551"/>
      <c r="H68" s="1551"/>
      <c r="I68" s="281"/>
      <c r="J68" s="281"/>
      <c r="K68" s="349"/>
    </row>
    <row r="69" spans="1:13" x14ac:dyDescent="0.2">
      <c r="A69" s="1551" t="s">
        <v>226</v>
      </c>
      <c r="B69" s="1551"/>
      <c r="C69" s="1551"/>
      <c r="D69" s="1551"/>
      <c r="E69" s="1551"/>
      <c r="F69" s="1551"/>
      <c r="G69" s="1551"/>
      <c r="H69" s="1551"/>
      <c r="I69" s="281"/>
      <c r="J69" s="281"/>
      <c r="K69" s="349"/>
    </row>
    <row r="70" spans="1:13" x14ac:dyDescent="0.2">
      <c r="A70" s="1551" t="s">
        <v>227</v>
      </c>
      <c r="B70" s="1551"/>
      <c r="C70" s="1551"/>
      <c r="D70" s="1551"/>
      <c r="E70" s="1551"/>
      <c r="F70" s="1551"/>
      <c r="G70" s="1551"/>
      <c r="H70" s="1551"/>
      <c r="I70" s="958"/>
      <c r="J70" s="958"/>
      <c r="K70" s="349"/>
    </row>
  </sheetData>
  <mergeCells count="144">
    <mergeCell ref="H1:L1"/>
    <mergeCell ref="G42:G43"/>
    <mergeCell ref="L21:L23"/>
    <mergeCell ref="G21:G23"/>
    <mergeCell ref="I16:I20"/>
    <mergeCell ref="L12:L15"/>
    <mergeCell ref="H4:H8"/>
    <mergeCell ref="H12:H13"/>
    <mergeCell ref="L16:L20"/>
    <mergeCell ref="K5:K8"/>
    <mergeCell ref="A2:K2"/>
    <mergeCell ref="A4:A8"/>
    <mergeCell ref="D4:D8"/>
    <mergeCell ref="B4:B8"/>
    <mergeCell ref="F4:F8"/>
    <mergeCell ref="G4:G8"/>
    <mergeCell ref="C4:C8"/>
    <mergeCell ref="E4:E8"/>
    <mergeCell ref="I4:I8"/>
    <mergeCell ref="K4:N4"/>
    <mergeCell ref="L42:L43"/>
    <mergeCell ref="L30:L31"/>
    <mergeCell ref="C28:H28"/>
    <mergeCell ref="C25:H25"/>
    <mergeCell ref="H16:H20"/>
    <mergeCell ref="C26:H26"/>
    <mergeCell ref="G16:G20"/>
    <mergeCell ref="A30:A31"/>
    <mergeCell ref="C16:C20"/>
    <mergeCell ref="B16:B20"/>
    <mergeCell ref="B21:B23"/>
    <mergeCell ref="L38:L40"/>
    <mergeCell ref="C44:H44"/>
    <mergeCell ref="K38:K40"/>
    <mergeCell ref="B36:K36"/>
    <mergeCell ref="B35:H35"/>
    <mergeCell ref="E42:E43"/>
    <mergeCell ref="F42:F43"/>
    <mergeCell ref="C34:H34"/>
    <mergeCell ref="C30:C31"/>
    <mergeCell ref="G30:G31"/>
    <mergeCell ref="F30:F31"/>
    <mergeCell ref="D30:D31"/>
    <mergeCell ref="B30:B31"/>
    <mergeCell ref="C42:C43"/>
    <mergeCell ref="K42:K43"/>
    <mergeCell ref="K30:K31"/>
    <mergeCell ref="E30:E31"/>
    <mergeCell ref="A70:H70"/>
    <mergeCell ref="A64:H64"/>
    <mergeCell ref="B56:H56"/>
    <mergeCell ref="A62:H62"/>
    <mergeCell ref="A63:H63"/>
    <mergeCell ref="A46:A47"/>
    <mergeCell ref="D46:D47"/>
    <mergeCell ref="A53:A54"/>
    <mergeCell ref="A69:H69"/>
    <mergeCell ref="A61:H61"/>
    <mergeCell ref="A67:H67"/>
    <mergeCell ref="A60:H60"/>
    <mergeCell ref="A65:H65"/>
    <mergeCell ref="A66:H66"/>
    <mergeCell ref="E53:E54"/>
    <mergeCell ref="A68:H68"/>
    <mergeCell ref="G46:G47"/>
    <mergeCell ref="A59:H59"/>
    <mergeCell ref="C55:H55"/>
    <mergeCell ref="D53:D54"/>
    <mergeCell ref="C46:C47"/>
    <mergeCell ref="A48:A49"/>
    <mergeCell ref="A58:H58"/>
    <mergeCell ref="F53:F54"/>
    <mergeCell ref="N5:N8"/>
    <mergeCell ref="M30:M31"/>
    <mergeCell ref="M38:M40"/>
    <mergeCell ref="M42:M43"/>
    <mergeCell ref="M21:M23"/>
    <mergeCell ref="M46:M47"/>
    <mergeCell ref="M48:M49"/>
    <mergeCell ref="M53:M54"/>
    <mergeCell ref="J4:J8"/>
    <mergeCell ref="J12:J13"/>
    <mergeCell ref="J14:J15"/>
    <mergeCell ref="J16:J20"/>
    <mergeCell ref="J21:J23"/>
    <mergeCell ref="M12:M15"/>
    <mergeCell ref="M16:M20"/>
    <mergeCell ref="L5:L8"/>
    <mergeCell ref="M5:M8"/>
    <mergeCell ref="L53:L54"/>
    <mergeCell ref="A9:K9"/>
    <mergeCell ref="K48:K49"/>
    <mergeCell ref="C48:C49"/>
    <mergeCell ref="L48:L49"/>
    <mergeCell ref="H14:H15"/>
    <mergeCell ref="D21:D23"/>
    <mergeCell ref="C11:K11"/>
    <mergeCell ref="B10:K10"/>
    <mergeCell ref="A21:A23"/>
    <mergeCell ref="I21:I23"/>
    <mergeCell ref="K21:K23"/>
    <mergeCell ref="L46:L47"/>
    <mergeCell ref="B53:B54"/>
    <mergeCell ref="D42:D43"/>
    <mergeCell ref="C45:K45"/>
    <mergeCell ref="A12:A15"/>
    <mergeCell ref="G12:G15"/>
    <mergeCell ref="K12:K15"/>
    <mergeCell ref="D16:D20"/>
    <mergeCell ref="D12:D15"/>
    <mergeCell ref="C12:C15"/>
    <mergeCell ref="B12:B15"/>
    <mergeCell ref="I12:I13"/>
    <mergeCell ref="E46:E47"/>
    <mergeCell ref="I14:I15"/>
    <mergeCell ref="K16:K20"/>
    <mergeCell ref="A42:A43"/>
    <mergeCell ref="B42:B43"/>
    <mergeCell ref="C29:K29"/>
    <mergeCell ref="C37:K37"/>
    <mergeCell ref="A57:H57"/>
    <mergeCell ref="E48:E49"/>
    <mergeCell ref="F48:F49"/>
    <mergeCell ref="N12:N15"/>
    <mergeCell ref="N16:N20"/>
    <mergeCell ref="N21:N23"/>
    <mergeCell ref="N30:N31"/>
    <mergeCell ref="N46:N47"/>
    <mergeCell ref="N48:N49"/>
    <mergeCell ref="N53:N54"/>
    <mergeCell ref="N38:N40"/>
    <mergeCell ref="N42:N43"/>
    <mergeCell ref="K46:K47"/>
    <mergeCell ref="G48:G49"/>
    <mergeCell ref="D48:D49"/>
    <mergeCell ref="B48:B49"/>
    <mergeCell ref="C53:C54"/>
    <mergeCell ref="K53:K54"/>
    <mergeCell ref="G53:G54"/>
    <mergeCell ref="F46:F47"/>
    <mergeCell ref="B46:B47"/>
    <mergeCell ref="H21:H23"/>
    <mergeCell ref="A16:A20"/>
    <mergeCell ref="C21:C23"/>
  </mergeCells>
  <phoneticPr fontId="18" type="noConversion"/>
  <pageMargins left="0.19685039370078741" right="0.19685039370078741" top="0.19685039370078741" bottom="0.19685039370078741" header="0" footer="0"/>
  <pageSetup paperSize="9" scale="63"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59999389629810485"/>
    <pageSetUpPr fitToPage="1"/>
  </sheetPr>
  <dimension ref="A1:N50"/>
  <sheetViews>
    <sheetView zoomScale="85" zoomScaleNormal="85" workbookViewId="0">
      <pane ySplit="8" topLeftCell="A9" activePane="bottomLeft" state="frozen"/>
      <selection activeCell="J12" sqref="J12:J15"/>
      <selection pane="bottomLeft" activeCell="D4" sqref="D4:D8"/>
    </sheetView>
  </sheetViews>
  <sheetFormatPr defaultRowHeight="12" x14ac:dyDescent="0.2"/>
  <cols>
    <col min="1" max="3" width="3.5703125" style="284" customWidth="1"/>
    <col min="4" max="4" width="31.85546875" style="284" customWidth="1"/>
    <col min="5" max="5" width="5.42578125" style="284" customWidth="1"/>
    <col min="6" max="6" width="32.5703125" style="284" customWidth="1"/>
    <col min="7" max="7" width="22.28515625" style="284" customWidth="1"/>
    <col min="8" max="8" width="8.140625" style="284" customWidth="1"/>
    <col min="9" max="9" width="11.85546875" style="26" customWidth="1"/>
    <col min="10" max="10" width="11.85546875" style="17" customWidth="1"/>
    <col min="11" max="11" width="31.85546875" style="26" customWidth="1"/>
    <col min="12" max="12" width="7.5703125" style="636" customWidth="1"/>
    <col min="13" max="13" width="10" style="788" customWidth="1"/>
    <col min="14" max="14" width="39" style="26" customWidth="1"/>
    <col min="15" max="16384" width="9.140625" style="26"/>
  </cols>
  <sheetData>
    <row r="1" spans="1:14" ht="65.25" hidden="1" customHeight="1" x14ac:dyDescent="0.2">
      <c r="H1" s="1192" t="s">
        <v>889</v>
      </c>
      <c r="I1" s="1192"/>
      <c r="J1" s="1192"/>
      <c r="K1" s="1192"/>
      <c r="L1" s="1192"/>
      <c r="M1" s="713"/>
    </row>
    <row r="2" spans="1:14" ht="17.25" hidden="1" customHeight="1" x14ac:dyDescent="0.2">
      <c r="A2" s="1595"/>
      <c r="B2" s="1595"/>
      <c r="C2" s="1595"/>
      <c r="D2" s="1595"/>
      <c r="E2" s="1595"/>
      <c r="F2" s="1595"/>
      <c r="G2" s="1595"/>
      <c r="H2" s="1595"/>
      <c r="I2" s="1595"/>
      <c r="J2" s="1595"/>
      <c r="K2" s="1595"/>
      <c r="L2" s="1595"/>
      <c r="M2" s="713"/>
    </row>
    <row r="3" spans="1:14" ht="16.5" hidden="1" customHeight="1" x14ac:dyDescent="0.2">
      <c r="A3" s="285"/>
      <c r="B3" s="285"/>
      <c r="C3" s="285"/>
      <c r="D3" s="285"/>
      <c r="E3" s="285"/>
      <c r="F3" s="285"/>
      <c r="G3" s="285"/>
      <c r="H3" s="285"/>
      <c r="I3" s="285"/>
      <c r="J3" s="871"/>
      <c r="K3" s="285"/>
      <c r="L3" s="409"/>
      <c r="M3" s="777"/>
    </row>
    <row r="4" spans="1:14" s="27" customFormat="1" ht="28.5" customHeight="1" x14ac:dyDescent="0.2">
      <c r="A4" s="1142" t="s">
        <v>144</v>
      </c>
      <c r="B4" s="1142" t="s">
        <v>145</v>
      </c>
      <c r="C4" s="1142" t="s">
        <v>146</v>
      </c>
      <c r="D4" s="1156" t="s">
        <v>147</v>
      </c>
      <c r="E4" s="1146" t="s">
        <v>642</v>
      </c>
      <c r="F4" s="1147" t="s">
        <v>643</v>
      </c>
      <c r="G4" s="1147" t="s">
        <v>644</v>
      </c>
      <c r="H4" s="1155" t="s">
        <v>143</v>
      </c>
      <c r="I4" s="1150" t="s">
        <v>659</v>
      </c>
      <c r="J4" s="1150" t="s">
        <v>918</v>
      </c>
      <c r="K4" s="1150" t="s">
        <v>658</v>
      </c>
      <c r="L4" s="1150"/>
      <c r="M4" s="1150"/>
      <c r="N4" s="1150"/>
    </row>
    <row r="5" spans="1:14" s="27" customFormat="1" ht="18.75" customHeight="1" x14ac:dyDescent="0.2">
      <c r="A5" s="1142"/>
      <c r="B5" s="1142"/>
      <c r="C5" s="1142"/>
      <c r="D5" s="1156"/>
      <c r="E5" s="1146"/>
      <c r="F5" s="1147"/>
      <c r="G5" s="1147"/>
      <c r="H5" s="1155"/>
      <c r="I5" s="1150"/>
      <c r="J5" s="1150"/>
      <c r="K5" s="1150" t="s">
        <v>148</v>
      </c>
      <c r="L5" s="1158" t="s">
        <v>913</v>
      </c>
      <c r="M5" s="1158" t="s">
        <v>914</v>
      </c>
      <c r="N5" s="1156" t="s">
        <v>915</v>
      </c>
    </row>
    <row r="6" spans="1:14" s="27" customFormat="1" ht="11.25" customHeight="1" x14ac:dyDescent="0.2">
      <c r="A6" s="1142"/>
      <c r="B6" s="1142"/>
      <c r="C6" s="1142"/>
      <c r="D6" s="1156"/>
      <c r="E6" s="1146"/>
      <c r="F6" s="1147"/>
      <c r="G6" s="1147"/>
      <c r="H6" s="1155"/>
      <c r="I6" s="1150"/>
      <c r="J6" s="1150"/>
      <c r="K6" s="1150"/>
      <c r="L6" s="1158"/>
      <c r="M6" s="1158"/>
      <c r="N6" s="1156"/>
    </row>
    <row r="7" spans="1:14" s="27" customFormat="1" ht="12" customHeight="1" x14ac:dyDescent="0.2">
      <c r="A7" s="1142"/>
      <c r="B7" s="1142"/>
      <c r="C7" s="1142"/>
      <c r="D7" s="1156"/>
      <c r="E7" s="1146"/>
      <c r="F7" s="1147"/>
      <c r="G7" s="1147"/>
      <c r="H7" s="1155"/>
      <c r="I7" s="1150"/>
      <c r="J7" s="1150"/>
      <c r="K7" s="1150"/>
      <c r="L7" s="1158"/>
      <c r="M7" s="1158"/>
      <c r="N7" s="1156"/>
    </row>
    <row r="8" spans="1:14" s="27" customFormat="1" ht="72" customHeight="1" x14ac:dyDescent="0.2">
      <c r="A8" s="1142"/>
      <c r="B8" s="1142"/>
      <c r="C8" s="1142"/>
      <c r="D8" s="1156"/>
      <c r="E8" s="1146"/>
      <c r="F8" s="1147"/>
      <c r="G8" s="1147"/>
      <c r="H8" s="1155"/>
      <c r="I8" s="1150"/>
      <c r="J8" s="1150"/>
      <c r="K8" s="1150"/>
      <c r="L8" s="1158"/>
      <c r="M8" s="1158"/>
      <c r="N8" s="1156"/>
    </row>
    <row r="9" spans="1:14" s="27" customFormat="1" ht="23.25" customHeight="1" x14ac:dyDescent="0.2">
      <c r="A9" s="1547" t="s">
        <v>284</v>
      </c>
      <c r="B9" s="1600"/>
      <c r="C9" s="1600"/>
      <c r="D9" s="1600"/>
      <c r="E9" s="1600"/>
      <c r="F9" s="1600"/>
      <c r="G9" s="1600"/>
      <c r="H9" s="1600"/>
      <c r="I9" s="1600"/>
      <c r="J9" s="1600"/>
      <c r="K9" s="1600"/>
      <c r="L9" s="865"/>
      <c r="M9" s="866"/>
      <c r="N9" s="1117"/>
    </row>
    <row r="10" spans="1:14" s="27" customFormat="1" ht="19.5" customHeight="1" x14ac:dyDescent="0.2">
      <c r="A10" s="286" t="s">
        <v>155</v>
      </c>
      <c r="B10" s="1568" t="s">
        <v>498</v>
      </c>
      <c r="C10" s="1569"/>
      <c r="D10" s="1569"/>
      <c r="E10" s="1569"/>
      <c r="F10" s="1569"/>
      <c r="G10" s="1569"/>
      <c r="H10" s="1569"/>
      <c r="I10" s="1569"/>
      <c r="J10" s="1569"/>
      <c r="K10" s="1569"/>
      <c r="L10" s="1569"/>
      <c r="M10" s="1569"/>
      <c r="N10" s="1570"/>
    </row>
    <row r="11" spans="1:14" s="27" customFormat="1" ht="31.5" customHeight="1" x14ac:dyDescent="0.2">
      <c r="A11" s="286" t="s">
        <v>155</v>
      </c>
      <c r="B11" s="286" t="s">
        <v>155</v>
      </c>
      <c r="C11" s="1568" t="s">
        <v>499</v>
      </c>
      <c r="D11" s="1569"/>
      <c r="E11" s="1569"/>
      <c r="F11" s="1569"/>
      <c r="G11" s="1569"/>
      <c r="H11" s="1569"/>
      <c r="I11" s="1569"/>
      <c r="J11" s="1569"/>
      <c r="K11" s="1569"/>
      <c r="L11" s="1569"/>
      <c r="M11" s="1569"/>
      <c r="N11" s="1570"/>
    </row>
    <row r="12" spans="1:14" ht="44.25" customHeight="1" x14ac:dyDescent="0.2">
      <c r="A12" s="287" t="s">
        <v>155</v>
      </c>
      <c r="B12" s="847" t="s">
        <v>155</v>
      </c>
      <c r="C12" s="847" t="s">
        <v>155</v>
      </c>
      <c r="D12" s="1586" t="s">
        <v>500</v>
      </c>
      <c r="E12" s="846">
        <v>1</v>
      </c>
      <c r="F12" s="848" t="s">
        <v>785</v>
      </c>
      <c r="G12" s="1593" t="s">
        <v>759</v>
      </c>
      <c r="H12" s="1586" t="s">
        <v>14</v>
      </c>
      <c r="I12" s="1599">
        <v>99.5</v>
      </c>
      <c r="J12" s="1597">
        <v>99.5</v>
      </c>
      <c r="K12" s="849" t="s">
        <v>313</v>
      </c>
      <c r="L12" s="924">
        <v>2700</v>
      </c>
      <c r="M12" s="925">
        <v>2764</v>
      </c>
      <c r="N12" s="1247" t="s">
        <v>988</v>
      </c>
    </row>
    <row r="13" spans="1:14" ht="42.75" customHeight="1" x14ac:dyDescent="0.2">
      <c r="A13" s="287"/>
      <c r="B13" s="847"/>
      <c r="C13" s="847"/>
      <c r="D13" s="1586"/>
      <c r="E13" s="846">
        <v>2</v>
      </c>
      <c r="F13" s="848" t="s">
        <v>786</v>
      </c>
      <c r="G13" s="1593"/>
      <c r="H13" s="1586"/>
      <c r="I13" s="1599"/>
      <c r="J13" s="1597"/>
      <c r="K13" s="849" t="s">
        <v>348</v>
      </c>
      <c r="L13" s="924">
        <v>1800</v>
      </c>
      <c r="M13" s="925">
        <v>1839</v>
      </c>
      <c r="N13" s="1585"/>
    </row>
    <row r="14" spans="1:14" ht="21" customHeight="1" x14ac:dyDescent="0.2">
      <c r="A14" s="287"/>
      <c r="B14" s="847"/>
      <c r="C14" s="847"/>
      <c r="D14" s="1586"/>
      <c r="E14" s="1594">
        <v>3</v>
      </c>
      <c r="F14" s="1596" t="s">
        <v>787</v>
      </c>
      <c r="G14" s="1593"/>
      <c r="H14" s="1586"/>
      <c r="I14" s="1599"/>
      <c r="J14" s="1597"/>
      <c r="K14" s="1598" t="s">
        <v>314</v>
      </c>
      <c r="L14" s="1535">
        <v>2100</v>
      </c>
      <c r="M14" s="1576">
        <v>2070</v>
      </c>
      <c r="N14" s="1585"/>
    </row>
    <row r="15" spans="1:14" ht="21" customHeight="1" x14ac:dyDescent="0.2">
      <c r="A15" s="287"/>
      <c r="B15" s="847"/>
      <c r="C15" s="847"/>
      <c r="D15" s="1586"/>
      <c r="E15" s="1594"/>
      <c r="F15" s="1596"/>
      <c r="G15" s="1593"/>
      <c r="H15" s="1586"/>
      <c r="I15" s="1599"/>
      <c r="J15" s="1597"/>
      <c r="K15" s="1598"/>
      <c r="L15" s="1535"/>
      <c r="M15" s="1577"/>
      <c r="N15" s="1585"/>
    </row>
    <row r="16" spans="1:14" ht="20.25" customHeight="1" x14ac:dyDescent="0.2">
      <c r="A16" s="287"/>
      <c r="B16" s="847"/>
      <c r="C16" s="847"/>
      <c r="D16" s="1586"/>
      <c r="E16" s="1594"/>
      <c r="F16" s="1596"/>
      <c r="G16" s="1593"/>
      <c r="H16" s="1586"/>
      <c r="I16" s="1599"/>
      <c r="J16" s="1597"/>
      <c r="K16" s="1598"/>
      <c r="L16" s="1535"/>
      <c r="M16" s="1577"/>
      <c r="N16" s="1585"/>
    </row>
    <row r="17" spans="1:14" ht="24.75" customHeight="1" x14ac:dyDescent="0.2">
      <c r="A17" s="287"/>
      <c r="B17" s="847"/>
      <c r="C17" s="847"/>
      <c r="D17" s="1586"/>
      <c r="E17" s="1594"/>
      <c r="F17" s="1596"/>
      <c r="G17" s="1593"/>
      <c r="H17" s="1586"/>
      <c r="I17" s="1599"/>
      <c r="J17" s="1597"/>
      <c r="K17" s="1598"/>
      <c r="L17" s="1535"/>
      <c r="M17" s="1577"/>
      <c r="N17" s="1585"/>
    </row>
    <row r="18" spans="1:14" ht="75" customHeight="1" x14ac:dyDescent="0.2">
      <c r="A18" s="287"/>
      <c r="B18" s="847"/>
      <c r="C18" s="847"/>
      <c r="D18" s="1586"/>
      <c r="E18" s="846">
        <v>4</v>
      </c>
      <c r="F18" s="848" t="s">
        <v>788</v>
      </c>
      <c r="G18" s="1593"/>
      <c r="H18" s="1586"/>
      <c r="I18" s="1599"/>
      <c r="J18" s="1597"/>
      <c r="K18" s="849" t="s">
        <v>315</v>
      </c>
      <c r="L18" s="845">
        <v>30</v>
      </c>
      <c r="M18" s="926">
        <v>40</v>
      </c>
      <c r="N18" s="1585"/>
    </row>
    <row r="19" spans="1:14" ht="94.5" customHeight="1" x14ac:dyDescent="0.2">
      <c r="A19" s="287"/>
      <c r="B19" s="847"/>
      <c r="C19" s="847"/>
      <c r="D19" s="1586"/>
      <c r="E19" s="846">
        <v>5</v>
      </c>
      <c r="F19" s="848" t="s">
        <v>789</v>
      </c>
      <c r="G19" s="1593"/>
      <c r="H19" s="1586"/>
      <c r="I19" s="1599"/>
      <c r="J19" s="1597"/>
      <c r="K19" s="849" t="s">
        <v>316</v>
      </c>
      <c r="L19" s="845">
        <v>86</v>
      </c>
      <c r="M19" s="926">
        <v>105</v>
      </c>
      <c r="N19" s="1585"/>
    </row>
    <row r="20" spans="1:14" ht="101.25" customHeight="1" x14ac:dyDescent="0.2">
      <c r="A20" s="287"/>
      <c r="B20" s="847"/>
      <c r="C20" s="847"/>
      <c r="D20" s="1586"/>
      <c r="E20" s="846">
        <v>6</v>
      </c>
      <c r="F20" s="848" t="s">
        <v>790</v>
      </c>
      <c r="G20" s="1593"/>
      <c r="H20" s="1586"/>
      <c r="I20" s="1599"/>
      <c r="J20" s="1597"/>
      <c r="K20" s="849" t="s">
        <v>317</v>
      </c>
      <c r="L20" s="845">
        <v>50</v>
      </c>
      <c r="M20" s="926">
        <v>61</v>
      </c>
      <c r="N20" s="1585"/>
    </row>
    <row r="21" spans="1:14" ht="44.25" customHeight="1" x14ac:dyDescent="0.2">
      <c r="A21" s="287"/>
      <c r="B21" s="847"/>
      <c r="C21" s="847"/>
      <c r="D21" s="1586"/>
      <c r="E21" s="846">
        <v>7</v>
      </c>
      <c r="F21" s="848" t="s">
        <v>791</v>
      </c>
      <c r="G21" s="1593"/>
      <c r="H21" s="1586"/>
      <c r="I21" s="1599"/>
      <c r="J21" s="1597"/>
      <c r="K21" s="849" t="s">
        <v>105</v>
      </c>
      <c r="L21" s="845">
        <v>125</v>
      </c>
      <c r="M21" s="926">
        <v>132</v>
      </c>
      <c r="N21" s="1585"/>
    </row>
    <row r="22" spans="1:14" ht="49.5" customHeight="1" x14ac:dyDescent="0.2">
      <c r="A22" s="287"/>
      <c r="B22" s="847"/>
      <c r="C22" s="847"/>
      <c r="D22" s="1586"/>
      <c r="E22" s="846">
        <v>8</v>
      </c>
      <c r="F22" s="848" t="s">
        <v>792</v>
      </c>
      <c r="G22" s="1593"/>
      <c r="H22" s="1586"/>
      <c r="I22" s="1599"/>
      <c r="J22" s="1597"/>
      <c r="K22" s="849" t="s">
        <v>442</v>
      </c>
      <c r="L22" s="845">
        <v>50</v>
      </c>
      <c r="M22" s="940" t="s">
        <v>1007</v>
      </c>
      <c r="N22" s="1585"/>
    </row>
    <row r="23" spans="1:14" ht="44.25" customHeight="1" x14ac:dyDescent="0.2">
      <c r="A23" s="287"/>
      <c r="B23" s="847"/>
      <c r="C23" s="847"/>
      <c r="D23" s="1586"/>
      <c r="E23" s="846">
        <v>9</v>
      </c>
      <c r="F23" s="848" t="s">
        <v>793</v>
      </c>
      <c r="G23" s="1593"/>
      <c r="H23" s="1586"/>
      <c r="I23" s="1599"/>
      <c r="J23" s="1597"/>
      <c r="K23" s="849" t="s">
        <v>318</v>
      </c>
      <c r="L23" s="845">
        <v>100</v>
      </c>
      <c r="M23" s="926">
        <v>52</v>
      </c>
      <c r="N23" s="1585"/>
    </row>
    <row r="24" spans="1:14" ht="59.25" customHeight="1" x14ac:dyDescent="0.2">
      <c r="A24" s="287"/>
      <c r="B24" s="847"/>
      <c r="C24" s="847"/>
      <c r="D24" s="1586"/>
      <c r="E24" s="537">
        <v>10</v>
      </c>
      <c r="F24" s="538" t="s">
        <v>794</v>
      </c>
      <c r="G24" s="1593"/>
      <c r="H24" s="1586"/>
      <c r="I24" s="1599"/>
      <c r="J24" s="1597"/>
      <c r="K24" s="847" t="s">
        <v>319</v>
      </c>
      <c r="L24" s="630">
        <v>7200</v>
      </c>
      <c r="M24" s="927">
        <v>7294</v>
      </c>
      <c r="N24" s="1585"/>
    </row>
    <row r="25" spans="1:14" ht="45" customHeight="1" x14ac:dyDescent="0.2">
      <c r="A25" s="287"/>
      <c r="B25" s="847"/>
      <c r="C25" s="847"/>
      <c r="D25" s="1586"/>
      <c r="E25" s="537">
        <v>11</v>
      </c>
      <c r="F25" s="538" t="s">
        <v>795</v>
      </c>
      <c r="G25" s="1593"/>
      <c r="H25" s="1586"/>
      <c r="I25" s="1599"/>
      <c r="J25" s="1597"/>
      <c r="K25" s="847" t="s">
        <v>320</v>
      </c>
      <c r="L25" s="630">
        <v>2800</v>
      </c>
      <c r="M25" s="927">
        <v>2820</v>
      </c>
      <c r="N25" s="1300"/>
    </row>
    <row r="26" spans="1:14" ht="33.75" customHeight="1" x14ac:dyDescent="0.2">
      <c r="A26" s="289" t="s">
        <v>155</v>
      </c>
      <c r="B26" s="289" t="s">
        <v>155</v>
      </c>
      <c r="C26" s="289" t="s">
        <v>156</v>
      </c>
      <c r="D26" s="287" t="s">
        <v>346</v>
      </c>
      <c r="E26" s="539">
        <v>1</v>
      </c>
      <c r="F26" s="538" t="s">
        <v>698</v>
      </c>
      <c r="G26" s="538" t="s">
        <v>726</v>
      </c>
      <c r="H26" s="287" t="s">
        <v>14</v>
      </c>
      <c r="I26" s="288">
        <v>19.3</v>
      </c>
      <c r="J26" s="864">
        <v>19.3</v>
      </c>
      <c r="K26" s="290" t="s">
        <v>347</v>
      </c>
      <c r="L26" s="631">
        <v>100</v>
      </c>
      <c r="M26" s="877">
        <v>100</v>
      </c>
      <c r="N26" s="290" t="s">
        <v>955</v>
      </c>
    </row>
    <row r="27" spans="1:14" ht="21" customHeight="1" x14ac:dyDescent="0.2">
      <c r="A27" s="287" t="s">
        <v>155</v>
      </c>
      <c r="B27" s="287" t="s">
        <v>155</v>
      </c>
      <c r="C27" s="1572" t="s">
        <v>149</v>
      </c>
      <c r="D27" s="1572"/>
      <c r="E27" s="1572"/>
      <c r="F27" s="1572"/>
      <c r="G27" s="1572"/>
      <c r="H27" s="1572"/>
      <c r="I27" s="292">
        <f>+I12+I26</f>
        <v>118.8</v>
      </c>
      <c r="J27" s="867">
        <f>+J12+J26</f>
        <v>118.8</v>
      </c>
      <c r="K27" s="286"/>
      <c r="L27" s="632"/>
      <c r="M27" s="784"/>
      <c r="N27" s="783"/>
    </row>
    <row r="28" spans="1:14" ht="34.5" customHeight="1" x14ac:dyDescent="0.2">
      <c r="A28" s="287" t="s">
        <v>155</v>
      </c>
      <c r="B28" s="287" t="s">
        <v>156</v>
      </c>
      <c r="C28" s="1568" t="s">
        <v>497</v>
      </c>
      <c r="D28" s="1569"/>
      <c r="E28" s="1569"/>
      <c r="F28" s="1569"/>
      <c r="G28" s="1569"/>
      <c r="H28" s="1569"/>
      <c r="I28" s="1569"/>
      <c r="J28" s="1569"/>
      <c r="K28" s="1569"/>
      <c r="L28" s="1569"/>
      <c r="M28" s="1569"/>
      <c r="N28" s="1570"/>
    </row>
    <row r="29" spans="1:14" ht="69" customHeight="1" x14ac:dyDescent="0.2">
      <c r="A29" s="1590" t="s">
        <v>155</v>
      </c>
      <c r="B29" s="1590" t="s">
        <v>156</v>
      </c>
      <c r="C29" s="1590" t="s">
        <v>155</v>
      </c>
      <c r="D29" s="1573" t="s">
        <v>180</v>
      </c>
      <c r="E29" s="955" t="s">
        <v>196</v>
      </c>
      <c r="F29" s="937" t="s">
        <v>796</v>
      </c>
      <c r="G29" s="1587" t="s">
        <v>759</v>
      </c>
      <c r="H29" s="1565" t="s">
        <v>14</v>
      </c>
      <c r="I29" s="1571">
        <v>360</v>
      </c>
      <c r="J29" s="1581">
        <v>360</v>
      </c>
      <c r="K29" s="1565" t="s">
        <v>208</v>
      </c>
      <c r="L29" s="1582">
        <v>40</v>
      </c>
      <c r="M29" s="1578">
        <v>33.14</v>
      </c>
      <c r="N29" s="1565" t="s">
        <v>953</v>
      </c>
    </row>
    <row r="30" spans="1:14" ht="82.5" customHeight="1" x14ac:dyDescent="0.2">
      <c r="A30" s="1591"/>
      <c r="B30" s="1591"/>
      <c r="C30" s="1591"/>
      <c r="D30" s="1574"/>
      <c r="E30" s="955" t="s">
        <v>107</v>
      </c>
      <c r="F30" s="937" t="s">
        <v>797</v>
      </c>
      <c r="G30" s="1588"/>
      <c r="H30" s="1566"/>
      <c r="I30" s="1379"/>
      <c r="J30" s="1379"/>
      <c r="K30" s="1566"/>
      <c r="L30" s="1583"/>
      <c r="M30" s="1579"/>
      <c r="N30" s="1566"/>
    </row>
    <row r="31" spans="1:14" ht="42" customHeight="1" x14ac:dyDescent="0.2">
      <c r="A31" s="1592"/>
      <c r="B31" s="1592"/>
      <c r="C31" s="1592"/>
      <c r="D31" s="1575"/>
      <c r="E31" s="955" t="s">
        <v>426</v>
      </c>
      <c r="F31" s="937" t="s">
        <v>798</v>
      </c>
      <c r="G31" s="1589"/>
      <c r="H31" s="1567"/>
      <c r="I31" s="1380"/>
      <c r="J31" s="1380"/>
      <c r="K31" s="1567"/>
      <c r="L31" s="1584"/>
      <c r="M31" s="1580"/>
      <c r="N31" s="1567"/>
    </row>
    <row r="32" spans="1:14" ht="69.75" customHeight="1" x14ac:dyDescent="0.2">
      <c r="A32" s="294" t="s">
        <v>155</v>
      </c>
      <c r="B32" s="294" t="s">
        <v>156</v>
      </c>
      <c r="C32" s="295" t="s">
        <v>157</v>
      </c>
      <c r="D32" s="957" t="s">
        <v>545</v>
      </c>
      <c r="E32" s="537">
        <v>1</v>
      </c>
      <c r="F32" s="937" t="s">
        <v>799</v>
      </c>
      <c r="G32" s="962" t="s">
        <v>759</v>
      </c>
      <c r="H32" s="957" t="s">
        <v>1</v>
      </c>
      <c r="I32" s="281">
        <v>40</v>
      </c>
      <c r="J32" s="233">
        <v>40</v>
      </c>
      <c r="K32" s="957" t="s">
        <v>53</v>
      </c>
      <c r="L32" s="294">
        <v>10</v>
      </c>
      <c r="M32" s="870">
        <v>5</v>
      </c>
      <c r="N32" s="957" t="s">
        <v>954</v>
      </c>
    </row>
    <row r="33" spans="1:14" ht="87.75" customHeight="1" x14ac:dyDescent="0.2">
      <c r="A33" s="294" t="s">
        <v>155</v>
      </c>
      <c r="B33" s="294" t="s">
        <v>156</v>
      </c>
      <c r="C33" s="295" t="s">
        <v>158</v>
      </c>
      <c r="D33" s="957" t="s">
        <v>890</v>
      </c>
      <c r="E33" s="537">
        <v>1</v>
      </c>
      <c r="F33" s="937" t="s">
        <v>879</v>
      </c>
      <c r="G33" s="962" t="s">
        <v>759</v>
      </c>
      <c r="H33" s="612" t="s">
        <v>1</v>
      </c>
      <c r="I33" s="281">
        <v>3.8</v>
      </c>
      <c r="J33" s="233">
        <v>3.7</v>
      </c>
      <c r="K33" s="612" t="s">
        <v>878</v>
      </c>
      <c r="L33" s="633">
        <v>108</v>
      </c>
      <c r="M33" s="868">
        <v>108</v>
      </c>
      <c r="N33" s="869" t="s">
        <v>952</v>
      </c>
    </row>
    <row r="34" spans="1:14" ht="61.5" customHeight="1" x14ac:dyDescent="0.2">
      <c r="A34" s="294" t="s">
        <v>155</v>
      </c>
      <c r="B34" s="294" t="s">
        <v>156</v>
      </c>
      <c r="C34" s="295" t="s">
        <v>159</v>
      </c>
      <c r="D34" s="957" t="s">
        <v>891</v>
      </c>
      <c r="E34" s="537">
        <v>1</v>
      </c>
      <c r="F34" s="983" t="s">
        <v>893</v>
      </c>
      <c r="G34" s="637" t="s">
        <v>759</v>
      </c>
      <c r="H34" s="612" t="s">
        <v>14</v>
      </c>
      <c r="I34" s="281">
        <v>53</v>
      </c>
      <c r="J34" s="233">
        <v>53</v>
      </c>
      <c r="K34" s="612" t="s">
        <v>892</v>
      </c>
      <c r="L34" s="633">
        <v>1</v>
      </c>
      <c r="M34" s="868">
        <v>1</v>
      </c>
      <c r="N34" s="612" t="s">
        <v>1004</v>
      </c>
    </row>
    <row r="35" spans="1:14" ht="18.75" customHeight="1" x14ac:dyDescent="0.2">
      <c r="A35" s="293" t="s">
        <v>155</v>
      </c>
      <c r="B35" s="291" t="s">
        <v>156</v>
      </c>
      <c r="C35" s="1572" t="s">
        <v>149</v>
      </c>
      <c r="D35" s="1572"/>
      <c r="E35" s="1572"/>
      <c r="F35" s="1572"/>
      <c r="G35" s="1572"/>
      <c r="H35" s="1572"/>
      <c r="I35" s="296">
        <f>SUM(I29:I34)</f>
        <v>456.8</v>
      </c>
      <c r="J35" s="872">
        <f>SUM(J29:J34)</f>
        <v>456.7</v>
      </c>
      <c r="K35" s="287"/>
      <c r="L35" s="294"/>
      <c r="M35" s="785"/>
      <c r="N35" s="783"/>
    </row>
    <row r="36" spans="1:14" ht="15.75" customHeight="1" x14ac:dyDescent="0.2">
      <c r="A36" s="293" t="s">
        <v>155</v>
      </c>
      <c r="B36" s="1572" t="s">
        <v>150</v>
      </c>
      <c r="C36" s="1572"/>
      <c r="D36" s="1572"/>
      <c r="E36" s="1572"/>
      <c r="F36" s="1572"/>
      <c r="G36" s="1572"/>
      <c r="H36" s="1572"/>
      <c r="I36" s="296">
        <f>+I35+I27</f>
        <v>575.6</v>
      </c>
      <c r="J36" s="872">
        <f>+J35+J27</f>
        <v>575.5</v>
      </c>
      <c r="K36" s="287"/>
      <c r="L36" s="294"/>
      <c r="M36" s="785"/>
      <c r="N36" s="783"/>
    </row>
    <row r="37" spans="1:14" ht="20.25" customHeight="1" x14ac:dyDescent="0.2">
      <c r="A37" s="1394" t="s">
        <v>151</v>
      </c>
      <c r="B37" s="1394"/>
      <c r="C37" s="1394"/>
      <c r="D37" s="1394"/>
      <c r="E37" s="1394"/>
      <c r="F37" s="1394"/>
      <c r="G37" s="1394"/>
      <c r="H37" s="1394"/>
      <c r="I37" s="297">
        <f>+I36</f>
        <v>575.6</v>
      </c>
      <c r="J37" s="873">
        <f>+J36</f>
        <v>575.5</v>
      </c>
      <c r="K37" s="298"/>
      <c r="L37" s="634"/>
      <c r="M37" s="786"/>
      <c r="N37" s="783"/>
    </row>
    <row r="38" spans="1:14" ht="12.75" customHeight="1" x14ac:dyDescent="0.2">
      <c r="A38" s="1554" t="s">
        <v>169</v>
      </c>
      <c r="B38" s="1554"/>
      <c r="C38" s="1554"/>
      <c r="D38" s="1554"/>
      <c r="E38" s="1554"/>
      <c r="F38" s="1554"/>
      <c r="G38" s="1554"/>
      <c r="H38" s="1554"/>
      <c r="I38" s="1112">
        <f>+I37-I39-I46</f>
        <v>1.1368683772161603E-13</v>
      </c>
      <c r="J38" s="1112">
        <f>+J37-J39-J46</f>
        <v>0</v>
      </c>
      <c r="K38" s="285"/>
      <c r="L38" s="635"/>
      <c r="M38" s="787"/>
    </row>
    <row r="39" spans="1:14" ht="18" customHeight="1" x14ac:dyDescent="0.2">
      <c r="A39" s="1553" t="s">
        <v>16</v>
      </c>
      <c r="B39" s="1553"/>
      <c r="C39" s="1553"/>
      <c r="D39" s="1553"/>
      <c r="E39" s="1553"/>
      <c r="F39" s="1553"/>
      <c r="G39" s="1553"/>
      <c r="H39" s="1553"/>
      <c r="I39" s="297">
        <f>+I40+I41</f>
        <v>575.59999999999991</v>
      </c>
      <c r="J39" s="873">
        <f>+J40+J41</f>
        <v>575.5</v>
      </c>
      <c r="K39" s="299"/>
      <c r="L39" s="635"/>
      <c r="M39" s="787"/>
    </row>
    <row r="40" spans="1:14" ht="12.75" customHeight="1" x14ac:dyDescent="0.2">
      <c r="A40" s="1551" t="s">
        <v>218</v>
      </c>
      <c r="B40" s="1551"/>
      <c r="C40" s="1551"/>
      <c r="D40" s="1551"/>
      <c r="E40" s="1551"/>
      <c r="F40" s="1551"/>
      <c r="G40" s="1551"/>
      <c r="H40" s="1551"/>
      <c r="I40" s="283">
        <f>+I32+I33</f>
        <v>43.8</v>
      </c>
      <c r="J40" s="874">
        <f>+J32+J33</f>
        <v>43.7</v>
      </c>
      <c r="K40" s="299"/>
      <c r="L40" s="635"/>
      <c r="M40" s="787"/>
    </row>
    <row r="41" spans="1:14" ht="12.75" customHeight="1" x14ac:dyDescent="0.2">
      <c r="A41" s="1551" t="s">
        <v>219</v>
      </c>
      <c r="B41" s="1551"/>
      <c r="C41" s="1551"/>
      <c r="D41" s="1551"/>
      <c r="E41" s="1551"/>
      <c r="F41" s="1551"/>
      <c r="G41" s="1551"/>
      <c r="H41" s="1551"/>
      <c r="I41" s="283">
        <f>+I29+I12+I26+I34</f>
        <v>531.79999999999995</v>
      </c>
      <c r="J41" s="874">
        <f>+J29+J12+J26+J34</f>
        <v>531.79999999999995</v>
      </c>
      <c r="K41" s="299"/>
      <c r="L41" s="635"/>
      <c r="M41" s="787"/>
    </row>
    <row r="42" spans="1:14" ht="12.75" customHeight="1" x14ac:dyDescent="0.2">
      <c r="A42" s="1551" t="s">
        <v>220</v>
      </c>
      <c r="B42" s="1551"/>
      <c r="C42" s="1551"/>
      <c r="D42" s="1551"/>
      <c r="E42" s="1551"/>
      <c r="F42" s="1551"/>
      <c r="G42" s="1551"/>
      <c r="H42" s="1551"/>
      <c r="I42" s="283"/>
      <c r="J42" s="874"/>
      <c r="K42" s="299"/>
      <c r="L42" s="635"/>
      <c r="M42" s="787"/>
    </row>
    <row r="43" spans="1:14" ht="12.75" customHeight="1" x14ac:dyDescent="0.2">
      <c r="A43" s="1551" t="s">
        <v>221</v>
      </c>
      <c r="B43" s="1551"/>
      <c r="C43" s="1551"/>
      <c r="D43" s="1551"/>
      <c r="E43" s="1551"/>
      <c r="F43" s="1551"/>
      <c r="G43" s="1551"/>
      <c r="H43" s="1551"/>
      <c r="I43" s="283"/>
      <c r="J43" s="874"/>
      <c r="K43" s="299"/>
      <c r="L43" s="635"/>
      <c r="M43" s="787"/>
    </row>
    <row r="44" spans="1:14" ht="12.75" customHeight="1" x14ac:dyDescent="0.2">
      <c r="A44" s="1551" t="s">
        <v>222</v>
      </c>
      <c r="B44" s="1551"/>
      <c r="C44" s="1551"/>
      <c r="D44" s="1551"/>
      <c r="E44" s="1551"/>
      <c r="F44" s="1551"/>
      <c r="G44" s="1551"/>
      <c r="H44" s="1551"/>
      <c r="I44" s="283"/>
      <c r="J44" s="874"/>
      <c r="K44" s="299"/>
      <c r="L44" s="635"/>
      <c r="M44" s="787"/>
    </row>
    <row r="45" spans="1:14" ht="15" customHeight="1" x14ac:dyDescent="0.2">
      <c r="A45" s="1551" t="s">
        <v>223</v>
      </c>
      <c r="B45" s="1551"/>
      <c r="C45" s="1551"/>
      <c r="D45" s="1551"/>
      <c r="E45" s="1551"/>
      <c r="F45" s="1551"/>
      <c r="G45" s="1551"/>
      <c r="H45" s="1551"/>
      <c r="I45" s="300"/>
      <c r="J45" s="875"/>
      <c r="K45" s="299"/>
      <c r="L45" s="635"/>
      <c r="M45" s="787"/>
    </row>
    <row r="46" spans="1:14" ht="17.25" customHeight="1" x14ac:dyDescent="0.2">
      <c r="A46" s="1552" t="s">
        <v>15</v>
      </c>
      <c r="B46" s="1552"/>
      <c r="C46" s="1552"/>
      <c r="D46" s="1552"/>
      <c r="E46" s="1552"/>
      <c r="F46" s="1552"/>
      <c r="G46" s="1552"/>
      <c r="H46" s="1552"/>
      <c r="I46" s="301">
        <f>SUM(I47:I50)</f>
        <v>0</v>
      </c>
      <c r="J46" s="876">
        <f>SUM(J47:J50)</f>
        <v>0</v>
      </c>
      <c r="K46" s="299"/>
      <c r="L46" s="635"/>
      <c r="M46" s="787"/>
    </row>
    <row r="47" spans="1:14" ht="12.75" customHeight="1" x14ac:dyDescent="0.2">
      <c r="A47" s="1551" t="s">
        <v>224</v>
      </c>
      <c r="B47" s="1551"/>
      <c r="C47" s="1551"/>
      <c r="D47" s="1551"/>
      <c r="E47" s="1551"/>
      <c r="F47" s="1551"/>
      <c r="G47" s="1551"/>
      <c r="H47" s="1551"/>
      <c r="I47" s="283"/>
      <c r="J47" s="874"/>
      <c r="K47" s="299"/>
      <c r="L47" s="635"/>
      <c r="M47" s="787"/>
    </row>
    <row r="48" spans="1:14" ht="12.75" customHeight="1" x14ac:dyDescent="0.2">
      <c r="A48" s="1551" t="s">
        <v>225</v>
      </c>
      <c r="B48" s="1551"/>
      <c r="C48" s="1551"/>
      <c r="D48" s="1551"/>
      <c r="E48" s="1551"/>
      <c r="F48" s="1551"/>
      <c r="G48" s="1551"/>
      <c r="H48" s="1551"/>
      <c r="I48" s="283"/>
      <c r="J48" s="874"/>
      <c r="K48" s="299"/>
      <c r="L48" s="635"/>
      <c r="M48" s="787"/>
    </row>
    <row r="49" spans="1:13" ht="12.75" customHeight="1" x14ac:dyDescent="0.2">
      <c r="A49" s="1551" t="s">
        <v>226</v>
      </c>
      <c r="B49" s="1551"/>
      <c r="C49" s="1551"/>
      <c r="D49" s="1551"/>
      <c r="E49" s="1551"/>
      <c r="F49" s="1551"/>
      <c r="G49" s="1551"/>
      <c r="H49" s="1551"/>
      <c r="I49" s="283"/>
      <c r="J49" s="874"/>
      <c r="K49" s="299"/>
      <c r="L49" s="635"/>
      <c r="M49" s="787"/>
    </row>
    <row r="50" spans="1:13" ht="12.75" customHeight="1" x14ac:dyDescent="0.2">
      <c r="A50" s="1551" t="s">
        <v>227</v>
      </c>
      <c r="B50" s="1551"/>
      <c r="C50" s="1551"/>
      <c r="D50" s="1551"/>
      <c r="E50" s="1551"/>
      <c r="F50" s="1551"/>
      <c r="G50" s="1551"/>
      <c r="H50" s="1551"/>
      <c r="I50" s="283"/>
      <c r="J50" s="874"/>
      <c r="K50" s="299"/>
      <c r="L50" s="635"/>
      <c r="M50" s="787"/>
    </row>
  </sheetData>
  <mergeCells count="61">
    <mergeCell ref="I12:I25"/>
    <mergeCell ref="F4:F8"/>
    <mergeCell ref="M5:M8"/>
    <mergeCell ref="N5:N8"/>
    <mergeCell ref="A9:K9"/>
    <mergeCell ref="D4:D8"/>
    <mergeCell ref="E4:E8"/>
    <mergeCell ref="J4:J8"/>
    <mergeCell ref="H1:L1"/>
    <mergeCell ref="L14:L17"/>
    <mergeCell ref="G12:G25"/>
    <mergeCell ref="E14:E17"/>
    <mergeCell ref="A2:L2"/>
    <mergeCell ref="H12:H25"/>
    <mergeCell ref="H4:H8"/>
    <mergeCell ref="F14:F17"/>
    <mergeCell ref="A4:A8"/>
    <mergeCell ref="B4:B8"/>
    <mergeCell ref="K5:K8"/>
    <mergeCell ref="I4:I8"/>
    <mergeCell ref="G4:G8"/>
    <mergeCell ref="J12:J25"/>
    <mergeCell ref="K14:K17"/>
    <mergeCell ref="K4:N4"/>
    <mergeCell ref="G29:G31"/>
    <mergeCell ref="C29:C31"/>
    <mergeCell ref="H29:H31"/>
    <mergeCell ref="A29:A31"/>
    <mergeCell ref="B29:B31"/>
    <mergeCell ref="A50:H50"/>
    <mergeCell ref="C35:H35"/>
    <mergeCell ref="A49:H49"/>
    <mergeCell ref="A41:H41"/>
    <mergeCell ref="A47:H47"/>
    <mergeCell ref="B36:H36"/>
    <mergeCell ref="A38:H38"/>
    <mergeCell ref="A46:H46"/>
    <mergeCell ref="A43:H43"/>
    <mergeCell ref="A48:H48"/>
    <mergeCell ref="A37:H37"/>
    <mergeCell ref="A45:H45"/>
    <mergeCell ref="A40:H40"/>
    <mergeCell ref="A44:H44"/>
    <mergeCell ref="A39:H39"/>
    <mergeCell ref="A42:H42"/>
    <mergeCell ref="N29:N31"/>
    <mergeCell ref="C28:N28"/>
    <mergeCell ref="I29:I31"/>
    <mergeCell ref="C27:H27"/>
    <mergeCell ref="C4:C8"/>
    <mergeCell ref="D29:D31"/>
    <mergeCell ref="K29:K31"/>
    <mergeCell ref="M14:M17"/>
    <mergeCell ref="M29:M31"/>
    <mergeCell ref="J29:J31"/>
    <mergeCell ref="L29:L31"/>
    <mergeCell ref="L5:L8"/>
    <mergeCell ref="B10:N10"/>
    <mergeCell ref="C11:N11"/>
    <mergeCell ref="N12:N25"/>
    <mergeCell ref="D12:D25"/>
  </mergeCells>
  <phoneticPr fontId="18" type="noConversion"/>
  <pageMargins left="0.19685039370078741" right="0.19685039370078741" top="0.59055118110236227" bottom="0.19685039370078741" header="0" footer="0"/>
  <pageSetup paperSize="9" scale="65"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59999389629810485"/>
    <pageSetUpPr fitToPage="1"/>
  </sheetPr>
  <dimension ref="A1:N50"/>
  <sheetViews>
    <sheetView zoomScale="85" zoomScaleNormal="85" workbookViewId="0">
      <pane ySplit="8" topLeftCell="A9" activePane="bottomLeft" state="frozen"/>
      <selection activeCell="J12" sqref="J12:J15"/>
      <selection pane="bottomLeft" activeCell="F4" sqref="F4:F8"/>
    </sheetView>
  </sheetViews>
  <sheetFormatPr defaultRowHeight="12.75" x14ac:dyDescent="0.2"/>
  <cols>
    <col min="1" max="1" width="3.28515625" style="53" customWidth="1"/>
    <col min="2" max="2" width="3.5703125" style="53" customWidth="1"/>
    <col min="3" max="3" width="5.140625" style="53" customWidth="1"/>
    <col min="4" max="4" width="37.7109375" style="53" customWidth="1"/>
    <col min="5" max="5" width="4.5703125" style="53" customWidth="1"/>
    <col min="6" max="6" width="29.140625" style="53" customWidth="1"/>
    <col min="7" max="7" width="23.140625" style="53" customWidth="1"/>
    <col min="8" max="8" width="6.28515625" style="53" customWidth="1"/>
    <col min="9" max="9" width="12.28515625" style="85" customWidth="1"/>
    <col min="10" max="10" width="12.42578125" style="85" customWidth="1"/>
    <col min="11" max="11" width="27.42578125" style="85" customWidth="1"/>
    <col min="12" max="12" width="5.5703125" style="54" customWidth="1"/>
    <col min="13" max="13" width="5.5703125" style="789" customWidth="1"/>
    <col min="14" max="14" width="38.28515625" style="54" customWidth="1"/>
    <col min="15" max="16384" width="9.140625" style="54"/>
  </cols>
  <sheetData>
    <row r="1" spans="1:14" ht="72.75" hidden="1" customHeight="1" x14ac:dyDescent="0.2">
      <c r="A1" s="302"/>
      <c r="B1" s="302"/>
      <c r="C1" s="302"/>
      <c r="D1" s="302"/>
      <c r="E1" s="302"/>
      <c r="F1" s="302"/>
      <c r="G1" s="302"/>
      <c r="H1" s="1192" t="s">
        <v>904</v>
      </c>
      <c r="I1" s="1192"/>
      <c r="J1" s="1192"/>
      <c r="K1" s="1192"/>
      <c r="L1" s="1192"/>
    </row>
    <row r="2" spans="1:14" ht="36.75" hidden="1" customHeight="1" x14ac:dyDescent="0.2">
      <c r="A2" s="1613"/>
      <c r="B2" s="1613"/>
      <c r="C2" s="1613"/>
      <c r="D2" s="1613"/>
      <c r="E2" s="1613"/>
      <c r="F2" s="1613"/>
      <c r="G2" s="1613"/>
      <c r="H2" s="1613"/>
      <c r="I2" s="1613"/>
      <c r="J2" s="1613"/>
      <c r="K2" s="1613"/>
      <c r="L2" s="1613"/>
    </row>
    <row r="3" spans="1:14" ht="12.75" hidden="1" customHeight="1" x14ac:dyDescent="0.2">
      <c r="A3" s="303"/>
      <c r="B3" s="303"/>
      <c r="C3" s="303"/>
      <c r="D3" s="303"/>
      <c r="E3" s="303"/>
      <c r="F3" s="303"/>
      <c r="G3" s="303"/>
      <c r="H3" s="304"/>
      <c r="I3" s="304"/>
      <c r="J3" s="994"/>
      <c r="K3" s="304"/>
      <c r="L3" s="409"/>
      <c r="M3" s="731"/>
    </row>
    <row r="4" spans="1:14" s="109" customFormat="1" ht="27" customHeight="1" x14ac:dyDescent="0.2">
      <c r="A4" s="1142" t="s">
        <v>144</v>
      </c>
      <c r="B4" s="1142" t="s">
        <v>145</v>
      </c>
      <c r="C4" s="1142" t="s">
        <v>146</v>
      </c>
      <c r="D4" s="1156" t="s">
        <v>147</v>
      </c>
      <c r="E4" s="1146" t="s">
        <v>642</v>
      </c>
      <c r="F4" s="1147" t="s">
        <v>643</v>
      </c>
      <c r="G4" s="1147" t="s">
        <v>644</v>
      </c>
      <c r="H4" s="1155" t="s">
        <v>143</v>
      </c>
      <c r="I4" s="1150" t="s">
        <v>659</v>
      </c>
      <c r="J4" s="1150" t="s">
        <v>918</v>
      </c>
      <c r="K4" s="1150" t="s">
        <v>658</v>
      </c>
      <c r="L4" s="1150"/>
      <c r="M4" s="1150"/>
      <c r="N4" s="1150"/>
    </row>
    <row r="5" spans="1:14" s="109" customFormat="1" ht="16.5" customHeight="1" x14ac:dyDescent="0.2">
      <c r="A5" s="1142"/>
      <c r="B5" s="1142"/>
      <c r="C5" s="1142"/>
      <c r="D5" s="1156"/>
      <c r="E5" s="1146"/>
      <c r="F5" s="1147"/>
      <c r="G5" s="1147"/>
      <c r="H5" s="1155"/>
      <c r="I5" s="1150"/>
      <c r="J5" s="1150"/>
      <c r="K5" s="1150" t="s">
        <v>148</v>
      </c>
      <c r="L5" s="1158" t="s">
        <v>913</v>
      </c>
      <c r="M5" s="1158" t="s">
        <v>914</v>
      </c>
      <c r="N5" s="1156" t="s">
        <v>915</v>
      </c>
    </row>
    <row r="6" spans="1:14" s="109" customFormat="1" ht="15" customHeight="1" x14ac:dyDescent="0.2">
      <c r="A6" s="1142"/>
      <c r="B6" s="1142"/>
      <c r="C6" s="1142"/>
      <c r="D6" s="1156"/>
      <c r="E6" s="1146"/>
      <c r="F6" s="1147"/>
      <c r="G6" s="1147"/>
      <c r="H6" s="1155"/>
      <c r="I6" s="1150"/>
      <c r="J6" s="1150"/>
      <c r="K6" s="1150"/>
      <c r="L6" s="1158"/>
      <c r="M6" s="1158"/>
      <c r="N6" s="1156"/>
    </row>
    <row r="7" spans="1:14" s="109" customFormat="1" ht="12.75" customHeight="1" x14ac:dyDescent="0.2">
      <c r="A7" s="1142"/>
      <c r="B7" s="1142"/>
      <c r="C7" s="1142"/>
      <c r="D7" s="1156"/>
      <c r="E7" s="1146"/>
      <c r="F7" s="1147"/>
      <c r="G7" s="1147"/>
      <c r="H7" s="1155"/>
      <c r="I7" s="1150"/>
      <c r="J7" s="1150"/>
      <c r="K7" s="1150"/>
      <c r="L7" s="1158"/>
      <c r="M7" s="1158"/>
      <c r="N7" s="1156"/>
    </row>
    <row r="8" spans="1:14" s="109" customFormat="1" ht="76.5" customHeight="1" x14ac:dyDescent="0.2">
      <c r="A8" s="1142"/>
      <c r="B8" s="1142"/>
      <c r="C8" s="1142"/>
      <c r="D8" s="1156"/>
      <c r="E8" s="1146"/>
      <c r="F8" s="1147"/>
      <c r="G8" s="1147"/>
      <c r="H8" s="1155"/>
      <c r="I8" s="1150"/>
      <c r="J8" s="1150"/>
      <c r="K8" s="1150"/>
      <c r="L8" s="1158"/>
      <c r="M8" s="1158"/>
      <c r="N8" s="1156"/>
    </row>
    <row r="9" spans="1:14" s="109" customFormat="1" ht="26.25" customHeight="1" x14ac:dyDescent="0.2">
      <c r="A9" s="1360" t="s">
        <v>285</v>
      </c>
      <c r="B9" s="1361"/>
      <c r="C9" s="1361"/>
      <c r="D9" s="1361"/>
      <c r="E9" s="1361"/>
      <c r="F9" s="1361"/>
      <c r="G9" s="1361"/>
      <c r="H9" s="1361"/>
      <c r="I9" s="1361"/>
      <c r="J9" s="1361"/>
      <c r="K9" s="1361"/>
      <c r="L9" s="1361"/>
      <c r="M9" s="802"/>
      <c r="N9" s="803"/>
    </row>
    <row r="10" spans="1:14" ht="21" customHeight="1" x14ac:dyDescent="0.2">
      <c r="A10" s="200" t="s">
        <v>155</v>
      </c>
      <c r="B10" s="1602" t="s">
        <v>546</v>
      </c>
      <c r="C10" s="1603"/>
      <c r="D10" s="1603"/>
      <c r="E10" s="1603"/>
      <c r="F10" s="1603"/>
      <c r="G10" s="1603"/>
      <c r="H10" s="1603"/>
      <c r="I10" s="1603"/>
      <c r="J10" s="1603"/>
      <c r="K10" s="1603"/>
      <c r="L10" s="1603"/>
      <c r="M10" s="1603"/>
      <c r="N10" s="1604"/>
    </row>
    <row r="11" spans="1:14" ht="18.75" customHeight="1" x14ac:dyDescent="0.2">
      <c r="A11" s="200" t="s">
        <v>155</v>
      </c>
      <c r="B11" s="200" t="s">
        <v>155</v>
      </c>
      <c r="C11" s="1602" t="s">
        <v>106</v>
      </c>
      <c r="D11" s="1603"/>
      <c r="E11" s="1603"/>
      <c r="F11" s="1603"/>
      <c r="G11" s="1603"/>
      <c r="H11" s="1603"/>
      <c r="I11" s="1603"/>
      <c r="J11" s="1603"/>
      <c r="K11" s="1603"/>
      <c r="L11" s="1603"/>
      <c r="M11" s="1603"/>
      <c r="N11" s="1604"/>
    </row>
    <row r="12" spans="1:14" s="45" customFormat="1" ht="59.25" customHeight="1" x14ac:dyDescent="0.2">
      <c r="A12" s="305" t="s">
        <v>155</v>
      </c>
      <c r="B12" s="305" t="s">
        <v>155</v>
      </c>
      <c r="C12" s="194" t="s">
        <v>155</v>
      </c>
      <c r="D12" s="195" t="s">
        <v>489</v>
      </c>
      <c r="E12" s="1605" t="s">
        <v>196</v>
      </c>
      <c r="F12" s="1608" t="s">
        <v>656</v>
      </c>
      <c r="G12" s="1406" t="s">
        <v>649</v>
      </c>
      <c r="H12" s="1406" t="s">
        <v>1</v>
      </c>
      <c r="I12" s="425">
        <v>29</v>
      </c>
      <c r="J12" s="943">
        <v>29</v>
      </c>
      <c r="K12" s="324" t="s">
        <v>376</v>
      </c>
      <c r="L12" s="795">
        <v>810</v>
      </c>
      <c r="M12" s="997">
        <v>1350</v>
      </c>
      <c r="N12" s="1127" t="s">
        <v>1037</v>
      </c>
    </row>
    <row r="13" spans="1:14" s="213" customFormat="1" ht="53.25" customHeight="1" x14ac:dyDescent="0.2">
      <c r="A13" s="305" t="s">
        <v>155</v>
      </c>
      <c r="B13" s="305" t="s">
        <v>155</v>
      </c>
      <c r="C13" s="329" t="s">
        <v>250</v>
      </c>
      <c r="D13" s="306" t="s">
        <v>488</v>
      </c>
      <c r="E13" s="1606"/>
      <c r="F13" s="1609"/>
      <c r="G13" s="1407"/>
      <c r="H13" s="1407"/>
      <c r="I13" s="1413"/>
      <c r="J13" s="1378"/>
      <c r="K13" s="330" t="s">
        <v>625</v>
      </c>
      <c r="L13" s="796">
        <v>300</v>
      </c>
      <c r="M13" s="992">
        <v>350</v>
      </c>
      <c r="N13" s="1262"/>
    </row>
    <row r="14" spans="1:14" s="213" customFormat="1" ht="33.75" customHeight="1" x14ac:dyDescent="0.2">
      <c r="A14" s="305" t="s">
        <v>155</v>
      </c>
      <c r="B14" s="305" t="s">
        <v>155</v>
      </c>
      <c r="C14" s="329" t="s">
        <v>251</v>
      </c>
      <c r="D14" s="306" t="s">
        <v>626</v>
      </c>
      <c r="E14" s="1606"/>
      <c r="F14" s="1609"/>
      <c r="G14" s="1407"/>
      <c r="H14" s="1407"/>
      <c r="I14" s="1512"/>
      <c r="J14" s="1379"/>
      <c r="K14" s="325" t="s">
        <v>493</v>
      </c>
      <c r="L14" s="796">
        <v>50</v>
      </c>
      <c r="M14" s="992">
        <v>50</v>
      </c>
      <c r="N14" s="1262"/>
    </row>
    <row r="15" spans="1:14" s="213" customFormat="1" ht="44.25" customHeight="1" x14ac:dyDescent="0.2">
      <c r="A15" s="305" t="s">
        <v>155</v>
      </c>
      <c r="B15" s="305" t="s">
        <v>155</v>
      </c>
      <c r="C15" s="329" t="s">
        <v>252</v>
      </c>
      <c r="D15" s="306" t="s">
        <v>490</v>
      </c>
      <c r="E15" s="1606"/>
      <c r="F15" s="1609"/>
      <c r="G15" s="1407"/>
      <c r="H15" s="1408"/>
      <c r="I15" s="1512"/>
      <c r="J15" s="1379"/>
      <c r="K15" s="330" t="s">
        <v>627</v>
      </c>
      <c r="L15" s="796">
        <v>10</v>
      </c>
      <c r="M15" s="992">
        <v>10</v>
      </c>
      <c r="N15" s="1262"/>
    </row>
    <row r="16" spans="1:14" s="213" customFormat="1" ht="33.75" customHeight="1" x14ac:dyDescent="0.2">
      <c r="A16" s="305" t="s">
        <v>155</v>
      </c>
      <c r="B16" s="305" t="s">
        <v>155</v>
      </c>
      <c r="C16" s="329" t="s">
        <v>257</v>
      </c>
      <c r="D16" s="306" t="s">
        <v>491</v>
      </c>
      <c r="E16" s="1606"/>
      <c r="F16" s="1609"/>
      <c r="G16" s="1407"/>
      <c r="H16" s="1408"/>
      <c r="I16" s="426"/>
      <c r="J16" s="953"/>
      <c r="K16" s="1188" t="s">
        <v>494</v>
      </c>
      <c r="L16" s="1611">
        <v>2</v>
      </c>
      <c r="M16" s="1601">
        <v>2</v>
      </c>
      <c r="N16" s="1262"/>
    </row>
    <row r="17" spans="1:14" s="213" customFormat="1" ht="45" customHeight="1" x14ac:dyDescent="0.2">
      <c r="A17" s="305" t="s">
        <v>155</v>
      </c>
      <c r="B17" s="305" t="s">
        <v>155</v>
      </c>
      <c r="C17" s="329" t="s">
        <v>335</v>
      </c>
      <c r="D17" s="306" t="s">
        <v>628</v>
      </c>
      <c r="E17" s="1607"/>
      <c r="F17" s="1610"/>
      <c r="G17" s="1499"/>
      <c r="H17" s="1200"/>
      <c r="I17" s="430"/>
      <c r="J17" s="944"/>
      <c r="K17" s="1190"/>
      <c r="L17" s="1612"/>
      <c r="M17" s="1601"/>
      <c r="N17" s="1128"/>
    </row>
    <row r="18" spans="1:14" s="45" customFormat="1" ht="162.75" customHeight="1" x14ac:dyDescent="0.2">
      <c r="A18" s="198" t="s">
        <v>155</v>
      </c>
      <c r="B18" s="196" t="s">
        <v>155</v>
      </c>
      <c r="C18" s="194" t="s">
        <v>156</v>
      </c>
      <c r="D18" s="326" t="s">
        <v>492</v>
      </c>
      <c r="E18" s="540" t="s">
        <v>196</v>
      </c>
      <c r="F18" s="266" t="s">
        <v>656</v>
      </c>
      <c r="G18" s="196" t="s">
        <v>649</v>
      </c>
      <c r="H18" s="198" t="s">
        <v>75</v>
      </c>
      <c r="I18" s="201">
        <v>162</v>
      </c>
      <c r="J18" s="344">
        <v>105.1</v>
      </c>
      <c r="K18" s="323" t="s">
        <v>486</v>
      </c>
      <c r="L18" s="795">
        <v>35</v>
      </c>
      <c r="M18" s="997">
        <v>49</v>
      </c>
      <c r="N18" s="946" t="s">
        <v>1083</v>
      </c>
    </row>
    <row r="19" spans="1:14" s="45" customFormat="1" ht="100.5" customHeight="1" x14ac:dyDescent="0.2">
      <c r="A19" s="198" t="s">
        <v>155</v>
      </c>
      <c r="B19" s="196" t="s">
        <v>155</v>
      </c>
      <c r="C19" s="194" t="s">
        <v>157</v>
      </c>
      <c r="D19" s="326" t="s">
        <v>487</v>
      </c>
      <c r="E19" s="540" t="s">
        <v>196</v>
      </c>
      <c r="F19" s="266" t="s">
        <v>656</v>
      </c>
      <c r="G19" s="196" t="s">
        <v>649</v>
      </c>
      <c r="H19" s="198" t="s">
        <v>1</v>
      </c>
      <c r="I19" s="160">
        <v>1</v>
      </c>
      <c r="J19" s="396">
        <v>0</v>
      </c>
      <c r="K19" s="323" t="s">
        <v>501</v>
      </c>
      <c r="L19" s="954" t="s">
        <v>1035</v>
      </c>
      <c r="M19" s="954" t="s">
        <v>1035</v>
      </c>
      <c r="N19" s="946" t="s">
        <v>1036</v>
      </c>
    </row>
    <row r="20" spans="1:14" ht="17.25" customHeight="1" x14ac:dyDescent="0.2">
      <c r="A20" s="307" t="s">
        <v>155</v>
      </c>
      <c r="B20" s="308" t="s">
        <v>155</v>
      </c>
      <c r="C20" s="1626" t="s">
        <v>149</v>
      </c>
      <c r="D20" s="1626"/>
      <c r="E20" s="1626"/>
      <c r="F20" s="1626"/>
      <c r="G20" s="1626"/>
      <c r="H20" s="1626"/>
      <c r="I20" s="309">
        <f>SUM(I12:I19)</f>
        <v>192</v>
      </c>
      <c r="J20" s="990">
        <f>SUM(J12:J19)</f>
        <v>134.1</v>
      </c>
      <c r="K20" s="310"/>
      <c r="L20" s="794"/>
      <c r="M20" s="790"/>
      <c r="N20" s="800"/>
    </row>
    <row r="21" spans="1:14" ht="15.75" customHeight="1" x14ac:dyDescent="0.2">
      <c r="A21" s="307" t="s">
        <v>155</v>
      </c>
      <c r="B21" s="1616" t="s">
        <v>150</v>
      </c>
      <c r="C21" s="1616"/>
      <c r="D21" s="1616"/>
      <c r="E21" s="1616"/>
      <c r="F21" s="1616"/>
      <c r="G21" s="1616"/>
      <c r="H21" s="1616"/>
      <c r="I21" s="311">
        <f>+I20</f>
        <v>192</v>
      </c>
      <c r="J21" s="991">
        <f>+J20</f>
        <v>134.1</v>
      </c>
      <c r="K21" s="310"/>
      <c r="L21" s="794"/>
      <c r="M21" s="790"/>
      <c r="N21" s="800"/>
    </row>
    <row r="22" spans="1:14" s="45" customFormat="1" ht="18.75" customHeight="1" x14ac:dyDescent="0.2">
      <c r="A22" s="200" t="s">
        <v>156</v>
      </c>
      <c r="B22" s="1615" t="s">
        <v>496</v>
      </c>
      <c r="C22" s="1615"/>
      <c r="D22" s="1615"/>
      <c r="E22" s="1615"/>
      <c r="F22" s="1615"/>
      <c r="G22" s="1615"/>
      <c r="H22" s="1615"/>
      <c r="I22" s="1615"/>
      <c r="J22" s="1615"/>
      <c r="K22" s="1615"/>
      <c r="L22" s="797"/>
      <c r="M22" s="791"/>
      <c r="N22" s="7"/>
    </row>
    <row r="23" spans="1:14" s="45" customFormat="1" ht="21" customHeight="1" x14ac:dyDescent="0.2">
      <c r="A23" s="200" t="s">
        <v>156</v>
      </c>
      <c r="B23" s="200" t="s">
        <v>155</v>
      </c>
      <c r="C23" s="1602" t="s">
        <v>495</v>
      </c>
      <c r="D23" s="1603"/>
      <c r="E23" s="1603"/>
      <c r="F23" s="1603"/>
      <c r="G23" s="1603"/>
      <c r="H23" s="1603"/>
      <c r="I23" s="1603"/>
      <c r="J23" s="1603"/>
      <c r="K23" s="1603"/>
      <c r="L23" s="1603"/>
      <c r="M23" s="1603"/>
      <c r="N23" s="1604"/>
    </row>
    <row r="24" spans="1:14" ht="86.25" customHeight="1" x14ac:dyDescent="0.2">
      <c r="A24" s="197" t="s">
        <v>156</v>
      </c>
      <c r="B24" s="197" t="s">
        <v>155</v>
      </c>
      <c r="C24" s="194" t="s">
        <v>159</v>
      </c>
      <c r="D24" s="197" t="s">
        <v>629</v>
      </c>
      <c r="E24" s="144" t="s">
        <v>196</v>
      </c>
      <c r="F24" s="476" t="s">
        <v>905</v>
      </c>
      <c r="G24" s="476" t="s">
        <v>697</v>
      </c>
      <c r="H24" s="197" t="s">
        <v>4</v>
      </c>
      <c r="I24" s="160">
        <v>150</v>
      </c>
      <c r="J24" s="396">
        <v>101.3</v>
      </c>
      <c r="K24" s="259" t="s">
        <v>210</v>
      </c>
      <c r="L24" s="798" t="s">
        <v>906</v>
      </c>
      <c r="M24" s="993" t="s">
        <v>906</v>
      </c>
      <c r="N24" s="7" t="s">
        <v>1125</v>
      </c>
    </row>
    <row r="25" spans="1:14" ht="17.25" customHeight="1" x14ac:dyDescent="0.2">
      <c r="A25" s="200" t="s">
        <v>157</v>
      </c>
      <c r="B25" s="200" t="s">
        <v>155</v>
      </c>
      <c r="C25" s="1614" t="s">
        <v>149</v>
      </c>
      <c r="D25" s="1614"/>
      <c r="E25" s="1614"/>
      <c r="F25" s="1614"/>
      <c r="G25" s="1614"/>
      <c r="H25" s="1614"/>
      <c r="I25" s="247">
        <f>+I24</f>
        <v>150</v>
      </c>
      <c r="J25" s="163">
        <f>+J24</f>
        <v>101.3</v>
      </c>
      <c r="K25" s="259"/>
      <c r="L25" s="794"/>
      <c r="M25" s="790"/>
      <c r="N25" s="800"/>
    </row>
    <row r="26" spans="1:14" s="78" customFormat="1" ht="15.75" customHeight="1" x14ac:dyDescent="0.2">
      <c r="A26" s="192" t="s">
        <v>157</v>
      </c>
      <c r="B26" s="1409" t="s">
        <v>150</v>
      </c>
      <c r="C26" s="1409"/>
      <c r="D26" s="1409"/>
      <c r="E26" s="1409"/>
      <c r="F26" s="1409"/>
      <c r="G26" s="1409"/>
      <c r="H26" s="1409"/>
      <c r="I26" s="248">
        <f>+I25</f>
        <v>150</v>
      </c>
      <c r="J26" s="168">
        <f>+J25</f>
        <v>101.3</v>
      </c>
      <c r="K26" s="312"/>
      <c r="L26" s="799"/>
      <c r="M26" s="792"/>
      <c r="N26" s="801"/>
    </row>
    <row r="27" spans="1:14" ht="17.25" customHeight="1" x14ac:dyDescent="0.2">
      <c r="A27" s="1394" t="s">
        <v>151</v>
      </c>
      <c r="B27" s="1394"/>
      <c r="C27" s="1394"/>
      <c r="D27" s="1394"/>
      <c r="E27" s="1394"/>
      <c r="F27" s="1394"/>
      <c r="G27" s="1394"/>
      <c r="H27" s="1394"/>
      <c r="I27" s="216">
        <f>+I26+I21</f>
        <v>342</v>
      </c>
      <c r="J27" s="995">
        <f>+J26+J21</f>
        <v>235.39999999999998</v>
      </c>
      <c r="K27" s="350"/>
      <c r="L27" s="313"/>
      <c r="M27" s="793"/>
    </row>
    <row r="28" spans="1:14" x14ac:dyDescent="0.2">
      <c r="A28" s="1389" t="s">
        <v>169</v>
      </c>
      <c r="B28" s="1390"/>
      <c r="C28" s="1390"/>
      <c r="D28" s="1390"/>
      <c r="E28" s="1390"/>
      <c r="F28" s="1390"/>
      <c r="G28" s="1390"/>
      <c r="H28" s="1391"/>
      <c r="I28" s="1113">
        <f>+I27-I29-I36</f>
        <v>0</v>
      </c>
      <c r="J28" s="1113">
        <f>+J27-J29-J36</f>
        <v>0</v>
      </c>
      <c r="K28" s="350"/>
      <c r="L28" s="313"/>
      <c r="M28" s="793"/>
    </row>
    <row r="29" spans="1:14" ht="16.5" customHeight="1" x14ac:dyDescent="0.2">
      <c r="A29" s="1623" t="s">
        <v>16</v>
      </c>
      <c r="B29" s="1624"/>
      <c r="C29" s="1624"/>
      <c r="D29" s="1624"/>
      <c r="E29" s="1624"/>
      <c r="F29" s="1624"/>
      <c r="G29" s="1624"/>
      <c r="H29" s="1625"/>
      <c r="I29" s="280">
        <f>SUM(I30:I35)</f>
        <v>30</v>
      </c>
      <c r="J29" s="996">
        <f>SUM(J30:J35)</f>
        <v>29</v>
      </c>
      <c r="K29" s="350"/>
      <c r="L29" s="313"/>
      <c r="M29" s="793"/>
    </row>
    <row r="30" spans="1:14" x14ac:dyDescent="0.2">
      <c r="A30" s="1617" t="s">
        <v>218</v>
      </c>
      <c r="B30" s="1618"/>
      <c r="C30" s="1618"/>
      <c r="D30" s="1618"/>
      <c r="E30" s="1618"/>
      <c r="F30" s="1618"/>
      <c r="G30" s="1618"/>
      <c r="H30" s="1619"/>
      <c r="I30" s="281">
        <f>+I19+I12</f>
        <v>30</v>
      </c>
      <c r="J30" s="233">
        <f>+J19+J12</f>
        <v>29</v>
      </c>
      <c r="K30" s="350"/>
      <c r="L30" s="313"/>
      <c r="M30" s="793"/>
    </row>
    <row r="31" spans="1:14" x14ac:dyDescent="0.2">
      <c r="A31" s="1617" t="s">
        <v>219</v>
      </c>
      <c r="B31" s="1618"/>
      <c r="C31" s="1618"/>
      <c r="D31" s="1618"/>
      <c r="E31" s="1618"/>
      <c r="F31" s="1618"/>
      <c r="G31" s="1618"/>
      <c r="H31" s="1619"/>
      <c r="I31" s="282"/>
      <c r="J31" s="181"/>
      <c r="K31" s="350"/>
      <c r="L31" s="313"/>
      <c r="M31" s="793"/>
    </row>
    <row r="32" spans="1:14" x14ac:dyDescent="0.2">
      <c r="A32" s="1617" t="s">
        <v>220</v>
      </c>
      <c r="B32" s="1618"/>
      <c r="C32" s="1618"/>
      <c r="D32" s="1618"/>
      <c r="E32" s="1618"/>
      <c r="F32" s="1618"/>
      <c r="G32" s="1618"/>
      <c r="H32" s="1619"/>
      <c r="I32" s="282"/>
      <c r="J32" s="181"/>
      <c r="K32" s="350"/>
      <c r="L32" s="313"/>
      <c r="M32" s="793"/>
    </row>
    <row r="33" spans="1:13" x14ac:dyDescent="0.2">
      <c r="A33" s="1617" t="s">
        <v>221</v>
      </c>
      <c r="B33" s="1618"/>
      <c r="C33" s="1618"/>
      <c r="D33" s="1618"/>
      <c r="E33" s="1618"/>
      <c r="F33" s="1618"/>
      <c r="G33" s="1618"/>
      <c r="H33" s="1619"/>
      <c r="I33" s="282"/>
      <c r="J33" s="181"/>
      <c r="K33" s="350"/>
      <c r="L33" s="313"/>
      <c r="M33" s="793"/>
    </row>
    <row r="34" spans="1:13" x14ac:dyDescent="0.2">
      <c r="A34" s="1617" t="s">
        <v>222</v>
      </c>
      <c r="B34" s="1618"/>
      <c r="C34" s="1618"/>
      <c r="D34" s="1618"/>
      <c r="E34" s="1618"/>
      <c r="F34" s="1618"/>
      <c r="G34" s="1618"/>
      <c r="H34" s="1619"/>
      <c r="I34" s="282"/>
      <c r="J34" s="181"/>
      <c r="K34" s="350"/>
      <c r="L34" s="313"/>
      <c r="M34" s="793"/>
    </row>
    <row r="35" spans="1:13" x14ac:dyDescent="0.2">
      <c r="A35" s="1617" t="s">
        <v>223</v>
      </c>
      <c r="B35" s="1618"/>
      <c r="C35" s="1618"/>
      <c r="D35" s="1618"/>
      <c r="E35" s="1618"/>
      <c r="F35" s="1618"/>
      <c r="G35" s="1618"/>
      <c r="H35" s="1619"/>
      <c r="I35" s="282"/>
      <c r="J35" s="181"/>
      <c r="K35" s="350"/>
      <c r="L35" s="313"/>
      <c r="M35" s="793"/>
    </row>
    <row r="36" spans="1:13" ht="16.5" customHeight="1" x14ac:dyDescent="0.2">
      <c r="A36" s="1620" t="s">
        <v>15</v>
      </c>
      <c r="B36" s="1621"/>
      <c r="C36" s="1621"/>
      <c r="D36" s="1621"/>
      <c r="E36" s="1621"/>
      <c r="F36" s="1621"/>
      <c r="G36" s="1621"/>
      <c r="H36" s="1622"/>
      <c r="I36" s="280">
        <f>SUM(I37:I40)</f>
        <v>312</v>
      </c>
      <c r="J36" s="996">
        <f>SUM(J37:J40)</f>
        <v>206.39999999999998</v>
      </c>
      <c r="K36" s="350"/>
      <c r="L36" s="313"/>
      <c r="M36" s="793"/>
    </row>
    <row r="37" spans="1:13" x14ac:dyDescent="0.2">
      <c r="A37" s="1617" t="s">
        <v>224</v>
      </c>
      <c r="B37" s="1618"/>
      <c r="C37" s="1618"/>
      <c r="D37" s="1618"/>
      <c r="E37" s="1618"/>
      <c r="F37" s="1618"/>
      <c r="G37" s="1618"/>
      <c r="H37" s="1619"/>
      <c r="I37" s="282"/>
      <c r="J37" s="181"/>
      <c r="K37" s="350"/>
      <c r="L37" s="313"/>
      <c r="M37" s="793"/>
    </row>
    <row r="38" spans="1:13" x14ac:dyDescent="0.2">
      <c r="A38" s="1617" t="s">
        <v>225</v>
      </c>
      <c r="B38" s="1618"/>
      <c r="C38" s="1618"/>
      <c r="D38" s="1618"/>
      <c r="E38" s="1618"/>
      <c r="F38" s="1618"/>
      <c r="G38" s="1618"/>
      <c r="H38" s="1619"/>
      <c r="I38" s="282">
        <f>+I24</f>
        <v>150</v>
      </c>
      <c r="J38" s="181">
        <f>+J24</f>
        <v>101.3</v>
      </c>
      <c r="K38" s="350"/>
      <c r="L38" s="313"/>
      <c r="M38" s="793"/>
    </row>
    <row r="39" spans="1:13" x14ac:dyDescent="0.2">
      <c r="A39" s="1617" t="s">
        <v>226</v>
      </c>
      <c r="B39" s="1618"/>
      <c r="C39" s="1618"/>
      <c r="D39" s="1618"/>
      <c r="E39" s="1618"/>
      <c r="F39" s="1618"/>
      <c r="G39" s="1618"/>
      <c r="H39" s="1619"/>
      <c r="I39" s="282"/>
      <c r="J39" s="181"/>
      <c r="K39" s="350"/>
      <c r="L39" s="313"/>
      <c r="M39" s="793"/>
    </row>
    <row r="40" spans="1:13" ht="15" customHeight="1" x14ac:dyDescent="0.2">
      <c r="A40" s="1617" t="s">
        <v>227</v>
      </c>
      <c r="B40" s="1618"/>
      <c r="C40" s="1618"/>
      <c r="D40" s="1618"/>
      <c r="E40" s="1618"/>
      <c r="F40" s="1618"/>
      <c r="G40" s="1618"/>
      <c r="H40" s="1619"/>
      <c r="I40" s="282">
        <f>+I18</f>
        <v>162</v>
      </c>
      <c r="J40" s="181">
        <f>+J18</f>
        <v>105.1</v>
      </c>
      <c r="K40" s="350"/>
      <c r="L40" s="313"/>
      <c r="M40" s="793"/>
    </row>
    <row r="41" spans="1:13" x14ac:dyDescent="0.2">
      <c r="D41" s="242"/>
      <c r="E41" s="242"/>
      <c r="F41" s="242"/>
      <c r="G41" s="242"/>
      <c r="H41" s="242"/>
      <c r="I41" s="244"/>
      <c r="J41" s="244"/>
      <c r="K41" s="244"/>
    </row>
    <row r="42" spans="1:13" x14ac:dyDescent="0.2">
      <c r="D42" s="242"/>
      <c r="E42" s="242"/>
      <c r="F42" s="242"/>
      <c r="G42" s="242"/>
      <c r="H42" s="242"/>
      <c r="I42" s="244"/>
      <c r="J42" s="244"/>
      <c r="K42" s="244"/>
    </row>
    <row r="43" spans="1:13" x14ac:dyDescent="0.2">
      <c r="D43" s="242"/>
      <c r="E43" s="242"/>
      <c r="F43" s="242"/>
      <c r="G43" s="242"/>
      <c r="H43" s="242"/>
      <c r="I43" s="244"/>
      <c r="J43" s="244"/>
      <c r="K43" s="244"/>
    </row>
    <row r="44" spans="1:13" x14ac:dyDescent="0.2">
      <c r="D44" s="242"/>
      <c r="E44" s="242"/>
      <c r="F44" s="242"/>
      <c r="G44" s="242"/>
      <c r="H44" s="242"/>
      <c r="I44" s="244"/>
      <c r="J44" s="244"/>
      <c r="K44" s="244"/>
    </row>
    <row r="45" spans="1:13" x14ac:dyDescent="0.2">
      <c r="D45" s="242"/>
      <c r="E45" s="242"/>
      <c r="F45" s="242"/>
      <c r="G45" s="242"/>
      <c r="H45" s="242"/>
      <c r="I45" s="244"/>
      <c r="J45" s="244"/>
      <c r="K45" s="244"/>
    </row>
    <row r="46" spans="1:13" x14ac:dyDescent="0.2">
      <c r="D46" s="242"/>
      <c r="E46" s="242"/>
      <c r="F46" s="242"/>
      <c r="G46" s="242"/>
      <c r="H46" s="242"/>
      <c r="I46" s="244"/>
      <c r="J46" s="244"/>
      <c r="K46" s="244"/>
    </row>
    <row r="47" spans="1:13" x14ac:dyDescent="0.2">
      <c r="D47" s="242"/>
      <c r="E47" s="242"/>
      <c r="F47" s="242"/>
      <c r="G47" s="242"/>
      <c r="H47" s="242"/>
      <c r="I47" s="244"/>
      <c r="J47" s="244"/>
      <c r="K47" s="244"/>
    </row>
    <row r="48" spans="1:13" x14ac:dyDescent="0.2">
      <c r="D48" s="242"/>
      <c r="E48" s="242"/>
      <c r="F48" s="242"/>
      <c r="G48" s="242"/>
      <c r="H48" s="242"/>
      <c r="I48" s="244"/>
      <c r="J48" s="244"/>
      <c r="K48" s="244"/>
    </row>
    <row r="49" spans="4:11" x14ac:dyDescent="0.2">
      <c r="D49" s="242"/>
      <c r="E49" s="242"/>
      <c r="F49" s="242"/>
      <c r="G49" s="242"/>
      <c r="H49" s="242"/>
      <c r="I49" s="244"/>
      <c r="J49" s="244"/>
      <c r="K49" s="244"/>
    </row>
    <row r="50" spans="4:11" x14ac:dyDescent="0.2">
      <c r="D50" s="242"/>
      <c r="E50" s="242"/>
      <c r="F50" s="242"/>
      <c r="G50" s="242"/>
      <c r="H50" s="242"/>
      <c r="I50" s="244"/>
      <c r="J50" s="244"/>
      <c r="K50" s="244"/>
    </row>
  </sheetData>
  <mergeCells count="50">
    <mergeCell ref="J13:J15"/>
    <mergeCell ref="A40:H40"/>
    <mergeCell ref="A38:H38"/>
    <mergeCell ref="A39:H39"/>
    <mergeCell ref="A31:H31"/>
    <mergeCell ref="A36:H36"/>
    <mergeCell ref="A37:H37"/>
    <mergeCell ref="A29:H29"/>
    <mergeCell ref="A28:H28"/>
    <mergeCell ref="A35:H35"/>
    <mergeCell ref="A33:H33"/>
    <mergeCell ref="A34:H34"/>
    <mergeCell ref="A32:H32"/>
    <mergeCell ref="A30:H30"/>
    <mergeCell ref="A27:H27"/>
    <mergeCell ref="C20:H20"/>
    <mergeCell ref="C25:H25"/>
    <mergeCell ref="B22:K22"/>
    <mergeCell ref="B21:H21"/>
    <mergeCell ref="B26:H26"/>
    <mergeCell ref="C23:N23"/>
    <mergeCell ref="H1:L1"/>
    <mergeCell ref="A2:L2"/>
    <mergeCell ref="B4:B8"/>
    <mergeCell ref="K5:K8"/>
    <mergeCell ref="A4:A8"/>
    <mergeCell ref="D4:D8"/>
    <mergeCell ref="C4:C8"/>
    <mergeCell ref="J4:J8"/>
    <mergeCell ref="I4:I8"/>
    <mergeCell ref="F4:F8"/>
    <mergeCell ref="E4:E8"/>
    <mergeCell ref="G4:G8"/>
    <mergeCell ref="H4:H8"/>
    <mergeCell ref="M16:M17"/>
    <mergeCell ref="K4:N4"/>
    <mergeCell ref="L5:L8"/>
    <mergeCell ref="M5:M8"/>
    <mergeCell ref="N5:N8"/>
    <mergeCell ref="B10:N10"/>
    <mergeCell ref="C11:N11"/>
    <mergeCell ref="N12:N17"/>
    <mergeCell ref="I13:I15"/>
    <mergeCell ref="A9:L9"/>
    <mergeCell ref="E12:E17"/>
    <mergeCell ref="F12:F17"/>
    <mergeCell ref="G12:G17"/>
    <mergeCell ref="H12:H17"/>
    <mergeCell ref="K16:K17"/>
    <mergeCell ref="L16:L17"/>
  </mergeCells>
  <phoneticPr fontId="18" type="noConversion"/>
  <pageMargins left="0.19685039370078741" right="0.19685039370078741" top="0.59055118110236227" bottom="0.19685039370078741" header="0" footer="0"/>
  <pageSetup paperSize="9" scale="68"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59999389629810485"/>
    <pageSetUpPr fitToPage="1"/>
  </sheetPr>
  <dimension ref="A1:T105"/>
  <sheetViews>
    <sheetView zoomScale="85" zoomScaleNormal="85" workbookViewId="0">
      <pane ySplit="7" topLeftCell="A8" activePane="bottomLeft" state="frozen"/>
      <selection activeCell="A2" sqref="A2:IV2"/>
      <selection pane="bottomLeft" activeCell="C34" sqref="C34:K34"/>
    </sheetView>
  </sheetViews>
  <sheetFormatPr defaultRowHeight="12.75" x14ac:dyDescent="0.2"/>
  <cols>
    <col min="1" max="1" width="3.140625" style="79" customWidth="1"/>
    <col min="2" max="2" width="4.140625" style="79" customWidth="1"/>
    <col min="3" max="3" width="3.42578125" style="79" customWidth="1"/>
    <col min="4" max="4" width="32.42578125" style="9" customWidth="1"/>
    <col min="5" max="5" width="7.42578125" style="9" customWidth="1"/>
    <col min="6" max="6" width="37.42578125" style="9" customWidth="1"/>
    <col min="7" max="7" width="28.85546875" style="9" customWidth="1"/>
    <col min="8" max="8" width="7.140625" style="34" customWidth="1"/>
    <col min="9" max="10" width="12.5703125" style="30" customWidth="1"/>
    <col min="11" max="11" width="26.85546875" style="34" customWidth="1"/>
    <col min="12" max="12" width="5.5703125" style="622" customWidth="1"/>
    <col min="13" max="13" width="5.5703125" style="808" customWidth="1"/>
    <col min="14" max="14" width="40.28515625" style="9" customWidth="1"/>
    <col min="15" max="15" width="13" style="1102" hidden="1" customWidth="1"/>
    <col min="16" max="16384" width="9.140625" style="9"/>
  </cols>
  <sheetData>
    <row r="1" spans="1:20" ht="26.25" hidden="1" customHeight="1" x14ac:dyDescent="0.2">
      <c r="A1" s="1685"/>
      <c r="B1" s="1685"/>
      <c r="C1" s="1685"/>
      <c r="D1" s="1685"/>
      <c r="E1" s="1685"/>
      <c r="F1" s="1685"/>
      <c r="G1" s="1685"/>
      <c r="H1" s="1685"/>
      <c r="I1" s="1685"/>
      <c r="J1" s="1685"/>
      <c r="K1" s="1685"/>
      <c r="L1" s="1685"/>
      <c r="M1" s="613"/>
    </row>
    <row r="2" spans="1:20" hidden="1" x14ac:dyDescent="0.2">
      <c r="A2" s="253"/>
      <c r="B2" s="253"/>
      <c r="C2" s="253"/>
      <c r="D2" s="254"/>
      <c r="E2" s="254"/>
      <c r="F2" s="254"/>
      <c r="G2" s="254"/>
      <c r="H2" s="255"/>
      <c r="I2" s="169"/>
      <c r="J2" s="169"/>
      <c r="K2" s="255"/>
      <c r="L2" s="446"/>
      <c r="M2" s="805"/>
    </row>
    <row r="3" spans="1:20" ht="36.75" customHeight="1" x14ac:dyDescent="0.2">
      <c r="A3" s="1142" t="s">
        <v>144</v>
      </c>
      <c r="B3" s="1142" t="s">
        <v>145</v>
      </c>
      <c r="C3" s="1142" t="s">
        <v>146</v>
      </c>
      <c r="D3" s="1156" t="s">
        <v>147</v>
      </c>
      <c r="E3" s="1146" t="s">
        <v>642</v>
      </c>
      <c r="F3" s="1147" t="s">
        <v>643</v>
      </c>
      <c r="G3" s="1147" t="s">
        <v>644</v>
      </c>
      <c r="H3" s="1155" t="s">
        <v>143</v>
      </c>
      <c r="I3" s="1150" t="s">
        <v>659</v>
      </c>
      <c r="J3" s="1150" t="s">
        <v>918</v>
      </c>
      <c r="K3" s="1150" t="s">
        <v>658</v>
      </c>
      <c r="L3" s="1150"/>
      <c r="M3" s="1150"/>
      <c r="N3" s="1150"/>
    </row>
    <row r="4" spans="1:20" ht="12.75" customHeight="1" x14ac:dyDescent="0.2">
      <c r="A4" s="1142"/>
      <c r="B4" s="1142"/>
      <c r="C4" s="1142"/>
      <c r="D4" s="1156"/>
      <c r="E4" s="1146"/>
      <c r="F4" s="1147"/>
      <c r="G4" s="1147"/>
      <c r="H4" s="1155"/>
      <c r="I4" s="1150"/>
      <c r="J4" s="1150"/>
      <c r="K4" s="1150" t="s">
        <v>148</v>
      </c>
      <c r="L4" s="1158" t="s">
        <v>913</v>
      </c>
      <c r="M4" s="1158" t="s">
        <v>914</v>
      </c>
      <c r="N4" s="1156" t="s">
        <v>915</v>
      </c>
    </row>
    <row r="5" spans="1:20" ht="12.75" customHeight="1" x14ac:dyDescent="0.2">
      <c r="A5" s="1142"/>
      <c r="B5" s="1142"/>
      <c r="C5" s="1142"/>
      <c r="D5" s="1156"/>
      <c r="E5" s="1146"/>
      <c r="F5" s="1147"/>
      <c r="G5" s="1147"/>
      <c r="H5" s="1155"/>
      <c r="I5" s="1150"/>
      <c r="J5" s="1150"/>
      <c r="K5" s="1150"/>
      <c r="L5" s="1158"/>
      <c r="M5" s="1158"/>
      <c r="N5" s="1156"/>
    </row>
    <row r="6" spans="1:20" ht="30" customHeight="1" x14ac:dyDescent="0.2">
      <c r="A6" s="1142"/>
      <c r="B6" s="1142"/>
      <c r="C6" s="1142"/>
      <c r="D6" s="1156"/>
      <c r="E6" s="1146"/>
      <c r="F6" s="1147"/>
      <c r="G6" s="1147"/>
      <c r="H6" s="1155"/>
      <c r="I6" s="1150"/>
      <c r="J6" s="1150"/>
      <c r="K6" s="1150"/>
      <c r="L6" s="1158"/>
      <c r="M6" s="1158"/>
      <c r="N6" s="1156"/>
    </row>
    <row r="7" spans="1:20" ht="72" customHeight="1" x14ac:dyDescent="0.2">
      <c r="A7" s="1142"/>
      <c r="B7" s="1142"/>
      <c r="C7" s="1142"/>
      <c r="D7" s="1156"/>
      <c r="E7" s="1146"/>
      <c r="F7" s="1147"/>
      <c r="G7" s="1147"/>
      <c r="H7" s="1155"/>
      <c r="I7" s="1150"/>
      <c r="J7" s="1150"/>
      <c r="K7" s="1150"/>
      <c r="L7" s="1158"/>
      <c r="M7" s="1158"/>
      <c r="N7" s="1156"/>
    </row>
    <row r="8" spans="1:20" ht="27" customHeight="1" x14ac:dyDescent="0.2">
      <c r="A8" s="1215" t="s">
        <v>286</v>
      </c>
      <c r="B8" s="1216"/>
      <c r="C8" s="1216"/>
      <c r="D8" s="1216"/>
      <c r="E8" s="1216"/>
      <c r="F8" s="1216"/>
      <c r="G8" s="1216"/>
      <c r="H8" s="1216"/>
      <c r="I8" s="1216"/>
      <c r="J8" s="1216"/>
      <c r="K8" s="1216"/>
      <c r="L8" s="1216"/>
      <c r="M8" s="1216"/>
      <c r="N8" s="1217"/>
    </row>
    <row r="9" spans="1:20" ht="21" customHeight="1" x14ac:dyDescent="0.2">
      <c r="A9" s="179" t="s">
        <v>155</v>
      </c>
      <c r="B9" s="1632" t="s">
        <v>414</v>
      </c>
      <c r="C9" s="1633"/>
      <c r="D9" s="1633"/>
      <c r="E9" s="1633"/>
      <c r="F9" s="1633"/>
      <c r="G9" s="1633"/>
      <c r="H9" s="1633"/>
      <c r="I9" s="1633"/>
      <c r="J9" s="1633"/>
      <c r="K9" s="1633"/>
      <c r="L9" s="1633"/>
      <c r="M9" s="1633"/>
      <c r="N9" s="1634"/>
    </row>
    <row r="10" spans="1:20" ht="27.75" customHeight="1" x14ac:dyDescent="0.2">
      <c r="A10" s="179" t="s">
        <v>155</v>
      </c>
      <c r="B10" s="179" t="s">
        <v>155</v>
      </c>
      <c r="C10" s="1632" t="s">
        <v>415</v>
      </c>
      <c r="D10" s="1633"/>
      <c r="E10" s="1633"/>
      <c r="F10" s="1633"/>
      <c r="G10" s="1633"/>
      <c r="H10" s="1633"/>
      <c r="I10" s="1633"/>
      <c r="J10" s="1633"/>
      <c r="K10" s="1633"/>
      <c r="L10" s="1633"/>
      <c r="M10" s="1633"/>
      <c r="N10" s="1634"/>
    </row>
    <row r="11" spans="1:20" ht="32.25" customHeight="1" x14ac:dyDescent="0.2">
      <c r="A11" s="1676" t="s">
        <v>155</v>
      </c>
      <c r="B11" s="1676" t="s">
        <v>155</v>
      </c>
      <c r="C11" s="1676" t="s">
        <v>155</v>
      </c>
      <c r="D11" s="1680" t="s">
        <v>418</v>
      </c>
      <c r="E11" s="1678" t="s">
        <v>196</v>
      </c>
      <c r="F11" s="1706" t="s">
        <v>800</v>
      </c>
      <c r="G11" s="1659" t="s">
        <v>649</v>
      </c>
      <c r="H11" s="1635" t="s">
        <v>1</v>
      </c>
      <c r="I11" s="1687">
        <v>3650.5</v>
      </c>
      <c r="J11" s="1687">
        <v>3570.9</v>
      </c>
      <c r="K11" s="224" t="s">
        <v>90</v>
      </c>
      <c r="L11" s="615">
        <v>250</v>
      </c>
      <c r="M11" s="1003">
        <v>347</v>
      </c>
      <c r="N11" s="1630" t="s">
        <v>1040</v>
      </c>
      <c r="O11" s="1102">
        <v>3781.2</v>
      </c>
      <c r="Q11" s="613"/>
      <c r="R11" s="613"/>
      <c r="S11" s="613"/>
      <c r="T11" s="613"/>
    </row>
    <row r="12" spans="1:20" ht="114.75" customHeight="1" x14ac:dyDescent="0.2">
      <c r="A12" s="1686"/>
      <c r="B12" s="1686"/>
      <c r="C12" s="1686"/>
      <c r="D12" s="1696"/>
      <c r="E12" s="1695"/>
      <c r="F12" s="1706"/>
      <c r="G12" s="1659"/>
      <c r="H12" s="1635"/>
      <c r="I12" s="1688"/>
      <c r="J12" s="1688"/>
      <c r="K12" s="224" t="s">
        <v>637</v>
      </c>
      <c r="L12" s="615">
        <v>100</v>
      </c>
      <c r="M12" s="1003">
        <v>99.2</v>
      </c>
      <c r="N12" s="1631"/>
      <c r="O12" s="1103">
        <f>+J51+J48+J57+J71+J72</f>
        <v>210.9</v>
      </c>
      <c r="Q12" s="613"/>
      <c r="R12" s="613"/>
      <c r="S12" s="613"/>
      <c r="T12" s="613"/>
    </row>
    <row r="13" spans="1:20" ht="141" customHeight="1" x14ac:dyDescent="0.2">
      <c r="A13" s="1686"/>
      <c r="B13" s="1686"/>
      <c r="C13" s="1686"/>
      <c r="D13" s="1696"/>
      <c r="E13" s="1679"/>
      <c r="F13" s="1706"/>
      <c r="G13" s="1659"/>
      <c r="H13" s="1635"/>
      <c r="I13" s="1688"/>
      <c r="J13" s="1688"/>
      <c r="K13" s="224" t="s">
        <v>416</v>
      </c>
      <c r="L13" s="615">
        <v>15</v>
      </c>
      <c r="M13" s="1003">
        <v>15</v>
      </c>
      <c r="N13" s="960" t="s">
        <v>1039</v>
      </c>
      <c r="O13" s="1103">
        <f>+O11-O12</f>
        <v>3570.2999999999997</v>
      </c>
      <c r="Q13" s="613"/>
      <c r="R13" s="613"/>
      <c r="S13" s="613"/>
      <c r="T13" s="613"/>
    </row>
    <row r="14" spans="1:20" ht="61.5" customHeight="1" x14ac:dyDescent="0.2">
      <c r="A14" s="1686"/>
      <c r="B14" s="1686"/>
      <c r="C14" s="1686"/>
      <c r="D14" s="1696"/>
      <c r="E14" s="1678" t="s">
        <v>107</v>
      </c>
      <c r="F14" s="1654" t="s">
        <v>801</v>
      </c>
      <c r="G14" s="1659" t="s">
        <v>649</v>
      </c>
      <c r="H14" s="1630" t="s">
        <v>18</v>
      </c>
      <c r="I14" s="1656">
        <v>23</v>
      </c>
      <c r="J14" s="1656">
        <v>13.7</v>
      </c>
      <c r="K14" s="224" t="s">
        <v>520</v>
      </c>
      <c r="L14" s="616">
        <v>12</v>
      </c>
      <c r="M14" s="1002">
        <v>12</v>
      </c>
      <c r="N14" s="1001" t="s">
        <v>1047</v>
      </c>
      <c r="P14" s="613"/>
      <c r="Q14" s="613"/>
      <c r="R14" s="613"/>
      <c r="S14" s="613"/>
      <c r="T14" s="613"/>
    </row>
    <row r="15" spans="1:20" ht="156" customHeight="1" x14ac:dyDescent="0.2">
      <c r="A15" s="1677"/>
      <c r="B15" s="1677"/>
      <c r="C15" s="1677"/>
      <c r="D15" s="1681"/>
      <c r="E15" s="1679"/>
      <c r="F15" s="1655"/>
      <c r="G15" s="1659"/>
      <c r="H15" s="1631"/>
      <c r="I15" s="1657"/>
      <c r="J15" s="1657"/>
      <c r="K15" s="224" t="s">
        <v>417</v>
      </c>
      <c r="L15" s="616">
        <v>7</v>
      </c>
      <c r="M15" s="1002">
        <v>7</v>
      </c>
      <c r="N15" s="960" t="s">
        <v>1038</v>
      </c>
      <c r="P15" s="613"/>
      <c r="Q15" s="613"/>
      <c r="R15" s="613"/>
      <c r="S15" s="613"/>
      <c r="T15" s="613"/>
    </row>
    <row r="16" spans="1:20" ht="24" customHeight="1" x14ac:dyDescent="0.2">
      <c r="A16" s="86" t="s">
        <v>155</v>
      </c>
      <c r="B16" s="86" t="s">
        <v>155</v>
      </c>
      <c r="C16" s="1660" t="s">
        <v>149</v>
      </c>
      <c r="D16" s="1660"/>
      <c r="E16" s="1660"/>
      <c r="F16" s="1660"/>
      <c r="G16" s="1660"/>
      <c r="H16" s="1660"/>
      <c r="I16" s="229">
        <f>SUM(I11:I15)</f>
        <v>3673.5</v>
      </c>
      <c r="J16" s="229">
        <f>SUM(J11:J15)</f>
        <v>3584.6</v>
      </c>
      <c r="K16" s="88"/>
      <c r="L16" s="617"/>
      <c r="M16" s="812"/>
      <c r="N16" s="815"/>
      <c r="P16" s="613"/>
      <c r="Q16" s="613"/>
      <c r="R16" s="613"/>
      <c r="S16" s="613"/>
      <c r="T16" s="613"/>
    </row>
    <row r="17" spans="1:20" ht="22.5" customHeight="1" x14ac:dyDescent="0.2">
      <c r="A17" s="89" t="s">
        <v>155</v>
      </c>
      <c r="B17" s="89" t="s">
        <v>156</v>
      </c>
      <c r="C17" s="1640" t="s">
        <v>419</v>
      </c>
      <c r="D17" s="1640"/>
      <c r="E17" s="1640"/>
      <c r="F17" s="1640"/>
      <c r="G17" s="1640"/>
      <c r="H17" s="1640"/>
      <c r="I17" s="1640"/>
      <c r="J17" s="1640"/>
      <c r="K17" s="1640"/>
      <c r="L17" s="618"/>
      <c r="M17" s="813"/>
      <c r="N17" s="815"/>
      <c r="P17" s="613"/>
      <c r="Q17" s="613"/>
      <c r="R17" s="613"/>
      <c r="S17" s="613"/>
      <c r="T17" s="613"/>
    </row>
    <row r="18" spans="1:20" ht="42.75" customHeight="1" x14ac:dyDescent="0.2">
      <c r="A18" s="225" t="s">
        <v>155</v>
      </c>
      <c r="B18" s="225" t="s">
        <v>156</v>
      </c>
      <c r="C18" s="225" t="s">
        <v>155</v>
      </c>
      <c r="D18" s="226" t="s">
        <v>76</v>
      </c>
      <c r="E18" s="542" t="s">
        <v>196</v>
      </c>
      <c r="F18" s="330" t="s">
        <v>802</v>
      </c>
      <c r="G18" s="543" t="s">
        <v>803</v>
      </c>
      <c r="H18" s="226" t="s">
        <v>14</v>
      </c>
      <c r="I18" s="235">
        <v>0.8</v>
      </c>
      <c r="J18" s="235">
        <v>0.8</v>
      </c>
      <c r="K18" s="224" t="s">
        <v>91</v>
      </c>
      <c r="L18" s="619">
        <v>2000</v>
      </c>
      <c r="M18" s="1038">
        <v>3630</v>
      </c>
      <c r="N18" s="1025" t="s">
        <v>1082</v>
      </c>
      <c r="P18" s="613"/>
      <c r="Q18" s="613"/>
      <c r="R18" s="613"/>
      <c r="S18" s="613"/>
      <c r="T18" s="613"/>
    </row>
    <row r="19" spans="1:20" ht="45.75" customHeight="1" x14ac:dyDescent="0.2">
      <c r="A19" s="225" t="s">
        <v>155</v>
      </c>
      <c r="B19" s="225" t="s">
        <v>156</v>
      </c>
      <c r="C19" s="225" t="s">
        <v>156</v>
      </c>
      <c r="D19" s="226" t="s">
        <v>77</v>
      </c>
      <c r="E19" s="542" t="s">
        <v>196</v>
      </c>
      <c r="F19" s="330" t="s">
        <v>804</v>
      </c>
      <c r="G19" s="543" t="s">
        <v>803</v>
      </c>
      <c r="H19" s="226" t="s">
        <v>14</v>
      </c>
      <c r="I19" s="235">
        <v>45</v>
      </c>
      <c r="J19" s="235">
        <v>45</v>
      </c>
      <c r="K19" s="224" t="s">
        <v>92</v>
      </c>
      <c r="L19" s="619">
        <v>700</v>
      </c>
      <c r="M19" s="1003">
        <v>824</v>
      </c>
      <c r="N19" s="946" t="s">
        <v>1046</v>
      </c>
      <c r="P19" s="613"/>
      <c r="Q19" s="613"/>
      <c r="R19" s="613"/>
      <c r="S19" s="613"/>
      <c r="T19" s="613"/>
    </row>
    <row r="20" spans="1:20" ht="33.75" customHeight="1" x14ac:dyDescent="0.2">
      <c r="A20" s="225" t="s">
        <v>155</v>
      </c>
      <c r="B20" s="225" t="s">
        <v>156</v>
      </c>
      <c r="C20" s="225" t="s">
        <v>157</v>
      </c>
      <c r="D20" s="226" t="s">
        <v>78</v>
      </c>
      <c r="E20" s="542" t="s">
        <v>196</v>
      </c>
      <c r="F20" s="330" t="s">
        <v>805</v>
      </c>
      <c r="G20" s="543" t="s">
        <v>803</v>
      </c>
      <c r="H20" s="226" t="s">
        <v>14</v>
      </c>
      <c r="I20" s="235">
        <v>33.1</v>
      </c>
      <c r="J20" s="235">
        <v>33.1</v>
      </c>
      <c r="K20" s="224" t="s">
        <v>93</v>
      </c>
      <c r="L20" s="619">
        <v>1600</v>
      </c>
      <c r="M20" s="1003">
        <v>1829</v>
      </c>
      <c r="N20" s="960" t="s">
        <v>1045</v>
      </c>
      <c r="P20" s="613"/>
      <c r="Q20" s="613"/>
      <c r="R20" s="613"/>
      <c r="S20" s="613"/>
      <c r="T20" s="613"/>
    </row>
    <row r="21" spans="1:20" ht="48" customHeight="1" x14ac:dyDescent="0.2">
      <c r="A21" s="1649" t="s">
        <v>155</v>
      </c>
      <c r="B21" s="1649" t="s">
        <v>156</v>
      </c>
      <c r="C21" s="1649" t="s">
        <v>158</v>
      </c>
      <c r="D21" s="1689" t="s">
        <v>80</v>
      </c>
      <c r="E21" s="542" t="s">
        <v>196</v>
      </c>
      <c r="F21" s="544" t="s">
        <v>806</v>
      </c>
      <c r="G21" s="1692" t="s">
        <v>807</v>
      </c>
      <c r="H21" s="1649" t="s">
        <v>14</v>
      </c>
      <c r="I21" s="1656">
        <v>8.1999999999999993</v>
      </c>
      <c r="J21" s="1656">
        <v>8.3000000000000007</v>
      </c>
      <c r="K21" s="1627" t="s">
        <v>94</v>
      </c>
      <c r="L21" s="1665">
        <v>20</v>
      </c>
      <c r="M21" s="1641">
        <v>27</v>
      </c>
      <c r="N21" s="1630" t="s">
        <v>1044</v>
      </c>
    </row>
    <row r="22" spans="1:20" ht="37.5" customHeight="1" x14ac:dyDescent="0.2">
      <c r="A22" s="1672"/>
      <c r="B22" s="1672"/>
      <c r="C22" s="1672"/>
      <c r="D22" s="1690"/>
      <c r="E22" s="542" t="s">
        <v>107</v>
      </c>
      <c r="F22" s="544" t="s">
        <v>808</v>
      </c>
      <c r="G22" s="1693"/>
      <c r="H22" s="1672"/>
      <c r="I22" s="1661"/>
      <c r="J22" s="1661"/>
      <c r="K22" s="1628"/>
      <c r="L22" s="1666"/>
      <c r="M22" s="1644"/>
      <c r="N22" s="1668"/>
    </row>
    <row r="23" spans="1:20" ht="28.5" customHeight="1" x14ac:dyDescent="0.2">
      <c r="A23" s="1650"/>
      <c r="B23" s="1650"/>
      <c r="C23" s="1650"/>
      <c r="D23" s="1691"/>
      <c r="E23" s="542" t="s">
        <v>426</v>
      </c>
      <c r="F23" s="544" t="s">
        <v>809</v>
      </c>
      <c r="G23" s="1694"/>
      <c r="H23" s="1650"/>
      <c r="I23" s="1657"/>
      <c r="J23" s="1657"/>
      <c r="K23" s="1629"/>
      <c r="L23" s="1667"/>
      <c r="M23" s="1642"/>
      <c r="N23" s="1631"/>
    </row>
    <row r="24" spans="1:20" ht="57.75" customHeight="1" x14ac:dyDescent="0.2">
      <c r="A24" s="225" t="s">
        <v>155</v>
      </c>
      <c r="B24" s="225" t="s">
        <v>156</v>
      </c>
      <c r="C24" s="225" t="s">
        <v>159</v>
      </c>
      <c r="D24" s="370" t="s">
        <v>393</v>
      </c>
      <c r="E24" s="145" t="s">
        <v>196</v>
      </c>
      <c r="F24" s="518" t="s">
        <v>810</v>
      </c>
      <c r="G24" s="476" t="s">
        <v>811</v>
      </c>
      <c r="H24" s="226" t="s">
        <v>14</v>
      </c>
      <c r="I24" s="235">
        <v>17.7</v>
      </c>
      <c r="J24" s="235">
        <v>17.600000000000001</v>
      </c>
      <c r="K24" s="581" t="s">
        <v>413</v>
      </c>
      <c r="L24" s="615">
        <v>5</v>
      </c>
      <c r="M24" s="1003">
        <v>5</v>
      </c>
      <c r="N24" s="961" t="s">
        <v>1043</v>
      </c>
    </row>
    <row r="25" spans="1:20" ht="45" customHeight="1" x14ac:dyDescent="0.2">
      <c r="A25" s="1649" t="s">
        <v>155</v>
      </c>
      <c r="B25" s="1649" t="s">
        <v>156</v>
      </c>
      <c r="C25" s="1649" t="s">
        <v>160</v>
      </c>
      <c r="D25" s="1689" t="s">
        <v>96</v>
      </c>
      <c r="E25" s="542" t="s">
        <v>196</v>
      </c>
      <c r="F25" s="330" t="s">
        <v>812</v>
      </c>
      <c r="G25" s="1699" t="s">
        <v>713</v>
      </c>
      <c r="H25" s="1689" t="s">
        <v>14</v>
      </c>
      <c r="I25" s="1702">
        <v>20.8</v>
      </c>
      <c r="J25" s="1662">
        <v>20.8</v>
      </c>
      <c r="K25" s="1627" t="s">
        <v>97</v>
      </c>
      <c r="L25" s="1665">
        <v>10</v>
      </c>
      <c r="M25" s="1641">
        <v>10</v>
      </c>
      <c r="N25" s="1627" t="s">
        <v>1041</v>
      </c>
    </row>
    <row r="26" spans="1:20" ht="33.75" customHeight="1" x14ac:dyDescent="0.2">
      <c r="A26" s="1672"/>
      <c r="B26" s="1672"/>
      <c r="C26" s="1672"/>
      <c r="D26" s="1690"/>
      <c r="E26" s="542" t="s">
        <v>107</v>
      </c>
      <c r="F26" s="330" t="s">
        <v>813</v>
      </c>
      <c r="G26" s="1700"/>
      <c r="H26" s="1690"/>
      <c r="I26" s="1703"/>
      <c r="J26" s="1663"/>
      <c r="K26" s="1628"/>
      <c r="L26" s="1666"/>
      <c r="M26" s="1644"/>
      <c r="N26" s="1628"/>
    </row>
    <row r="27" spans="1:20" ht="55.5" customHeight="1" x14ac:dyDescent="0.2">
      <c r="A27" s="1650"/>
      <c r="B27" s="1650"/>
      <c r="C27" s="1650"/>
      <c r="D27" s="1691"/>
      <c r="E27" s="542" t="s">
        <v>426</v>
      </c>
      <c r="F27" s="330" t="s">
        <v>814</v>
      </c>
      <c r="G27" s="1701"/>
      <c r="H27" s="1691"/>
      <c r="I27" s="1704"/>
      <c r="J27" s="1664"/>
      <c r="K27" s="1629"/>
      <c r="L27" s="1667"/>
      <c r="M27" s="1642"/>
      <c r="N27" s="1629"/>
    </row>
    <row r="28" spans="1:20" ht="83.25" customHeight="1" x14ac:dyDescent="0.2">
      <c r="A28" s="1649" t="s">
        <v>155</v>
      </c>
      <c r="B28" s="1649" t="s">
        <v>156</v>
      </c>
      <c r="C28" s="1649" t="s">
        <v>161</v>
      </c>
      <c r="D28" s="1689" t="s">
        <v>81</v>
      </c>
      <c r="E28" s="542" t="s">
        <v>196</v>
      </c>
      <c r="F28" s="479" t="s">
        <v>815</v>
      </c>
      <c r="G28" s="1697" t="s">
        <v>816</v>
      </c>
      <c r="H28" s="1649" t="s">
        <v>14</v>
      </c>
      <c r="I28" s="1656">
        <v>14.2</v>
      </c>
      <c r="J28" s="1656">
        <v>14.2</v>
      </c>
      <c r="K28" s="1627" t="s">
        <v>98</v>
      </c>
      <c r="L28" s="1645">
        <v>800</v>
      </c>
      <c r="M28" s="1641">
        <v>682</v>
      </c>
      <c r="N28" s="1627" t="s">
        <v>1190</v>
      </c>
    </row>
    <row r="29" spans="1:20" ht="50.25" customHeight="1" x14ac:dyDescent="0.2">
      <c r="A29" s="1650"/>
      <c r="B29" s="1650"/>
      <c r="C29" s="1650"/>
      <c r="D29" s="1691"/>
      <c r="E29" s="542" t="s">
        <v>107</v>
      </c>
      <c r="F29" s="479" t="s">
        <v>817</v>
      </c>
      <c r="G29" s="1698"/>
      <c r="H29" s="1650"/>
      <c r="I29" s="1657"/>
      <c r="J29" s="1657"/>
      <c r="K29" s="1629"/>
      <c r="L29" s="1558"/>
      <c r="M29" s="1580"/>
      <c r="N29" s="1629"/>
    </row>
    <row r="30" spans="1:20" ht="34.5" customHeight="1" x14ac:dyDescent="0.2">
      <c r="A30" s="225" t="s">
        <v>155</v>
      </c>
      <c r="B30" s="225" t="s">
        <v>156</v>
      </c>
      <c r="C30" s="225" t="s">
        <v>162</v>
      </c>
      <c r="D30" s="226" t="s">
        <v>82</v>
      </c>
      <c r="E30" s="542" t="s">
        <v>196</v>
      </c>
      <c r="F30" s="479" t="s">
        <v>818</v>
      </c>
      <c r="G30" s="543" t="s">
        <v>819</v>
      </c>
      <c r="H30" s="226" t="s">
        <v>14</v>
      </c>
      <c r="I30" s="235">
        <v>0.8</v>
      </c>
      <c r="J30" s="235">
        <v>0.8</v>
      </c>
      <c r="K30" s="224" t="s">
        <v>91</v>
      </c>
      <c r="L30" s="615">
        <v>12</v>
      </c>
      <c r="M30" s="1115">
        <v>12</v>
      </c>
      <c r="N30" s="1004" t="s">
        <v>1042</v>
      </c>
    </row>
    <row r="31" spans="1:20" ht="45.75" hidden="1" customHeight="1" x14ac:dyDescent="0.2">
      <c r="A31" s="225" t="s">
        <v>155</v>
      </c>
      <c r="B31" s="225" t="s">
        <v>156</v>
      </c>
      <c r="C31" s="225" t="s">
        <v>163</v>
      </c>
      <c r="D31" s="226" t="s">
        <v>83</v>
      </c>
      <c r="E31" s="542" t="s">
        <v>196</v>
      </c>
      <c r="F31" s="479" t="s">
        <v>820</v>
      </c>
      <c r="G31" s="545" t="s">
        <v>821</v>
      </c>
      <c r="H31" s="7" t="s">
        <v>14</v>
      </c>
      <c r="I31" s="235">
        <v>0</v>
      </c>
      <c r="J31" s="235">
        <v>0</v>
      </c>
      <c r="K31" s="387" t="s">
        <v>229</v>
      </c>
      <c r="L31" s="616">
        <v>1</v>
      </c>
      <c r="M31" s="811">
        <v>1</v>
      </c>
      <c r="N31" s="814"/>
    </row>
    <row r="32" spans="1:20" ht="64.5" hidden="1" customHeight="1" x14ac:dyDescent="0.2">
      <c r="A32" s="314" t="s">
        <v>155</v>
      </c>
      <c r="B32" s="314" t="s">
        <v>156</v>
      </c>
      <c r="C32" s="314" t="s">
        <v>164</v>
      </c>
      <c r="D32" s="226" t="s">
        <v>408</v>
      </c>
      <c r="E32" s="542" t="s">
        <v>196</v>
      </c>
      <c r="F32" s="479" t="s">
        <v>822</v>
      </c>
      <c r="G32" s="543" t="s">
        <v>684</v>
      </c>
      <c r="H32" s="226" t="s">
        <v>14</v>
      </c>
      <c r="I32" s="235"/>
      <c r="J32" s="235"/>
      <c r="K32" s="224" t="s">
        <v>99</v>
      </c>
      <c r="L32" s="616">
        <v>11</v>
      </c>
      <c r="M32" s="811">
        <v>11</v>
      </c>
      <c r="N32" s="814"/>
    </row>
    <row r="33" spans="1:14" ht="18" customHeight="1" x14ac:dyDescent="0.2">
      <c r="A33" s="225" t="s">
        <v>155</v>
      </c>
      <c r="B33" s="225" t="s">
        <v>156</v>
      </c>
      <c r="C33" s="1646" t="s">
        <v>149</v>
      </c>
      <c r="D33" s="1646"/>
      <c r="E33" s="1646"/>
      <c r="F33" s="1646"/>
      <c r="G33" s="1646"/>
      <c r="H33" s="1646"/>
      <c r="I33" s="230">
        <f>SUM(I18:I32)</f>
        <v>140.60000000000002</v>
      </c>
      <c r="J33" s="230">
        <f>SUM(J18:J32)</f>
        <v>140.60000000000002</v>
      </c>
      <c r="K33" s="224"/>
      <c r="L33" s="615"/>
      <c r="M33" s="810"/>
      <c r="N33" s="814"/>
    </row>
    <row r="34" spans="1:14" ht="20.25" customHeight="1" x14ac:dyDescent="0.2">
      <c r="A34" s="89" t="s">
        <v>155</v>
      </c>
      <c r="B34" s="89" t="s">
        <v>157</v>
      </c>
      <c r="C34" s="1640" t="s">
        <v>100</v>
      </c>
      <c r="D34" s="1640"/>
      <c r="E34" s="1640"/>
      <c r="F34" s="1640"/>
      <c r="G34" s="1640"/>
      <c r="H34" s="1640"/>
      <c r="I34" s="1640"/>
      <c r="J34" s="1640"/>
      <c r="K34" s="1640"/>
      <c r="L34" s="614"/>
      <c r="M34" s="809"/>
      <c r="N34" s="814"/>
    </row>
    <row r="35" spans="1:14" ht="89.25" customHeight="1" x14ac:dyDescent="0.2">
      <c r="A35" s="225" t="s">
        <v>155</v>
      </c>
      <c r="B35" s="225" t="s">
        <v>157</v>
      </c>
      <c r="C35" s="225" t="s">
        <v>155</v>
      </c>
      <c r="D35" s="226" t="s">
        <v>141</v>
      </c>
      <c r="E35" s="542" t="s">
        <v>196</v>
      </c>
      <c r="F35" s="479" t="s">
        <v>823</v>
      </c>
      <c r="G35" s="546" t="s">
        <v>684</v>
      </c>
      <c r="H35" s="226" t="s">
        <v>1</v>
      </c>
      <c r="I35" s="235">
        <v>80.7</v>
      </c>
      <c r="J35" s="235">
        <v>-62.3</v>
      </c>
      <c r="K35" s="224" t="s">
        <v>1049</v>
      </c>
      <c r="L35" s="959">
        <v>100</v>
      </c>
      <c r="M35" s="1003">
        <v>100</v>
      </c>
      <c r="N35" s="961" t="s">
        <v>1153</v>
      </c>
    </row>
    <row r="36" spans="1:14" ht="44.25" customHeight="1" x14ac:dyDescent="0.2">
      <c r="A36" s="225" t="s">
        <v>155</v>
      </c>
      <c r="B36" s="225" t="s">
        <v>157</v>
      </c>
      <c r="C36" s="225" t="s">
        <v>156</v>
      </c>
      <c r="D36" s="388" t="s">
        <v>142</v>
      </c>
      <c r="E36" s="547" t="s">
        <v>196</v>
      </c>
      <c r="F36" s="479" t="s">
        <v>824</v>
      </c>
      <c r="G36" s="546" t="s">
        <v>684</v>
      </c>
      <c r="H36" s="388" t="s">
        <v>1</v>
      </c>
      <c r="I36" s="235">
        <v>22.4</v>
      </c>
      <c r="J36" s="235">
        <v>20.399999999999999</v>
      </c>
      <c r="K36" s="224" t="s">
        <v>101</v>
      </c>
      <c r="L36" s="959">
        <v>100</v>
      </c>
      <c r="M36" s="1003">
        <v>91.1</v>
      </c>
      <c r="N36" s="961" t="s">
        <v>1048</v>
      </c>
    </row>
    <row r="37" spans="1:14" ht="16.5" customHeight="1" x14ac:dyDescent="0.2">
      <c r="A37" s="1670" t="s">
        <v>155</v>
      </c>
      <c r="B37" s="1670" t="s">
        <v>157</v>
      </c>
      <c r="C37" s="1670" t="s">
        <v>157</v>
      </c>
      <c r="D37" s="1137" t="s">
        <v>880</v>
      </c>
      <c r="E37" s="1185" t="s">
        <v>196</v>
      </c>
      <c r="F37" s="1557" t="s">
        <v>825</v>
      </c>
      <c r="G37" s="1673" t="s">
        <v>819</v>
      </c>
      <c r="H37" s="388" t="s">
        <v>1</v>
      </c>
      <c r="I37" s="235">
        <v>70</v>
      </c>
      <c r="J37" s="235">
        <v>54.6</v>
      </c>
      <c r="K37" s="1635" t="s">
        <v>353</v>
      </c>
      <c r="L37" s="1658">
        <v>100</v>
      </c>
      <c r="M37" s="1639">
        <v>100</v>
      </c>
      <c r="N37" s="1635" t="s">
        <v>1052</v>
      </c>
    </row>
    <row r="38" spans="1:14" ht="16.5" customHeight="1" x14ac:dyDescent="0.2">
      <c r="A38" s="1670"/>
      <c r="B38" s="1670"/>
      <c r="C38" s="1670"/>
      <c r="D38" s="1137"/>
      <c r="E38" s="1186"/>
      <c r="F38" s="1647"/>
      <c r="G38" s="1673"/>
      <c r="H38" s="388" t="s">
        <v>1</v>
      </c>
      <c r="I38" s="235">
        <v>48.1</v>
      </c>
      <c r="J38" s="235">
        <v>48.1</v>
      </c>
      <c r="K38" s="1635"/>
      <c r="L38" s="1658"/>
      <c r="M38" s="1639"/>
      <c r="N38" s="1635"/>
    </row>
    <row r="39" spans="1:14" ht="16.5" customHeight="1" x14ac:dyDescent="0.2">
      <c r="A39" s="1670"/>
      <c r="B39" s="1670"/>
      <c r="C39" s="1670"/>
      <c r="D39" s="1137"/>
      <c r="E39" s="1186"/>
      <c r="F39" s="1647"/>
      <c r="G39" s="1673"/>
      <c r="H39" s="388" t="s">
        <v>1</v>
      </c>
      <c r="I39" s="235">
        <v>1205.4000000000001</v>
      </c>
      <c r="J39" s="235">
        <v>1205.4000000000001</v>
      </c>
      <c r="K39" s="1635"/>
      <c r="L39" s="1658"/>
      <c r="M39" s="1639"/>
      <c r="N39" s="1635"/>
    </row>
    <row r="40" spans="1:14" ht="16.5" customHeight="1" x14ac:dyDescent="0.2">
      <c r="A40" s="1670"/>
      <c r="B40" s="1670"/>
      <c r="C40" s="1670"/>
      <c r="D40" s="1137"/>
      <c r="E40" s="1187"/>
      <c r="F40" s="1648"/>
      <c r="G40" s="1673"/>
      <c r="H40" s="388" t="s">
        <v>11</v>
      </c>
      <c r="I40" s="235">
        <v>1221.2</v>
      </c>
      <c r="J40" s="235">
        <v>1221.2</v>
      </c>
      <c r="K40" s="1635"/>
      <c r="L40" s="1658"/>
      <c r="M40" s="1639"/>
      <c r="N40" s="1635"/>
    </row>
    <row r="41" spans="1:14" ht="31.5" customHeight="1" x14ac:dyDescent="0.2">
      <c r="A41" s="1676" t="s">
        <v>155</v>
      </c>
      <c r="B41" s="1676" t="s">
        <v>157</v>
      </c>
      <c r="C41" s="1676" t="s">
        <v>158</v>
      </c>
      <c r="D41" s="1680" t="s">
        <v>102</v>
      </c>
      <c r="E41" s="1678" t="s">
        <v>196</v>
      </c>
      <c r="F41" s="1654" t="s">
        <v>826</v>
      </c>
      <c r="G41" s="1652" t="s">
        <v>827</v>
      </c>
      <c r="H41" s="226" t="s">
        <v>1</v>
      </c>
      <c r="I41" s="235">
        <v>614.70000000000005</v>
      </c>
      <c r="J41" s="235">
        <v>614.70000000000005</v>
      </c>
      <c r="K41" s="1630" t="s">
        <v>103</v>
      </c>
      <c r="L41" s="1645">
        <v>100</v>
      </c>
      <c r="M41" s="1641">
        <v>100</v>
      </c>
      <c r="N41" s="1630" t="s">
        <v>1053</v>
      </c>
    </row>
    <row r="42" spans="1:14" ht="27" customHeight="1" x14ac:dyDescent="0.2">
      <c r="A42" s="1677"/>
      <c r="B42" s="1677"/>
      <c r="C42" s="1677"/>
      <c r="D42" s="1681"/>
      <c r="E42" s="1679"/>
      <c r="F42" s="1655"/>
      <c r="G42" s="1653"/>
      <c r="H42" s="226" t="s">
        <v>14</v>
      </c>
      <c r="I42" s="235">
        <v>147.1</v>
      </c>
      <c r="J42" s="235">
        <v>147.1</v>
      </c>
      <c r="K42" s="1631"/>
      <c r="L42" s="1651"/>
      <c r="M42" s="1642"/>
      <c r="N42" s="1631"/>
    </row>
    <row r="43" spans="1:14" ht="67.5" customHeight="1" x14ac:dyDescent="0.2">
      <c r="A43" s="225" t="s">
        <v>155</v>
      </c>
      <c r="B43" s="225" t="s">
        <v>157</v>
      </c>
      <c r="C43" s="225" t="s">
        <v>159</v>
      </c>
      <c r="D43" s="226" t="s">
        <v>567</v>
      </c>
      <c r="E43" s="542" t="s">
        <v>196</v>
      </c>
      <c r="F43" s="479" t="s">
        <v>828</v>
      </c>
      <c r="G43" s="546" t="s">
        <v>684</v>
      </c>
      <c r="H43" s="226" t="s">
        <v>14</v>
      </c>
      <c r="I43" s="235">
        <v>234.3</v>
      </c>
      <c r="J43" s="235">
        <v>234.2</v>
      </c>
      <c r="K43" s="224" t="s">
        <v>1051</v>
      </c>
      <c r="L43" s="959">
        <v>100</v>
      </c>
      <c r="M43" s="1003">
        <v>100</v>
      </c>
      <c r="N43" s="961" t="s">
        <v>1050</v>
      </c>
    </row>
    <row r="44" spans="1:14" ht="20.25" customHeight="1" x14ac:dyDescent="0.2">
      <c r="A44" s="225" t="s">
        <v>155</v>
      </c>
      <c r="B44" s="225" t="s">
        <v>157</v>
      </c>
      <c r="C44" s="1646" t="s">
        <v>149</v>
      </c>
      <c r="D44" s="1646"/>
      <c r="E44" s="1646"/>
      <c r="F44" s="1646"/>
      <c r="G44" s="1646"/>
      <c r="H44" s="1646"/>
      <c r="I44" s="230">
        <f>SUM(I35:I43)</f>
        <v>3643.9</v>
      </c>
      <c r="J44" s="230">
        <f>SUM(J35:J43)</f>
        <v>3483.4</v>
      </c>
      <c r="K44" s="224"/>
      <c r="L44" s="615"/>
      <c r="M44" s="810"/>
      <c r="N44" s="814"/>
    </row>
    <row r="45" spans="1:14" ht="18.75" customHeight="1" x14ac:dyDescent="0.2">
      <c r="A45" s="225" t="s">
        <v>155</v>
      </c>
      <c r="B45" s="1660" t="s">
        <v>150</v>
      </c>
      <c r="C45" s="1660"/>
      <c r="D45" s="1660"/>
      <c r="E45" s="1660"/>
      <c r="F45" s="1660"/>
      <c r="G45" s="1660"/>
      <c r="H45" s="1660"/>
      <c r="I45" s="231">
        <f>+I44+I33+I16</f>
        <v>7458</v>
      </c>
      <c r="J45" s="231">
        <f>+J44+J33+J16</f>
        <v>7208.6</v>
      </c>
      <c r="K45" s="224"/>
      <c r="L45" s="615"/>
      <c r="M45" s="810"/>
      <c r="N45" s="814"/>
    </row>
    <row r="46" spans="1:14" ht="15" customHeight="1" x14ac:dyDescent="0.2">
      <c r="A46" s="89" t="s">
        <v>156</v>
      </c>
      <c r="B46" s="1640" t="s">
        <v>548</v>
      </c>
      <c r="C46" s="1640"/>
      <c r="D46" s="1640"/>
      <c r="E46" s="1640"/>
      <c r="F46" s="1640"/>
      <c r="G46" s="1640"/>
      <c r="H46" s="1640"/>
      <c r="I46" s="1640"/>
      <c r="J46" s="1640"/>
      <c r="K46" s="1640"/>
      <c r="L46" s="614"/>
      <c r="M46" s="809"/>
      <c r="N46" s="814"/>
    </row>
    <row r="47" spans="1:14" ht="14.25" customHeight="1" x14ac:dyDescent="0.2">
      <c r="A47" s="89" t="s">
        <v>156</v>
      </c>
      <c r="B47" s="87" t="s">
        <v>155</v>
      </c>
      <c r="C47" s="1640" t="s">
        <v>522</v>
      </c>
      <c r="D47" s="1640"/>
      <c r="E47" s="1640"/>
      <c r="F47" s="1640"/>
      <c r="G47" s="1640"/>
      <c r="H47" s="1640"/>
      <c r="I47" s="1640"/>
      <c r="J47" s="1640"/>
      <c r="K47" s="1640"/>
      <c r="L47" s="614"/>
      <c r="M47" s="809"/>
      <c r="N47" s="814"/>
    </row>
    <row r="48" spans="1:14" ht="89.25" customHeight="1" x14ac:dyDescent="0.2">
      <c r="A48" s="225" t="s">
        <v>156</v>
      </c>
      <c r="B48" s="225" t="s">
        <v>155</v>
      </c>
      <c r="C48" s="225" t="s">
        <v>155</v>
      </c>
      <c r="D48" s="388" t="s">
        <v>549</v>
      </c>
      <c r="E48" s="542" t="s">
        <v>196</v>
      </c>
      <c r="F48" s="479" t="s">
        <v>829</v>
      </c>
      <c r="G48" s="546" t="s">
        <v>649</v>
      </c>
      <c r="H48" s="226" t="s">
        <v>1</v>
      </c>
      <c r="I48" s="235">
        <v>23</v>
      </c>
      <c r="J48" s="235">
        <v>20</v>
      </c>
      <c r="K48" s="387" t="s">
        <v>532</v>
      </c>
      <c r="L48" s="620">
        <v>110</v>
      </c>
      <c r="M48" s="1005" t="s">
        <v>1055</v>
      </c>
      <c r="N48" s="960" t="s">
        <v>1054</v>
      </c>
    </row>
    <row r="49" spans="1:14" ht="19.5" customHeight="1" x14ac:dyDescent="0.2">
      <c r="A49" s="225" t="s">
        <v>156</v>
      </c>
      <c r="B49" s="225" t="s">
        <v>155</v>
      </c>
      <c r="C49" s="1646" t="s">
        <v>149</v>
      </c>
      <c r="D49" s="1646"/>
      <c r="E49" s="1646"/>
      <c r="F49" s="1646"/>
      <c r="G49" s="1646"/>
      <c r="H49" s="1646"/>
      <c r="I49" s="230">
        <f>+I48</f>
        <v>23</v>
      </c>
      <c r="J49" s="230">
        <f>+J48</f>
        <v>20</v>
      </c>
      <c r="K49" s="224"/>
      <c r="L49" s="615"/>
      <c r="M49" s="810"/>
      <c r="N49" s="814"/>
    </row>
    <row r="50" spans="1:14" ht="17.25" customHeight="1" x14ac:dyDescent="0.2">
      <c r="A50" s="89" t="s">
        <v>156</v>
      </c>
      <c r="B50" s="89" t="s">
        <v>156</v>
      </c>
      <c r="C50" s="1640" t="s">
        <v>104</v>
      </c>
      <c r="D50" s="1640"/>
      <c r="E50" s="1640"/>
      <c r="F50" s="1640"/>
      <c r="G50" s="1640"/>
      <c r="H50" s="1640"/>
      <c r="I50" s="1640"/>
      <c r="J50" s="1640"/>
      <c r="K50" s="1640"/>
      <c r="L50" s="614"/>
      <c r="M50" s="809"/>
      <c r="N50" s="814"/>
    </row>
    <row r="51" spans="1:14" ht="38.25" customHeight="1" x14ac:dyDescent="0.2">
      <c r="A51" s="225" t="s">
        <v>156</v>
      </c>
      <c r="B51" s="225" t="s">
        <v>156</v>
      </c>
      <c r="C51" s="225" t="s">
        <v>155</v>
      </c>
      <c r="D51" s="226" t="s">
        <v>84</v>
      </c>
      <c r="E51" s="542" t="s">
        <v>196</v>
      </c>
      <c r="F51" s="479" t="s">
        <v>830</v>
      </c>
      <c r="G51" s="546" t="s">
        <v>649</v>
      </c>
      <c r="H51" s="226" t="s">
        <v>1</v>
      </c>
      <c r="I51" s="235">
        <v>15</v>
      </c>
      <c r="J51" s="235">
        <v>15</v>
      </c>
      <c r="K51" s="224" t="s">
        <v>551</v>
      </c>
      <c r="L51" s="963">
        <v>59</v>
      </c>
      <c r="M51" s="1002">
        <v>59</v>
      </c>
      <c r="N51" s="1636" t="s">
        <v>1056</v>
      </c>
    </row>
    <row r="52" spans="1:14" ht="41.25" customHeight="1" x14ac:dyDescent="0.2">
      <c r="A52" s="225" t="s">
        <v>156</v>
      </c>
      <c r="B52" s="225" t="s">
        <v>156</v>
      </c>
      <c r="C52" s="225" t="s">
        <v>156</v>
      </c>
      <c r="D52" s="315" t="s">
        <v>85</v>
      </c>
      <c r="E52" s="542" t="s">
        <v>196</v>
      </c>
      <c r="F52" s="548" t="s">
        <v>831</v>
      </c>
      <c r="G52" s="546" t="s">
        <v>649</v>
      </c>
      <c r="H52" s="226" t="s">
        <v>1</v>
      </c>
      <c r="I52" s="235">
        <v>14.9</v>
      </c>
      <c r="J52" s="235">
        <v>14.9</v>
      </c>
      <c r="K52" s="387" t="s">
        <v>233</v>
      </c>
      <c r="L52" s="963">
        <v>4</v>
      </c>
      <c r="M52" s="1002">
        <v>4</v>
      </c>
      <c r="N52" s="1637"/>
    </row>
    <row r="53" spans="1:14" ht="15.75" customHeight="1" x14ac:dyDescent="0.2">
      <c r="A53" s="89" t="s">
        <v>156</v>
      </c>
      <c r="B53" s="89" t="s">
        <v>156</v>
      </c>
      <c r="C53" s="1646" t="s">
        <v>149</v>
      </c>
      <c r="D53" s="1646"/>
      <c r="E53" s="1646"/>
      <c r="F53" s="1646"/>
      <c r="G53" s="1646"/>
      <c r="H53" s="1646"/>
      <c r="I53" s="232">
        <f>SUM(I51:I52)</f>
        <v>29.9</v>
      </c>
      <c r="J53" s="232">
        <f>SUM(J51:J52)</f>
        <v>29.9</v>
      </c>
      <c r="K53" s="224"/>
      <c r="L53" s="615"/>
      <c r="M53" s="810"/>
      <c r="N53" s="814"/>
    </row>
    <row r="54" spans="1:14" ht="14.25" x14ac:dyDescent="0.2">
      <c r="A54" s="89" t="s">
        <v>156</v>
      </c>
      <c r="B54" s="1660" t="s">
        <v>150</v>
      </c>
      <c r="C54" s="1660"/>
      <c r="D54" s="1660"/>
      <c r="E54" s="1660"/>
      <c r="F54" s="1660"/>
      <c r="G54" s="1660"/>
      <c r="H54" s="1660"/>
      <c r="I54" s="229">
        <f>+I53+I49</f>
        <v>52.9</v>
      </c>
      <c r="J54" s="229">
        <f>+J53+J49</f>
        <v>49.9</v>
      </c>
      <c r="K54" s="224"/>
      <c r="L54" s="615"/>
      <c r="M54" s="810"/>
      <c r="N54" s="814"/>
    </row>
    <row r="55" spans="1:14" ht="34.5" customHeight="1" x14ac:dyDescent="0.2">
      <c r="A55" s="89" t="s">
        <v>157</v>
      </c>
      <c r="B55" s="1632" t="s">
        <v>635</v>
      </c>
      <c r="C55" s="1633"/>
      <c r="D55" s="1633"/>
      <c r="E55" s="1633"/>
      <c r="F55" s="1633"/>
      <c r="G55" s="1633"/>
      <c r="H55" s="1633"/>
      <c r="I55" s="1633"/>
      <c r="J55" s="1633"/>
      <c r="K55" s="1633"/>
      <c r="L55" s="1633"/>
      <c r="M55" s="1633"/>
      <c r="N55" s="1634"/>
    </row>
    <row r="56" spans="1:14" ht="18" customHeight="1" x14ac:dyDescent="0.2">
      <c r="A56" s="89" t="s">
        <v>157</v>
      </c>
      <c r="B56" s="87" t="s">
        <v>155</v>
      </c>
      <c r="C56" s="1632" t="s">
        <v>209</v>
      </c>
      <c r="D56" s="1633"/>
      <c r="E56" s="1633"/>
      <c r="F56" s="1633"/>
      <c r="G56" s="1633"/>
      <c r="H56" s="1633"/>
      <c r="I56" s="1633"/>
      <c r="J56" s="1633"/>
      <c r="K56" s="1633"/>
      <c r="L56" s="1633"/>
      <c r="M56" s="1633"/>
      <c r="N56" s="1634"/>
    </row>
    <row r="57" spans="1:14" ht="63" customHeight="1" x14ac:dyDescent="0.2">
      <c r="A57" s="225" t="s">
        <v>157</v>
      </c>
      <c r="B57" s="225" t="s">
        <v>155</v>
      </c>
      <c r="C57" s="225" t="s">
        <v>155</v>
      </c>
      <c r="D57" s="388" t="s">
        <v>277</v>
      </c>
      <c r="E57" s="547" t="s">
        <v>196</v>
      </c>
      <c r="F57" s="479" t="s">
        <v>832</v>
      </c>
      <c r="G57" s="546" t="s">
        <v>833</v>
      </c>
      <c r="H57" s="226" t="s">
        <v>1</v>
      </c>
      <c r="I57" s="223">
        <v>76.599999999999994</v>
      </c>
      <c r="J57" s="223">
        <v>75</v>
      </c>
      <c r="K57" s="387" t="s">
        <v>352</v>
      </c>
      <c r="L57" s="616">
        <v>50</v>
      </c>
      <c r="M57" s="1002">
        <v>48</v>
      </c>
      <c r="N57" s="960" t="s">
        <v>1057</v>
      </c>
    </row>
    <row r="58" spans="1:14" ht="30.75" customHeight="1" x14ac:dyDescent="0.2">
      <c r="A58" s="1671" t="s">
        <v>157</v>
      </c>
      <c r="B58" s="1671" t="s">
        <v>155</v>
      </c>
      <c r="C58" s="1671" t="s">
        <v>156</v>
      </c>
      <c r="D58" s="1122" t="s">
        <v>178</v>
      </c>
      <c r="E58" s="1674" t="s">
        <v>196</v>
      </c>
      <c r="F58" s="1654" t="s">
        <v>690</v>
      </c>
      <c r="G58" s="1697" t="s">
        <v>653</v>
      </c>
      <c r="H58" s="226" t="s">
        <v>1</v>
      </c>
      <c r="I58" s="223">
        <v>1.5</v>
      </c>
      <c r="J58" s="223">
        <v>1.3</v>
      </c>
      <c r="K58" s="1638" t="s">
        <v>210</v>
      </c>
      <c r="L58" s="1705">
        <v>100</v>
      </c>
      <c r="M58" s="1643">
        <v>100</v>
      </c>
      <c r="N58" s="1638" t="s">
        <v>1058</v>
      </c>
    </row>
    <row r="59" spans="1:14" ht="27" customHeight="1" x14ac:dyDescent="0.2">
      <c r="A59" s="1671"/>
      <c r="B59" s="1671"/>
      <c r="C59" s="1671"/>
      <c r="D59" s="1122"/>
      <c r="E59" s="1675"/>
      <c r="F59" s="1655"/>
      <c r="G59" s="1698"/>
      <c r="H59" s="226" t="s">
        <v>3</v>
      </c>
      <c r="I59" s="223">
        <v>8</v>
      </c>
      <c r="J59" s="223">
        <v>6</v>
      </c>
      <c r="K59" s="1638"/>
      <c r="L59" s="1705"/>
      <c r="M59" s="1643"/>
      <c r="N59" s="1638"/>
    </row>
    <row r="60" spans="1:14" x14ac:dyDescent="0.2">
      <c r="A60" s="89" t="s">
        <v>157</v>
      </c>
      <c r="B60" s="89" t="s">
        <v>155</v>
      </c>
      <c r="C60" s="1646" t="s">
        <v>149</v>
      </c>
      <c r="D60" s="1646"/>
      <c r="E60" s="1646"/>
      <c r="F60" s="1646"/>
      <c r="G60" s="1646"/>
      <c r="H60" s="1646"/>
      <c r="I60" s="230">
        <f>SUM(I57:I59)</f>
        <v>86.1</v>
      </c>
      <c r="J60" s="230">
        <f>SUM(J57:J59)</f>
        <v>82.3</v>
      </c>
      <c r="K60" s="224"/>
      <c r="L60" s="615"/>
      <c r="M60" s="810"/>
      <c r="N60" s="814"/>
    </row>
    <row r="61" spans="1:14" ht="14.25" x14ac:dyDescent="0.2">
      <c r="A61" s="89" t="s">
        <v>157</v>
      </c>
      <c r="B61" s="1660" t="s">
        <v>150</v>
      </c>
      <c r="C61" s="1660"/>
      <c r="D61" s="1660"/>
      <c r="E61" s="1660"/>
      <c r="F61" s="1660"/>
      <c r="G61" s="1660"/>
      <c r="H61" s="1660"/>
      <c r="I61" s="231">
        <f>+I60</f>
        <v>86.1</v>
      </c>
      <c r="J61" s="231">
        <f>+J60</f>
        <v>82.3</v>
      </c>
      <c r="K61" s="224"/>
      <c r="L61" s="615"/>
      <c r="M61" s="810"/>
      <c r="N61" s="814"/>
    </row>
    <row r="62" spans="1:14" ht="16.5" customHeight="1" x14ac:dyDescent="0.2">
      <c r="A62" s="89" t="s">
        <v>158</v>
      </c>
      <c r="B62" s="1640" t="s">
        <v>409</v>
      </c>
      <c r="C62" s="1640"/>
      <c r="D62" s="1640"/>
      <c r="E62" s="1640"/>
      <c r="F62" s="1640"/>
      <c r="G62" s="1640"/>
      <c r="H62" s="1640"/>
      <c r="I62" s="1640"/>
      <c r="J62" s="1640"/>
      <c r="K62" s="1640"/>
      <c r="L62" s="614"/>
      <c r="M62" s="809"/>
      <c r="N62" s="814"/>
    </row>
    <row r="63" spans="1:14" ht="18" customHeight="1" x14ac:dyDescent="0.2">
      <c r="A63" s="89" t="s">
        <v>158</v>
      </c>
      <c r="B63" s="87" t="s">
        <v>155</v>
      </c>
      <c r="C63" s="1640" t="s">
        <v>410</v>
      </c>
      <c r="D63" s="1640"/>
      <c r="E63" s="1640"/>
      <c r="F63" s="1640"/>
      <c r="G63" s="1640"/>
      <c r="H63" s="1640"/>
      <c r="I63" s="1640"/>
      <c r="J63" s="1640"/>
      <c r="K63" s="1640"/>
      <c r="L63" s="614"/>
      <c r="M63" s="809"/>
      <c r="N63" s="814"/>
    </row>
    <row r="64" spans="1:14" ht="46.5" customHeight="1" x14ac:dyDescent="0.2">
      <c r="A64" s="225" t="s">
        <v>158</v>
      </c>
      <c r="B64" s="225" t="s">
        <v>155</v>
      </c>
      <c r="C64" s="225" t="s">
        <v>155</v>
      </c>
      <c r="D64" s="370" t="s">
        <v>153</v>
      </c>
      <c r="E64" s="434" t="s">
        <v>196</v>
      </c>
      <c r="F64" s="460" t="s">
        <v>834</v>
      </c>
      <c r="G64" s="546" t="s">
        <v>835</v>
      </c>
      <c r="H64" s="226" t="s">
        <v>1</v>
      </c>
      <c r="I64" s="178">
        <v>12</v>
      </c>
      <c r="J64" s="178">
        <v>12</v>
      </c>
      <c r="K64" s="224" t="s">
        <v>44</v>
      </c>
      <c r="L64" s="615">
        <v>30</v>
      </c>
      <c r="M64" s="1003">
        <v>30</v>
      </c>
      <c r="N64" s="961" t="s">
        <v>1059</v>
      </c>
    </row>
    <row r="65" spans="1:14" ht="57.75" customHeight="1" x14ac:dyDescent="0.2">
      <c r="A65" s="1649" t="s">
        <v>158</v>
      </c>
      <c r="B65" s="1649" t="s">
        <v>155</v>
      </c>
      <c r="C65" s="1649" t="s">
        <v>157</v>
      </c>
      <c r="D65" s="1689" t="s">
        <v>79</v>
      </c>
      <c r="E65" s="542" t="s">
        <v>196</v>
      </c>
      <c r="F65" s="479" t="s">
        <v>836</v>
      </c>
      <c r="G65" s="1673" t="s">
        <v>837</v>
      </c>
      <c r="H65" s="1689" t="s">
        <v>14</v>
      </c>
      <c r="I65" s="1656">
        <v>44.9</v>
      </c>
      <c r="J65" s="1656">
        <v>44.9</v>
      </c>
      <c r="K65" s="1627" t="s">
        <v>411</v>
      </c>
      <c r="L65" s="1665">
        <v>100</v>
      </c>
      <c r="M65" s="1641">
        <v>100</v>
      </c>
      <c r="N65" s="1627" t="s">
        <v>1060</v>
      </c>
    </row>
    <row r="66" spans="1:14" ht="57.75" customHeight="1" x14ac:dyDescent="0.2">
      <c r="A66" s="1672"/>
      <c r="B66" s="1672"/>
      <c r="C66" s="1672"/>
      <c r="D66" s="1690"/>
      <c r="E66" s="542" t="s">
        <v>107</v>
      </c>
      <c r="F66" s="479" t="s">
        <v>838</v>
      </c>
      <c r="G66" s="1673"/>
      <c r="H66" s="1690"/>
      <c r="I66" s="1661"/>
      <c r="J66" s="1661"/>
      <c r="K66" s="1628"/>
      <c r="L66" s="1666"/>
      <c r="M66" s="1644"/>
      <c r="N66" s="1628"/>
    </row>
    <row r="67" spans="1:14" ht="44.25" customHeight="1" x14ac:dyDescent="0.2">
      <c r="A67" s="1650"/>
      <c r="B67" s="1650"/>
      <c r="C67" s="1650"/>
      <c r="D67" s="1691"/>
      <c r="E67" s="542" t="s">
        <v>426</v>
      </c>
      <c r="F67" s="549" t="s">
        <v>839</v>
      </c>
      <c r="G67" s="1673"/>
      <c r="H67" s="1691"/>
      <c r="I67" s="1657"/>
      <c r="J67" s="1657"/>
      <c r="K67" s="1629"/>
      <c r="L67" s="1667"/>
      <c r="M67" s="1642"/>
      <c r="N67" s="1629"/>
    </row>
    <row r="68" spans="1:14" ht="36.75" customHeight="1" x14ac:dyDescent="0.2">
      <c r="A68" s="1649" t="s">
        <v>158</v>
      </c>
      <c r="B68" s="1649" t="s">
        <v>155</v>
      </c>
      <c r="C68" s="1649" t="s">
        <v>158</v>
      </c>
      <c r="D68" s="1689" t="s">
        <v>38</v>
      </c>
      <c r="E68" s="542" t="s">
        <v>196</v>
      </c>
      <c r="F68" s="544" t="s">
        <v>840</v>
      </c>
      <c r="G68" s="1692" t="s">
        <v>841</v>
      </c>
      <c r="H68" s="1649" t="s">
        <v>14</v>
      </c>
      <c r="I68" s="1656">
        <v>29.6</v>
      </c>
      <c r="J68" s="1656">
        <v>29.6</v>
      </c>
      <c r="K68" s="1627" t="s">
        <v>95</v>
      </c>
      <c r="L68" s="1665">
        <v>1</v>
      </c>
      <c r="M68" s="1641">
        <v>1</v>
      </c>
      <c r="N68" s="1627" t="s">
        <v>1061</v>
      </c>
    </row>
    <row r="69" spans="1:14" ht="36.75" customHeight="1" x14ac:dyDescent="0.2">
      <c r="A69" s="1672"/>
      <c r="B69" s="1672"/>
      <c r="C69" s="1672"/>
      <c r="D69" s="1690"/>
      <c r="E69" s="541" t="s">
        <v>107</v>
      </c>
      <c r="F69" s="544" t="s">
        <v>842</v>
      </c>
      <c r="G69" s="1693"/>
      <c r="H69" s="1672"/>
      <c r="I69" s="1661"/>
      <c r="J69" s="1661"/>
      <c r="K69" s="1628"/>
      <c r="L69" s="1666"/>
      <c r="M69" s="1644"/>
      <c r="N69" s="1628"/>
    </row>
    <row r="70" spans="1:14" ht="36.75" customHeight="1" x14ac:dyDescent="0.2">
      <c r="A70" s="1650"/>
      <c r="B70" s="1650"/>
      <c r="C70" s="1650"/>
      <c r="D70" s="1691"/>
      <c r="E70" s="541" t="s">
        <v>426</v>
      </c>
      <c r="F70" s="544" t="s">
        <v>843</v>
      </c>
      <c r="G70" s="1694"/>
      <c r="H70" s="1650"/>
      <c r="I70" s="1657"/>
      <c r="J70" s="1657"/>
      <c r="K70" s="1629"/>
      <c r="L70" s="1667"/>
      <c r="M70" s="1642"/>
      <c r="N70" s="1629"/>
    </row>
    <row r="71" spans="1:14" ht="92.25" customHeight="1" x14ac:dyDescent="0.2">
      <c r="A71" s="225" t="s">
        <v>158</v>
      </c>
      <c r="B71" s="225" t="s">
        <v>155</v>
      </c>
      <c r="C71" s="225" t="s">
        <v>160</v>
      </c>
      <c r="D71" s="388" t="s">
        <v>632</v>
      </c>
      <c r="E71" s="547" t="s">
        <v>196</v>
      </c>
      <c r="F71" s="479" t="s">
        <v>844</v>
      </c>
      <c r="G71" s="546" t="s">
        <v>833</v>
      </c>
      <c r="H71" s="226" t="s">
        <v>1</v>
      </c>
      <c r="I71" s="178">
        <v>95.5</v>
      </c>
      <c r="J71" s="178">
        <v>100.3</v>
      </c>
      <c r="K71" s="224" t="s">
        <v>412</v>
      </c>
      <c r="L71" s="616">
        <v>29</v>
      </c>
      <c r="M71" s="1002">
        <v>45</v>
      </c>
      <c r="N71" s="961" t="s">
        <v>1062</v>
      </c>
    </row>
    <row r="72" spans="1:14" ht="57.75" customHeight="1" x14ac:dyDescent="0.2">
      <c r="A72" s="225" t="s">
        <v>158</v>
      </c>
      <c r="B72" s="225" t="s">
        <v>155</v>
      </c>
      <c r="C72" s="225" t="s">
        <v>161</v>
      </c>
      <c r="D72" s="388" t="s">
        <v>631</v>
      </c>
      <c r="E72" s="547" t="s">
        <v>196</v>
      </c>
      <c r="F72" s="479" t="s">
        <v>844</v>
      </c>
      <c r="G72" s="546" t="s">
        <v>833</v>
      </c>
      <c r="H72" s="226" t="s">
        <v>1</v>
      </c>
      <c r="I72" s="178">
        <v>10</v>
      </c>
      <c r="J72" s="178">
        <v>0.6</v>
      </c>
      <c r="K72" s="1037" t="s">
        <v>412</v>
      </c>
      <c r="L72" s="1040">
        <v>2</v>
      </c>
      <c r="M72" s="1039">
        <v>2</v>
      </c>
      <c r="N72" s="1037" t="s">
        <v>1089</v>
      </c>
    </row>
    <row r="73" spans="1:14" ht="17.25" customHeight="1" x14ac:dyDescent="0.2">
      <c r="A73" s="89" t="s">
        <v>158</v>
      </c>
      <c r="B73" s="89" t="s">
        <v>156</v>
      </c>
      <c r="C73" s="1646" t="s">
        <v>149</v>
      </c>
      <c r="D73" s="1646"/>
      <c r="E73" s="1646"/>
      <c r="F73" s="1646"/>
      <c r="G73" s="1646"/>
      <c r="H73" s="1646"/>
      <c r="I73" s="232">
        <f>SUM(I64:I72)</f>
        <v>192</v>
      </c>
      <c r="J73" s="232">
        <f>SUM(J64:J72)</f>
        <v>187.4</v>
      </c>
      <c r="K73" s="224"/>
      <c r="L73" s="615"/>
      <c r="M73" s="810"/>
      <c r="N73" s="814"/>
    </row>
    <row r="74" spans="1:14" ht="15.75" customHeight="1" x14ac:dyDescent="0.2">
      <c r="A74" s="89" t="s">
        <v>158</v>
      </c>
      <c r="B74" s="1660" t="s">
        <v>150</v>
      </c>
      <c r="C74" s="1660"/>
      <c r="D74" s="1660"/>
      <c r="E74" s="1660"/>
      <c r="F74" s="1660"/>
      <c r="G74" s="1660"/>
      <c r="H74" s="1660"/>
      <c r="I74" s="229">
        <f>+I73</f>
        <v>192</v>
      </c>
      <c r="J74" s="229">
        <f>+J73</f>
        <v>187.4</v>
      </c>
      <c r="K74" s="224"/>
      <c r="L74" s="615"/>
      <c r="M74" s="810"/>
      <c r="N74" s="814"/>
    </row>
    <row r="75" spans="1:14" ht="21.75" customHeight="1" x14ac:dyDescent="0.2">
      <c r="A75" s="1684" t="s">
        <v>151</v>
      </c>
      <c r="B75" s="1684"/>
      <c r="C75" s="1684"/>
      <c r="D75" s="1684"/>
      <c r="E75" s="1684"/>
      <c r="F75" s="1684"/>
      <c r="G75" s="1684"/>
      <c r="H75" s="1684"/>
      <c r="I75" s="110">
        <f>+I74+I61+I54+I45</f>
        <v>7789</v>
      </c>
      <c r="J75" s="110">
        <f>+J74+J61+J54+J45</f>
        <v>7528.2000000000007</v>
      </c>
      <c r="K75" s="316"/>
      <c r="L75" s="621"/>
      <c r="M75" s="806"/>
    </row>
    <row r="76" spans="1:14" ht="16.5" customHeight="1" x14ac:dyDescent="0.2">
      <c r="A76" s="1683" t="s">
        <v>152</v>
      </c>
      <c r="B76" s="1683"/>
      <c r="C76" s="1683"/>
      <c r="D76" s="1683"/>
      <c r="E76" s="1683"/>
      <c r="F76" s="1683"/>
      <c r="G76" s="1683"/>
      <c r="H76" s="1683"/>
      <c r="I76" s="1114">
        <f>+I75-I77-I84</f>
        <v>9.0949470177292824E-13</v>
      </c>
      <c r="J76" s="1114">
        <f>+J75-J77-J84</f>
        <v>1.8189894035458565E-12</v>
      </c>
      <c r="K76" s="316"/>
      <c r="L76" s="621"/>
      <c r="M76" s="806"/>
    </row>
    <row r="77" spans="1:14" ht="19.5" customHeight="1" x14ac:dyDescent="0.2">
      <c r="A77" s="1138" t="s">
        <v>16</v>
      </c>
      <c r="B77" s="1138"/>
      <c r="C77" s="1138"/>
      <c r="D77" s="1138"/>
      <c r="E77" s="1138"/>
      <c r="F77" s="1138"/>
      <c r="G77" s="1138"/>
      <c r="H77" s="1138"/>
      <c r="I77" s="111">
        <f>SUM(I78:I83)</f>
        <v>7780.9999999999991</v>
      </c>
      <c r="J77" s="111">
        <f>SUM(J78:J83)</f>
        <v>7522.1999999999989</v>
      </c>
      <c r="K77" s="316"/>
      <c r="L77" s="621"/>
      <c r="M77" s="806"/>
    </row>
    <row r="78" spans="1:14" ht="15" customHeight="1" x14ac:dyDescent="0.2">
      <c r="A78" s="1669" t="s">
        <v>218</v>
      </c>
      <c r="B78" s="1669"/>
      <c r="C78" s="1669"/>
      <c r="D78" s="1669"/>
      <c r="E78" s="1669"/>
      <c r="F78" s="1669"/>
      <c r="G78" s="1669"/>
      <c r="H78" s="1669"/>
      <c r="I78" s="178">
        <f>+I72+I71+I64+I58+I57+I52+I51+I48+I41+I38+I37+I36+I35+I11+I39</f>
        <v>5940.2999999999993</v>
      </c>
      <c r="J78" s="178">
        <f>+J72+J71+J64+J58+J57+J52+J51+J48+J41+J38+J37+J36+J35+J11+J39</f>
        <v>5690.9</v>
      </c>
      <c r="K78" s="316"/>
      <c r="L78" s="621"/>
      <c r="M78" s="806"/>
    </row>
    <row r="79" spans="1:14" ht="12.75" customHeight="1" x14ac:dyDescent="0.2">
      <c r="A79" s="1669" t="s">
        <v>219</v>
      </c>
      <c r="B79" s="1669"/>
      <c r="C79" s="1669"/>
      <c r="D79" s="1669"/>
      <c r="E79" s="1669"/>
      <c r="F79" s="1669"/>
      <c r="G79" s="1669"/>
      <c r="H79" s="1669"/>
      <c r="I79" s="178">
        <f>+I68+I65+I43+I30+I28+I25+I24+I21+I20+I19+I18+I42</f>
        <v>596.5</v>
      </c>
      <c r="J79" s="178">
        <f>+J68+J65+J43+J30+J28+J25+J24+J21+J20+J19+J18+J42</f>
        <v>596.40000000000009</v>
      </c>
      <c r="K79" s="316"/>
      <c r="L79" s="621"/>
      <c r="M79" s="806"/>
    </row>
    <row r="80" spans="1:14" ht="12.75" customHeight="1" x14ac:dyDescent="0.2">
      <c r="A80" s="1669" t="s">
        <v>220</v>
      </c>
      <c r="B80" s="1669"/>
      <c r="C80" s="1669"/>
      <c r="D80" s="1669"/>
      <c r="E80" s="1669"/>
      <c r="F80" s="1669"/>
      <c r="G80" s="1669"/>
      <c r="H80" s="1669"/>
      <c r="I80" s="178"/>
      <c r="J80" s="178"/>
      <c r="K80" s="316"/>
      <c r="L80" s="621"/>
      <c r="M80" s="806"/>
    </row>
    <row r="81" spans="1:13" ht="12.75" customHeight="1" x14ac:dyDescent="0.2">
      <c r="A81" s="1669" t="s">
        <v>221</v>
      </c>
      <c r="B81" s="1669"/>
      <c r="C81" s="1669"/>
      <c r="D81" s="1669"/>
      <c r="E81" s="1669"/>
      <c r="F81" s="1669"/>
      <c r="G81" s="1669"/>
      <c r="H81" s="1669"/>
      <c r="I81" s="178">
        <f>+I14</f>
        <v>23</v>
      </c>
      <c r="J81" s="178">
        <f>+J14</f>
        <v>13.7</v>
      </c>
      <c r="K81" s="316"/>
      <c r="L81" s="621"/>
      <c r="M81" s="806"/>
    </row>
    <row r="82" spans="1:13" ht="14.25" customHeight="1" x14ac:dyDescent="0.2">
      <c r="A82" s="1669" t="s">
        <v>222</v>
      </c>
      <c r="B82" s="1669"/>
      <c r="C82" s="1669"/>
      <c r="D82" s="1669"/>
      <c r="E82" s="1669"/>
      <c r="F82" s="1669"/>
      <c r="G82" s="1669"/>
      <c r="H82" s="1669"/>
      <c r="I82" s="178">
        <f>+I40</f>
        <v>1221.2</v>
      </c>
      <c r="J82" s="178">
        <f>+J40</f>
        <v>1221.2</v>
      </c>
      <c r="K82" s="316"/>
      <c r="L82" s="621"/>
      <c r="M82" s="806"/>
    </row>
    <row r="83" spans="1:13" ht="12.75" customHeight="1" x14ac:dyDescent="0.2">
      <c r="A83" s="1669" t="s">
        <v>223</v>
      </c>
      <c r="B83" s="1669"/>
      <c r="C83" s="1669"/>
      <c r="D83" s="1669"/>
      <c r="E83" s="1669"/>
      <c r="F83" s="1669"/>
      <c r="G83" s="1669"/>
      <c r="H83" s="1669"/>
      <c r="I83" s="178"/>
      <c r="J83" s="178"/>
      <c r="K83" s="316"/>
      <c r="L83" s="621"/>
      <c r="M83" s="806"/>
    </row>
    <row r="84" spans="1:13" ht="15" customHeight="1" x14ac:dyDescent="0.2">
      <c r="A84" s="1682" t="s">
        <v>15</v>
      </c>
      <c r="B84" s="1682"/>
      <c r="C84" s="1682"/>
      <c r="D84" s="1682"/>
      <c r="E84" s="1682"/>
      <c r="F84" s="1682"/>
      <c r="G84" s="1682"/>
      <c r="H84" s="1682"/>
      <c r="I84" s="112">
        <f>SUM(I85:I88)</f>
        <v>8</v>
      </c>
      <c r="J84" s="112">
        <f>SUM(J85:J88)</f>
        <v>6</v>
      </c>
      <c r="K84" s="316"/>
      <c r="L84" s="621"/>
      <c r="M84" s="806"/>
    </row>
    <row r="85" spans="1:13" ht="14.25" customHeight="1" x14ac:dyDescent="0.2">
      <c r="A85" s="1669" t="s">
        <v>224</v>
      </c>
      <c r="B85" s="1669"/>
      <c r="C85" s="1669"/>
      <c r="D85" s="1669"/>
      <c r="E85" s="1669"/>
      <c r="F85" s="1669"/>
      <c r="G85" s="1669"/>
      <c r="H85" s="1669"/>
      <c r="I85" s="178">
        <f>+I59</f>
        <v>8</v>
      </c>
      <c r="J85" s="178">
        <f>+J59</f>
        <v>6</v>
      </c>
      <c r="K85" s="316"/>
      <c r="L85" s="621"/>
      <c r="M85" s="806"/>
    </row>
    <row r="86" spans="1:13" ht="12.75" customHeight="1" x14ac:dyDescent="0.2">
      <c r="A86" s="1669" t="s">
        <v>225</v>
      </c>
      <c r="B86" s="1669"/>
      <c r="C86" s="1669"/>
      <c r="D86" s="1669"/>
      <c r="E86" s="1669"/>
      <c r="F86" s="1669"/>
      <c r="G86" s="1669"/>
      <c r="H86" s="1669"/>
      <c r="I86" s="178"/>
      <c r="J86" s="178"/>
      <c r="K86" s="316"/>
      <c r="L86" s="621"/>
      <c r="M86" s="806"/>
    </row>
    <row r="87" spans="1:13" ht="12.75" customHeight="1" x14ac:dyDescent="0.2">
      <c r="A87" s="1669" t="s">
        <v>226</v>
      </c>
      <c r="B87" s="1669"/>
      <c r="C87" s="1669"/>
      <c r="D87" s="1669"/>
      <c r="E87" s="1669"/>
      <c r="F87" s="1669"/>
      <c r="G87" s="1669"/>
      <c r="H87" s="1669"/>
      <c r="I87" s="178"/>
      <c r="J87" s="178"/>
      <c r="K87" s="316"/>
      <c r="L87" s="621"/>
      <c r="M87" s="806"/>
    </row>
    <row r="88" spans="1:13" ht="12.75" customHeight="1" x14ac:dyDescent="0.2">
      <c r="A88" s="1669" t="s">
        <v>227</v>
      </c>
      <c r="B88" s="1669"/>
      <c r="C88" s="1669"/>
      <c r="D88" s="1669"/>
      <c r="E88" s="1669"/>
      <c r="F88" s="1669"/>
      <c r="G88" s="1669"/>
      <c r="H88" s="1669"/>
      <c r="I88" s="317"/>
      <c r="J88" s="317"/>
      <c r="K88" s="316"/>
      <c r="L88" s="621"/>
      <c r="M88" s="806"/>
    </row>
    <row r="89" spans="1:13" x14ac:dyDescent="0.2">
      <c r="A89" s="162"/>
      <c r="B89" s="162"/>
      <c r="C89" s="162"/>
      <c r="D89" s="117"/>
      <c r="E89" s="117"/>
      <c r="F89" s="117"/>
      <c r="G89" s="117"/>
      <c r="H89" s="239"/>
      <c r="I89" s="117"/>
      <c r="J89" s="117"/>
      <c r="K89" s="239"/>
      <c r="L89" s="172"/>
      <c r="M89" s="807"/>
    </row>
    <row r="90" spans="1:13" x14ac:dyDescent="0.2">
      <c r="A90" s="162"/>
      <c r="B90" s="162"/>
      <c r="C90" s="162"/>
      <c r="D90" s="117"/>
      <c r="E90" s="117"/>
      <c r="F90" s="117"/>
      <c r="G90" s="117"/>
      <c r="H90" s="239"/>
      <c r="I90" s="117"/>
      <c r="J90" s="117"/>
      <c r="K90" s="239"/>
      <c r="L90" s="172"/>
      <c r="M90" s="807"/>
    </row>
    <row r="91" spans="1:13" x14ac:dyDescent="0.2">
      <c r="A91" s="162"/>
      <c r="B91" s="162"/>
      <c r="C91" s="162"/>
      <c r="D91" s="117"/>
      <c r="E91" s="117"/>
      <c r="F91" s="117"/>
      <c r="G91" s="117"/>
      <c r="H91" s="239"/>
      <c r="I91" s="117"/>
      <c r="J91" s="117"/>
      <c r="K91" s="239"/>
      <c r="L91" s="172"/>
      <c r="M91" s="807"/>
    </row>
    <row r="92" spans="1:13" x14ac:dyDescent="0.2">
      <c r="A92" s="162"/>
      <c r="B92" s="162"/>
      <c r="C92" s="162"/>
      <c r="D92" s="117"/>
      <c r="E92" s="117"/>
      <c r="F92" s="117"/>
      <c r="G92" s="117"/>
      <c r="H92" s="239"/>
      <c r="I92" s="117"/>
      <c r="J92" s="117"/>
      <c r="K92" s="239"/>
      <c r="L92" s="172"/>
      <c r="M92" s="807"/>
    </row>
    <row r="93" spans="1:13" x14ac:dyDescent="0.2">
      <c r="A93" s="162"/>
      <c r="B93" s="162"/>
      <c r="C93" s="162"/>
      <c r="D93" s="117"/>
      <c r="E93" s="117"/>
      <c r="F93" s="117"/>
      <c r="G93" s="117"/>
      <c r="H93" s="239"/>
      <c r="I93" s="117"/>
      <c r="J93" s="117"/>
      <c r="K93" s="239"/>
      <c r="L93" s="172"/>
      <c r="M93" s="807"/>
    </row>
    <row r="94" spans="1:13" x14ac:dyDescent="0.2">
      <c r="A94" s="162"/>
      <c r="B94" s="162"/>
      <c r="C94" s="162"/>
      <c r="D94" s="117"/>
      <c r="E94" s="117"/>
      <c r="F94" s="117"/>
      <c r="G94" s="117"/>
      <c r="H94" s="239"/>
      <c r="I94" s="117"/>
      <c r="J94" s="117"/>
      <c r="K94" s="239"/>
      <c r="L94" s="172"/>
      <c r="M94" s="807"/>
    </row>
    <row r="95" spans="1:13" x14ac:dyDescent="0.2">
      <c r="A95" s="162"/>
      <c r="B95" s="162"/>
      <c r="C95" s="162"/>
      <c r="D95" s="117"/>
      <c r="E95" s="117"/>
      <c r="F95" s="117"/>
      <c r="G95" s="117"/>
      <c r="H95" s="239"/>
      <c r="I95" s="117"/>
      <c r="J95" s="117"/>
      <c r="K95" s="239"/>
      <c r="L95" s="172"/>
      <c r="M95" s="807"/>
    </row>
    <row r="96" spans="1:13" x14ac:dyDescent="0.2">
      <c r="A96" s="162"/>
      <c r="B96" s="162"/>
      <c r="C96" s="162"/>
      <c r="D96" s="117"/>
      <c r="E96" s="117"/>
      <c r="F96" s="117"/>
      <c r="G96" s="117"/>
      <c r="H96" s="239"/>
      <c r="I96" s="117"/>
      <c r="J96" s="117"/>
      <c r="K96" s="239"/>
      <c r="L96" s="172"/>
      <c r="M96" s="807"/>
    </row>
    <row r="97" spans="1:13" x14ac:dyDescent="0.2">
      <c r="A97" s="162"/>
      <c r="B97" s="162"/>
      <c r="C97" s="162"/>
      <c r="D97" s="117"/>
      <c r="E97" s="117"/>
      <c r="F97" s="117"/>
      <c r="G97" s="117"/>
      <c r="H97" s="239"/>
      <c r="I97" s="117"/>
      <c r="J97" s="117"/>
      <c r="K97" s="239"/>
      <c r="L97" s="172"/>
      <c r="M97" s="807"/>
    </row>
    <row r="98" spans="1:13" x14ac:dyDescent="0.2">
      <c r="A98" s="162"/>
      <c r="B98" s="162"/>
      <c r="C98" s="162"/>
      <c r="D98" s="117"/>
      <c r="E98" s="117"/>
      <c r="F98" s="117"/>
      <c r="G98" s="117"/>
      <c r="H98" s="239"/>
      <c r="I98" s="117"/>
      <c r="J98" s="117"/>
      <c r="K98" s="239"/>
      <c r="L98" s="172"/>
      <c r="M98" s="807"/>
    </row>
    <row r="99" spans="1:13" x14ac:dyDescent="0.2">
      <c r="A99" s="162"/>
      <c r="B99" s="162"/>
      <c r="C99" s="162"/>
      <c r="D99" s="117"/>
      <c r="E99" s="117"/>
      <c r="F99" s="117"/>
      <c r="G99" s="117"/>
      <c r="H99" s="239"/>
      <c r="I99" s="117"/>
      <c r="J99" s="117"/>
      <c r="K99" s="239"/>
      <c r="L99" s="172"/>
      <c r="M99" s="807"/>
    </row>
    <row r="100" spans="1:13" x14ac:dyDescent="0.2">
      <c r="A100" s="162"/>
      <c r="B100" s="162"/>
      <c r="C100" s="162"/>
      <c r="D100" s="117"/>
      <c r="E100" s="117"/>
      <c r="F100" s="117"/>
      <c r="G100" s="117"/>
      <c r="H100" s="239"/>
      <c r="I100" s="117"/>
      <c r="J100" s="117"/>
      <c r="K100" s="239"/>
      <c r="L100" s="172"/>
      <c r="M100" s="807"/>
    </row>
    <row r="101" spans="1:13" x14ac:dyDescent="0.2">
      <c r="A101" s="162"/>
      <c r="B101" s="162"/>
      <c r="C101" s="162"/>
      <c r="D101" s="117"/>
      <c r="E101" s="117"/>
      <c r="F101" s="117"/>
      <c r="G101" s="117"/>
      <c r="H101" s="239"/>
      <c r="I101" s="117"/>
      <c r="J101" s="117"/>
      <c r="K101" s="239"/>
      <c r="L101" s="172"/>
      <c r="M101" s="807"/>
    </row>
    <row r="102" spans="1:13" x14ac:dyDescent="0.2">
      <c r="A102" s="162"/>
      <c r="B102" s="162"/>
      <c r="C102" s="162"/>
      <c r="D102" s="117"/>
      <c r="E102" s="117"/>
      <c r="F102" s="117"/>
      <c r="G102" s="117"/>
      <c r="H102" s="239"/>
      <c r="I102" s="117"/>
      <c r="J102" s="117"/>
      <c r="K102" s="239"/>
      <c r="L102" s="172"/>
      <c r="M102" s="807"/>
    </row>
    <row r="103" spans="1:13" x14ac:dyDescent="0.2">
      <c r="A103" s="162"/>
      <c r="B103" s="162"/>
      <c r="C103" s="162"/>
      <c r="D103" s="117"/>
      <c r="E103" s="117"/>
      <c r="F103" s="117"/>
      <c r="G103" s="117"/>
      <c r="H103" s="239"/>
      <c r="I103" s="117"/>
      <c r="J103" s="117"/>
      <c r="K103" s="239"/>
      <c r="L103" s="172"/>
      <c r="M103" s="807"/>
    </row>
    <row r="104" spans="1:13" x14ac:dyDescent="0.2">
      <c r="A104" s="162"/>
      <c r="B104" s="162"/>
      <c r="C104" s="162"/>
      <c r="D104" s="117"/>
      <c r="E104" s="117"/>
      <c r="F104" s="117"/>
      <c r="G104" s="117"/>
      <c r="H104" s="239"/>
      <c r="I104" s="117"/>
      <c r="J104" s="117"/>
      <c r="K104" s="239"/>
      <c r="L104" s="172"/>
      <c r="M104" s="807"/>
    </row>
    <row r="105" spans="1:13" x14ac:dyDescent="0.2">
      <c r="A105" s="162"/>
      <c r="B105" s="162"/>
      <c r="C105" s="162"/>
      <c r="D105" s="117"/>
      <c r="E105" s="117"/>
      <c r="F105" s="117"/>
      <c r="G105" s="117"/>
      <c r="H105" s="239"/>
      <c r="I105" s="117"/>
      <c r="J105" s="117"/>
      <c r="K105" s="239"/>
      <c r="L105" s="172"/>
      <c r="M105" s="807"/>
    </row>
  </sheetData>
  <mergeCells count="164">
    <mergeCell ref="L58:L59"/>
    <mergeCell ref="K25:K27"/>
    <mergeCell ref="F11:F13"/>
    <mergeCell ref="L68:L70"/>
    <mergeCell ref="I65:I67"/>
    <mergeCell ref="K65:K67"/>
    <mergeCell ref="L65:L67"/>
    <mergeCell ref="B61:H61"/>
    <mergeCell ref="B58:B59"/>
    <mergeCell ref="D68:D70"/>
    <mergeCell ref="G68:G70"/>
    <mergeCell ref="H68:H70"/>
    <mergeCell ref="K68:K70"/>
    <mergeCell ref="B11:B15"/>
    <mergeCell ref="H11:H13"/>
    <mergeCell ref="I14:I15"/>
    <mergeCell ref="E14:E15"/>
    <mergeCell ref="F14:F15"/>
    <mergeCell ref="B37:B40"/>
    <mergeCell ref="G28:G29"/>
    <mergeCell ref="J14:J15"/>
    <mergeCell ref="B25:B27"/>
    <mergeCell ref="C25:C27"/>
    <mergeCell ref="B21:B23"/>
    <mergeCell ref="A65:A67"/>
    <mergeCell ref="B65:B67"/>
    <mergeCell ref="C65:C67"/>
    <mergeCell ref="D65:D67"/>
    <mergeCell ref="G65:G67"/>
    <mergeCell ref="G58:G59"/>
    <mergeCell ref="C21:C23"/>
    <mergeCell ref="K28:K29"/>
    <mergeCell ref="H65:H67"/>
    <mergeCell ref="B62:K62"/>
    <mergeCell ref="A28:A29"/>
    <mergeCell ref="B28:B29"/>
    <mergeCell ref="A25:A27"/>
    <mergeCell ref="G25:G27"/>
    <mergeCell ref="H25:H27"/>
    <mergeCell ref="I25:I27"/>
    <mergeCell ref="D58:D59"/>
    <mergeCell ref="C58:C59"/>
    <mergeCell ref="C37:C40"/>
    <mergeCell ref="D28:D29"/>
    <mergeCell ref="C34:K34"/>
    <mergeCell ref="B54:H54"/>
    <mergeCell ref="D25:D27"/>
    <mergeCell ref="E37:E40"/>
    <mergeCell ref="A1:L1"/>
    <mergeCell ref="A11:A15"/>
    <mergeCell ref="G14:G15"/>
    <mergeCell ref="A3:A7"/>
    <mergeCell ref="H3:H7"/>
    <mergeCell ref="C11:C15"/>
    <mergeCell ref="H21:H23"/>
    <mergeCell ref="J3:J7"/>
    <mergeCell ref="J11:J13"/>
    <mergeCell ref="G3:G7"/>
    <mergeCell ref="K21:K23"/>
    <mergeCell ref="D21:D23"/>
    <mergeCell ref="G21:G23"/>
    <mergeCell ref="E11:E13"/>
    <mergeCell ref="D3:D7"/>
    <mergeCell ref="A21:A23"/>
    <mergeCell ref="A8:N8"/>
    <mergeCell ref="I11:I13"/>
    <mergeCell ref="D11:D15"/>
    <mergeCell ref="I21:I23"/>
    <mergeCell ref="F3:F7"/>
    <mergeCell ref="B3:B7"/>
    <mergeCell ref="I3:I7"/>
    <mergeCell ref="H14:H15"/>
    <mergeCell ref="A83:H83"/>
    <mergeCell ref="A84:H84"/>
    <mergeCell ref="A85:H85"/>
    <mergeCell ref="C73:H73"/>
    <mergeCell ref="A77:H77"/>
    <mergeCell ref="I68:I70"/>
    <mergeCell ref="A82:H82"/>
    <mergeCell ref="A78:H78"/>
    <mergeCell ref="B74:H74"/>
    <mergeCell ref="A76:H76"/>
    <mergeCell ref="A75:H75"/>
    <mergeCell ref="A68:A70"/>
    <mergeCell ref="B68:B70"/>
    <mergeCell ref="A88:H88"/>
    <mergeCell ref="B46:K46"/>
    <mergeCell ref="K58:K59"/>
    <mergeCell ref="K37:K40"/>
    <mergeCell ref="C44:H44"/>
    <mergeCell ref="A79:H79"/>
    <mergeCell ref="A81:H81"/>
    <mergeCell ref="A37:A40"/>
    <mergeCell ref="B45:H45"/>
    <mergeCell ref="A80:H80"/>
    <mergeCell ref="A58:A59"/>
    <mergeCell ref="C68:C70"/>
    <mergeCell ref="F58:F59"/>
    <mergeCell ref="G37:G40"/>
    <mergeCell ref="E58:E59"/>
    <mergeCell ref="A41:A42"/>
    <mergeCell ref="B41:B42"/>
    <mergeCell ref="J65:J67"/>
    <mergeCell ref="J68:J70"/>
    <mergeCell ref="E41:E42"/>
    <mergeCell ref="D41:D42"/>
    <mergeCell ref="C41:C42"/>
    <mergeCell ref="A87:H87"/>
    <mergeCell ref="A86:H86"/>
    <mergeCell ref="C3:C7"/>
    <mergeCell ref="E3:E7"/>
    <mergeCell ref="G11:G13"/>
    <mergeCell ref="C17:K17"/>
    <mergeCell ref="C16:H16"/>
    <mergeCell ref="M21:M23"/>
    <mergeCell ref="M25:M27"/>
    <mergeCell ref="M28:M29"/>
    <mergeCell ref="J21:J23"/>
    <mergeCell ref="J25:J27"/>
    <mergeCell ref="J28:J29"/>
    <mergeCell ref="K3:N3"/>
    <mergeCell ref="L4:L7"/>
    <mergeCell ref="M4:M7"/>
    <mergeCell ref="N4:N7"/>
    <mergeCell ref="K4:K7"/>
    <mergeCell ref="L25:L27"/>
    <mergeCell ref="L21:L23"/>
    <mergeCell ref="N21:N23"/>
    <mergeCell ref="N25:N27"/>
    <mergeCell ref="N28:N29"/>
    <mergeCell ref="C28:C29"/>
    <mergeCell ref="C50:K50"/>
    <mergeCell ref="D37:D40"/>
    <mergeCell ref="K41:K42"/>
    <mergeCell ref="L41:L42"/>
    <mergeCell ref="G41:G42"/>
    <mergeCell ref="F41:F42"/>
    <mergeCell ref="H28:H29"/>
    <mergeCell ref="I28:I29"/>
    <mergeCell ref="L37:L40"/>
    <mergeCell ref="N65:N67"/>
    <mergeCell ref="N68:N70"/>
    <mergeCell ref="N11:N12"/>
    <mergeCell ref="C10:N10"/>
    <mergeCell ref="B9:N9"/>
    <mergeCell ref="N37:N40"/>
    <mergeCell ref="N41:N42"/>
    <mergeCell ref="N51:N52"/>
    <mergeCell ref="B55:N55"/>
    <mergeCell ref="C56:N56"/>
    <mergeCell ref="N58:N59"/>
    <mergeCell ref="M37:M40"/>
    <mergeCell ref="C63:K63"/>
    <mergeCell ref="M41:M42"/>
    <mergeCell ref="M58:M59"/>
    <mergeCell ref="M65:M67"/>
    <mergeCell ref="M68:M70"/>
    <mergeCell ref="L28:L29"/>
    <mergeCell ref="C33:H33"/>
    <mergeCell ref="C49:H49"/>
    <mergeCell ref="C60:H60"/>
    <mergeCell ref="F37:F40"/>
    <mergeCell ref="C47:K47"/>
    <mergeCell ref="C53:H53"/>
  </mergeCells>
  <phoneticPr fontId="18" type="noConversion"/>
  <pageMargins left="0.19685039370078741" right="0.19685039370078741" top="0.19685039370078741" bottom="0.19685039370078741" header="0" footer="0"/>
  <pageSetup paperSize="9" scale="64"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tint="0.59999389629810485"/>
    <pageSetUpPr fitToPage="1"/>
  </sheetPr>
  <dimension ref="A1:J22"/>
  <sheetViews>
    <sheetView zoomScale="85" zoomScaleNormal="85" workbookViewId="0">
      <selection activeCell="N22" sqref="N22"/>
    </sheetView>
  </sheetViews>
  <sheetFormatPr defaultRowHeight="12.75" x14ac:dyDescent="0.2"/>
  <cols>
    <col min="1" max="3" width="9.140625" style="10"/>
    <col min="4" max="4" width="13" style="10" customWidth="1"/>
    <col min="5" max="5" width="34.5703125" style="10" customWidth="1"/>
    <col min="6" max="7" width="21.5703125" style="177" customWidth="1"/>
    <col min="8" max="16384" width="9.140625" style="10"/>
  </cols>
  <sheetData>
    <row r="1" spans="1:10" ht="19.5" customHeight="1" x14ac:dyDescent="0.2">
      <c r="F1" s="123"/>
      <c r="G1" s="816"/>
    </row>
    <row r="2" spans="1:10" ht="30" customHeight="1" x14ac:dyDescent="0.2">
      <c r="A2" s="1723" t="s">
        <v>846</v>
      </c>
      <c r="B2" s="1723"/>
      <c r="C2" s="1723"/>
      <c r="D2" s="1723"/>
      <c r="E2" s="1723"/>
      <c r="F2" s="1723"/>
      <c r="G2" s="1723"/>
    </row>
    <row r="3" spans="1:10" ht="14.25" x14ac:dyDescent="0.2">
      <c r="A3" s="101"/>
      <c r="B3" s="101"/>
      <c r="C3" s="101"/>
      <c r="D3" s="101"/>
      <c r="E3" s="101"/>
      <c r="F3" s="101"/>
      <c r="G3" s="817"/>
    </row>
    <row r="4" spans="1:10" ht="12.75" customHeight="1" x14ac:dyDescent="0.2">
      <c r="A4" s="1722" t="s">
        <v>143</v>
      </c>
      <c r="B4" s="1722"/>
      <c r="C4" s="1722"/>
      <c r="D4" s="1722"/>
      <c r="E4" s="1722"/>
      <c r="F4" s="1150" t="s">
        <v>659</v>
      </c>
      <c r="G4" s="1469" t="s">
        <v>918</v>
      </c>
    </row>
    <row r="5" spans="1:10" ht="12.75" customHeight="1" x14ac:dyDescent="0.2">
      <c r="A5" s="1722"/>
      <c r="B5" s="1722"/>
      <c r="C5" s="1722"/>
      <c r="D5" s="1722"/>
      <c r="E5" s="1722"/>
      <c r="F5" s="1150"/>
      <c r="G5" s="1469"/>
    </row>
    <row r="6" spans="1:10" x14ac:dyDescent="0.2">
      <c r="A6" s="1722"/>
      <c r="B6" s="1722"/>
      <c r="C6" s="1722"/>
      <c r="D6" s="1722"/>
      <c r="E6" s="1722"/>
      <c r="F6" s="1150"/>
      <c r="G6" s="1469"/>
    </row>
    <row r="7" spans="1:10" x14ac:dyDescent="0.2">
      <c r="A7" s="1722"/>
      <c r="B7" s="1722"/>
      <c r="C7" s="1722"/>
      <c r="D7" s="1722"/>
      <c r="E7" s="1722"/>
      <c r="F7" s="1150"/>
      <c r="G7" s="1469"/>
    </row>
    <row r="8" spans="1:10" x14ac:dyDescent="0.2">
      <c r="A8" s="1722"/>
      <c r="B8" s="1722"/>
      <c r="C8" s="1722"/>
      <c r="D8" s="1722"/>
      <c r="E8" s="1722"/>
      <c r="F8" s="1150"/>
      <c r="G8" s="1469"/>
    </row>
    <row r="9" spans="1:10" ht="20.25" customHeight="1" x14ac:dyDescent="0.2">
      <c r="A9" s="1716" t="s">
        <v>297</v>
      </c>
      <c r="B9" s="1717"/>
      <c r="C9" s="1717"/>
      <c r="D9" s="1717"/>
      <c r="E9" s="1718"/>
      <c r="F9" s="610">
        <f>+'01šviet.'!I53+'02sveikat.'!I58+'03social.'!I62+'04sport.'!I48+'05kultura'!I58+'06turizm_paveld'!I62+'07Infrastr.'!I121+'08aplinkosauga'!I57+'09ž.ū.'!I37+'10verslas'!I27+'11valdym.'!I75</f>
        <v>43847.9</v>
      </c>
      <c r="G9" s="610">
        <f>+'01šviet.'!J53+'02sveikat.'!J58+'03social.'!J62+'04sport.'!J48+'05kultura'!J58+'06turizm_paveld'!J62+'07Infrastr.'!J121+'08aplinkosauga'!J57+'09ž.ū.'!J37+'10verslas'!J27+'11valdym.'!J75</f>
        <v>37909.5</v>
      </c>
      <c r="H9" s="850"/>
    </row>
    <row r="10" spans="1:10" ht="15.75" customHeight="1" x14ac:dyDescent="0.2">
      <c r="A10" s="1710" t="s">
        <v>152</v>
      </c>
      <c r="B10" s="1711"/>
      <c r="C10" s="1711"/>
      <c r="D10" s="1711"/>
      <c r="E10" s="1712"/>
      <c r="F10" s="1106">
        <f>+'01šviet.'!I54+'02sveikat.'!I59+'03social.'!I63+'04sport.'!I49+'05kultura'!I59+'06turizm_paveld'!I63+'07Infrastr.'!I122+'08aplinkosauga'!I58+'09ž.ū.'!I38+'10verslas'!I28+'11valdym.'!I76</f>
        <v>-7.9580786405131221E-13</v>
      </c>
      <c r="G10" s="1106">
        <f>+'01šviet.'!J54+'02sveikat.'!J59+'03social.'!J63+'04sport.'!J49+'05kultura'!J59+'06turizm_paveld'!J63+'07Infrastr.'!J122+'08aplinkosauga'!J58+'09ž.ū.'!J38+'10verslas'!J28+'11valdym.'!J76</f>
        <v>2.0463630789890885E-12</v>
      </c>
      <c r="H10" s="850"/>
    </row>
    <row r="11" spans="1:10" ht="21" customHeight="1" x14ac:dyDescent="0.2">
      <c r="A11" s="1719" t="s">
        <v>16</v>
      </c>
      <c r="B11" s="1720"/>
      <c r="C11" s="1720"/>
      <c r="D11" s="1720"/>
      <c r="E11" s="1721"/>
      <c r="F11" s="610">
        <f>+'01šviet.'!I55+'02sveikat.'!I60+'03social.'!I64+'04sport.'!I50+'05kultura'!I60+'06turizm_paveld'!I64+'07Infrastr.'!I123+'08aplinkosauga'!I59+'09ž.ū.'!I39+'10verslas'!I29+'11valdym.'!I77</f>
        <v>25624.699999999997</v>
      </c>
      <c r="G11" s="610">
        <f>+'01šviet.'!J55+'02sveikat.'!J60+'03social.'!J64+'04sport.'!J50+'05kultura'!J60+'06turizm_paveld'!J64+'07Infrastr.'!J123+'08aplinkosauga'!J59+'09ž.ū.'!J39+'10verslas'!J29+'11valdym.'!J77</f>
        <v>23750.5</v>
      </c>
      <c r="H11" s="850"/>
      <c r="J11" s="850"/>
    </row>
    <row r="12" spans="1:10" ht="18.75" customHeight="1" x14ac:dyDescent="0.2">
      <c r="A12" s="1707" t="s">
        <v>114</v>
      </c>
      <c r="B12" s="1708"/>
      <c r="C12" s="1708"/>
      <c r="D12" s="1708"/>
      <c r="E12" s="1709"/>
      <c r="F12" s="1000">
        <f>+'01šviet.'!I56+'02sveikat.'!I61+'03social.'!I65+'04sport.'!I51+'05kultura'!I61+'06turizm_paveld'!I65+'07Infrastr.'!I124+'08aplinkosauga'!I60+'09ž.ū.'!I40+'10verslas'!I30+'11valdym.'!I78</f>
        <v>15197.499999999998</v>
      </c>
      <c r="G12" s="1000">
        <f>+'01šviet.'!J56+'02sveikat.'!J61+'03social.'!J65+'04sport.'!J51+'05kultura'!J61+'06turizm_paveld'!J65+'07Infrastr.'!J124+'08aplinkosauga'!J60+'09ž.ū.'!J40+'10verslas'!J30+'11valdym.'!J78</f>
        <v>13616.400000000001</v>
      </c>
      <c r="H12" s="850"/>
    </row>
    <row r="13" spans="1:10" ht="21.75" customHeight="1" x14ac:dyDescent="0.2">
      <c r="A13" s="1707" t="s">
        <v>185</v>
      </c>
      <c r="B13" s="1708"/>
      <c r="C13" s="1708"/>
      <c r="D13" s="1708"/>
      <c r="E13" s="1709"/>
      <c r="F13" s="1000">
        <f>+'01šviet.'!I57+'02sveikat.'!I62+'03social.'!I66+'04sport.'!I52+'05kultura'!I62+'06turizm_paveld'!I66+'07Infrastr.'!I125+'08aplinkosauga'!I61+'09ž.ū.'!I41+'10verslas'!I31+'11valdym.'!I79</f>
        <v>5267.2</v>
      </c>
      <c r="G13" s="1000">
        <f>+'01šviet.'!J57+'02sveikat.'!J62+'03social.'!J66+'04sport.'!J52+'05kultura'!J62+'06turizm_paveld'!J66+'07Infrastr.'!J125+'08aplinkosauga'!J61+'09ž.ū.'!J41+'10verslas'!J31+'11valdym.'!J79</f>
        <v>5137.8999999999996</v>
      </c>
      <c r="H13" s="850"/>
    </row>
    <row r="14" spans="1:10" ht="21.75" customHeight="1" x14ac:dyDescent="0.2">
      <c r="A14" s="1707" t="s">
        <v>115</v>
      </c>
      <c r="B14" s="1708"/>
      <c r="C14" s="1708"/>
      <c r="D14" s="1708"/>
      <c r="E14" s="1709"/>
      <c r="F14" s="1000">
        <f>+'01šviet.'!I58+'02sveikat.'!I63+'03social.'!I67+'04sport.'!I53+'05kultura'!I63+'06turizm_paveld'!I67+'07Infrastr.'!I126+'08aplinkosauga'!I62+'09ž.ū.'!I42+'10verslas'!I32+'11valdym.'!I80</f>
        <v>394.2</v>
      </c>
      <c r="G14" s="1000">
        <f>+'01šviet.'!J58+'02sveikat.'!J63+'03social.'!J67+'04sport.'!J53+'05kultura'!J63+'06turizm_paveld'!J67+'07Infrastr.'!J126+'08aplinkosauga'!J62+'09ž.ū.'!J42+'10verslas'!J32+'11valdym.'!J80</f>
        <v>285.7</v>
      </c>
      <c r="H14" s="850"/>
    </row>
    <row r="15" spans="1:10" ht="19.5" customHeight="1" x14ac:dyDescent="0.2">
      <c r="A15" s="1707" t="s">
        <v>116</v>
      </c>
      <c r="B15" s="1708"/>
      <c r="C15" s="1708"/>
      <c r="D15" s="1708"/>
      <c r="E15" s="1709"/>
      <c r="F15" s="1000">
        <f>+'01šviet.'!I59+'02sveikat.'!I64+'03social.'!I68+'04sport.'!I54+'05kultura'!I64+'06turizm_paveld'!I68+'07Infrastr.'!I127+'08aplinkosauga'!I63+'09ž.ū.'!I43+'10verslas'!I33+'11valdym.'!I81</f>
        <v>23</v>
      </c>
      <c r="G15" s="1000">
        <f>+'01šviet.'!J59+'02sveikat.'!J64+'03social.'!J68+'04sport.'!J54+'05kultura'!J64+'06turizm_paveld'!J68+'07Infrastr.'!J127+'08aplinkosauga'!J63+'09ž.ū.'!J43+'10verslas'!J33+'11valdym.'!J81</f>
        <v>13.7</v>
      </c>
      <c r="H15" s="850"/>
    </row>
    <row r="16" spans="1:10" ht="21.75" customHeight="1" x14ac:dyDescent="0.2">
      <c r="A16" s="1707" t="s">
        <v>119</v>
      </c>
      <c r="B16" s="1708"/>
      <c r="C16" s="1708"/>
      <c r="D16" s="1708"/>
      <c r="E16" s="1709"/>
      <c r="F16" s="1000">
        <f>+'01šviet.'!I60+'02sveikat.'!I65+'03social.'!I69+'04sport.'!I55+'05kultura'!I65+'06turizm_paveld'!I69+'07Infrastr.'!I128+'08aplinkosauga'!I64+'09ž.ū.'!I44+'10verslas'!I34+'11valdym.'!I82</f>
        <v>2421.1999999999998</v>
      </c>
      <c r="G16" s="1000">
        <f>+'01šviet.'!J60+'02sveikat.'!J65+'03social.'!J69+'04sport.'!J55+'05kultura'!J65+'06turizm_paveld'!J69+'07Infrastr.'!J128+'08aplinkosauga'!J64+'09ž.ū.'!J44+'10verslas'!J34+'11valdym.'!J82</f>
        <v>2378.6999999999998</v>
      </c>
      <c r="H16" s="850"/>
    </row>
    <row r="17" spans="1:8" ht="20.25" customHeight="1" x14ac:dyDescent="0.2">
      <c r="A17" s="1707" t="s">
        <v>120</v>
      </c>
      <c r="B17" s="1708"/>
      <c r="C17" s="1708"/>
      <c r="D17" s="1708"/>
      <c r="E17" s="1709"/>
      <c r="F17" s="1000">
        <f>+'01šviet.'!I61+'02sveikat.'!I66+'03social.'!I70+'04sport.'!I56+'05kultura'!I66+'06turizm_paveld'!I70+'07Infrastr.'!I129+'08aplinkosauga'!I65+'09ž.ū.'!I45+'10verslas'!I35+'11valdym.'!I83</f>
        <v>2321.6000000000004</v>
      </c>
      <c r="G17" s="1000">
        <f>+'01šviet.'!J61+'02sveikat.'!J66+'03social.'!J70+'04sport.'!J56+'05kultura'!J66+'06turizm_paveld'!J70+'07Infrastr.'!J129+'08aplinkosauga'!J65+'09ž.ū.'!J45+'10verslas'!J35+'11valdym.'!J83</f>
        <v>2318.1</v>
      </c>
      <c r="H17" s="850"/>
    </row>
    <row r="18" spans="1:8" ht="21" customHeight="1" x14ac:dyDescent="0.2">
      <c r="A18" s="1713" t="s">
        <v>15</v>
      </c>
      <c r="B18" s="1714"/>
      <c r="C18" s="1714"/>
      <c r="D18" s="1714"/>
      <c r="E18" s="1715"/>
      <c r="F18" s="610">
        <f>+'01šviet.'!I62+'02sveikat.'!I67+'03social.'!I71+'04sport.'!I57+'05kultura'!I67+'06turizm_paveld'!I71+'07Infrastr.'!I130+'08aplinkosauga'!I66+'09ž.ū.'!I46+'10verslas'!I36+'11valdym.'!I84</f>
        <v>18223.2</v>
      </c>
      <c r="G18" s="610">
        <f>+'01šviet.'!J62+'02sveikat.'!J67+'03social.'!J71+'04sport.'!J57+'05kultura'!J67+'06turizm_paveld'!J71+'07Infrastr.'!J130+'08aplinkosauga'!J66+'09ž.ū.'!J46+'10verslas'!J36+'11valdym.'!J84</f>
        <v>14158.999999999998</v>
      </c>
      <c r="H18" s="850"/>
    </row>
    <row r="19" spans="1:8" ht="18.75" x14ac:dyDescent="0.2">
      <c r="A19" s="1707" t="s">
        <v>117</v>
      </c>
      <c r="B19" s="1708"/>
      <c r="C19" s="1708"/>
      <c r="D19" s="1708"/>
      <c r="E19" s="1709"/>
      <c r="F19" s="1000">
        <f>+'01šviet.'!I63+'02sveikat.'!I68+'03social.'!I72+'04sport.'!I58+'05kultura'!I68+'06turizm_paveld'!I72+'07Infrastr.'!I131+'08aplinkosauga'!I67+'09ž.ū.'!I47+'10verslas'!I37+'11valdym.'!I85</f>
        <v>3520</v>
      </c>
      <c r="G19" s="1000">
        <f>+'01šviet.'!J63+'02sveikat.'!J68+'03social.'!J72+'04sport.'!J58+'05kultura'!J68+'06turizm_paveld'!J72+'07Infrastr.'!J131+'08aplinkosauga'!J67+'09ž.ū.'!J47+'10verslas'!J37+'11valdym.'!J85</f>
        <v>1703.8000000000002</v>
      </c>
      <c r="H19" s="850"/>
    </row>
    <row r="20" spans="1:8" ht="18.75" x14ac:dyDescent="0.2">
      <c r="A20" s="1707" t="s">
        <v>118</v>
      </c>
      <c r="B20" s="1708"/>
      <c r="C20" s="1708"/>
      <c r="D20" s="1708"/>
      <c r="E20" s="1709"/>
      <c r="F20" s="1000">
        <f>+'01šviet.'!I64+'02sveikat.'!I69+'03social.'!I73+'04sport.'!I59+'05kultura'!I69+'06turizm_paveld'!I73+'07Infrastr.'!I132+'08aplinkosauga'!I68+'09ž.ū.'!I48+'10verslas'!I38+'11valdym.'!I86</f>
        <v>14541.199999999997</v>
      </c>
      <c r="G20" s="1000">
        <f>+'01šviet.'!J64+'02sveikat.'!J69+'03social.'!J73+'04sport.'!J59+'05kultura'!J69+'06turizm_paveld'!J73+'07Infrastr.'!J132+'08aplinkosauga'!J68+'09ž.ū.'!J48+'10verslas'!J38+'11valdym.'!J86</f>
        <v>12350.099999999999</v>
      </c>
      <c r="H20" s="850"/>
    </row>
    <row r="21" spans="1:8" ht="18.75" x14ac:dyDescent="0.2">
      <c r="A21" s="1707" t="s">
        <v>121</v>
      </c>
      <c r="B21" s="1708"/>
      <c r="C21" s="1708"/>
      <c r="D21" s="1708"/>
      <c r="E21" s="1709"/>
      <c r="F21" s="1000">
        <f>+'01šviet.'!I65+'02sveikat.'!I70+'03social.'!I74+'04sport.'!I60+'05kultura'!I70+'06turizm_paveld'!I74+'07Infrastr.'!I133+'08aplinkosauga'!I69+'09ž.ū.'!I49+'10verslas'!I39+'11valdym.'!I87</f>
        <v>0</v>
      </c>
      <c r="G21" s="1000">
        <f>+'01šviet.'!J65+'02sveikat.'!J70+'03social.'!J74+'04sport.'!J60+'05kultura'!J70+'06turizm_paveld'!J74+'07Infrastr.'!J133+'08aplinkosauga'!J69+'09ž.ū.'!J49+'10verslas'!J39+'11valdym.'!J87</f>
        <v>0</v>
      </c>
      <c r="H21" s="850"/>
    </row>
    <row r="22" spans="1:8" ht="18" customHeight="1" x14ac:dyDescent="0.2">
      <c r="A22" s="1707" t="s">
        <v>122</v>
      </c>
      <c r="B22" s="1708"/>
      <c r="C22" s="1708"/>
      <c r="D22" s="1708"/>
      <c r="E22" s="1709"/>
      <c r="F22" s="1000">
        <f>+'01šviet.'!I66+'02sveikat.'!I71+'03social.'!I75+'04sport.'!I61+'05kultura'!I71+'06turizm_paveld'!I75+'07Infrastr.'!I134+'08aplinkosauga'!I70+'09ž.ū.'!I50+'10verslas'!I40+'11valdym.'!I88</f>
        <v>162</v>
      </c>
      <c r="G22" s="1000">
        <f>+'01šviet.'!J66+'02sveikat.'!J71+'03social.'!J75+'04sport.'!J61+'05kultura'!J71+'06turizm_paveld'!J75+'07Infrastr.'!J134+'08aplinkosauga'!J70+'09ž.ū.'!J50+'10verslas'!J40+'11valdym.'!J88</f>
        <v>105.1</v>
      </c>
      <c r="H22" s="850"/>
    </row>
  </sheetData>
  <mergeCells count="18">
    <mergeCell ref="F4:F8"/>
    <mergeCell ref="A9:E9"/>
    <mergeCell ref="A11:E11"/>
    <mergeCell ref="A4:E8"/>
    <mergeCell ref="A2:G2"/>
    <mergeCell ref="G4:G8"/>
    <mergeCell ref="A22:E22"/>
    <mergeCell ref="A19:E19"/>
    <mergeCell ref="A10:E10"/>
    <mergeCell ref="A14:E14"/>
    <mergeCell ref="A16:E16"/>
    <mergeCell ref="A15:E15"/>
    <mergeCell ref="A18:E18"/>
    <mergeCell ref="A21:E21"/>
    <mergeCell ref="A17:E17"/>
    <mergeCell ref="A20:E20"/>
    <mergeCell ref="A13:E13"/>
    <mergeCell ref="A12:E12"/>
  </mergeCells>
  <pageMargins left="0.78740157480314965" right="0.19685039370078741" top="0.19685039370078741" bottom="0.19685039370078741" header="0" footer="0"/>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9" tint="0.59999389629810485"/>
  </sheetPr>
  <dimension ref="B3:E15"/>
  <sheetViews>
    <sheetView workbookViewId="0">
      <selection activeCell="D15" sqref="D15:E15"/>
    </sheetView>
  </sheetViews>
  <sheetFormatPr defaultRowHeight="12.75" x14ac:dyDescent="0.2"/>
  <sheetData>
    <row r="3" spans="2:5" x14ac:dyDescent="0.2">
      <c r="B3" s="987"/>
      <c r="C3" s="987"/>
      <c r="D3" s="987"/>
      <c r="E3" s="987"/>
    </row>
    <row r="4" spans="2:5" x14ac:dyDescent="0.2">
      <c r="B4" s="987">
        <v>1</v>
      </c>
      <c r="C4" s="814" t="s">
        <v>1008</v>
      </c>
      <c r="D4" s="987">
        <v>690</v>
      </c>
      <c r="E4" s="987">
        <v>1400</v>
      </c>
    </row>
    <row r="5" spans="2:5" x14ac:dyDescent="0.2">
      <c r="B5" s="987">
        <v>2</v>
      </c>
      <c r="C5" s="814" t="s">
        <v>1009</v>
      </c>
      <c r="D5" s="987">
        <v>1027</v>
      </c>
      <c r="E5" s="987">
        <v>2400</v>
      </c>
    </row>
    <row r="6" spans="2:5" x14ac:dyDescent="0.2">
      <c r="B6" s="987">
        <v>3</v>
      </c>
      <c r="C6" s="814" t="s">
        <v>1010</v>
      </c>
      <c r="D6" s="987">
        <v>1635.5</v>
      </c>
      <c r="E6" s="987">
        <v>2200</v>
      </c>
    </row>
    <row r="7" spans="2:5" x14ac:dyDescent="0.2">
      <c r="B7" s="987">
        <v>4</v>
      </c>
      <c r="C7" s="814" t="s">
        <v>1011</v>
      </c>
      <c r="D7" s="987">
        <v>770</v>
      </c>
      <c r="E7" s="987">
        <v>1700</v>
      </c>
    </row>
    <row r="8" spans="2:5" x14ac:dyDescent="0.2">
      <c r="B8" s="987">
        <v>5</v>
      </c>
      <c r="C8" s="814" t="s">
        <v>1012</v>
      </c>
      <c r="D8" s="987">
        <v>1261</v>
      </c>
      <c r="E8" s="987">
        <v>2400</v>
      </c>
    </row>
    <row r="9" spans="2:5" x14ac:dyDescent="0.2">
      <c r="B9" s="987">
        <v>6</v>
      </c>
      <c r="C9" s="814" t="s">
        <v>1013</v>
      </c>
      <c r="D9" s="987">
        <v>260</v>
      </c>
      <c r="E9" s="987">
        <v>470</v>
      </c>
    </row>
    <row r="10" spans="2:5" x14ac:dyDescent="0.2">
      <c r="B10" s="987">
        <v>7</v>
      </c>
      <c r="C10" s="814" t="s">
        <v>1014</v>
      </c>
      <c r="D10" s="987">
        <v>1350</v>
      </c>
      <c r="E10" s="987">
        <v>3800</v>
      </c>
    </row>
    <row r="11" spans="2:5" x14ac:dyDescent="0.2">
      <c r="B11" s="987">
        <v>8</v>
      </c>
      <c r="C11" s="814" t="s">
        <v>1015</v>
      </c>
      <c r="D11" s="987">
        <v>1166.6600000000001</v>
      </c>
      <c r="E11" s="987">
        <v>2500</v>
      </c>
    </row>
    <row r="12" spans="2:5" x14ac:dyDescent="0.2">
      <c r="B12" s="987">
        <v>9</v>
      </c>
      <c r="C12" s="814" t="s">
        <v>1027</v>
      </c>
      <c r="D12" s="987">
        <v>1261.7</v>
      </c>
      <c r="E12" s="987">
        <v>5750</v>
      </c>
    </row>
    <row r="13" spans="2:5" x14ac:dyDescent="0.2">
      <c r="B13" s="987">
        <v>10</v>
      </c>
      <c r="C13" s="814" t="s">
        <v>1033</v>
      </c>
      <c r="D13" s="987">
        <v>1292.57</v>
      </c>
      <c r="E13" s="987">
        <v>1900</v>
      </c>
    </row>
    <row r="14" spans="2:5" x14ac:dyDescent="0.2">
      <c r="B14" s="987">
        <v>11</v>
      </c>
      <c r="C14" s="988" t="s">
        <v>1034</v>
      </c>
      <c r="D14" s="989">
        <v>796</v>
      </c>
      <c r="E14" s="989">
        <v>1300</v>
      </c>
    </row>
    <row r="15" spans="2:5" x14ac:dyDescent="0.2">
      <c r="D15" s="1051">
        <f>SUM(D4:D14)</f>
        <v>11510.43</v>
      </c>
      <c r="E15" s="1051">
        <f>SUM(E4:E14)</f>
        <v>25820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13</vt:i4>
      </vt:variant>
      <vt:variant>
        <vt:lpstr>Įvardytieji diapazonai</vt:lpstr>
      </vt:variant>
      <vt:variant>
        <vt:i4>13</vt:i4>
      </vt:variant>
    </vt:vector>
  </HeadingPairs>
  <TitlesOfParts>
    <vt:vector size="26" baseType="lpstr">
      <vt:lpstr>01šviet.</vt:lpstr>
      <vt:lpstr>02sveikat.</vt:lpstr>
      <vt:lpstr>03social.</vt:lpstr>
      <vt:lpstr>04sport.</vt:lpstr>
      <vt:lpstr>05kultura</vt:lpstr>
      <vt:lpstr>06turizm_paveld</vt:lpstr>
      <vt:lpstr>07Infrastr.</vt:lpstr>
      <vt:lpstr>08aplinkosauga</vt:lpstr>
      <vt:lpstr>09ž.ū.</vt:lpstr>
      <vt:lpstr>10verslas</vt:lpstr>
      <vt:lpstr>11valdym.</vt:lpstr>
      <vt:lpstr>Lešu poreikis iš viso</vt:lpstr>
      <vt:lpstr>Sheet1</vt:lpstr>
      <vt:lpstr>'01šviet.'!Print_Area</vt:lpstr>
      <vt:lpstr>'02sveikat.'!Print_Area</vt:lpstr>
      <vt:lpstr>'03social.'!Print_Area</vt:lpstr>
      <vt:lpstr>'04sport.'!Print_Area</vt:lpstr>
      <vt:lpstr>'05kultura'!Print_Area</vt:lpstr>
      <vt:lpstr>'06turizm_paveld'!Print_Area</vt:lpstr>
      <vt:lpstr>'07Infrastr.'!Print_Area</vt:lpstr>
      <vt:lpstr>'08aplinkosauga'!Print_Area</vt:lpstr>
      <vt:lpstr>'09ž.ū.'!Print_Area</vt:lpstr>
      <vt:lpstr>'10verslas'!Print_Area</vt:lpstr>
      <vt:lpstr>'11valdym.'!Print_Area</vt:lpstr>
      <vt:lpstr>'Lešu poreikis iš viso'!Print_Area</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Vartotojas</cp:lastModifiedBy>
  <cp:lastPrinted>2022-03-31T08:50:10Z</cp:lastPrinted>
  <dcterms:created xsi:type="dcterms:W3CDTF">2008-01-09T09:46:52Z</dcterms:created>
  <dcterms:modified xsi:type="dcterms:W3CDTF">2022-05-03T08:19:16Z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