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artotojas\Desktop\Veiklos planai_programiniai\2022-2024 m\Administracijos metinis planas\"/>
    </mc:Choice>
  </mc:AlternateContent>
  <xr:revisionPtr revIDLastSave="0" documentId="13_ncr:1_{98415306-F118-403F-934A-70D8CE404578}" xr6:coauthVersionLast="47" xr6:coauthVersionMax="47" xr10:uidLastSave="{00000000-0000-0000-0000-000000000000}"/>
  <bookViews>
    <workbookView xWindow="-120" yWindow="-120" windowWidth="29040" windowHeight="1584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s>
  <definedNames>
    <definedName name="_xlnm._FilterDatabase" localSheetId="0" hidden="1">'01šviet.'!$A$8:$P$58</definedName>
    <definedName name="_xlnm._FilterDatabase" localSheetId="2" hidden="1">'03social.'!$A$7:$AS$80</definedName>
    <definedName name="_xlnm._FilterDatabase" localSheetId="6" hidden="1">'07Infrastr.'!$A$7:$L$135</definedName>
    <definedName name="_xlnm.Print_Area" localSheetId="0">'01šviet.'!$A$1:$N$58</definedName>
    <definedName name="_xlnm.Print_Area" localSheetId="1">'02sveikat.'!$A$1:$N$56</definedName>
    <definedName name="_xlnm.Print_Area" localSheetId="2">'03social.'!$A$1:$N$80</definedName>
    <definedName name="_xlnm.Print_Area" localSheetId="3">'04sport.'!$A$1:$N$55</definedName>
    <definedName name="_xlnm.Print_Area" localSheetId="4">'05kultura'!$A$1:$N$68</definedName>
    <definedName name="_xlnm.Print_Area" localSheetId="5">'06turizm_paveld'!$A$1:$N$62</definedName>
    <definedName name="_xlnm.Print_Area" localSheetId="6">'07Infrastr.'!$A$82:$N$135</definedName>
    <definedName name="_xlnm.Print_Area" localSheetId="7">'08aplinkosauga'!$A$1:$N$71</definedName>
    <definedName name="_xlnm.Print_Area" localSheetId="8">'09ž.ū.'!$A$1:$N$50</definedName>
    <definedName name="_xlnm.Print_Area" localSheetId="9">'10verslas'!$A$1:$N$40</definedName>
    <definedName name="_xlnm.Print_Area" localSheetId="10">'11valdym.'!$A$1:$N$86</definedName>
    <definedName name="_xlnm.Print_Area" localSheetId="11">'Lešu poreikis iš viso'!$A$1:$G$22</definedName>
    <definedName name="_xlnm.Print_Titles" localSheetId="6">'07Infrastr.'!$3:$7</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14" i="40" l="1"/>
  <c r="J12" i="40"/>
  <c r="I74" i="36" l="1"/>
  <c r="J77" i="36"/>
  <c r="I77" i="36"/>
  <c r="L61" i="33"/>
  <c r="K61" i="33"/>
  <c r="J115" i="32"/>
  <c r="I115" i="32"/>
  <c r="J65" i="32"/>
  <c r="J66" i="32"/>
  <c r="I66" i="32"/>
  <c r="J53" i="30"/>
  <c r="J21" i="29"/>
  <c r="L46" i="27"/>
  <c r="K46" i="27"/>
  <c r="J97" i="32" l="1"/>
  <c r="J56" i="26" l="1"/>
  <c r="J55" i="26"/>
  <c r="J52" i="26"/>
  <c r="J49" i="26"/>
  <c r="J48" i="26"/>
  <c r="J43" i="26"/>
  <c r="J44" i="26" s="1"/>
  <c r="J19" i="26"/>
  <c r="J20" i="26" s="1"/>
  <c r="G22" i="40"/>
  <c r="G21" i="40"/>
  <c r="J82" i="36"/>
  <c r="J80" i="36"/>
  <c r="J79" i="36"/>
  <c r="G15" i="40" s="1"/>
  <c r="J76" i="36"/>
  <c r="J71" i="36"/>
  <c r="J72" i="36" s="1"/>
  <c r="J58" i="36"/>
  <c r="J59" i="36" s="1"/>
  <c r="J53" i="36"/>
  <c r="J49" i="36"/>
  <c r="J44" i="36"/>
  <c r="J33" i="36"/>
  <c r="J16" i="36"/>
  <c r="J40" i="35"/>
  <c r="J36" i="35"/>
  <c r="J31" i="35"/>
  <c r="J30" i="35"/>
  <c r="J25" i="35"/>
  <c r="J26" i="35" s="1"/>
  <c r="J20" i="35"/>
  <c r="J21" i="35" s="1"/>
  <c r="J46" i="34"/>
  <c r="J41" i="34"/>
  <c r="J40" i="34"/>
  <c r="J35" i="34"/>
  <c r="J27" i="34"/>
  <c r="J68" i="33"/>
  <c r="J67" i="33" s="1"/>
  <c r="J65" i="33"/>
  <c r="J63" i="33"/>
  <c r="J62" i="33"/>
  <c r="J61" i="33"/>
  <c r="J56" i="33"/>
  <c r="J45" i="33"/>
  <c r="J32" i="33"/>
  <c r="J27" i="33"/>
  <c r="J24" i="33"/>
  <c r="J119" i="32"/>
  <c r="J117" i="32"/>
  <c r="J133" i="32" s="1"/>
  <c r="J116" i="32"/>
  <c r="J114" i="32"/>
  <c r="J99" i="32"/>
  <c r="J100" i="32"/>
  <c r="J98" i="32"/>
  <c r="J59" i="32"/>
  <c r="J57" i="32"/>
  <c r="J56" i="32"/>
  <c r="J55" i="32"/>
  <c r="J43" i="32"/>
  <c r="J42" i="32"/>
  <c r="J19" i="32"/>
  <c r="J18" i="32"/>
  <c r="J66" i="30"/>
  <c r="J65" i="30"/>
  <c r="J59" i="30"/>
  <c r="J58" i="30"/>
  <c r="J54" i="30"/>
  <c r="J40" i="30"/>
  <c r="J41" i="30" s="1"/>
  <c r="J30" i="30"/>
  <c r="J31" i="30" s="1"/>
  <c r="J18" i="30"/>
  <c r="J19" i="30" s="1"/>
  <c r="J52" i="29"/>
  <c r="J40" i="29"/>
  <c r="J41" i="29" s="1"/>
  <c r="J45" i="29"/>
  <c r="J44" i="29" s="1"/>
  <c r="J19" i="29"/>
  <c r="J16" i="29"/>
  <c r="J12" i="29"/>
  <c r="J78" i="28"/>
  <c r="J77" i="28"/>
  <c r="J71" i="28"/>
  <c r="J70" i="28"/>
  <c r="L70" i="28" s="1"/>
  <c r="J65" i="28"/>
  <c r="J66" i="28" s="1"/>
  <c r="J55" i="28"/>
  <c r="J56" i="28" s="1"/>
  <c r="J44" i="28"/>
  <c r="J41" i="28"/>
  <c r="J31" i="28"/>
  <c r="J54" i="27"/>
  <c r="J53" i="27"/>
  <c r="J52" i="27" s="1"/>
  <c r="J48" i="27"/>
  <c r="J47" i="27"/>
  <c r="J46" i="27"/>
  <c r="J41" i="27"/>
  <c r="J42" i="27" s="1"/>
  <c r="J33" i="27"/>
  <c r="J34" i="27" s="1"/>
  <c r="J14" i="27"/>
  <c r="J15" i="27" s="1"/>
  <c r="J59" i="31"/>
  <c r="J58" i="31" s="1"/>
  <c r="J52" i="31"/>
  <c r="J51" i="31" s="1"/>
  <c r="J47" i="31"/>
  <c r="J39" i="31"/>
  <c r="J16" i="31"/>
  <c r="J17" i="31" s="1"/>
  <c r="I71" i="28"/>
  <c r="I41" i="28"/>
  <c r="J29" i="35" l="1"/>
  <c r="J36" i="34"/>
  <c r="J37" i="34" s="1"/>
  <c r="J57" i="33"/>
  <c r="G14" i="40"/>
  <c r="J132" i="32"/>
  <c r="G19" i="40" s="1"/>
  <c r="J48" i="31"/>
  <c r="J49" i="31" s="1"/>
  <c r="J50" i="31" s="1"/>
  <c r="J57" i="30"/>
  <c r="J54" i="36"/>
  <c r="J27" i="35"/>
  <c r="J28" i="35" s="1"/>
  <c r="J33" i="33"/>
  <c r="J60" i="33"/>
  <c r="J130" i="32"/>
  <c r="G17" i="40" s="1"/>
  <c r="G20" i="40"/>
  <c r="J51" i="29"/>
  <c r="J45" i="28"/>
  <c r="J67" i="28" s="1"/>
  <c r="J69" i="28"/>
  <c r="G13" i="40"/>
  <c r="J76" i="28"/>
  <c r="J45" i="27"/>
  <c r="J43" i="27"/>
  <c r="J47" i="26"/>
  <c r="J45" i="26"/>
  <c r="J45" i="36"/>
  <c r="J54" i="26"/>
  <c r="J75" i="36"/>
  <c r="J39" i="34"/>
  <c r="J38" i="34" s="1"/>
  <c r="J129" i="32"/>
  <c r="G16" i="40" s="1"/>
  <c r="J125" i="32"/>
  <c r="J121" i="32"/>
  <c r="J122" i="32" s="1"/>
  <c r="J55" i="30"/>
  <c r="J64" i="30"/>
  <c r="J29" i="29"/>
  <c r="J30" i="29" s="1"/>
  <c r="J42" i="29" s="1"/>
  <c r="I62" i="33"/>
  <c r="I61" i="33"/>
  <c r="J58" i="33" l="1"/>
  <c r="J59" i="33" s="1"/>
  <c r="J131" i="32"/>
  <c r="J124" i="32"/>
  <c r="J123" i="32" s="1"/>
  <c r="J43" i="29"/>
  <c r="J73" i="36"/>
  <c r="G12" i="40"/>
  <c r="G18" i="40"/>
  <c r="J68" i="28"/>
  <c r="J44" i="27"/>
  <c r="J46" i="26"/>
  <c r="J56" i="30"/>
  <c r="I48" i="26"/>
  <c r="I19" i="26"/>
  <c r="I56" i="33"/>
  <c r="I116" i="32"/>
  <c r="I114" i="32"/>
  <c r="G9" i="40" l="1"/>
  <c r="G11" i="40"/>
  <c r="J74" i="36"/>
  <c r="I45" i="33"/>
  <c r="I76" i="36"/>
  <c r="I44" i="36"/>
  <c r="G10" i="40" l="1"/>
  <c r="I31" i="35"/>
  <c r="I65" i="32"/>
  <c r="I59" i="30"/>
  <c r="I66" i="30"/>
  <c r="I31" i="28"/>
  <c r="I98" i="32" l="1"/>
  <c r="I97" i="32"/>
  <c r="I56" i="26"/>
  <c r="I46" i="27"/>
  <c r="I33" i="27"/>
  <c r="I43" i="26"/>
  <c r="I55" i="26"/>
  <c r="I58" i="30" l="1"/>
  <c r="I53" i="30"/>
  <c r="I21" i="29"/>
  <c r="I29" i="29" s="1"/>
  <c r="I70" i="28"/>
  <c r="I119" i="32" l="1"/>
  <c r="I99" i="32"/>
  <c r="I49" i="26"/>
  <c r="I79" i="36"/>
  <c r="I33" i="36"/>
  <c r="I40" i="35"/>
  <c r="I41" i="34"/>
  <c r="I68" i="33"/>
  <c r="I18" i="32"/>
  <c r="I43" i="32"/>
  <c r="I56" i="32"/>
  <c r="I52" i="31"/>
  <c r="I59" i="31"/>
  <c r="I130" i="32" l="1"/>
  <c r="I100" i="32"/>
  <c r="I65" i="30"/>
  <c r="I57" i="30"/>
  <c r="I78" i="28" l="1"/>
  <c r="I77" i="28"/>
  <c r="I54" i="27"/>
  <c r="I53" i="27"/>
  <c r="I47" i="27"/>
  <c r="I52" i="26"/>
  <c r="I40" i="34" l="1"/>
  <c r="I27" i="34"/>
  <c r="I19" i="32"/>
  <c r="I39" i="31" l="1"/>
  <c r="I44" i="26"/>
  <c r="I63" i="33" l="1"/>
  <c r="I25" i="35" l="1"/>
  <c r="I117" i="32"/>
  <c r="I125" i="32"/>
  <c r="I52" i="29"/>
  <c r="I59" i="32" l="1"/>
  <c r="I65" i="33" l="1"/>
  <c r="I42" i="32" l="1"/>
  <c r="I55" i="32"/>
  <c r="I57" i="32" l="1"/>
  <c r="I16" i="31"/>
  <c r="I47" i="31" l="1"/>
  <c r="I48" i="31" l="1"/>
  <c r="I35" i="34" l="1"/>
  <c r="I45" i="29" l="1"/>
  <c r="I30" i="35" l="1"/>
  <c r="I40" i="30" l="1"/>
  <c r="I30" i="30"/>
  <c r="I31" i="30" s="1"/>
  <c r="I41" i="30" l="1"/>
  <c r="I76" i="28"/>
  <c r="I55" i="28" l="1"/>
  <c r="I56" i="28" s="1"/>
  <c r="I48" i="27" l="1"/>
  <c r="F14" i="40" l="1"/>
  <c r="I34" i="27"/>
  <c r="I41" i="27" l="1"/>
  <c r="I14" i="27"/>
  <c r="I20" i="26"/>
  <c r="I16" i="36"/>
  <c r="I26" i="35"/>
  <c r="I20" i="35"/>
  <c r="I29" i="35"/>
  <c r="I32" i="33"/>
  <c r="I71" i="36"/>
  <c r="I58" i="36"/>
  <c r="I80" i="36"/>
  <c r="I65" i="28"/>
  <c r="I18" i="30"/>
  <c r="I19" i="30" s="1"/>
  <c r="I16" i="29"/>
  <c r="I40" i="29"/>
  <c r="I44" i="28"/>
  <c r="I53" i="36"/>
  <c r="I49" i="36"/>
  <c r="I19" i="29"/>
  <c r="I12" i="29"/>
  <c r="I46" i="34"/>
  <c r="I36" i="34"/>
  <c r="I27" i="33"/>
  <c r="I24" i="33"/>
  <c r="I17" i="31"/>
  <c r="I30" i="29" l="1"/>
  <c r="I121" i="32"/>
  <c r="F22" i="40"/>
  <c r="F13" i="40"/>
  <c r="I129" i="32"/>
  <c r="I57" i="33"/>
  <c r="I37" i="34"/>
  <c r="I39" i="34"/>
  <c r="I41" i="29"/>
  <c r="I82" i="36"/>
  <c r="F15" i="40"/>
  <c r="I59" i="36"/>
  <c r="I54" i="36"/>
  <c r="I72" i="36"/>
  <c r="I58" i="31"/>
  <c r="I21" i="35"/>
  <c r="I27" i="35" s="1"/>
  <c r="I36" i="35"/>
  <c r="I45" i="36"/>
  <c r="I33" i="33"/>
  <c r="I67" i="33"/>
  <c r="I60" i="33"/>
  <c r="I49" i="31"/>
  <c r="I54" i="30"/>
  <c r="I55" i="30" s="1"/>
  <c r="I64" i="30"/>
  <c r="I66" i="28"/>
  <c r="I51" i="29"/>
  <c r="I45" i="28"/>
  <c r="I42" i="27"/>
  <c r="I15" i="27"/>
  <c r="I45" i="26"/>
  <c r="I52" i="27"/>
  <c r="I45" i="27"/>
  <c r="I44" i="29"/>
  <c r="I69" i="28"/>
  <c r="I51" i="31"/>
  <c r="I75" i="36"/>
  <c r="I56" i="30" l="1"/>
  <c r="I38" i="34"/>
  <c r="I28" i="35"/>
  <c r="I50" i="31"/>
  <c r="I67" i="28"/>
  <c r="I68" i="28" s="1"/>
  <c r="F21" i="40"/>
  <c r="F17" i="40"/>
  <c r="I132" i="32"/>
  <c r="I133" i="32"/>
  <c r="F20" i="40" s="1"/>
  <c r="I47" i="26"/>
  <c r="I54" i="26"/>
  <c r="I73" i="36"/>
  <c r="I58" i="33"/>
  <c r="I59" i="33" s="1"/>
  <c r="I43" i="27"/>
  <c r="I44" i="27" s="1"/>
  <c r="I46" i="26" l="1"/>
  <c r="F16" i="40"/>
  <c r="F19" i="40"/>
  <c r="F12" i="40"/>
  <c r="I122" i="32"/>
  <c r="I124" i="32"/>
  <c r="I131" i="32"/>
  <c r="F18" i="40" s="1"/>
  <c r="I42" i="29"/>
  <c r="I43" i="29" s="1"/>
  <c r="I123" i="32" l="1"/>
  <c r="F11" i="40"/>
  <c r="F9" i="40"/>
  <c r="F10" i="40" l="1"/>
</calcChain>
</file>

<file path=xl/sharedStrings.xml><?xml version="1.0" encoding="utf-8"?>
<sst xmlns="http://schemas.openxmlformats.org/spreadsheetml/2006/main" count="3316" uniqueCount="1304">
  <si>
    <t>Likviduoti avarinius židinius</t>
  </si>
  <si>
    <t>SB</t>
  </si>
  <si>
    <t>14</t>
  </si>
  <si>
    <t>ES</t>
  </si>
  <si>
    <t>VB</t>
  </si>
  <si>
    <t>16</t>
  </si>
  <si>
    <t>17</t>
  </si>
  <si>
    <t>18</t>
  </si>
  <si>
    <t>15</t>
  </si>
  <si>
    <t>20</t>
  </si>
  <si>
    <t>23</t>
  </si>
  <si>
    <t>PR</t>
  </si>
  <si>
    <t>SK</t>
  </si>
  <si>
    <t>21</t>
  </si>
  <si>
    <t>KPP</t>
  </si>
  <si>
    <t>SBVB</t>
  </si>
  <si>
    <t>KITOS LĖŠOS</t>
  </si>
  <si>
    <t>SAVIVALDYBĖS LĖŠOS</t>
  </si>
  <si>
    <t>13</t>
  </si>
  <si>
    <t>ĮP</t>
  </si>
  <si>
    <t>Atlikti Savivaldybės pastato ir jo aplinkos sutvarkymo darbus</t>
  </si>
  <si>
    <t>Rekonstruoti Kėdainių kultūros centrą</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</si>
  <si>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</si>
  <si>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</si>
  <si>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</si>
  <si>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</si>
  <si>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</si>
  <si>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</si>
  <si>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Pritaikyti būstų neįgaliesiems skaičius</t>
  </si>
  <si>
    <t xml:space="preserve">Įrengti Šviesos ir Pievų gatves individualių gyvenamųjų namų Babėnų II kvartale </t>
  </si>
  <si>
    <t>Kompensuoti komunalines išlaidas neįgaliesiems</t>
  </si>
  <si>
    <t>Neįgaliųjų, gavusių kompensacijas skaičius</t>
  </si>
  <si>
    <t>Teikti kompensacijas ginkluoto pasipriešinimo dalyvių šeimoms, sovietinėje armijoje sužalotiems asmenims bei žuvusiųjų šeimoms</t>
  </si>
  <si>
    <t>Seniūnijų skaičius, kuriose įgyvendinamos želdynų ir želdinių apsaugos, tvarkymo, būklės stebėsenos, želdynų kūrimo, želdinių veisimo ir inventorizavimo priemones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</si>
  <si>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</si>
  <si>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</si>
  <si>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</si>
  <si>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</si>
  <si>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</si>
  <si>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</si>
  <si>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</si>
  <si>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</si>
  <si>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</si>
  <si>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</si>
  <si>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</si>
  <si>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</si>
  <si>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</si>
  <si>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</si>
  <si>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</si>
  <si>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</si>
  <si>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</si>
  <si>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</si>
  <si>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</si>
  <si>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</si>
  <si>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</si>
  <si>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</si>
  <si>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</si>
  <si>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</si>
  <si>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</si>
  <si>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</si>
  <si>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</si>
  <si>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</si>
  <si>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</si>
  <si>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</si>
  <si>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</si>
  <si>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</si>
  <si>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</si>
  <si>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</si>
  <si>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</si>
  <si>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</si>
  <si>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</si>
  <si>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</si>
  <si>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</si>
  <si>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</si>
  <si>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</si>
  <si>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</si>
  <si>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</si>
  <si>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</si>
  <si>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Grąžinti paskolas, skolas, palūkanas</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</si>
  <si>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</si>
  <si>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</si>
  <si>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</si>
  <si>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</si>
  <si>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</si>
  <si>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</si>
  <si>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</si>
  <si>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</si>
  <si>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</si>
  <si>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</si>
  <si>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</si>
  <si>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</si>
  <si>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</si>
  <si>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</si>
  <si>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</si>
  <si>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</si>
  <si>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</si>
  <si>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</si>
  <si>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</si>
  <si>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</si>
  <si>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</si>
  <si>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Dengti išlaidas  už įsigytus produktus, mokinio reikmenis, administruoti socialinę paramą mokiniams</t>
  </si>
  <si>
    <t>Remontuoti objektus pagal administracijos direktoriaus įsakymus</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</si>
  <si>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</si>
  <si>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</si>
  <si>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</si>
  <si>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</si>
  <si>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</si>
  <si>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</si>
  <si>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</si>
  <si>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</si>
  <si>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</si>
  <si>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</si>
  <si>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</si>
  <si>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Iš viso  uždaviniui</t>
  </si>
  <si>
    <t>Asmenų, gaunančių socialinę pašalpą ir kompensacijas skaičius</t>
  </si>
  <si>
    <t>Mokinių,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</si>
  <si>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</si>
  <si>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</si>
  <si>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</si>
  <si>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</si>
  <si>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</si>
  <si>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</si>
  <si>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Sudaryti sąlygas kultūros plėtrai rajone</t>
  </si>
  <si>
    <t>Suorganizuotų renginių skaičius</t>
  </si>
  <si>
    <t>Finansuotų  projektų skaičius</t>
  </si>
  <si>
    <t>Kultūros premijos laureatų skaičius</t>
  </si>
  <si>
    <t>Įgyvendintų programos priemonių skaičius</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</si>
  <si>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</si>
  <si>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</si>
  <si>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</si>
  <si>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</si>
  <si>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</si>
  <si>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</si>
  <si>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</si>
  <si>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Pavadinimas</t>
  </si>
  <si>
    <t>Iš viso uždaviniui</t>
  </si>
  <si>
    <t>Iš viso tikslui</t>
  </si>
  <si>
    <t>Iš viso programai</t>
  </si>
  <si>
    <t>Finansavimo šaltiniai</t>
  </si>
  <si>
    <t xml:space="preserve">Finansuoti prevencinę programą „Saugios aplinkos kūrimas ir bendruomenės teisėtvarkos kūrimas" </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</si>
  <si>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</si>
  <si>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</si>
  <si>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</si>
  <si>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</si>
  <si>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</si>
  <si>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</si>
  <si>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</si>
  <si>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</si>
  <si>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</si>
  <si>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</si>
  <si>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</si>
  <si>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</si>
  <si>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</si>
  <si>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</si>
  <si>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</si>
  <si>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</si>
  <si>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</si>
  <si>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</si>
  <si>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</si>
  <si>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Iš viso VB</t>
  </si>
  <si>
    <t>Išplėsti  buitinių  nuotekų tinklus Labūnavos gyvenvietėje, Nevėžio g, ir Vainikų g.</t>
  </si>
  <si>
    <t>Įgyvendinti aplinkos kokybės gerinimo ir apsaugos priemones</t>
  </si>
  <si>
    <t xml:space="preserve">Įrengti Topolių gatvę individualių gyvenamųjų namų Janušavos II kvartale </t>
  </si>
  <si>
    <t xml:space="preserve">Įrengti gatves Vakariniame kvartale   </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</si>
  <si>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</si>
  <si>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</si>
  <si>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</si>
  <si>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</si>
  <si>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</si>
  <si>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</si>
  <si>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Organizuotų tarptautinių mainų skaičius</t>
  </si>
  <si>
    <t>1/0</t>
  </si>
  <si>
    <t>Atlikta einamaisiais metais numatytų darbų, proc.</t>
  </si>
  <si>
    <t>100</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</si>
  <si>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</si>
  <si>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</si>
  <si>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</si>
  <si>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</si>
  <si>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</si>
  <si>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5</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</si>
  <si>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</si>
  <si>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</si>
  <si>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</si>
  <si>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</si>
  <si>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</si>
  <si>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</si>
  <si>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</si>
  <si>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</si>
  <si>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</si>
  <si>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</si>
  <si>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</si>
  <si>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</si>
  <si>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</si>
  <si>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</si>
  <si>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</si>
  <si>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</si>
  <si>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</si>
  <si>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</si>
  <si>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</si>
  <si>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</si>
  <si>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</si>
  <si>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</si>
  <si>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</si>
  <si>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</si>
  <si>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</si>
  <si>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</si>
  <si>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Savivaldybei patikėjimo teise perduotų valstybinės žemės sklypų skaičius</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</si>
  <si>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</si>
  <si>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</si>
  <si>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</si>
  <si>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</si>
  <si>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</si>
  <si>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</si>
  <si>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</si>
  <si>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</si>
  <si>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</si>
  <si>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</si>
  <si>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</si>
  <si>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</si>
  <si>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</si>
  <si>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01.01</t>
  </si>
  <si>
    <t>01.02</t>
  </si>
  <si>
    <t>01.03</t>
  </si>
  <si>
    <t>Peržiūrėti neveiksniais pripažintų asmenų būklę</t>
  </si>
  <si>
    <t>Įteiktas Metų socialinio darbuotojo apdovanojimas</t>
  </si>
  <si>
    <t>Finansuoti Kėdainių rajono vietos veiklos grupės teritorijos vietos plėtros 2015-2023 m. strategijos įgyvendinimą</t>
  </si>
  <si>
    <t>01.04</t>
  </si>
  <si>
    <t>Paslaugas gavusių asmenų skaičius</t>
  </si>
  <si>
    <t xml:space="preserve"> Visuomenės sveikatos rėmimo specialiosios programos įgyvendinimas, proc.</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</si>
  <si>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</si>
  <si>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</si>
  <si>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</si>
  <si>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Remontuoti Minareto fasadą</t>
  </si>
  <si>
    <t>Įrengti gatves Kėdainių miesto II Janušavoje (Janušavos g., Gluosnių g.)</t>
  </si>
  <si>
    <t>Parengtos techninės dokumentacijos skaičius/paklota nuotekų ir vandentiekio tinklų, m</t>
  </si>
  <si>
    <t>Atnaujintos ir E. Sveikatos IS funkcionalumui pritaikytos įrangos skaičius</t>
  </si>
  <si>
    <t xml:space="preserve">Pacientų, patenkintų pirminės asmens sveikatos priežiūros paslaugų kokybe, skaičiaus didėjimas (proc.). </t>
  </si>
  <si>
    <t>Finansuoti rajono savivaldybės renginius ir kultūrines iniciatyvas</t>
  </si>
  <si>
    <t>Teikti Česlavo Milošo premiją</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</si>
  <si>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</si>
  <si>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</si>
  <si>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</si>
  <si>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</si>
  <si>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</si>
  <si>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</si>
  <si>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</si>
  <si>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</si>
  <si>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</si>
  <si>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</si>
  <si>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</si>
  <si>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</si>
  <si>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</si>
  <si>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</si>
  <si>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Organizuoti  socialinės paramos ir paslaugų teikimą Lietuvos Respublikos įstatymuose nenumatytais atvejais</t>
  </si>
  <si>
    <t xml:space="preserve">Įrengti pėsčiųjų ir dviračių takus Pramonės g. Kėdainių mieste  </t>
  </si>
  <si>
    <t>Paklota/rekonstruota paviršinių  nuotekų tinklų, km</t>
  </si>
  <si>
    <t>Pakeistų atramų/šviestuvų skaičius</t>
  </si>
  <si>
    <t>Kompleksiškai atnaujinti daugiabučių namų kvartalus (II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</si>
  <si>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</si>
  <si>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</si>
  <si>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</si>
  <si>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</si>
  <si>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</si>
  <si>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</si>
  <si>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Tvarkomų objektų skaičius</t>
  </si>
  <si>
    <t>25</t>
  </si>
  <si>
    <t>Viešąsias sveikatos priežiūros paslaugas teikiančių įstaigų, kuriose pagerinta paslaugų teikimo infrastruktūra, skaičius / Gyventojų, pasinaudojusių pagerintomis paslaugomis, skaičius tūkst.</t>
  </si>
  <si>
    <t xml:space="preserve">Išplėsti vandentiekio ir nuotekų tinklus Lipliūnų k. Greisupio g. </t>
  </si>
  <si>
    <t>26</t>
  </si>
  <si>
    <t>Tobulinti Kėdainių sporto centro infrastruktūrą (Parko g. 4, Vilainiai)</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</si>
  <si>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</si>
  <si>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</si>
  <si>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</si>
  <si>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</si>
  <si>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</si>
  <si>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Paramos paraiškų pagal Lietuvos kaimo plėtros 2014–2020 metų programos priemonės „Rizikos valdymas“ veiklos srities ,,Pasėlių, gyvūnų ir augalų draudimo įmokos“, susijusios su pasėlių ir augalų, ūkinių gyvūnų draudimo įmokų kompensavimu skaičius</t>
  </si>
  <si>
    <t>Pieno gamybos ir realizavimo metinių deklaracijų skaičius</t>
  </si>
  <si>
    <t>Aptarnaujamos žemės ūkio technikos, įregistruotos rajone, skaičius</t>
  </si>
  <si>
    <t>Atliktų techninių apžiūrų skaičius</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</si>
  <si>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</si>
  <si>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</si>
  <si>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</si>
  <si>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</si>
  <si>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</si>
  <si>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Atliktų echoskopijų skaičius per metus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</si>
  <si>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</si>
  <si>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</si>
  <si>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</si>
  <si>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</si>
  <si>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 xml:space="preserve">Tuberkulioze sergančių pacientų, kuriems buvo suteiktos socialinės paramos priemonės tuberkuliozės gydymo metu </t>
  </si>
  <si>
    <t>01.05</t>
  </si>
  <si>
    <t>Parengta techninė dokumentacija / Atnaujintos/įrengtos ženklinimo infrastruktūros objektų skaičius Kėdainių mieste ir rajone</t>
  </si>
  <si>
    <t xml:space="preserve">Finansuotų projektų skaičius </t>
  </si>
  <si>
    <t>Plėtoti, atnaujinti viešąją infrastruktūrą, atsižvelgiant į turizmo plėtros ir rekreacijos poreikius</t>
  </si>
  <si>
    <t>Teikti tikslines kompensacijas neįgaliesiems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</si>
  <si>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</si>
  <si>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</si>
  <si>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Parengti Kėdainių rajono atsinaujinančių energijos išteklių plėtros  planą</t>
  </si>
  <si>
    <t>24</t>
  </si>
  <si>
    <t xml:space="preserve">Plėsti vandentiekio ir nuotekų tinklus Šlapaberžės kaime </t>
  </si>
  <si>
    <t>Plėtoti bendruomeninių vaikų globos namų ir vaikų dienos centrų tinklą Kėdainių rajono savivaldybėje</t>
  </si>
  <si>
    <t>Rekonstruoti Kėdainių miesto nuotekų valyklą</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</si>
  <si>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</si>
  <si>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</si>
  <si>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</si>
  <si>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</si>
  <si>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Parengti vandentiekio ir nuotekų tinklų išplėtimo Angirių k. techninę dokumentaciją ir atlikti darbus</t>
  </si>
  <si>
    <t>Atnaujintos/prižiūrimos IT  įrangos skaičius</t>
  </si>
  <si>
    <t>Finansinių įsipareigojimų vykdymo savalaikiškumas, proc.</t>
  </si>
  <si>
    <t>Rekonstruotų objektų skaičius</t>
  </si>
  <si>
    <t>Rekonstruoti/įrengti/modernizuoti Kėdainių miesto gatvių apšvietimą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</si>
  <si>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</si>
  <si>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</si>
  <si>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</si>
  <si>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 xml:space="preserve">Rekonstruoti J.Biliūno g. </t>
  </si>
  <si>
    <t>03.01</t>
  </si>
  <si>
    <t>03.02</t>
  </si>
  <si>
    <t>03.03.</t>
  </si>
  <si>
    <t>03.04</t>
  </si>
  <si>
    <t>03.05</t>
  </si>
  <si>
    <t>03.06</t>
  </si>
  <si>
    <t>03.08</t>
  </si>
  <si>
    <t>03.09</t>
  </si>
  <si>
    <t>03.11</t>
  </si>
  <si>
    <t>03.12</t>
  </si>
  <si>
    <t xml:space="preserve">Finansuoti žvyro įsigijimą seniūnijų keliams prižiūrėti </t>
  </si>
  <si>
    <t>Prižiūrimų žvyrkelių ilgis, km</t>
  </si>
  <si>
    <t>Įsigytų įrenginių skaičius</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</si>
  <si>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</si>
  <si>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</si>
  <si>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</si>
  <si>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Remontuoti Kėdainių „Ryto“ progimnaziją, kuriant šiuolaikines mokymosi erdves</t>
  </si>
  <si>
    <t>Teikti kompleksines paslaugas šeimai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</si>
  <si>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</si>
  <si>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</si>
  <si>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</si>
  <si>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Finansuoti Kėdainių miesto vietos veiklos grupės 2016–2022 m. vietos plėtros strategijos įgyvendinimą</t>
  </si>
  <si>
    <t xml:space="preserve">Atnaujinti asfaltbetonio dangą  Daumantų k., Daukšių g. </t>
  </si>
  <si>
    <t xml:space="preserve">Atnaujinti daugiabučių namų kiemų kietąsias dangas </t>
  </si>
  <si>
    <t>Atnaujintų teritorijų skaičius, m2</t>
  </si>
  <si>
    <t>Įgyvendinta einamaisiais metais planuotų projekto veiklų proc.</t>
  </si>
  <si>
    <t>Rekonstruoti Akademijos  nuotekų valyklą</t>
  </si>
  <si>
    <t>Rekonstruoti  nuotekų valykla</t>
  </si>
  <si>
    <t>Inventorizuotų gatvių skaičius</t>
  </si>
  <si>
    <t>Įgyvendinti priemones, skirtas žemo slenksčio paslaugų kokybės gerinimui Kėdainių rajono savivaldybėje</t>
  </si>
  <si>
    <t>Numatomi 2022-ųjų m. asignavimai</t>
  </si>
  <si>
    <t>Didinti saugumą rajone</t>
  </si>
  <si>
    <t>Užtikrinti rajono gyventojų viešąją tvarką ir viešąjį saugumą</t>
  </si>
  <si>
    <t>Įgyvendintų ekstremaliųjų situacijų prevencijos priemonių planą vykdymo procentas</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</si>
  <si>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</si>
  <si>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</si>
  <si>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</si>
  <si>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</si>
  <si>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lygias galimybes užtikrinančių priemonių skaičius</t>
  </si>
  <si>
    <t>Organizuoti Savivaldybės tarybos ir Savivaldybės administracijos veiklą, įgyvendinant administracinės naštos, lygių galimybių bei korupcijos prevencijos priemones, stiprinti darbuotojų kompetencijas</t>
  </si>
  <si>
    <t>Organizuoti ir užtikrinti kokybišką valstybės perduotų  funkcijų įgyvendinimą</t>
  </si>
  <si>
    <t>Sudaryti prielaidas ugdymo kokybei gerinti, mažinti ugdymo kokybės skirtumus tarp mokyklų, didinti pedagogų motyvaciją</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</si>
  <si>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</si>
  <si>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</si>
  <si>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</si>
  <si>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</si>
  <si>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Įgyvendintų veiklų, modernizuojant edukacines erdves einamaisiais metais, proc.</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</si>
  <si>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</si>
  <si>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</si>
  <si>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</si>
  <si>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</si>
  <si>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</si>
  <si>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</si>
  <si>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</si>
  <si>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</si>
  <si>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</si>
  <si>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</si>
  <si>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</si>
  <si>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</si>
  <si>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</si>
  <si>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</si>
  <si>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</si>
  <si>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Žemės ūkio subjektų skaičius, kuriems skiriama išmoka už gyvulius, vnt.</t>
  </si>
  <si>
    <t>Išsaugoti istorinį bei kultūros paveldą, didinti jo patrauklumą ir žinomumą</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</si>
  <si>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</si>
  <si>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</si>
  <si>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</si>
  <si>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</si>
  <si>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</si>
  <si>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</si>
  <si>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</si>
  <si>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</si>
  <si>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</si>
  <si>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Plėsti dviračių takų infrastruktūrą mieste ir rajone</t>
  </si>
  <si>
    <t>01 tikslas. Didinti gyventojų fizinį aktyvumą, ugdyti sportišką bendruomenę</t>
  </si>
  <si>
    <t>Užtikrinti Kultūros ir sporto skyriaus veiklą kūno kultūros ir sporto srityje</t>
  </si>
  <si>
    <t>Skatinti Neįgaliųjų fizinį aktyvumą, organizuoti sporto renginius ir  sporto treniruočių stovyklas</t>
  </si>
  <si>
    <t>Neįgaliųjų kūno kultūros ir sporto renginių skaičius / stovyklų skaičius</t>
  </si>
  <si>
    <t>Kultivuojamų sporto šakų skaičius</t>
  </si>
  <si>
    <t>6/4</t>
  </si>
  <si>
    <t>Vystyti įvairias gyventojų poreikius atitinkančias sporto šakas, didinti sportinės veiklos žinomumą  Kėdainių rajone</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</si>
  <si>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</si>
  <si>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</si>
  <si>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</si>
  <si>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</si>
  <si>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</si>
  <si>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</si>
  <si>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</si>
  <si>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</si>
  <si>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</si>
  <si>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</si>
  <si>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</si>
  <si>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</si>
  <si>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</si>
  <si>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</si>
  <si>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</si>
  <si>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</si>
  <si>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</si>
  <si>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</si>
  <si>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</si>
  <si>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</si>
  <si>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</si>
  <si>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</si>
  <si>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</si>
  <si>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</si>
  <si>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</si>
  <si>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</si>
  <si>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</si>
  <si>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</si>
  <si>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</si>
  <si>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</si>
  <si>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</si>
  <si>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</si>
  <si>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</si>
  <si>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</si>
  <si>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</si>
  <si>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</si>
  <si>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</si>
  <si>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</si>
  <si>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</si>
  <si>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</si>
  <si>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1/         ~1740</t>
  </si>
  <si>
    <t>Parengti buitinių nuotekų tinklų išplėtimo Pavermenio kaime techninį projektą ir atlikti darbus</t>
  </si>
  <si>
    <t>Įrengta nuotekų tinklų, m</t>
  </si>
  <si>
    <t>47</t>
  </si>
  <si>
    <t>01 uždavinys. Rengti ir (arba) atnaujinti Kėdainių rajono savivaldybės teritorijų planavimo ir kitus dokumentus, sudarant sąlyga infrastruktūros plėtrai</t>
  </si>
  <si>
    <t>Įrengti gamtos ir technologijų mokslų laboratorijas</t>
  </si>
  <si>
    <t>Įstaigų skaičius, kuriose įrengtos laboratorijos</t>
  </si>
  <si>
    <t>Apsilankymai (kartais) žemo slenksčio paslaugų kabinetuose per metus</t>
  </si>
  <si>
    <t>Pritaikyti viešąją aplinką specialiųjų poreikių turintiems gyventojams</t>
  </si>
  <si>
    <t xml:space="preserve">Parengti projektus ir remontuoti koplytėles, koplytstulpius, skulptūras, kapinaites  ir kapus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</si>
  <si>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</si>
  <si>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</si>
  <si>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</si>
  <si>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~1678</t>
  </si>
  <si>
    <t xml:space="preserve">Parengti vandentiekio ir nuotekų tinklų išplėtimo Mantviliškio  kaime techninį projektą </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</si>
  <si>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</si>
  <si>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</si>
  <si>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</si>
  <si>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</si>
  <si>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</si>
  <si>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Atnaujinamos dangos dalis, m</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</si>
  <si>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</si>
  <si>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</si>
  <si>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</si>
  <si>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</si>
  <si>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</si>
  <si>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</si>
  <si>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</si>
  <si>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„Sporto perspektyvos“ veiklos programai</t>
  </si>
  <si>
    <t>Kėdainių bokso federacijos veiklos programai</t>
  </si>
  <si>
    <t>VšĮ „Sporto perspektyvos“ vaikų ir jaunimo futbolo plėtros veiklos programai</t>
  </si>
  <si>
    <t>Finansuoti fizinio aktyvumo ir sporto veiklos projektus</t>
  </si>
  <si>
    <t>Atnaujinti Kėdainių sporto centro bazes</t>
  </si>
  <si>
    <t>Atnaujinamų vidaus  erdvių skaičius</t>
  </si>
  <si>
    <t>Aprūpinti mėgėjų meno kolektyvus tautiniais ir kitais koncertiniais kostiumais bei muzikos instrumentais</t>
  </si>
  <si>
    <t>Įrengti vandens gręžinį ir vandentiekio tinklus Gineitų k., Vilainių sen.</t>
  </si>
  <si>
    <t>50</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</si>
  <si>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</si>
  <si>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</si>
  <si>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</si>
  <si>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</si>
  <si>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Kėdainių rajono savivaldybėje apsilankiusių turistų skaičius per metus (tūkst. asmenų/ per metus) (vertinami Kėdainių TVIC apsilankę turistai)</t>
  </si>
  <si>
    <t>Veikloje dalyvaujančių partnerių skaičius</t>
  </si>
  <si>
    <t>03.10</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</si>
  <si>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</si>
  <si>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</si>
  <si>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</si>
  <si>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</si>
  <si>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</si>
  <si>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2/0</t>
  </si>
  <si>
    <t>Iš viso SK</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</si>
  <si>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</si>
  <si>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</si>
  <si>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Įgyvendinta projektų veiklų proc.</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</si>
  <si>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</si>
  <si>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</si>
  <si>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</si>
  <si>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</si>
  <si>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</si>
  <si>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</si>
  <si>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</si>
  <si>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Skatinti aplinkos apsaugos iniciatyvas, vykdyti gyventojų aplinkosauginį švietimą</t>
  </si>
  <si>
    <t>Diegti pacientų eilių valdymo sistemą Kėdainių rajono asmens sveikatos priežiūros įstaigose</t>
  </si>
  <si>
    <t xml:space="preserve">Ugdyti sveiką, aktyvų, savimi ir savo gebėjimais pasitikinti pilietį bei sudaryti sąlygas gyventojų fiziniam aktyvumui </t>
  </si>
  <si>
    <t>Finansuoti sporto šakų programas, iš jų:</t>
  </si>
  <si>
    <t xml:space="preserve">Finansuoti Vaikų mokymo plaukti veiklos programą, dalyvaujant projekte „Mokėk plaukti ir saugiau elgtis vandenyje“ </t>
  </si>
  <si>
    <t>300/14</t>
  </si>
  <si>
    <t>Įrengti  valstybinės reikšmės kelių nuorodas į savivaldybės kultūros paveldo objektus</t>
  </si>
  <si>
    <t>Parengti Akademijos parko tvarkybos ir techninius projektus ir atlikti darbus</t>
  </si>
  <si>
    <t>Atlikti Paberžės klebonijos ir svirno restauravimo ir remonto darbus</t>
  </si>
  <si>
    <t xml:space="preserve">Remontuoti Akademijos kultūros centrą </t>
  </si>
  <si>
    <t>6900</t>
  </si>
  <si>
    <t>Finansuotų vaikų dienos centrų  skaičius/veiklose dalyvavusių vaikų, jaunuolių  skaičius</t>
  </si>
  <si>
    <t>~335</t>
  </si>
  <si>
    <t>Įrengti vandens transporto priemonių nuleidimo vietą Angirių tvenkinyje</t>
  </si>
  <si>
    <t>Įrengtų aplinkai draugiškų priemonių skaičius</t>
  </si>
  <si>
    <t>Parengtos techninės dokumentacijos skaičius/ įrengtos gatvės dalis, m</t>
  </si>
  <si>
    <t>Parengti bendrojo ir ikimokyklinio ugdymo įstaigų (skyrių) pastatų modernizavimo technines dokumentacijas ir atlikti darbus</t>
  </si>
  <si>
    <t>Atlikti kultūros paveldo objektų ar objektų, esančių kultūros paveldo teritorijų prieigose tvarkybos darbus seniūnijose</t>
  </si>
  <si>
    <t>Įgyvendinti visuomenės aplinkosauginio švietimo priemones</t>
  </si>
  <si>
    <t>Organizuoti ir užtikrinti Kultūros ir sporto skyriaus veiklą kūno kultūros ir sporto srityje</t>
  </si>
  <si>
    <t>~1197</t>
  </si>
  <si>
    <t>Įrengti, rekonstruoti, išplėsti vandentiekio ir/ar nuotekų tinklus Kėdainių mieste (Algirdo g., Parakinės g., Rūtų g., Pievų g., Šviesos g. )</t>
  </si>
  <si>
    <t>Parengtos techninės dokumentacijos skaičius/Atlikta einamaisiais metais numatytų darbų, proc.</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</si>
  <si>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</si>
  <si>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</si>
  <si>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</si>
  <si>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</si>
  <si>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</si>
  <si>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</si>
  <si>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</si>
  <si>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</si>
  <si>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</si>
  <si>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Gerinti savivaldybės administracijos darbo kokybę, atnaujinant (diegiant) informacines sistemas, kompiuterinę įrangą,  užtikrinant sisteminį viešųjų ir administracinių paslaugų modernizavimą</t>
  </si>
  <si>
    <t>Įsigytos / palaikomos pacientų eilių valdymo sistemos įrangos skaičius</t>
  </si>
  <si>
    <t>Finansuoti dienos socialinės globos paslaugų teikimą Kėdainių socialinės globos namuose</t>
  </si>
  <si>
    <t>Sudaryti saugias ugdymo sąlygas įstaigose, vykdančiose ugdymo programas</t>
  </si>
  <si>
    <t>Vykdyti WiFi prieigų tinklo plėtrą miesto ir rajono viešosiose erdvėse</t>
  </si>
  <si>
    <t>Vykdyti pirminės asmens sveikatos priežiūros paslaugų prieinamumo ir kokybės užtikrinimo Kėdainių rajono kaimiškųjų vietovių gyventojams 2017–2023 m. programą</t>
  </si>
  <si>
    <t>~1</t>
  </si>
  <si>
    <t>2/100</t>
  </si>
  <si>
    <t>Kompensuoti patirtas išlaidas už skiepijimo nuo COVID-19 ligos (koronaviruso infekcijos) paslaugas</t>
  </si>
  <si>
    <t>Paskiepytų vakcina gyventojų procentinė dalis (ne mažiau)</t>
  </si>
  <si>
    <t>Įrengti medicinos punktą Langakių kaime</t>
  </si>
  <si>
    <t>Gyventojų, galinčių pasinaudoti paslaugomis, skaičius</t>
  </si>
  <si>
    <t>~320</t>
  </si>
  <si>
    <t>Kulto pastatų skaičius, kuriems skirtas finansavimas tvarkybos darbams atlikti</t>
  </si>
  <si>
    <t>1/1/1</t>
  </si>
  <si>
    <t>~1100</t>
  </si>
  <si>
    <t>~944</t>
  </si>
  <si>
    <t>IŠ viso SK</t>
  </si>
  <si>
    <t>Parengti vandentiekio ir nuotekų tinklų įrengimo  Krakių miestelio Klaipėdos, Lauko, Neries, Miško  ir P.Lukšio gatvėse techninę dokumentaciją ir atlikti darbus</t>
  </si>
  <si>
    <t>75</t>
  </si>
  <si>
    <t>Vykdyti trūkstamos sveikatos priežiūros specialistų skatinimo dirbti Kėdainių rajono savivaldybės viešosiose asmens priežiūros įstaigose 2022-2026 m. programą</t>
  </si>
  <si>
    <t>Vykdyti anestezijos paslaugų vaikams ir suaugusiesiems kokybės gerinimo Kėdainių rajono savivaldybėje 2022-2027 m. programą</t>
  </si>
  <si>
    <t>Vykdyti rentgeno paslaugų atnaujinimo, kokybės gerinimo Kėdainių rajono savivaldybėje 2022-2027 m. programą</t>
  </si>
  <si>
    <t>2/1482</t>
  </si>
  <si>
    <t>Patalpų, kuriose įrengta vėdinimo (kondicionavimo) sistema, skaičius</t>
  </si>
  <si>
    <t>Finansuoti Kėdainių rajono moterų krizių centro  veiklos programą</t>
  </si>
  <si>
    <t>Globojamų asmenų skaičius/globojamų asmenų, kuriems teikiamos paslaugos procentas, palyginus su visais asmenimis, kuriems nustatytas paslaugos poreikis</t>
  </si>
  <si>
    <t>210/98</t>
  </si>
  <si>
    <t>340</t>
  </si>
  <si>
    <t>8/155</t>
  </si>
  <si>
    <t xml:space="preserve">Atnaujinti Kėdainių miesto ir rajono progimnazijų ir gimnazijų stadionus /sporto aikštynus  </t>
  </si>
  <si>
    <t>Finansuoti Atviro jaunimo centro ir Atvirųjų jaunimo erdvių veiklos projektus</t>
  </si>
  <si>
    <t>Atliktų tyrimų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</si>
  <si>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</si>
  <si>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</si>
  <si>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</si>
  <si>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</si>
  <si>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</si>
  <si>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</si>
  <si>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 xml:space="preserve">Informacijos sklaida, val. </t>
  </si>
  <si>
    <t>Informacijos apie Savivaldybės veiklą, sprendimus, projektus, renginius spaudoje, interneto svetainėje, televizijoje, socialiniuose tinkluose, leidiniuose ir kt. žiniasklaidos priemonėse skleidimas</t>
  </si>
  <si>
    <t xml:space="preserve">Įvairaus amžiaus grupių šalies bokso čempionatuose iškovotų medalių skaičius/tarptautinėse bokso varžybose iškovotų medalių skaičius/sporto treniruočių stovyklų skaičius/paruoštų boksininkų šalies bokso rinktinei skaičius </t>
  </si>
  <si>
    <t>Sportuojančių vaikų skaičius/ dalyvaujančių LFF vaikų pirmenybėse komandų skaičius/FK "Nevėžis" vyrų komandos papildymas jaunais žaidėjais skaičius</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</si>
  <si>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</si>
  <si>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</si>
  <si>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</si>
  <si>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</si>
  <si>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</si>
  <si>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Atlikti Bakainių piliakalnio su priešpiliu ir papiliu, priešpilio tvarkybos darbus</t>
  </si>
  <si>
    <t xml:space="preserve">Įgyvendinti dalyvaujamojo biudžeto iniciatyvų projektus "Justinavos pliažas" ir "Tako iki kabančio tilto per Nevėžį Surviliškyje sutvarkymas" </t>
  </si>
  <si>
    <t>Atnaujintų viešųjų erdvių, pritaikytų gyventojų poreikiams, skaičius</t>
  </si>
  <si>
    <t>~360</t>
  </si>
  <si>
    <t>Atnaujinti Kėdainių muzikos mokyklos pastato fasadą, laiptus į rūsį</t>
  </si>
  <si>
    <t>Grupių, klasių ir egzaminų centrų skaičius, kuriose įrengta vėdinimo (kondicionavimo) sistema</t>
  </si>
  <si>
    <t>Rekonstruojamų/naujai paklotų vandentiekio ir nuotekų tinklų, km</t>
  </si>
  <si>
    <t>Įrengtų/tvarkomų informacinių ženklinimo infrastruktūros objektų skaičius</t>
  </si>
  <si>
    <t>Vykdyti bešeimininkių ir bepriežiūrių gyvūnų surinkimą, gaudymą bei karantinavimą</t>
  </si>
  <si>
    <t>Rengti specialiuosius, bendruosius, detaliuosius, geodezinius planus bei  topografines nuotraukas</t>
  </si>
  <si>
    <t>Suprojektuota vandentiekio ir nuotekų tinklų, m</t>
  </si>
  <si>
    <t xml:space="preserve"> Rekonstruoti/įrengti/modernizuoti Kėdainių rajono  gatvių apšvietimą</t>
  </si>
  <si>
    <t>Atlikti vietinės reikšmės kelių ir gatvių  inventorizaciją, kokybės kontrolę, diegti saugaus eismo ir darnaus judumo priemones</t>
  </si>
  <si>
    <t>Parengti projektus ir rekonstruoti/ remontuoti, Janonio g., V, Svirskio g., Kruopinių g., Elevatoriaus g. (nuo pervažos ties įmonėmis), Liepų al. gatves)</t>
  </si>
  <si>
    <t xml:space="preserve">Einamaisiais metais numatyta atlikti darbų </t>
  </si>
  <si>
    <t>Vykdyti gyvūnų augintinių gerovės ir apsaugos 2020-2024 m. prevencinę programą</t>
  </si>
  <si>
    <t xml:space="preserve">VšĮ "Veržlusis Nevėžis" krepšinio komandos Kėdainių "Nevėžis - Optibet" veiklos programai </t>
  </si>
  <si>
    <t xml:space="preserve">Vykdyti rezistentų paminklinio akmens ir teritorijos apimančios masinę kapavietę sutvarkymo darbus (Skongalio g.) </t>
  </si>
  <si>
    <t>Atlikti moksliniai taikomieji tyrimai / parengta projektinė dokumentacija / einamaisiais metais numatyta atliktų darbų</t>
  </si>
  <si>
    <t>1/0/0</t>
  </si>
  <si>
    <t>Kompleksiškai sutvarkyti ir pritaikyti bendruomenei ir verslui Kėdainių miesto viešąsias erdves (miesto parko, universalaus daugiafunkcio aikštyno prieigos)</t>
  </si>
  <si>
    <t>Parengti nuotekų tinklų įrengimo Josvainių mstl. P.Cvirkos g. projektą</t>
  </si>
  <si>
    <t>1/~328</t>
  </si>
  <si>
    <t xml:space="preserve">Rekonstruoti šaligatvius pagal projektą "Kėdainių miesto Birutės, J.Basanavičiaus, Dotnuvos gatvių rekonstrukcija" </t>
  </si>
  <si>
    <t xml:space="preserve">Parengti projektus ir atnaujinti hidrotechninius įrenginius </t>
  </si>
  <si>
    <t>1/3000/  5000</t>
  </si>
  <si>
    <t xml:space="preserve">Įsigytos įrangos skaičius /atliktų bendrųjų anestezijų skaičius per metus </t>
  </si>
  <si>
    <t xml:space="preserve">Vykdyti tinkamų ir saugių darbo sąlygų užtikrinimo, įrengiant vėdinimo bei kondicionavimo sistemas VšĮ PSPC 2022-2026 m. programą  </t>
  </si>
  <si>
    <t>Parengtos techninės dokumentacijos skaičius/ atnaujinamų objektų skaičius</t>
  </si>
  <si>
    <t>01.   02</t>
  </si>
  <si>
    <t>01.   03</t>
  </si>
  <si>
    <t>01.   04</t>
  </si>
  <si>
    <t>01.  05</t>
  </si>
  <si>
    <t>~60</t>
  </si>
  <si>
    <t>~40</t>
  </si>
  <si>
    <t xml:space="preserve">Parengti buitinių nuotekų tinklų įrengimo ir išplėtimo projektą   Surviliškio kaime </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</si>
  <si>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</si>
  <si>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</si>
  <si>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</si>
  <si>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</si>
  <si>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</si>
  <si>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</si>
  <si>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</si>
  <si>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</si>
  <si>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</si>
  <si>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</si>
  <si>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</si>
  <si>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</si>
  <si>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Parengtos investicinės dokumentacijos skaičius</t>
  </si>
  <si>
    <t>Patvirtintų  planų skaičius</t>
  </si>
  <si>
    <t xml:space="preserve">Įrengta vandentiekio ir nuotekų tinklų, m </t>
  </si>
  <si>
    <t xml:space="preserve">Einamaisiais metais atlikta numatytų darbų, proc. </t>
  </si>
  <si>
    <t>Vykdyti E. sveikatos informacinės sistemos diegimo,  palaikymo ir tobulinimo VšĮ PSPC  ir VšĮ Kėdainių ligoninėje 2022-2026 m. programą</t>
  </si>
  <si>
    <t>Atlikti jaunimo problematikos tyrimą</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</si>
  <si>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</si>
  <si>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</si>
  <si>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</si>
  <si>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 xml:space="preserve">Užtikrinti 2022 metais Lietuvos Respublikos piniginės socialinės paramos nepasiturintiems gyventojams įstatymo įgyvendinimą dėl padidėjusių išlaidų būsto šildymo išlaidų kompensacijoms teikti </t>
  </si>
  <si>
    <t>Funkcijos vykdymo užtikrinimas</t>
  </si>
  <si>
    <t>Rekonstruotų griovių ilgis</t>
  </si>
  <si>
    <t xml:space="preserve">Teikti ir administruoti asmeninę pagalbą </t>
  </si>
  <si>
    <t>Atnaujinti Kėdainių J.Paukštelio progimnazijos vidaus erdves</t>
  </si>
  <si>
    <t xml:space="preserve">SB </t>
  </si>
  <si>
    <t xml:space="preserve">Einamaisiais metais numatyta atlikti darbų, proc. </t>
  </si>
  <si>
    <t xml:space="preserve">Įrengti reikalingą infrastruktūrą atlikėjams prie Kėdainių miesto parko didžiosios scenos </t>
  </si>
  <si>
    <t>Parengta vizija/techninė dokumentacija/ įrengta persirengimo/ poilsio/laukimo infrastruktūra atlikėjams</t>
  </si>
  <si>
    <t>1/4</t>
  </si>
  <si>
    <t xml:space="preserve">Įgyvendinti kultūros paveldo objektų, esančių Kėdainių rajono savivaldybės teritorijoje ir kultūros paveldo statinių, esančių Kėdainių senamiesčio dalyje išsaugojimo darbų finansavimo programą </t>
  </si>
  <si>
    <t>Tvarkomų kultūros paveldo objektų ar kultūros paveldo statinių skaičius</t>
  </si>
  <si>
    <t>27/23</t>
  </si>
  <si>
    <t>Parengtų specialiųjų planų skaičius</t>
  </si>
  <si>
    <t xml:space="preserve">Teikti Metų žemdirbio apdovanojimą </t>
  </si>
  <si>
    <t>Teikti apdovanojimus aukšto meistriškumo sportininkams ir jų treneriams už sporto pasiekimus</t>
  </si>
  <si>
    <t xml:space="preserve">Teiktų premijų skaičius (ne mažiau) </t>
  </si>
  <si>
    <t>04 SPORTO VEIKLOS PLĖTRA</t>
  </si>
  <si>
    <t xml:space="preserve">Parengti Senojo Upytės kelio specialųjį planą ("Isos slėnis") </t>
  </si>
  <si>
    <t>Veiklos/darbo/ veiksmo kodas</t>
  </si>
  <si>
    <t>Veiklos/darbo/ veiksmo pavadinimas</t>
  </si>
  <si>
    <t>Atsakingi vykdytojai</t>
  </si>
  <si>
    <t>Proceso/indėlio vertinimo kriterijai</t>
  </si>
  <si>
    <t>Švietimo skyrius</t>
  </si>
  <si>
    <t>Administracijos direktorius</t>
  </si>
  <si>
    <t>Programų konkurso organizavimas, konsultacijos, paraiškų ir sutarčių derinimas, veiklų stebėjimas, vertinimas, ataskaitų teikimas</t>
  </si>
  <si>
    <t>Mokyklose besimokančių gabių mokinių, per vienerius mokslo metus pasiekusių puikių mokymosi rezultatų, įvertinimas ir paskatinimas</t>
  </si>
  <si>
    <t>Švietimo įstaigų veiklos koordinavimas, ugdymo proceso stebėjimas, analizavimas</t>
  </si>
  <si>
    <t>Savivaldybės mokytojų kompetencijų, veiklos rezultatų įvertinimas ir paskatinimas profesinei bei kūrybinei iniciatyvai</t>
  </si>
  <si>
    <t>Numatomi 2022-ųjų m. asignavimai, tūkst. Eur</t>
  </si>
  <si>
    <t>Rangos darbų koordinavimas, rangovo prisiimtų sutartinių įsipareigojimų vykdymo kontrolė</t>
  </si>
  <si>
    <t>Statybos ir turto skyrius</t>
  </si>
  <si>
    <t>Projekto koordinavimas, rangos darbų koordinavimas, rangovo prisiimtų sutartinių įsipareigojimų vykdymo kontrolė</t>
  </si>
  <si>
    <t>Statybos ir turto skyrius, Strateginio planavimo ir investicijų skyrius</t>
  </si>
  <si>
    <t>Priemonės įgyvendinimo  koordinavimas</t>
  </si>
  <si>
    <t>Kėdainių l/d "Vyturėlis" ir Kėdainių l/d. "Varpelis" modernizavimo techninės dokumentacijos rengimo sutarčių koordinavimas, rangos konkurso viešojo pirkimo organizavimas, sutarčių koordinavimas, įsipareigojimų vykdymo kontrolė</t>
  </si>
  <si>
    <t>Techninės dokumentacijos ir rangos darbų pirkimo viešojo konkurso  organizavimas, sutarčių koordinavimas, teikėjų prisiimtų sutartinių įsipareigojimų vykdymo kontrolė</t>
  </si>
  <si>
    <t xml:space="preserve">Programos priemonių sveikatos projektų konkurso organizavimas, sutarčių su vykdytojais parengimas, priemonių įgyvendinimo koordinavimas ir kontrolė; užkrečiamųjų ligų plano priemonių vykdymo kontrolė     </t>
  </si>
  <si>
    <t>Vyr. specialistė (savivaldybės gydytoja)</t>
  </si>
  <si>
    <t>Neveiksniais pripažintų asmenų būklės peržiūrėjimo organizavimas</t>
  </si>
  <si>
    <t>Socialinės paramos skyrius</t>
  </si>
  <si>
    <t>Sutarčių su vykdytojais suderinimas, priemonių koordinavimas ir vykdymo  kontrolė</t>
  </si>
  <si>
    <t>Strateginio planavimo ir investicijų skyrius</t>
  </si>
  <si>
    <t>Projekto koordinavimas, įrangos/prekių įsigijimo sutarčių koordinavimas, tiekėjo prisiimtų sutartinių įsipareigojimų vykdymo kontrolė</t>
  </si>
  <si>
    <t>Programos įgyvendinimo koordinavimas</t>
  </si>
  <si>
    <t>Priemonės koordinavimas</t>
  </si>
  <si>
    <t>Koordinavimas, duomenų suvedimas į programą "Parama"</t>
  </si>
  <si>
    <t>Koordinavimas, duomenų suvedimas į programą "Parama", informacijos teikimas švietimo įstaigų vadovams</t>
  </si>
  <si>
    <t>Koordinavimas, apmokėjimas už suteiktas paslaugas ne savivaldybės pavaldumo globos įstaigoms</t>
  </si>
  <si>
    <t xml:space="preserve"> Informacijos rinkimas, ikimokyklinių įstaigų užmokesčio už vaikų išlaikymą analizė</t>
  </si>
  <si>
    <t>Koordinavimas, duomenų rinkimas, apmokėjimas maitinimo paslaugų teikėjams bei įstaigoms</t>
  </si>
  <si>
    <t>Socialinės paramos skyrius, Apskaitos skyrius</t>
  </si>
  <si>
    <t>Asmenų konsultavimas, prašymų priėmimas, Duomenų suvedimas į programą</t>
  </si>
  <si>
    <t>Koordinavimas, Duomenų suvedimas į programą "Parama"</t>
  </si>
  <si>
    <t>Projektų konkurso organizavimas, projektų koordinavimas, sutarčių vykdymo kontrolė</t>
  </si>
  <si>
    <t>Poreikio identifikavimas, viešųjų pirkimų organizavimas, sutarties vykdymo koordinavimas</t>
  </si>
  <si>
    <t>Asmenų konsultavimas, prašymų priėmimas, Duomenų suvedimas į programą "Parama"</t>
  </si>
  <si>
    <t>Asmenų konsultavimas, prašymų priėmimas, sąrašų sudarymas, duomenų vedimas į SPIS programą</t>
  </si>
  <si>
    <t>Apmokėjimas už suteiktas paslaugas ne savivaldybės pavaldumo globos įstaigoms</t>
  </si>
  <si>
    <t>Apskaitos skyrius, Socialinės paramos skyrius</t>
  </si>
  <si>
    <t xml:space="preserve">Apmokėjimų užtikrinimas paslaugų teikėjams </t>
  </si>
  <si>
    <t>Apskaitos skyrius</t>
  </si>
  <si>
    <t>Koordinavimas, duomenų teikimas paslaugų teikėjams</t>
  </si>
  <si>
    <t>Išmokų pervedimas</t>
  </si>
  <si>
    <t>Metų socialinio darbuotojo konkurso organizavimas</t>
  </si>
  <si>
    <t>Duomenų ir pateisinamųjų dokumentų iš vežėjų ir įstaigų rinkimas, sisteminimas, analizė ir teikimas Apskaitos bei Biudžeto ir finansų skyriams</t>
  </si>
  <si>
    <t>Programos vykdymo kontrolė</t>
  </si>
  <si>
    <t>Projekto koordinavimas</t>
  </si>
  <si>
    <t>Sutarčių  sudarymas, programų įgyvendinimo priežiūros organizavimas</t>
  </si>
  <si>
    <t xml:space="preserve">Projekto koordinavimas, viešųjų pirkimų organizavimas, sutarčių vykdymo kontrolė </t>
  </si>
  <si>
    <t>Strateginio planavimo ir investicijų skyrius, Statybos ir turto skyrius, Socialinės paramos skyrius</t>
  </si>
  <si>
    <t>Poreikio surinkimas, informacijos susisteminimas, komisijos darbo organizavimas, viešųjų pirkimų organizavimas, rangovo prisiimtų sutartinių įsipareigojimų vykdymo kontrolė</t>
  </si>
  <si>
    <t>Socialinės paramos skyrius, Statybos ir turto skyrius</t>
  </si>
  <si>
    <t>Poreikio surinkimas, viešųjų pirkimų organizavimas, rangovo prisiimtų sutartinių įsipareigojimų vykdymo kontrolė</t>
  </si>
  <si>
    <t>Strateginio planavimo ir investicijų skyrius, Statybos ir turto skyrius</t>
  </si>
  <si>
    <t xml:space="preserve">Projekto koordinavimas, sutarčių vykdymo kontrolė </t>
  </si>
  <si>
    <t>Kūno kultūros ir sporto politikos formavimas ir įgyvendinimo užtikrinimas</t>
  </si>
  <si>
    <t>Kultūros ir sporto skyrius</t>
  </si>
  <si>
    <t>Sportinės veiklos organizavimas, koordinavimas</t>
  </si>
  <si>
    <t xml:space="preserve"> Prioritetinių sporto šakų  paraiškų finansavimui organizavimas, sutarčių su vykdytojais suderinimas, veiklos vykdymo kontrolė</t>
  </si>
  <si>
    <t>Projekto koordinavimas, rangovo prisiimtų sutartinių įsipareigojimų vykdymo kontrolė</t>
  </si>
  <si>
    <t>Lietuvos Respublikos ir Savivaldybės kultūros politikos nuostatų įgyvendinimas, kultūros įstaigų veiklos koordinavimas</t>
  </si>
  <si>
    <t>Rajoninių renginių, konkursų, dalyvavimo regioniniuose ir respublikiniuose renginiuose bei konkursuose koordinavimas ir finansavimas</t>
  </si>
  <si>
    <t>Kultūros projektų konkurso organizavimas</t>
  </si>
  <si>
    <t>Kėdainių krašto kultūros premijos konkurso organizavimas</t>
  </si>
  <si>
    <t>Česlavo Milošo premijos konkurso organizavimas</t>
  </si>
  <si>
    <t>Dalyvavimas tautinių kostiumų  ir instrumentų įsigijimo finansavimo konkurse</t>
  </si>
  <si>
    <t>Tarptautinių kultūros mainų organizavimas</t>
  </si>
  <si>
    <t xml:space="preserve">Jaunimo veiklos projektų konkurso organizavimas </t>
  </si>
  <si>
    <t>Vyr. specialistė (jaunimo reikalų koordinatorė)</t>
  </si>
  <si>
    <t xml:space="preserve">Sutarčių  sudarymas, programų įgyvendinimo priežiūros organizavimas, ataskaitų rinkimas </t>
  </si>
  <si>
    <t>Atvirųjų jaunimo erdvių veiklos projektų konkurso organizavimas</t>
  </si>
  <si>
    <t xml:space="preserve">Jaunimo savarankiškos veiklos plėtros konkurso organizavimas </t>
  </si>
  <si>
    <t>Paslaugų teikimo viešojo pirkimo konkurso organizavimas, sutarties koordinavimas, teikėjo prisiimtų sutartinių įsipareigojimų vykdymo kontrolė</t>
  </si>
  <si>
    <t>Priemonės organizavimas ir koordinavimas</t>
  </si>
  <si>
    <t xml:space="preserve">Nevyriausybinių organizacijų veiklos projektų konkurso organizavimas </t>
  </si>
  <si>
    <t>Vyr. specialistė (nevyriausybinių organizacijų koordinatorė)</t>
  </si>
  <si>
    <t xml:space="preserve">Rajono bendruomeninių organizacijų veiklos projektų konkurso organizavimas </t>
  </si>
  <si>
    <t>Sutarčių su strategijos vykdytoju ir projektų vykdytojais sudarymas</t>
  </si>
  <si>
    <t>Nevyriausybinių organizacijų ir bendruomeninės veiklos koordinavimas</t>
  </si>
  <si>
    <t xml:space="preserve"> Statybos ir turto skyrius</t>
  </si>
  <si>
    <t>Projekto koordinavimas, rangos darbų koordinavimas, salės kėdžių viešojo pirkimo organizavimas, rangovo bei tiekėjo prisiimtų sutartinių įsipareigojimų kontrolė</t>
  </si>
  <si>
    <t>Architektūros ir urbanistikos skyrius, Statybos ir turto skyrius</t>
  </si>
  <si>
    <t>Techninės dokumentacijos parengimo viešojo pirkimo organizavimas, tiekėjo prisiimtų sutartinių įsipareigojimų vykdymo kontrolė</t>
  </si>
  <si>
    <t>Rangos darbų viešojo pirkimo organizavimas, rangos darbų koordinavimas, rangovo prisiimtų sutartinių įsipareigojimų vykdymo kontrolė</t>
  </si>
  <si>
    <t>Nekilnojamųjų kultūros vertybių vertinimo medžiagos parengimo organizavimas ir koordinavimas (viešųjų pirkimų organizavimas ir koordinavimas)</t>
  </si>
  <si>
    <t>Architektūros ir urbanistikos skyrius</t>
  </si>
  <si>
    <t>Individualių apsaugos reglamentų nekilnojamiesiems kultūros objektams, vietovėms rengimas</t>
  </si>
  <si>
    <t>Priemonių įgyvendinimo koordinavimas</t>
  </si>
  <si>
    <t>Projekto, kurį vykdo Kėdainių PSPC, kofinansavimo užtikrinimas</t>
  </si>
  <si>
    <t>Pašėtės koplytstulpio atnaujinimo darbų, rangovo prisiimtų sutartinių įsipareigojimų vykdymo kontrolė</t>
  </si>
  <si>
    <t>Gumbių koplytstulpio atnaujinimo darbų viešojo pirkimo organizavimas, darbų, rangovo prisiimtų sutartinių įsipareigojimų vykdymo kontrolė</t>
  </si>
  <si>
    <t>Informacinių lentelių prie karių palaidojimo vietų įrengimo koordinavimas</t>
  </si>
  <si>
    <t xml:space="preserve">Pagal poreikį </t>
  </si>
  <si>
    <t>Priemonės įgyvendinimo koordinavimas</t>
  </si>
  <si>
    <t>Rangos darbų Justinavoje viešojo pirkimo organizavimas, rangos darbų koordinavimas, rangovo prisiimtų sutartinių įsipareigojimų vykdymo kontrolė</t>
  </si>
  <si>
    <t>Rangos darbų Surviliškyje viešojo pirkimo organizavimas, rangos darbų koordinavimas, rangovo prisiimtų sutartinių įsipareigojimų vykdymo kontrolė</t>
  </si>
  <si>
    <t>Bendrasis skyrius</t>
  </si>
  <si>
    <t>Universalaus daugiafunkcio aikštyno triukšmo sienelės įrengimo viešojo pirkimo organizavimas, darbų koordinavimas, rangovo prisiimtų sutartinių įsipareigojimų vykdymo kontrolė</t>
  </si>
  <si>
    <t xml:space="preserve"> Techninės dokumentacijos rengimo viešųjų pirkimų organizavimas, paslaugų teikėjo  prisiimtų sutartinių įsipareigojimų vykdymo kontrolė</t>
  </si>
  <si>
    <t>Techninės dokumentacijos korektūros viešojo pirkimo organizavimas, tiekėjo prisiimtų sutartinių įsipareigojimų koordinavimas, rangos darbų viešojo pirkimo organizavimas, rangos darbų koordinavimas, rangovo prisiimtų sutartinių įsipareigojimų koordinavimas</t>
  </si>
  <si>
    <t>Savivaldybės administracijos III a. salės atnaujinimo projekto viešųjų pirkimų organizavimas, paslaugų teikėjo prisiimtų sutartinių įsipareigojimų vykdymo kontrolė</t>
  </si>
  <si>
    <t xml:space="preserve">Priemonės įgyvendinimo  koordinavimas </t>
  </si>
  <si>
    <t>Rangos darbų viešųjų pirkimų organizavimas (pagal poreikį), rangos darbų koordinavimas, rangovo prisiimtų sutartinių įsipareigojimų vykdymo kontrolė</t>
  </si>
  <si>
    <t>Projekto koordinavimas, viešųjų pirkimų organizavimas, rangos darbų koordinavimas, rangovo prisiimtų sutartinių įsipareigojimų vykdymo kontrolė</t>
  </si>
  <si>
    <t>Projekto koordinavimas,  rangovo prisiimtų sutartinių įsipareigojimų vykdymo kontrolė</t>
  </si>
  <si>
    <t>Viešųjų pirkimų organizavimas, rangos darbų koordinavimas, rangovo prisiimtų sutartinių įsipareigojimų vykdymo kontrolė</t>
  </si>
  <si>
    <t>Organizuoti inžinerinių tinklų perkėlimo darbus tvarkant miesto bei rajono gatves</t>
  </si>
  <si>
    <t xml:space="preserve">Viešųjų pirkimų organizavimas, rangos darbų vykdymo koordinavimas, rangovo prisiimtų sutartinių įsipareigojimų vykdymo kontrolė </t>
  </si>
  <si>
    <t>Statybos ir turto skyrius, Architektūros ir urbanistikos skyrius</t>
  </si>
  <si>
    <t>Specialiųjų, detaliųjų, geodezinių planų rengimo viešųjų pirkimų organizavimas, teikiamų paslaugų koordinavimas, paslaugų teikėjo prisiimtų sutartinių įsipareigojimų vykdymo kontrolė</t>
  </si>
  <si>
    <t>Specialiojo plano rengimo viešųjų pirkimų organizavimas, teikiamų paslaugų koordinavimas, paslaugų teikėjo prisiimtų sutartinių įsipareigojimų vykdymo kontrolė</t>
  </si>
  <si>
    <t xml:space="preserve">Atlikti turto inventorizavimą, teisinę registraciją, parengti  dokumentus turto privatizavimui </t>
  </si>
  <si>
    <t>Savivaldybei nuosavybės teise priklausančio  turto dokumentų rengimas, sisteminimas ir teikimas kadastriniams matavimams ir teisinei registracijai atlikti</t>
  </si>
  <si>
    <t xml:space="preserve">Savivaldybei nuosavybės teise priklausančio  numatyto parduoti turto vertinimo organizavimas  </t>
  </si>
  <si>
    <t>Savivaldybės nuosavybės teise priklausančio   turto pardavimo procedūrų vykdymas</t>
  </si>
  <si>
    <t>Projektinių pasiūlymų, paraiškų ir kitos dokumentacijos parengimo organizavimas ir kontrolė</t>
  </si>
  <si>
    <t>Plano rengimo koordinavimas, teikėjo prisiimtų sutartinių įsipareigojimų vykdymo kontrolė</t>
  </si>
  <si>
    <t xml:space="preserve">Projektavimo viešojo pirkimo organizavimas, paslaugų teikėjo prisiimtų sutartinių įsipareigojimų vykdymo kontrolė </t>
  </si>
  <si>
    <t xml:space="preserve">Projektavimo paslaugų teikėjo prisiimtų sutartinių įsipareigojimų vykdymo kontrolė </t>
  </si>
  <si>
    <t>Projektavimo paslaugų teikėjo prisiimtų sutartinių įsipareigojimų vykdymo kontrolė, rangos darbų viešojo pirkimo organizavimas, rangos darbų koordinavimas, rangovo prisiimtų sutartinių įsipareigojimų vykdymo kontrolė</t>
  </si>
  <si>
    <t xml:space="preserve">Rangos darbų viešojo pirkimo organizavimas, rangos darbų koordinavimas, rangovo prisiimtų sutartinių įsipareigojimų vykdymo kontrolė </t>
  </si>
  <si>
    <t>Dalinis kompensavimas UAB "Kėdainių vandenys" už atliktus darbus</t>
  </si>
  <si>
    <t>Sosnovskio barščio naikinimo rajono seniūnijose koordinavimas</t>
  </si>
  <si>
    <t>4</t>
  </si>
  <si>
    <t>2</t>
  </si>
  <si>
    <t xml:space="preserve">3 </t>
  </si>
  <si>
    <t>Individualių nuotekų valymo įrenginių kompensavimo tvarkos įgyvendinimas</t>
  </si>
  <si>
    <t xml:space="preserve">Kraujupio upelio papildymo minimaliam debetui Nevėžio upės vandeniu užtikrinti </t>
  </si>
  <si>
    <t>Žemės ūkio ir aplinkosaugos skyrius</t>
  </si>
  <si>
    <t>3</t>
  </si>
  <si>
    <t>Tvenkinių ir upių valymo projektų parengimo viešųjų pirkimų organizavimas, tiekėjų prisiimtų sutartinių įsipareigojimų vykdymas</t>
  </si>
  <si>
    <t>Gelbėjimo ir cheminių avarijų padarinių likvidavimo koordinavimas,</t>
  </si>
  <si>
    <t>Nevėžio, Dotnuvėlės upių pakrančių valymo darbų koordinavimas</t>
  </si>
  <si>
    <t>Jūrinių erelių perimviečių stebėjimo užtikrinimas</t>
  </si>
  <si>
    <t>2019–2024 m. aplinkos monitoringo programos įgyvendinimas</t>
  </si>
  <si>
    <t>Aplinkos oro, dirvožemio, požeminio ir paviršinio vandens nuotekų tyrimai</t>
  </si>
  <si>
    <t>Želdinių priežiūros, naujų želdinių įveisimo organizavimas</t>
  </si>
  <si>
    <t xml:space="preserve">Medžioklės klausimų koordinavimas, dalyvavimas finansinės paramos medžiojamųjų gyvūnų daromos žalos prevencijos priemonėms įgyvendinti komisijoje </t>
  </si>
  <si>
    <t>Konkurso organizavimas, dalyvavimas vertinimo komisijos veikloje</t>
  </si>
  <si>
    <t>Aplinkosauginių priemonių švietimo įstaigoms platinimas</t>
  </si>
  <si>
    <t>Aplinkosauginio  švietimo organizavimas</t>
  </si>
  <si>
    <t>Bendrasis skyrius, Apskaitos skyrius</t>
  </si>
  <si>
    <t>Sąskaitų ir aktų priėmimas iš paslaugų teikėjų, suderinimas ir atsiskaitymas už paslaugas paslaugų teikėjui</t>
  </si>
  <si>
    <t>Statybos ir turto skyrius, Biudžeto skyrius</t>
  </si>
  <si>
    <t>Projekto koordinavimas, rangovo/tiekėjo prisiimtų sutartinių įsipareigojimų vykdymo kontrolė</t>
  </si>
  <si>
    <t>Strateginio planavimo ir investicijų skyrius, Bendrasis skyrius, Statybos ir turto skyrius</t>
  </si>
  <si>
    <t>Projekto koordinavimas, viešųjų pirkimų organizavimas, rangovo prisiimtų sutartinių įsipareigojimų vykdymo kontrolė</t>
  </si>
  <si>
    <t>Strateginio planavimo ir investicijų skyrius, Architektūros ir urbanistikos skyrius</t>
  </si>
  <si>
    <t>Priemonės konkurso organizavimas, sutarties su vykdytoju suderinimas, kontrolė</t>
  </si>
  <si>
    <t>Sutarčių su vykdytojais suderinimas, vykdymo  kontrolė</t>
  </si>
  <si>
    <t>Dviračių takų projektavimo koordinavimas</t>
  </si>
  <si>
    <t>Kėdainių miesto gatvių plovimo, laistymo, esant poreikiui, užtikrinimas</t>
  </si>
  <si>
    <t>Vandens telkinių pakrančių tvarkymo ir valymo darbų koordinavimas</t>
  </si>
  <si>
    <t>Upių vandens  tyrimų organizavimas ir koordinavimas</t>
  </si>
  <si>
    <t>Rangos darbų viešojo pirkimo konkurso organizavimas, rangos darbų koordinavimas, rangovo prisiimtų sutartinių įsipareigojimų vykdymo kontrolė</t>
  </si>
  <si>
    <t xml:space="preserve">Rangos darbų viešojo pirkimo organizavimas, rangos darbų koordinavimas, rangovo  prisiimtų sutartinių įsipareigojimų vykdymo kontrolė </t>
  </si>
  <si>
    <t xml:space="preserve">Rangos darbų koordinavimas, rangovo  prisiimtų sutartinių įsipareigojimų vykdymo kontrolė </t>
  </si>
  <si>
    <t xml:space="preserve">Einamaisiais metais numatytų atlikti darbų, proc.  </t>
  </si>
  <si>
    <t>V.Svirskio kapo  ir antkapinio kryžiaus atnaujinimo darbų koordinavimas</t>
  </si>
  <si>
    <t>Miesto parko vartų atnaujinimo projekto parengimo, tualeto įrengimo viešojo pirkimo organizavimas, paslaugų teikimo koordinavimas, rangovo prisiimtų sutartinių įsipareigojimų vykdymo kontrolė</t>
  </si>
  <si>
    <t>Prieigų įrengimo sutarties koordinavimas, rangovo prisiimtų sutartinių įsipareigojimų vykdymo kontrolė</t>
  </si>
  <si>
    <t>Priemonės koordinavimas ir viešinimas</t>
  </si>
  <si>
    <t>Nevyriausybinių organizacijų forumo ir tarptautinės savanorių dienos paminėjimo organizavimas</t>
  </si>
  <si>
    <t>Tvarkos aprašo parengimas, konkurso, apdovanojant aukšto meistriškumo sportininkus ir jų trenerius už sporto pasiekimus, organizavimas</t>
  </si>
  <si>
    <t>Poreikio išsiaiškinimas, bendradarbiavimas su Miesto seniūnija, atnaujinimo darbų viešojo pirkimo koordinavimas rangovo prisiimtų sutartinių įsipareigojimų vykdymo kontrolė</t>
  </si>
  <si>
    <t>Paraiškos teikimas, rangos darbų viešojo pirkimo organizavimas, rangovo prisiimtų sutartinių įsipareigojimų vykdymo kontrolė</t>
  </si>
  <si>
    <t>Asmenų konsultavimas, prašymų priėmimas, sprendimų dėl paslaugų skyrimo rengimas, lėšų poreikio apskaičiavimas ir lėšų pervedimas paslaugos teikėjui, finansinių ir dalykinių ataskaitų teikimas</t>
  </si>
  <si>
    <t>Žemės ūkio valdų skaičius (įregistravimas, išregistravimas, kasmetinis duomenų atnaujinimas)</t>
  </si>
  <si>
    <t>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</si>
  <si>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</si>
  <si>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</si>
  <si>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</si>
  <si>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 xml:space="preserve">Paraiškų priėmimas, įvertinimas, kompensuojamų sumų apskaičiavimas, duomenų suvedimas į ŽŪMIS </t>
  </si>
  <si>
    <t>Paramos teikimo bičių laikytojams už papildomą bičių maitinimą administravimas</t>
  </si>
  <si>
    <t>Informacijos pateikimas pareiškėjams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</si>
  <si>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</si>
  <si>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</si>
  <si>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</si>
  <si>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Tvarkos aprašo parengimas, konkurso, apdovanojant Metų žemdirbį, organizavimas</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</si>
  <si>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</si>
  <si>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</si>
  <si>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</si>
  <si>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</si>
  <si>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Administracijos skyriams priskirtų funkcijų kokybiško vykdymo, administracinės naštos mažinimo priemonių vykdymo užtikrinimas</t>
  </si>
  <si>
    <t>Korupcijos prevencijos, lygias galimybes užtikrinančių priemonių įgyvendinimas</t>
  </si>
  <si>
    <t> Duomenų teikimas Registrų centrui</t>
  </si>
  <si>
    <t xml:space="preserve">Civilinės metrikacijos ir archyvo skyrius </t>
  </si>
  <si>
    <t> Informacijos paieška, pažymų, išrašų išrašymas, kopijų darymas, dokumentų išdavimas, konsultavimas</t>
  </si>
  <si>
    <t> Įrašų registravimas, papildymas, anuliavimas, atkūrimas. Vardų, pavardžių pakeitimas, ištaisymas</t>
  </si>
  <si>
    <t xml:space="preserve">Valstybinės kalbos vartojimo ir taisyklingumo kontrolės vykdymas įmonėse, įstaigose, organizacijose </t>
  </si>
  <si>
    <t>Vyr. specialistas (kalbos tvarkytoja)</t>
  </si>
  <si>
    <t>Metodinių patarimų, straipsnių žiniasklaidoje, interneto svetainėje  rengimas</t>
  </si>
  <si>
    <t>Fizinių bei juridinių asmenų konsultavimas</t>
  </si>
  <si>
    <t>Už vaiko saugumą ir gerovę atsakingų institucijų veiksmų suderinamumas, teikiant koordinuotas paslaugas</t>
  </si>
  <si>
    <t>Savivaldybės jaunimo politikos programų ir priemonių rengimas bei įgyvendinimas</t>
  </si>
  <si>
    <t>Savivaldybės institucijų bei įstaigų veiklos koordinavimas jaunimo politikos srityje</t>
  </si>
  <si>
    <t>Duomenų apie savivaldybės teritorijoje gyvenančio jaunimo padėties rinkimas ir sisteminimas, pokyčių analizė, išvadų ir pasiūlymų teikimas</t>
  </si>
  <si>
    <t>Teisės ir personalo skyrius</t>
  </si>
  <si>
    <t>Patarimų dėl ginčo išsprendimo ne teismo tvarka, veiksmų dėl taikaus ginčo išsprendimo teikimas, taikos sutarties parengimas</t>
  </si>
  <si>
    <t>Duomenų teikimas Konkurencijos tarybai</t>
  </si>
  <si>
    <t>Biudžeto ir finansų skyrius</t>
  </si>
  <si>
    <t>Valstybinės žemės ir kito turto  perėmimo procedūrų vykdymas</t>
  </si>
  <si>
    <t>Turto valdymo skyrius, Architektūros ir urbanistikos skyrius</t>
  </si>
  <si>
    <t>Ekstremalių situacijų/ įvykių padarytų nuostolių apmokėjimas</t>
  </si>
  <si>
    <t>Fondo administravimas</t>
  </si>
  <si>
    <t>Finansinių įsipareigojimų vykdymas</t>
  </si>
  <si>
    <t>Duomenų ir pateisinamųjų dokumentų iš vežėjų rinkimas, sisteminimas, analizė ir teikimas Apskaitos, Biudžeto ir finansų skyriams</t>
  </si>
  <si>
    <t>Turto valdymo skyrius</t>
  </si>
  <si>
    <t>Ekstremalių situacijų/ įvykių padarytų nuostolių apmokėjimas, priemonių įsigijimas</t>
  </si>
  <si>
    <t xml:space="preserve">Finansinių įsipareigojimų vykdymas, proc. </t>
  </si>
  <si>
    <t>Komunikacijos su bendruomene ir visuomenės informavimo koordinavimas</t>
  </si>
  <si>
    <t>Dalyvavimas LSA veikloje, sprendžianti narių – savivaldybių bendruosius klausimus</t>
  </si>
  <si>
    <t>Kauno apskrities savivaldybių regioninis bendradarbiavimas, kvalifikacijos tobulinimas, projektų įgyvendinimas</t>
  </si>
  <si>
    <t>IT įrangos, programų, IS atnaujinimo viešųjų pirkimų organizavimas, įdiegtų programų, IS priežiūra ir plėtros organizavimas</t>
  </si>
  <si>
    <t>Įgyvendinamų programos priemonių koordinavimas</t>
  </si>
  <si>
    <t xml:space="preserve">Bendrasis skyrius </t>
  </si>
  <si>
    <t>Civilinės saugos ekstremaliųjų situacijų valdymo plano prevencinių priemonių rengimas (atnaujinimas)</t>
  </si>
  <si>
    <t>Vyr. specialistas (civilinei ir priešgaisrinei saugai)</t>
  </si>
  <si>
    <t xml:space="preserve">Administracijos struktūrinių padalinių, įstaigų, įmonių darbų saugos patikrinimų vykdymas, priešgaisrinės tarnybos parengties kontroliavimas </t>
  </si>
  <si>
    <t>Rajono civilinės saugos perspėjimo sistemos būklės kontroliavimas,  civilinės saugos mokymų organizavimas</t>
  </si>
  <si>
    <t>Pasirengimo mobilizacijai, demobilizacijai ir priimančios šalies paramos teikimo administravimas</t>
  </si>
  <si>
    <t xml:space="preserve">Duomenų rinkimas, sisteminimas, savivaldybės mobilizacijos plano rengimas </t>
  </si>
  <si>
    <t>Mobilizacinio ar priimančios šalies paramos teikimo mokymo organizavimas, koordinavimas</t>
  </si>
  <si>
    <t>Vyr. specialistas (mobilizacijai ir civilinei saugai)</t>
  </si>
  <si>
    <t>Vaizdo stebėjimo sistemos ir transporto priemonių greičio, raudono šviesoforo signalo pažeidimo fiksavimo sistemos įrangos nuomos, šių sistemų įrengimo ir priežiūros sutarties koordinavimas</t>
  </si>
  <si>
    <t xml:space="preserve"> Lietuvos Respublikos valstybės garantuojamos teisinės pagalbos įstatymo nustatyta tvarka teisinės informacijos, teisinės konsultacijos teikimas, valstybės ir savivaldybių institucijoms skirtų dokumentų rengimas, išskyrus procesinius dokumentus</t>
  </si>
  <si>
    <t>Socialinės paramos skyrius, Švietimo skyrius</t>
  </si>
  <si>
    <t>Rangos darbų viešųjų pirkimų organizavimas, rangos darbų koordinavimas, rangovo prisiimtų sutartinių įsipareigojimų vykdymo kontrolė, seniūnijų konsultavimas</t>
  </si>
  <si>
    <t>Paslaugų viešųjų pirkimų organizavimas, vykdomų veiklų koordinavimas, rangovo prisiimtų sutartinių įsipareigojimų vykdymo kontrolė</t>
  </si>
  <si>
    <t>Rangos darbų viešųjų pirkimų organizavimas, rangos darbų koordinavimas, rangovo prisiimtų sutartinių įsipareigojimų vykdymo kontrolė, miesto seniūnijos konsultavimas</t>
  </si>
  <si>
    <t>Janušavos g. rekonstravimo techninės dokumentacijos parengimo  koordinavimas, paslaugų teikėjo prisiimtų sutartinių įsipareigojimų vykdymo kontrolė</t>
  </si>
  <si>
    <t>Gluosnių g. rekonstravimo techninės dokumentacijos parengimo  koordinavimas, paslaugų teikėjo prisiimtų sutartinių įsipareigojimų vykdymo kontrolė</t>
  </si>
  <si>
    <t>Saulėlydžio  g. rangos darbų koordinavimas, rangovo prisiimtų sutartinių įsipareigojimų vykdymo kontrolė</t>
  </si>
  <si>
    <t>Birutės g. šaligatvių rekonstravimo viešojo pirkimo organizavimas, rangovo prisiimtų sutartinių įsipareigojimų vykdymo kontrolė</t>
  </si>
  <si>
    <t>V.Svirskio  g. rekonstrukcijos techninės dokumentacijos rengimo viešojo pirkimo organizavimas, paslaugų teikėjo prisiimtų sutartinių įsipareigojimų vykdymo kontrolė</t>
  </si>
  <si>
    <t>Janonio g. rekonstrukcijos darbų koordinavimas, rangovo prisiimtų sutartinių įsipareigojimų vykdymo kontrolė</t>
  </si>
  <si>
    <t>J. Biliūno g. rangos darbų koordinavimas, rangovo prisiimtų sutartinių įsipareigojimų vykdymo kontrolė</t>
  </si>
  <si>
    <t>Pėsčiųjų-dviračių tako Kėdainių miesto Šėtos g. rekonstravimo viešojo pirkimo organizavimas, rangos darbų koordinavimas, rangovo prisiimtų sutartinių įsipareigojimų vykdymo kontrolė</t>
  </si>
  <si>
    <t>Pėsčiųjų-dviračių tako Kėdainių miesto (nuo pėsčiųjų tilto "Vaivorykštė" iki J.Basanavičiaus g.) rekonstravimo techninės dokumentacijos rengimo koordinavimas, paslaugų teikėjo prisiimtų sutartinių įsipareigojimų vykdymo kontrolė</t>
  </si>
  <si>
    <t>Projektuojamos pėsčiųjų-dviračių tako dalis, m</t>
  </si>
  <si>
    <t>Projektuojamos rekonstruoti gatvės dalis, m</t>
  </si>
  <si>
    <t>~1021</t>
  </si>
  <si>
    <t>~520</t>
  </si>
  <si>
    <t>Projektuojamos gatvės dalis, m</t>
  </si>
  <si>
    <t>Vyr. specialistas (tarpinstitucinio bendradarbiavimo koordinatorius)</t>
  </si>
  <si>
    <t>~620</t>
  </si>
  <si>
    <t>~270</t>
  </si>
  <si>
    <t>Įrengiamų pėsčiųjų - dviračių takų, m</t>
  </si>
  <si>
    <t>~527</t>
  </si>
  <si>
    <t>~1790</t>
  </si>
  <si>
    <t>0</t>
  </si>
  <si>
    <t>J. Basanavičiaus g. šaligatvių bortų nužeminimo viešojo pirkimo organizavimas, rangos darbų koordinavimas, rangovo prisiimtų sutartinių įsipareigojimų vykdymo kontrolė</t>
  </si>
  <si>
    <t>Naudotų padangų, kurių turėtojų nustatyti neįmanoma arba kurie neegzistuoja, sutvarkymo paslaugos organizavimas</t>
  </si>
  <si>
    <t>Namų ūkiuose susidariusių asbesto atliekų tvarkymo organizavimas</t>
  </si>
  <si>
    <t>Tekstilės atliekų surinkimo konteinerių įsigijimo viešojo pirkimo organizavimas, sutarties vykdymo kontrolė</t>
  </si>
  <si>
    <t>Finansuoti išlaidas už  būsto suteikimą užsieniečiams, pasitraukusiems iš Ukrainos dėl Rusijos federacijos karinių veiksmų Ukrainoje</t>
  </si>
  <si>
    <t>Paramos pagal poreikį teikimas</t>
  </si>
  <si>
    <t>Pritaikytų šaligatvių vietų skaičius</t>
  </si>
  <si>
    <t>01.06</t>
  </si>
  <si>
    <t>Asociacijos "Krepšinio naktis" veiklos programai</t>
  </si>
  <si>
    <t>7/7</t>
  </si>
  <si>
    <t>Įgyvendinti Kėdainių rajono savivaldybės užimtumo didinimo programą</t>
  </si>
  <si>
    <t>Priemonės kordinavimas</t>
  </si>
  <si>
    <t>Vykdyti Kėdainių lopšelio-darželio „Žilvitis“ infrastruktūros modernizavimo projektą</t>
  </si>
  <si>
    <t>Įsigytų edukacinių priemonių skaičius</t>
  </si>
  <si>
    <t>Projekto koordinavimas, prekių įsigijimo viešųjų pirkimų organizavimas, tiekėjo prisiimtų sutartinių įsipareigojimų vykdymo kontrolė</t>
  </si>
  <si>
    <t xml:space="preserve">Vykdyti Pirminės asmens sveikatos priežiūros prieinamumo užtikrinimo Kėdainių raj. Pernaravos seniūnijos Langakių kaimo gyventojams programą </t>
  </si>
  <si>
    <t>Gyventojų, kuriems gali būti suteiktos reikalingos pirminės asmens sveikatos priežiūros (taip pat ir profilaktinio darbo) paslaugos, skaičius</t>
  </si>
  <si>
    <t>Kita dotacija kompensuoti iki 2022 m. birželio 13 d. savivaldybės patirtas išlaidas užsieniečiams, pasitraukusiems iš Ukrainos dėl Rusijos federacijos karinių veiksmų Ukrainoje, priimti ir pagalbai jiems teikti įgyvendinant Lietuvos Respublikos piniginės socialinės paramos nepasiturintiems gyventojams įstatymą</t>
  </si>
  <si>
    <t>Teikti vienkartines išmokas įsikurti gyvenamojoje vietoje savivaldybės teritorijoje ir (ar) mėnesines kompensacijas vaiko ugdymo pagal ikimokyklinio ir priešmokyklinio ugdymo programą</t>
  </si>
  <si>
    <t>18/12/8</t>
  </si>
  <si>
    <t>23/5/14/1</t>
  </si>
  <si>
    <t>13/2</t>
  </si>
  <si>
    <t>80</t>
  </si>
  <si>
    <t>Paraiškos teikimas, rangos darbų, projektavimo viešojo pirkimo organizavimas, rangos darbų koordinavimas, rangovo prisiimtų sutartinių įsipareigojimų vykdymo kontrolė</t>
  </si>
  <si>
    <t>Kompensuoti savivaldybės patirtas išlaidas valdant nepaprastąją padėtį dėl užsieniečių, pasitraukusių iš Ukrainos dėl Rusijos federacijos karinių veiksmų Ukrainoje</t>
  </si>
  <si>
    <t>3/24</t>
  </si>
  <si>
    <t>Modernizuoti gyventojų perspėjimo sistemą bei įrengti Ekstremalių situacijų operacijų centro patalpas</t>
  </si>
  <si>
    <t>Vyr. specialistas (civilinei saugai)</t>
  </si>
  <si>
    <t>Priemonės įgyvendinio organizavimas</t>
  </si>
  <si>
    <t>37</t>
  </si>
  <si>
    <t>Sutvarkyti naudotas padangas, kurių turėtojų nustatyti neįmanoma arba kuris neegzistuoja</t>
  </si>
  <si>
    <t>Sutvarkyti namų ūkiuose susidariusias asbesto atliekas</t>
  </si>
  <si>
    <t>Įsigyti tekstilės atliekų surinkimo konteinerius Kėdainių rajono savivaldybėje</t>
  </si>
  <si>
    <t>Sutvarkyta asbesto atliekų, t.</t>
  </si>
  <si>
    <t>Įsigytų konteinerių skaičius</t>
  </si>
  <si>
    <t xml:space="preserve">PATVIRTINTA                                                                                                                           Kėdainių rajono savivaldybės administracijos direktoriaus                            2022  m. kovo   9     d.  įsakymu Nr.AD-1-276                                        (Kėdainių rajono savivaldybės administracijos direktoriaus                            2022 m. gruodžio   d.  įsakymo Nr.AD-1-            redakcija)                               </t>
  </si>
  <si>
    <t>Krakių gimnazijos sporto aikštyno  bei J.Paukštelio  sporto aikštyno atnaujinimo techninės dokumentacijos parengimo koordinavimas</t>
  </si>
  <si>
    <t>Atkurti Nevėžio upės vientisumą, nugriaunant neeksploatuojamus hidroelektrinės statinius</t>
  </si>
  <si>
    <t xml:space="preserve">Projektinės dokumentacijos parengimas </t>
  </si>
  <si>
    <t>Teikti integralią pagalbą nuo 2022 m. sausio 1 d. iki 2022 m. gruodžio 31 d.</t>
  </si>
  <si>
    <t>Teikti socialines paslaugas dėl karinių veiksmų iš Ukrainos pasitraukusiems gyventojams savivaldybėje</t>
  </si>
  <si>
    <t>Panaudoti 2022-ųjų m. asignavimai, tūkst. Eur</t>
  </si>
  <si>
    <t>Planuota reikšmė</t>
  </si>
  <si>
    <t>Pasiekta reikšmė</t>
  </si>
  <si>
    <t>Nukrypimų nuo plano priežastys, pastabos, komentarai</t>
  </si>
  <si>
    <t>Kėdainių rajono savivaldybės administracijos 2022 metų veiklos plano įgyvendinimo ataskaita</t>
  </si>
  <si>
    <t>Panaudoti 2022-ųjų m. asignavimai</t>
  </si>
  <si>
    <t>Finansavimas 2022 m. programų vykdymui</t>
  </si>
  <si>
    <t>Kompleksiškai atnaujinti daugiabučių namų kvartalus (I etapas)</t>
  </si>
  <si>
    <t>Panudoti  2022-ųjų m. asignavimai, tūkst. Eur</t>
  </si>
  <si>
    <t xml:space="preserve">Tęsti gimnazijos pastato rekonstrukcijos darbai   </t>
  </si>
  <si>
    <r>
      <t>Savivaldybės biudžetas</t>
    </r>
    <r>
      <rPr>
        <b/>
        <sz val="10"/>
        <color theme="1"/>
        <rFont val="Times New Roman"/>
        <family val="1"/>
      </rPr>
      <t xml:space="preserve"> SB</t>
    </r>
  </si>
  <si>
    <r>
      <t xml:space="preserve">Valstybės biudžeto specialiosios tikslinės dotacijos lėšos </t>
    </r>
    <r>
      <rPr>
        <b/>
        <sz val="10"/>
        <color theme="1"/>
        <rFont val="Times New Roman"/>
        <family val="1"/>
      </rPr>
      <t>SBVB</t>
    </r>
  </si>
  <si>
    <r>
      <t xml:space="preserve">Aplinkos apsaugos rėmimo specialiosios programos lėšos </t>
    </r>
    <r>
      <rPr>
        <b/>
        <sz val="10"/>
        <color theme="1"/>
        <rFont val="Times New Roman"/>
        <family val="1"/>
      </rPr>
      <t>AA</t>
    </r>
  </si>
  <si>
    <r>
      <t xml:space="preserve">Iš pajamų už suteiktas paslaugas lėšos </t>
    </r>
    <r>
      <rPr>
        <b/>
        <sz val="10"/>
        <color theme="1"/>
        <rFont val="Times New Roman"/>
        <family val="1"/>
      </rPr>
      <t>ĮP</t>
    </r>
  </si>
  <si>
    <r>
      <t>Skolintos lėšos</t>
    </r>
    <r>
      <rPr>
        <b/>
        <sz val="10"/>
        <color theme="1"/>
        <rFont val="Times New Roman"/>
        <family val="1"/>
      </rPr>
      <t xml:space="preserve"> SK</t>
    </r>
  </si>
  <si>
    <r>
      <t xml:space="preserve">Kelių priežiūros ir plėtros programos lėšos </t>
    </r>
    <r>
      <rPr>
        <b/>
        <sz val="10"/>
        <color theme="1"/>
        <rFont val="Times New Roman"/>
        <family val="1"/>
      </rPr>
      <t>KPP</t>
    </r>
  </si>
  <si>
    <r>
      <t xml:space="preserve">Europos Sąjungos lėšos, užsienio fondų lėšos </t>
    </r>
    <r>
      <rPr>
        <b/>
        <sz val="10"/>
        <color theme="1"/>
        <rFont val="Times New Roman"/>
        <family val="1"/>
      </rPr>
      <t>ES</t>
    </r>
  </si>
  <si>
    <r>
      <t xml:space="preserve">Valstybės biudžeto lėšos </t>
    </r>
    <r>
      <rPr>
        <b/>
        <sz val="10"/>
        <color theme="1"/>
        <rFont val="Times New Roman"/>
        <family val="1"/>
      </rPr>
      <t>VB</t>
    </r>
  </si>
  <si>
    <r>
      <t xml:space="preserve">Privačios – investuotojų lėšos </t>
    </r>
    <r>
      <rPr>
        <b/>
        <sz val="10"/>
        <color theme="1"/>
        <rFont val="Times New Roman"/>
        <family val="1"/>
      </rPr>
      <t>PR</t>
    </r>
  </si>
  <si>
    <r>
      <t xml:space="preserve">Kiti finansavimo šaltiniai </t>
    </r>
    <r>
      <rPr>
        <b/>
        <sz val="10"/>
        <color theme="1"/>
        <rFont val="Times New Roman"/>
        <family val="1"/>
      </rPr>
      <t>KT</t>
    </r>
  </si>
  <si>
    <t>Statybos ir turto skyrius,             Vyr. specialistė (savivaldybės gydytoja)</t>
  </si>
  <si>
    <t>1/    3589/</t>
  </si>
  <si>
    <t>Įsigytos įrangos skaičius/ vidutinis atliktų ultragarsinių tyrimų skaičius 1 gydytojui</t>
  </si>
  <si>
    <t>Naujai atvykusių dirbti  į Kėdainių PSPC bei Kėdainių ligoninę specialistų, pagal programą, skaičius</t>
  </si>
  <si>
    <t>Įsigytos įrangos skaičius</t>
  </si>
  <si>
    <r>
      <t xml:space="preserve">Valstybės biudžeto specialiosios tikslinės dotacijos lėšos </t>
    </r>
    <r>
      <rPr>
        <b/>
        <sz val="10"/>
        <color theme="1"/>
        <rFont val="Times New Roman"/>
        <family val="1"/>
        <charset val="186"/>
      </rPr>
      <t>SBVB</t>
    </r>
  </si>
  <si>
    <t>Neveiksnių asmenų būklės peržiūrėjimo komisija peržiūrėjo 63 asmenų būklę</t>
  </si>
  <si>
    <t>Įgyvendinant programą vykdytas  E. sveikatos IS funkcionalumų palaikymas, atnaujinimas ir diegimas, IKT įrangos modernizavimas, apmokyti nauji darbuotojai</t>
  </si>
  <si>
    <t>Įgyvendinant programą savivaldybės biudžeto lėšomis dantų protezavimo paslauga suteikta 41 asmeniui</t>
  </si>
  <si>
    <t>Projektą įgyvendina Kėdainių PSPC. Savivaldybės indėlio 2022 m. nereikėjo.  Projekto įgyvendinimo metu tuberkulioze sergantiems pacientams, ambulatorinio gydymo metu  dalijami maisto talonai</t>
  </si>
  <si>
    <t>Programos lėšomis mokėtos lizingo įmokos už įsigytą  universalų distancinį valdymo rentgeno diagnostikos aparatą, pirkti tuberkulino mėginiai</t>
  </si>
  <si>
    <t xml:space="preserve"> Dalinai kofinansuotas PSPC įgyvendinamas projektas. Atliktas numatytų ambulatorijų patalpų remontas, įsigyta įranga pirminės sveikatos priežiūros paslaugų teikimui</t>
  </si>
  <si>
    <t xml:space="preserve">  Įgyvendinant projektą teiktos stacionarios Žemo slenksčio kabinete ir mobilios paslaugos 1562 lankytojams, įsigytos priemonės (atrankiniai greitieji ŽIV, Hepatitų C, B, sifilio testai,  vienkartinės dezinfekcinės, žaizdų gydymo  priemonės, utilizavimo konteineriai ir transportavimo įranga (krepšiai) mobilioms paslaugoms teikti) </t>
  </si>
  <si>
    <t>Ne Pagal šią priemonę planuota prisidėti prie LR SAM finansuojamos ES programos pritraukiant naujus specialistus, tačiau šios programos sąlygos  (dirbti įstaigoje ne mažiau kaip 7 m.) nebuvo patrauklios naujiems gydytojams</t>
  </si>
  <si>
    <t xml:space="preserve"> Metų medikės vardas ir sidabro ženklas „Už nuopelnus“ įteikta  Kėdainių PSPC vyr. slaugos specialistei, bendruomenės slaugytojai, COVID-19 mobiliojo patikros punkto koordinatorei Raimondai Pučėtienei</t>
  </si>
  <si>
    <t xml:space="preserve"> Programos lėšomis įsigyti baldai, 2 nešiojami kompiuteriai, smulkios medicininės įrangos</t>
  </si>
  <si>
    <t xml:space="preserve"> Baigti Langakių medicinos punkto įrengimo darbai</t>
  </si>
  <si>
    <t>Programos lėšomis dalinai finansuotos ambulatorijų ir medicinos punktų komunalinės  išlaidos, įsigyti 2 odontologiniai įrenginiai (Josvainių ir Dotnuvos amb.).</t>
  </si>
  <si>
    <t xml:space="preserve">Programos lėšomis išmokėtos lizingo įmokos  už įsigytą echoskopą. </t>
  </si>
  <si>
    <t>Programos lėšomis mokamos lizingo įmokos  už įsigytą ultragarsinį aparatą. Vienas gydytojas vidutiniškai atliko 354 vnt. ultragarsinius tyrimus</t>
  </si>
  <si>
    <t>Programos lėšomis mokėtos lizingo įmokos  už  endoskopinę įrangą su vežimėliu bei endoskopų plovimo ir dezinfekavimo mašiną. Dėl Covid-19 taikomų priemonių buvo pailgintas dezinfekcijos laikas tarp ligonių priėmimo, kas sąlygojo mažesnį priimtų pacientų skaičių</t>
  </si>
  <si>
    <t xml:space="preserve">Programos lėšomis mokamos lizingo įmokos už skaitmenizuoto mamografo įsigijimą, atlikta 5814 mamografijų ir vertinimo paslaugų </t>
  </si>
  <si>
    <t>Įsigyta ir sumontuota VŠĮ Kėdainių PSPC registratūroje Eilių valdymo sistema</t>
  </si>
  <si>
    <t xml:space="preserve">Įsigyti 2 vnt. anestezijos aparatų su paciento gyvybinių funkcijų montavimo sistema bei elektros energijos generatorius. Įmokėta pradinė lizingo įmoka. </t>
  </si>
  <si>
    <t xml:space="preserve">Įsigytas skaitmeninis rentgeno aparatas. Įmokėta pradinė lizingo įmoka. </t>
  </si>
  <si>
    <t>Iš programos lėšų 32 kabinetuose/patalpose įrengi kondicionieriai</t>
  </si>
  <si>
    <t xml:space="preserve">Savivaldybės visuomenės sveikatos rėmimo specialiosios programos lėšos buvo skirtos priemonėms Psichikos sveikatos stiprinimo srityje; Nelaimingų atsitikimų ir traumų prevencijos srityje; Aplinkos sveikatinimo srityje. Iš viso suplanuotos ir įvykdytos 29 priemonės </t>
  </si>
  <si>
    <t xml:space="preserve"> Programos lėšomis 698 paskatinti mokytojai už mokinių parengimą olimpiadoms ir pasiekimus, už inovatyvias ugdymo idėjas ir jų įgyvendinimą, 1 mokytojui iš dalies kompensuotas būsto nuomos mokestis, 1 - kompensuotos persikėlimo išlaidos</t>
  </si>
  <si>
    <t xml:space="preserve"> Finansuotos (konkurso būdu atrinktos) 36 vaikų vasaros poilsio ir užimtumo stovyklų programos, kuriose dalyvavo 941 vaikas, iš kurių  32  didelių ir labai didelių specialiųjų ugdymosi poreikių turintys vaikai</t>
  </si>
  <si>
    <t xml:space="preserve"> Už pasiekimus dalykinėse olimpiadose, konkursuose, meno festivaliuose ir sporto varžybose buvo atrinkti ir apdovanoti 128 mokiniai </t>
  </si>
  <si>
    <t xml:space="preserve"> Švietimo skyrius koordinavo 6 gimnazijų, Suaugusiųjų ir jaunimo mokymo centro, 3 progimnazijų, 5 pagrindinių mokyklų, mokyklos-darželio, 7 lopšelių-darželių, 3 neformaliojo vaikų švietimo mokyklų ir Švietimo pagalbos tarnybos veiklą. Ikimokyklinio ir priešmokyklinio ugdymo grupės veikė Josvainių ir Šėtos socialiniuose ugdymo centruose. Nuo 2022 m. rugsėjo 1 d., vykdant Mokyklų tinklo pertvarką, Truskavos pagrindinė mokykla prijungta prie Šėtos gimnazijos </t>
  </si>
  <si>
    <t xml:space="preserve"> Už puikius pedagoginio darbo rezultatus Kėdainių „Atžalyno“ gimnazijos lietuvių kalbos ir literatūros mokytoja metodininkė A. Krapikienė</t>
  </si>
  <si>
    <t xml:space="preserve"> "Spindulio" mokykloje atnaujintos WC patalpos, naujai įrengtos l/d "Žilvitis", m/d "Obelėlė" tvoros,  l/d "Puriena" keisti vartai, varteliai, atnaujinta virtuvė įranga</t>
  </si>
  <si>
    <t xml:space="preserve"> Darželių grupių bei dalies mokyklų klasių patalpose montuota vėdinimo (kondicionavimo) sistema</t>
  </si>
  <si>
    <t xml:space="preserve"> Mokykloje įrengta „Tylioji skaitykla“, atnaujinta biblioteka, suremontuoti 7 mokomieji kabinetai, 2 aukšto koridorius</t>
  </si>
  <si>
    <t xml:space="preserve"> Kofinansuoti 3 įstaigų dalinis dalyvavimas projektuose</t>
  </si>
  <si>
    <t xml:space="preserve"> Progimnazijoje atnaujintos visų kabinetų durys, suremontuota  koridoriaus  dalis (II a.)</t>
  </si>
  <si>
    <t xml:space="preserve"> Gavus papildomą finansavimą, įsigytos papildomos edukacinės priemonės ir baldai, įvesta priešgaisrinė ir saugos signalizacija, vykdyti baseino remonto darbai </t>
  </si>
  <si>
    <t xml:space="preserve"> Finansavimas skitas Šėtos bei Akademijos gimnazijoms, Surviliškio V.Svirskio bei Labūnavos pagrindinėms mokykloms </t>
  </si>
  <si>
    <t xml:space="preserve"> Einamaisiais metais atlikti fasado (nuo Didžiosios g. pusės) remonto darbai</t>
  </si>
  <si>
    <t xml:space="preserve"> Parengti ir ekspertuoti l/d "Vyturėlis" ir l/d. "Varpelis" modernizavimo techniniai projektai. Pradėtos rangos darbų įsigijimo procedūros. Rangos darbai - 2023 m. </t>
  </si>
  <si>
    <t xml:space="preserve"> Gavus papildomą finansavimą įsigytos papildomos edukacinės priemonės, apmokėjimas - 2023 m. </t>
  </si>
  <si>
    <t>11342</t>
  </si>
  <si>
    <t>Mokinių, gaunančių būtiniausius mokinio reikmenis, skaičius</t>
  </si>
  <si>
    <t>226/98</t>
  </si>
  <si>
    <t>Vaikų, gaunančių nemokamą maitinimą, skaičius</t>
  </si>
  <si>
    <t>502</t>
  </si>
  <si>
    <t>Asmenų, gaunančių šalpos išmokas, skaičius</t>
  </si>
  <si>
    <t>Asmenų, gaunančių išmokas vaikams, skaičius</t>
  </si>
  <si>
    <t>Neįgaliųjų, gavusių paslaugas, skaičius</t>
  </si>
  <si>
    <t>Nesikreipta dėl paslaugos</t>
  </si>
  <si>
    <t>Asmenų, gavusių kompensacijas, skaičius</t>
  </si>
  <si>
    <t>Finansavimą gali gauti asmenys, pateikę prašymą, tačiau pateiktų prašymų skirti kompensacijas 2022 m. nebuvo</t>
  </si>
  <si>
    <t xml:space="preserve">Asmenų, gavusių būsto nuomos ar išperkamosios būsto nuomos mokesčių dalies kompensaciją, skaičius </t>
  </si>
  <si>
    <t>Asmenų, gaunančių išmokas,  skaičius</t>
  </si>
  <si>
    <t>Gautos kompensacijos dalis, proc., per numatytą laikotarpį</t>
  </si>
  <si>
    <t>Asmenų, gaunančių išmokas, skaičius</t>
  </si>
  <si>
    <t xml:space="preserve">Teiktos socialinės paslaugos iš Ukrainos pasitraukusiems gyventojams </t>
  </si>
  <si>
    <t>Pagal poreikį teikta integralią pagalbą</t>
  </si>
  <si>
    <t>9/175</t>
  </si>
  <si>
    <t>Asmenų, kuriems suteikta psichologinė, teisinė, savipagalbos, socialinių darbuotojų konsultacinė pagalba</t>
  </si>
  <si>
    <t>Einamaisiais metais pagal poreikį atliktų  remontų socialiniuose būstuose skaičius, proc.</t>
  </si>
  <si>
    <t xml:space="preserve"> 2022 m. projektinėse veiklose dalyvavo 266 dalyviai. Teikiamos psichologo paslaugos ir pozityvios tėvystės užsiėmimai. Asmenys noriai naudojasi paslaugomis, ypatingai psichologų pagalba</t>
  </si>
  <si>
    <t xml:space="preserve"> 2022 m. įsigyti  2socialiniai būstai. ES projektas baigtas įgyvendinti.</t>
  </si>
  <si>
    <t xml:space="preserve"> Socialiniuose būstuose keisti langai, atlikti elektros instaliacijos, vandentiekio remonto, vamzdynų, sanitarinių įrenginių keitimo (remonto) ir kiti darbai</t>
  </si>
  <si>
    <t xml:space="preserve"> Piniginės socialinės paramos gavėjų skaičius ženkliai išaugo dėl pasikeitusių teisės aktų, kurie reglamentavo Valstybės remiamų pajamų didėjimą, kuris tiesiogiai susijęs tiek su kompensacijos dydžiu, tiek nustatant teisę skirti kompensaciją būsto šildymui, šaltam bei karštam vandeniui</t>
  </si>
  <si>
    <t xml:space="preserve"> Mokinių ir lėšų augimą lėmė skiriamų lėšų dydžio maisto produktams įsigyti didėjimas bei Socialinės paramos mokiniams įstatymo pakeitimai, susiję su socialinės paramos skyrimu netestuojant pajamų I-II klasę lankantiems mokiniams</t>
  </si>
  <si>
    <t xml:space="preserve"> Globojamų asmenų su sunkia negalia skaičius pastaraisiais metais didėja, daugėja tiek dienos socialinės globos paslaugų  namuose, tiek stacionariose įstaigose gavėjų</t>
  </si>
  <si>
    <t xml:space="preserve">  502 vaikai iš dalies arba visiškai atleisti nuo mokesčio už maitinimą. Lėšų reikėjo daugiau, kadangi ukrainiečių vaikams (46) kompensuota 100 proc. </t>
  </si>
  <si>
    <t xml:space="preserve"> 2138 mokiniui kompensuota nemokamo maitinimo kaina. </t>
  </si>
  <si>
    <t xml:space="preserve"> Asmenims išmokėtos tikslinės kompensacijos</t>
  </si>
  <si>
    <t xml:space="preserve"> Išmoka skirta 8846 vaikams</t>
  </si>
  <si>
    <t xml:space="preserve"> Įgyvendinti 6 Kėdainių rajono neįgaliuosius atstovaujančių organizacijų pateikti socialinės reabilitacijos paslaugų neįgaliems asmenims projektai, kuriuose dalyvavo  479 neįgalūs asmenys</t>
  </si>
  <si>
    <t xml:space="preserve"> Neįgaliųjų poreikiams pritaikyti 7 būstai</t>
  </si>
  <si>
    <t xml:space="preserve"> Vykdytas viešinimas dėl galimybės pasinaudoti šia paslauga, 9 asmenys (šeimos) kreipėsi dėl kompensacijų</t>
  </si>
  <si>
    <t xml:space="preserve"> 4 asmenims teikta išmoka asmeninei pagalbai teikti ir administruoti. Pagal poreikį panaudota mažesnė lėšų suma iš SBVB, kadangi paslaugos buvo finansuotos iš projekto "Kompleksinių paslaugų teikimas Kėdainių rajono savivaldybėje"</t>
  </si>
  <si>
    <t xml:space="preserve"> Išlaidos finansuotos 437 asmenims</t>
  </si>
  <si>
    <t xml:space="preserve"> Parama suteikta 182 asmenims</t>
  </si>
  <si>
    <t xml:space="preserve"> Išmokos skirtos 24 asmenims (10 šeimų).</t>
  </si>
  <si>
    <t xml:space="preserve"> Finansuotos pagal sutartis socialinės paslaugos asmenims, kurias teikia kitos savivaldybės.</t>
  </si>
  <si>
    <t xml:space="preserve"> 498 asmenims kompensuotas kainų skirtumas už šildymą. Lėšų poreikis kompensacijoms skiriamas atsižvelgiant į gyventojų gaunamas pajamas, šildymo sezono trukmę</t>
  </si>
  <si>
    <t xml:space="preserve">  5796 asmenims kompensuota karšto ir šalto vandens pardavimo kaina. </t>
  </si>
  <si>
    <t xml:space="preserve">  267 vaikams, gimusiems Lietuvoje ir gyvenantiems Kėdainių r. savivaldybėje mokėtos 100 Eur vienkartinės išmokos</t>
  </si>
  <si>
    <t xml:space="preserve"> 3591 asmeniui teikta kompensacija</t>
  </si>
  <si>
    <t>Metų socialinio darbuotojo apdovanojimas skirtas Pelėdnagių seniūnijos socialinio darbo specialistei Vilmai Paškevičienei</t>
  </si>
  <si>
    <t xml:space="preserve"> 2022 m. UAB "Kėdbusas" finansuota už keleivių, turinčių teisę į lengvatas (moksleivius, senjorus ir neįgaliuosius pagal LT Transporto lengvatų įstatymą, užsieniečius, pasitraukusius iš Ukrainos dėl Rusijos Federacijos karinių veiksmų)  vežimą. </t>
  </si>
  <si>
    <t xml:space="preserve"> Įstaiga paslaugas teikė 21asmeniui</t>
  </si>
  <si>
    <t xml:space="preserve"> Projektą  įgyvendina  Kėdainių socialinės globos namai. Paslaugos teiktos 5 asmenims, iš kurių 4 - su  negalia</t>
  </si>
  <si>
    <t xml:space="preserve"> Finansuoti 9 vaikų dienos centrai: Kėdainių pagalbos šeimai centro vaikų dienos centras (25 vaikai), VšĮ „Laiptai į viltį“ (20 vaikų), Vaikų dienos centras „Tavo svajonė“ (20 vaikų), Gudžiūnų bendruomenės centras (25 vaikai), Ažytėnų bendruomenės centras (15 vaikų), Asociacija „Trinus“ (25 vaikai), Tiskūnų bendruomenės centras (15 vaikų), Alternatyviojo ugdymo centras (15 vaikų), "Mes kitokie vaikai" (15 vaikų)</t>
  </si>
  <si>
    <t xml:space="preserve"> Teikta pagalba krizines situacijas ir smurtą artimoje aplinkoje išgyvenantiems asmenims, smurto artimoje aplinkoje prevencinė ̸ švietėjiška veikla, taip pat veikla skirta lyčių lygybės klausimams, šeimos gerovės didinimui bei socialinės atskirties mažinimui, vykdyta Daiktų ir Maisto banko paslauga</t>
  </si>
  <si>
    <t xml:space="preserve">  Lėšos skirtos Krakių M.Katkaus gimnazijai, Kėdainių kultūros centrui bei Pagalbos šeimai centrui</t>
  </si>
  <si>
    <t xml:space="preserve"> Projekto veiklos įgyvendintos 2021m., pervesta ES lėšų dalis administracijai</t>
  </si>
  <si>
    <t>Programoje dalyvaujančių vaikų skaičius/pamokų skaičius</t>
  </si>
  <si>
    <t>6/3</t>
  </si>
  <si>
    <t>18/12/15</t>
  </si>
  <si>
    <t>Užimta vieta 2021/2022m. LKL čempionate/ žiūrovų, stebinčių rungtynes, skaičiaus vidurkis/socialinių projektų krašto bendruomenei skaičius / vasaros stovyklų kėdainiečiams vaikams skaičius</t>
  </si>
  <si>
    <t xml:space="preserve">      10/      800 /19/2</t>
  </si>
  <si>
    <t>Užimta vieta LFF pirmosios lygos pirmenybėse / žiūrovų, stebinčių rungtynes, skaičiaus vidurkis/ sportinių-mokomųjų stovyklų skaičius/išugdytų kėdainiečių, atstovaujančių FK "Nevėžis" suaugusiųjų komandoje, skaičius</t>
  </si>
  <si>
    <t>5-6 /300/8   /6</t>
  </si>
  <si>
    <t>3 /~200/9/9</t>
  </si>
  <si>
    <t>24/5/14/3</t>
  </si>
  <si>
    <t>250/8/9</t>
  </si>
  <si>
    <t>Turnyrų, kuriuose dalyvauta, skaičius/ Tarptautinių FIBA "Challenger" turnyrų, kuriuose dalyvauta, skaičius</t>
  </si>
  <si>
    <t>13/4</t>
  </si>
  <si>
    <t xml:space="preserve"> Kultūros ir sporto skyrius, bendradarbiaudamas su rajono sporto nevyriausybinėmis organizacijomis, biudžetinėmis įstaigomis, 2022 m. organizavo krepšinio, futbolo, bokso, šachmatų, stalo teniso, sportinių šokių, lengvosios atletikos,  dviračių sporto, karate, kultūrizmo, žolės riedulio ir kitų sporto šakų varžybas, respublikinius, tarptautinius ir kitus renginius. </t>
  </si>
  <si>
    <t xml:space="preserve"> Organizuotos  mokymo plaukti pamokos 2–3 klasių mokiniams Kėdainių rajono baseinuose. Mokymo plaukti programa finansuojama Lietuvos plaukimo federacijos informacijos ir paslaugų biuro (18 pamokų rudens ciklas) ir savivaldybės  (14 pamokų pavasario ciklas) lėšomis. Programoje dalyvavo 7 ugdymo įstaigos.</t>
  </si>
  <si>
    <t xml:space="preserve"> Organizuotos rajoninės tarporganizacinės neįgaliųjų šaškių, bočios, stalo teniso varžybos, paraplegikų spartakiada, žygiai su šiaurietiškomis lazdomis,  Dalyvauta respublikinės bočios varžybose, rankų lenkimo čempionate. Suorganizuotos 3 sportinės stovyklos pasiruošti varžyboms</t>
  </si>
  <si>
    <t xml:space="preserve"> Pasiruošimui ir dalyvavimui šalies ir tarptautiniuose sporto renginiuose įvyko 11 sporto stovyklų, jose  dalyvavo 99 sportininkai. Organizuotos aerobinės gimnastikos, krepšinio, šachmatų, šaškių, teniso, stalo teniso, turizmo, sportinių šokių, dviračių sporto, karate, kultūrizmo, žolės riedulio ir kitų sporto šakų varžybos ir kiti renginiai. Kėdainių rajono sportininkai ir komandos šalies pirmenybėse, čempionatuose, tarptautinėse varžybose įvairaus amžiaus grupėse ir atskirose sporto šakose laimėjo 125 medalius</t>
  </si>
  <si>
    <t xml:space="preserve"> Finansuotos 5 sporto veiklos programos</t>
  </si>
  <si>
    <t xml:space="preserve"> Krepšinio komanda „Nevėžis“ 2021/2022 m. LKL čempionate iškovojo 10 vietą</t>
  </si>
  <si>
    <t xml:space="preserve"> Užimta 3 vieta LFF Optibet Pirmosios lygos pirmenybėse, sužaista 30 rungtynių, iškovota 17 pergalių, 7 kartus - lygiosios.  suorganizuotos 9 treniruotės stovyklos. "Nevėžio" vyrų komandos sudėtį papildė 9 jaunieji ugdytiniai futbolininkai</t>
  </si>
  <si>
    <t xml:space="preserve"> Suorganizuota 14 stovyklų, įvairaus amžiaus grupėse šalies ir tarptautinėse varžybose boksininkai iškovojo 24 medalius </t>
  </si>
  <si>
    <t xml:space="preserve"> Dalyvauta 8 šalies vaikų, jaunių ir jaunimo pirmenybėse įvairiose amžiaus grupėse, 9 jauni žaidėjai papildė „Nevėžio“ komandą</t>
  </si>
  <si>
    <t xml:space="preserve"> 2022 m. komanda 3 kartus pateko į  FIBA "Challenger" serijos  turnyrus. Per sezoną sudalyvauta 13-oje turnyrų</t>
  </si>
  <si>
    <t xml:space="preserve"> Finansuota 14 gyventojų fizinio aktyvumo plėtros bei 11 sporto veiklos projektų. Projektų veiklose dalyvavo per 2,1 tūkst. asmenų</t>
  </si>
  <si>
    <t xml:space="preserve"> Projekto veiklos fiziškai įgyvendintos 2021 m. Pervestos ES lėšų dalis</t>
  </si>
  <si>
    <t xml:space="preserve"> Atnaujinta vaikų ir krepšinio žaidimo aikštelė (Chemikų g. 20), prie Šėtos g. 110 namo, įrengti nauji saugos atitvarai futbolo manieže (Rasos g.), įrengta nauja vaikų žaidimų aikštelė  prie Daukšos g. 52, atnaujinta Aristavos BC krepšinio aikštelės danga, vykdyti smulkūs remonto darbai esančiose žaidimų aikštelių erdvėse</t>
  </si>
  <si>
    <t xml:space="preserve"> Parengtas stadiono ir sporto aikštyno atnaujinimo techninis projektas, teikta paraiška finansavimui gauti, tačiau finansavimas neskirtas</t>
  </si>
  <si>
    <t xml:space="preserve"> Parengti J. Paukštelio progimnazijos, Krakių M.Katkaus gimnazijos aikštynų atnaujinimo projektai</t>
  </si>
  <si>
    <t xml:space="preserve"> Sutvarkyta nuogrinda Parko g. 4</t>
  </si>
  <si>
    <t>Česlovo Milošo premijos  laureatų skaičius</t>
  </si>
  <si>
    <t>7  kolektyvams skirta lėšų tautinių, archeologinių, istorinių kostiumų ar jų dalių įsigijimui bei mėgėjų meno kolektyvų muzikos instrumentų įsigijimui</t>
  </si>
  <si>
    <t>0/0/0</t>
  </si>
  <si>
    <t xml:space="preserve"> Tęsti kultūros centro tiek išorės, tiek vidaus  rekonstrukcijos darbai </t>
  </si>
  <si>
    <t xml:space="preserve"> Pakeisti kultūros centro langai pagal parengtą projektą</t>
  </si>
  <si>
    <t xml:space="preserve">Kultūros ir sporto skyrius formavo ir įgyvendino rajono savivaldybės kultūros politiką muziejų, bibliotekų, etninės kultūros, meno mėgėjų veikloje bei kitose kultūros srityse, rūpinosi gyventojų bendrosios kultūros ugdymu.  Skyrius organizavo, finansavo 40 kultūrinių renginių, dalinai finansuota 4 knygų leidyba </t>
  </si>
  <si>
    <t>Konkurso būdu iš pateiktų 32 paraiškų,  finansuotas 21 projektas, kurių metu organizuoti 62 edukaciniai užsiėmimai ir seminarai, 17 parodų ir 102 kiti renginiai. Projektų veiklose dalyvavo 5344 dalyviai ir žiūrovai.</t>
  </si>
  <si>
    <t>Krašto kultūros premija įteikta  Jūratei Gudliauskienei už etninės kultūros puoselėjimą ir propagavimą, aktyvią kultūrinę meninę veiklą ir Kėdainių krašto garsinimą</t>
  </si>
  <si>
    <t xml:space="preserve">Liaudiškų šokių grupė „Volungė“ dalyvavo tarptautiniame šokių ir muzikos festivalyje „Cote d‘azur“ (Italija–Prancūzija), Vaikų popchorų „Perliukai“ ir „Skambantys Perliukai“, duetas „Kipras+Urtė ir solistai dalyvavo tarptautiniame vaikų ir jaunimo konkurse-festivalyje „Summer talent league“ (Ispanija),  Kėdainių kultūros centre pirmą kartą Kėdainiuose unikalaus, vienintelio Ukrainoje viso kūno šešėlių teatro trupė iš Kyivo „Papasony“ kėdainiečiams pristatė spektaklį „Pasąmonės šnabždesiai… Sapnai“.
</t>
  </si>
  <si>
    <t xml:space="preserve"> Finansuoti 5 jaunimo ir/ar su jaunimu dirbančių organizacijų projektai, į kurių veiklas įsitraukė  983 jaunuoliai (14–29 m.)</t>
  </si>
  <si>
    <t xml:space="preserve"> Finansuota Kėdainių rajono mokinių savivaldos plėtros  programa, kurios priemonės skirtos stiprinti ir plėtoti rajono mokinių savivaldos institucijas</t>
  </si>
  <si>
    <t>2022 m. rajone veikė 5 atvirosios jaunimo erdvės bei 1 atviras jaunimo centras.  Konkurso būdu finansuoti 4 projektai, kurių veiklose dalyvavo 281 jaunuolis</t>
  </si>
  <si>
    <t>Savanoriškos tarnybos įgyvendinimą rajone koordinuoja LPF "Tavo svajonė". Programos veikloje dalyvavo 6 jaunuoliai</t>
  </si>
  <si>
    <t>Atliktas jaunimo problematikos tyrimas, siekiant ištirti jaunimo problemas mokymosi, darbo, laisvalaikio, dalyvavimo, fizinės ir psichinės sveikatos bei kt srityse</t>
  </si>
  <si>
    <t xml:space="preserve">Pirmą kartą suorganizuotas Tarptautinis jaunimo dienos renginys, turėjęs didelį jaunimo susidomėjimą ir populiarumą </t>
  </si>
  <si>
    <t>Programa, kurios tikslas sudaryti palankias sąlygas kokybiškam jaunimo užimtumui,   susidomėjo 4 darbdaviai. Įdarbinti buvo 6jaunuoliai (14-19 m.)</t>
  </si>
  <si>
    <t>Konkurso būdu finansuoti 8 projektai, skirti nevyriausybinių organizacijų veiklos stiprinimui, partnerystės ir bendradarbiavimo, sprendžiant vietos bendruomenei aktualius klausimus, skatinimui, vietos bendruomenės aktyvinimui ir telkimui, vyresnio amžiaus žmonių įsitraukimo į aktyvų visuomeninį (bendruomeninį) gyvenimą, telkimosi bendrauti ir savitarpio pagalbos skatinimui, socialinio verslo plėtrai ir / ar pasirengimui jį kurti, teikti viešąsias paslaugas</t>
  </si>
  <si>
    <t>Lėšos skirtos bendruomeninių organizacijų patalpų ir turto draudimo, komunalinių paslaugų ir kitų išlaidų iš dalies finansavimui</t>
  </si>
  <si>
    <t>Dalinai finansuoti nevyriausybinių ir bendruomeninių organizacijų vietos projektai. 2022 metais buvo įgyvendinama 20 vietos projektų, iš kurių 12 baigti įgyvendinti.</t>
  </si>
  <si>
    <t>Dalinai finansuoti nevyriausybinių ir bendruomeninių organizacijų vietos projektai. 2022 m. užbaigtos 17 projektų veiklos, 3 projektų veiklos bus vykdomos 2023 m.</t>
  </si>
  <si>
    <t xml:space="preserve">Įgyvendinti 9 projektai, kurių veiklose dalyvavo apie 830 vietos bendruomenių narių (gyventojų) </t>
  </si>
  <si>
    <t>Suorganizuotas Savanorių dienos paminėjimas, įsteigtas savivaldybės savanorio ženklelis. Suorganizuotas NVO forumas, mokymai.</t>
  </si>
  <si>
    <t>Projekto veiklos įgyvendintos. Atnaujintas pastato fasadas, pastatas pritaikytas neįgaliesiems (įrengtas keltuvas), įrengtos naujos 4 ekspozicijos</t>
  </si>
  <si>
    <t>Projekto veiklos įgyvendintos. Atlikta pastato rekonstrukcija, modernizuotos vidaus erdvės, įsigytos žiūrovų kėdės, scenos užuolaidos ir kita įranga</t>
  </si>
  <si>
    <t>Kreiptasi  į NŽT dėl sklypo atskyrimo ir suformavimo</t>
  </si>
  <si>
    <t>Vadovaujantis Kėdainių krašto garbės piliečio Česlovo Milošo premijos konkurso nuostatų 13 p.  konkursas laikomas neįvykusiu, jeigu pateikiami raštai-rekomendacijos, pristatantys mažiau kaip 3 pretendentus</t>
  </si>
  <si>
    <t>Skaičius objektų, esančių Kultūros vertybių registre, kurių duomenys bus tikslinami, ir skaičius objektų, kurie planuojami įrašyti į Kultūros vertybių registrą</t>
  </si>
  <si>
    <t>1/7</t>
  </si>
  <si>
    <t>Restauruojamų objektų skaičius</t>
  </si>
  <si>
    <t>77</t>
  </si>
  <si>
    <t>0/1</t>
  </si>
  <si>
    <t>Atnaujintų objektų skaičius</t>
  </si>
  <si>
    <t>Įrengtų WiFi prieigos taškų  skaičius (iš viso)</t>
  </si>
  <si>
    <t>Parengta techninė dokumentacija / atlikta einamaisiais metais numatytų darbų, proc.</t>
  </si>
  <si>
    <t>0/0</t>
  </si>
  <si>
    <r>
      <t xml:space="preserve">Tvarkyti ir plėtoti </t>
    </r>
    <r>
      <rPr>
        <u/>
        <sz val="10"/>
        <color theme="1"/>
        <rFont val="Times New Roman"/>
        <family val="1"/>
        <charset val="186"/>
      </rPr>
      <t>kaimiškųjų seniūnijų</t>
    </r>
    <r>
      <rPr>
        <sz val="10"/>
        <color theme="1"/>
        <rFont val="Times New Roman"/>
        <family val="1"/>
        <charset val="186"/>
      </rPr>
      <t xml:space="preserve"> kelius ir gatves, atlikti kelių ir gatvių kokybės kontrolę, techninę priežiūrą, techninių projektų ekspertizę, eismo saugumo auditus</t>
    </r>
  </si>
  <si>
    <r>
      <t>Parengti Babėnų kvartalo gatvių įrengimo projektus ir įrengti gatves (II etapas) (</t>
    </r>
    <r>
      <rPr>
        <i/>
        <sz val="9"/>
        <color theme="1"/>
        <rFont val="Times New Roman"/>
        <family val="1"/>
        <charset val="186"/>
      </rPr>
      <t xml:space="preserve">Pergalės g., Žilvičių g., Draugystės g., Saulėlydžio g., Alksnių g., Daumantų g., Karklų g., Vyšnių sk., Jubiliejaus ir Kosmonautų g. akligatviai) </t>
    </r>
  </si>
  <si>
    <r>
      <t xml:space="preserve">Rekonstruoti miesto gatvių šaligatvius </t>
    </r>
    <r>
      <rPr>
        <i/>
        <sz val="9"/>
        <color theme="1"/>
        <rFont val="Times New Roman"/>
        <family val="1"/>
        <charset val="186"/>
      </rPr>
      <t>(Lakštingalų g.,  Sporto takas, Rasos g., Aušros  g.,Liaudies g., S.Dariaus ir Girėno g., Liepų al, )</t>
    </r>
  </si>
  <si>
    <t>Parengtų bendrųjų, specialiųjų, detaliųjų, geodezinių planų skaičius</t>
  </si>
  <si>
    <t>2022 m. Kėdainių TVIC sulaukė 28,8 proc. daugiau lankytojų nei 2021 m. (iš viso 10,3 tūkst. lankytojų). 81,4 proc. visų lankytojų - lietuviai, 18,6 proc. - užsienio turistai. Didžioji dalis užsienio turistų - lenkai bei latviai.</t>
  </si>
  <si>
    <t xml:space="preserve">2022 m. išleista 2 000 vnt. miesto/rajono žemėlapių LT ir EN,  1 500 vnt. brošiūrų, 2 500 vnt. atvirukų, 1 500 vnt. skirtukų, 500 vnt. reklaminių maišelių "Kėdainiai".
</t>
  </si>
  <si>
    <t xml:space="preserve">Kėdainių TVIC vykdė lankytojų, kaimo turizmo, apgyvendinimo įmonių, muziejų duomenų apskaitą ir analizę </t>
  </si>
  <si>
    <t>Kėdainių TVIC dalyvavo turizmo parodoje "Adventur", Jūros šventės, Ukmergės šventės ir "Sostinės dienų" turizmo gatvėse. Dalyvavimas miestų švenčių turizmo gatvėse itin pasiteisina, nes pasiekia tikslingą ir plačią tikslinę auditoriją</t>
  </si>
  <si>
    <t xml:space="preserve">Informacija populiarinanti  Kėdainių kraštą, talpinamos socialiniame tinkle „Facebook“ lietuvių ir anglų kalbomis (,,Kėdainių turizmo ir verslo informacijos centras“, ,,Kėdainių senamiestis“, ,,Kėdainiai tourism and business“): pateikiama aktuali informacija apie renginius, lankytinus objektus ir paslaugas. Skelbiami įrašai Kėdainių TVIC Instagram ir Twitter paskyrose. Taip pat apie TVIC veiklą ir naujienas skelbiama Kėdainių rajono spaudai bei televizijai. Organizuoti įvairūs konkursai. suteikta galimybė naudotis mobiliąja programėle "Visit Kėdainiai". </t>
  </si>
  <si>
    <t>Įgyvendinant 2022 m. programą sutvarkyta Šėtos bažnyčios pagrindinio korpuso stogo dalis, Kėdainių Šv. Jurgio bažnyčioje vykdyta vargonų restauracija, prisidėta prie Dotnuvos bažnyčios bokštų tvarkybos darbų, vykdyti  Kėdainių evangelikų liuteronų bažnyčios fasadų tvarkybos darbai</t>
  </si>
  <si>
    <t>Parengtas Pirmojo žuvusio Lietuvos savanorio P.Lukšio kapo ir Lietuvos karių kapų teritorijos tvarkybos projektas, užbaigti 1919 m. memorialinio paminklo, esančio Koliupės k., tvarkybos darbai, Atminties skvere suformuotos 2 kalvelės ir  įamžinti Nepriklausomybės kovų dalyviai</t>
  </si>
  <si>
    <t xml:space="preserve">Projekto veiklos įgyvendintos 2021 m. Pareiškėjui pervesta ES lėšų dalis. </t>
  </si>
  <si>
    <t>Atlikti Pašėtės k. koplytstulpio tvarkomieji paveldosauginiai darbai, sutvarkyti Paberžės 1863 m. sukilimo muziejaus teritorijoje esantys mediniai koplytstulpiai, atlikti monumentinio kryžiaus (Surviliškio k.) apsauginio stogelio remonto darbai, atlikti Surviliškio k. koplytėlės einamieji priežiūros darbai</t>
  </si>
  <si>
    <t>priemonės vykdymas pagal poreikį. 2022 m. apmokėtos rengiamo tvarkybos projekto ekspertizės dalinės išlaidos</t>
  </si>
  <si>
    <t>Demontuotos sovietų karių skulptūros Šėtos miestelyje bei Kėdainių miesto Klevų g. kapinėse, suremontuota atraminė sienutė  Vilniaus g. 3 (Kėdainiai), atlikti   Lančiūnavos dvaro sodybos sandėlio avarinės būklės likvidavimo darbai</t>
  </si>
  <si>
    <t>Dalyvaujamojo biudžeto principu, atrinkus 2 projektus, atnaujintas pliažas ties Justinavos sodais, taip pat suremontuotas kabantis tiltelis per Nevėžio upę Sirutiškyje, sutvarkyta aplinka</t>
  </si>
  <si>
    <t>Atlikti daliniai Šlapaberžės dvaro, esančio Stoties g. 1 Šlapaberžės k., avarinės būklės likvidavimo darbai</t>
  </si>
  <si>
    <t>Projektas įgyvendintas. 2022 m. Kėdainių ir Raseinių rajonuose  pastatyta po interaktyvų informacinį terminalą su lankytinomis šių rajono vietomis.</t>
  </si>
  <si>
    <t>Parengti 36 kultūros paveldo objektų būklės patikrinimo aktai su fotofiksacija, taip pat 14 - rajono gyventojams dėl sandorių. Atliktas kultūros paveldo objektų stebėsenos sisteminimas ir projektų bei vertinimo aktų dokumentacijos archyvo kūrimas</t>
  </si>
  <si>
    <t>2022 m. parengtas minareto restauravimo tvarkomųjų paveldosaugos darbų projektas, atlikta specialioji ekspertizė.</t>
  </si>
  <si>
    <t>Projektą įgyvendina  Kultūros infrastruktūros centras. 2022 m. pradėti Paberžės dvaro ir Švč. Mergelės Marijos Apsilankymo bažnyčios statinių komplekso svirno (u.k. 31163) ir klebonijos (u.k. 10959) restauravimo darbai (vertė ~314 tūkst. Eur)</t>
  </si>
  <si>
    <t>Mieste ir rajone įrengti nauji/atnaujinti  informaciniai kelio ženklai Nr.628 ( krypties rodyklės) į lankytinas vietas (14 vnt.), pagaminti 63 medinės nuorodų lentelės Camino Lituano keliui, pasirašytos sutartys dar dėl 14 nuorodų gamybos ir įrengimo</t>
  </si>
  <si>
    <t>Vykdyta parengto Rezistentų paminklinio akmens prieigų (Skongalio g. gale) ir dviračio tako nuo rezistentų paminklinio akmens iki senojo Kėdainių miesto uosto Nevėžio dešiniajame krante rekonstrukcijos techninis darbo projekto ekspertizė, esant pastaboms -  tikslintas projektas</t>
  </si>
  <si>
    <t>Parengta Bakainių piliakalnio teritorijos topografinė nuotrauka, įsigyta Bakainių piliakalnio su priešpiliu ir papiliu priešpilio (u.k. KVR 23742) inžinerinių geologinių tyrimų atlikimo paslauga. Kreiptasi į KPD dėl finansavimo, tačiau KPD finansavimo neskyrė.</t>
  </si>
  <si>
    <t>Įrengta ledo arenos triukšmo mažinimo sienelė, parengtas miesto parko vartų atnaujinimo projektas</t>
  </si>
  <si>
    <t>Prieš rengiant techninį projektą vykdytos Akademijos parko takų inventorizavimo procedūros</t>
  </si>
  <si>
    <t>Parengtas ir rajono taryboje patvirtintas Kėdainių rajono atsinaujinančių energijos išteklių plėtros  planas</t>
  </si>
  <si>
    <t>Įrengiamų vandentiekio, buitinių nuotekų tinklų, m/  darbų atlikimo proc. einamaisiais metais</t>
  </si>
  <si>
    <t>2552 /35</t>
  </si>
  <si>
    <t>2552/35</t>
  </si>
  <si>
    <t>1/     1769</t>
  </si>
  <si>
    <t>1/3018</t>
  </si>
  <si>
    <t>Parengtos techninės dokumentacijos skaičius / Įrengiamų vandentiekio ir  nuotekų tinklų, proc., nuo visų planuojamų įrengti tinklų</t>
  </si>
  <si>
    <t>1 / ~20</t>
  </si>
  <si>
    <t>1 / ~17</t>
  </si>
  <si>
    <t>Įrengtas gręžinys/ pastatytų vandens kolonėlių /  gerinimo stočių skaičius /  techninio projekto parengimas</t>
  </si>
  <si>
    <t>Parengtas techninis projektas</t>
  </si>
  <si>
    <t xml:space="preserve"> 5 pėsčiųjų perėjos J.Basanavičiaus g. pritaikytos neįgaliesiems, nužeminti šaligatvių bortai, </t>
  </si>
  <si>
    <t>Parengtas pėsčiųjų dviračių tako atkarpos įrengimo  nuo "Vaivorykštės" tilto iki J.Basanavičiaus g. (~1,8 km) techninis projektas</t>
  </si>
  <si>
    <t>Projektų, vykdomų apmokėjimo kompensavimo būdus, skaičius</t>
  </si>
  <si>
    <t>Projekto veiklos fiziškai įgyvendintos . Kompensuota ES dalis</t>
  </si>
  <si>
    <r>
      <t>Savivaldybės biudžetas</t>
    </r>
    <r>
      <rPr>
        <b/>
        <sz val="10"/>
        <color theme="1"/>
        <rFont val="Times New Roman"/>
        <family val="1"/>
        <charset val="186"/>
      </rPr>
      <t xml:space="preserve"> SB</t>
    </r>
  </si>
  <si>
    <r>
      <t xml:space="preserve">Aplinkos apsaugos rėmimo specialiosios programos lėšos </t>
    </r>
    <r>
      <rPr>
        <b/>
        <sz val="10"/>
        <color theme="1"/>
        <rFont val="Times New Roman"/>
        <family val="1"/>
        <charset val="186"/>
      </rPr>
      <t>AA</t>
    </r>
  </si>
  <si>
    <r>
      <t xml:space="preserve">Iš pajamų už suteiktas paslaugas lėšos </t>
    </r>
    <r>
      <rPr>
        <b/>
        <sz val="10"/>
        <color theme="1"/>
        <rFont val="Times New Roman"/>
        <family val="1"/>
        <charset val="186"/>
      </rPr>
      <t>ĮP</t>
    </r>
  </si>
  <si>
    <r>
      <t>Skolintos lėšos</t>
    </r>
    <r>
      <rPr>
        <b/>
        <sz val="10"/>
        <color theme="1"/>
        <rFont val="Times New Roman"/>
        <family val="1"/>
        <charset val="186"/>
      </rPr>
      <t xml:space="preserve"> SK</t>
    </r>
  </si>
  <si>
    <r>
      <t xml:space="preserve">Kelių priežiūros ir plėtros programos lėšos </t>
    </r>
    <r>
      <rPr>
        <b/>
        <sz val="10"/>
        <color theme="1"/>
        <rFont val="Times New Roman"/>
        <family val="1"/>
        <charset val="186"/>
      </rPr>
      <t>KPP</t>
    </r>
  </si>
  <si>
    <r>
      <t xml:space="preserve">Europos Sąjungos lėšos, užsienio fondų lėšos </t>
    </r>
    <r>
      <rPr>
        <b/>
        <sz val="10"/>
        <color theme="1"/>
        <rFont val="Times New Roman"/>
        <family val="1"/>
        <charset val="186"/>
      </rPr>
      <t>ES</t>
    </r>
  </si>
  <si>
    <r>
      <t xml:space="preserve">Valstybės biudžeto lėšos </t>
    </r>
    <r>
      <rPr>
        <b/>
        <sz val="10"/>
        <color theme="1"/>
        <rFont val="Times New Roman"/>
        <family val="1"/>
        <charset val="186"/>
      </rPr>
      <t>VB</t>
    </r>
  </si>
  <si>
    <r>
      <t xml:space="preserve">Privačios – investuotojų lėšos </t>
    </r>
    <r>
      <rPr>
        <b/>
        <sz val="10"/>
        <color theme="1"/>
        <rFont val="Times New Roman"/>
        <family val="1"/>
        <charset val="186"/>
      </rPr>
      <t>PR</t>
    </r>
  </si>
  <si>
    <r>
      <t xml:space="preserve">Kiti finansavimo šaltiniai </t>
    </r>
    <r>
      <rPr>
        <b/>
        <sz val="10"/>
        <color theme="1"/>
        <rFont val="Times New Roman"/>
        <family val="1"/>
        <charset val="186"/>
      </rPr>
      <t>KT</t>
    </r>
  </si>
  <si>
    <t>2022 m. įrengti vandentiekio ir buitinių nuotekų tinklai Algirdo, Parakinės ir Rūtų pravažiavimuose, rengtas Šviesos g. vandentiekio ir nuotekų tinklų įrengimo techninis projektas</t>
  </si>
  <si>
    <t xml:space="preserve">2022 m. užbaigta paskutinė projekto dalis – „Šėtos miestelio vandentiekio ir nuotekų tinklų plėtra". Sudarytos sąlygos prisijungti 162 namų ūkiams prie centralizuoto vandentiekio sistemos, 269 namų ūkiams – prie nuotekų tvarkymo sistemos. </t>
  </si>
  <si>
    <t>Akademijos valyklos rekonstrukcija, siekiant padidinti nuotekų tvarkymo sistemos efektyvumą, pagerinti išvalytų nuotekų kokybę iki reikalaujamų parametrų, baigta. Pradėta vykdyti  teisinė registracija.</t>
  </si>
  <si>
    <t>Pasirašyta rangos sutartis (vertė -318 tūkst. Eur). Pradėti vykdyti darbai</t>
  </si>
  <si>
    <t>2022 m. suprojektuoti ir įrengti V. Budvyčio g. vandentiekio ir nuotekų tinklai</t>
  </si>
  <si>
    <t>Parengtas vandentiekio ir nuotekų šalinimo tinklų Šlapaberžės kaime statybos projektas, kuris teikiamas ekspertizės išvadai gauti</t>
  </si>
  <si>
    <t xml:space="preserve">Pradėti vykdyti darbai pagal parengtą projektą "Vandentiekio ir nuotekų šalinimo tinklų Miško, Lakštingalų, Kranto ir Šušvės g. statyba". Darbai vykdyti Miško ir Lakštingalų g. </t>
  </si>
  <si>
    <t>Apmokėta už 2021 m. įrengtą vandens gręžinį, nugeležinimo stotelę ir vandens kolonėlę</t>
  </si>
  <si>
    <t>Parengtas nuotekų tinklų įrengimo projektas pateiktas ekspertizės išvadai gauti. Apmokėjimas 2023 m.</t>
  </si>
  <si>
    <t>Įvykdyta pagrindinė projekto rangos sutartis, mieste atnaujinti 793 šviestuvai. Sutaupius projekto lėšų, planuojamos vykdyti papildomos veiklos, t.y. dar atnaujinti 293 šviestuvus</t>
  </si>
  <si>
    <t xml:space="preserve">Tęsti Saulėlydžio g. rekonstrukcijos darbai </t>
  </si>
  <si>
    <t>Pradėti Birutės g. šaligatvių rekonstrukcijos darbai</t>
  </si>
  <si>
    <t>Baigta rekonstruoti Janonio g.</t>
  </si>
  <si>
    <t>Rekonstruota pėsčiųjų-dviračių tako Kėdainių miesto Šėtos g. dalis (527 m),</t>
  </si>
  <si>
    <t>Parengtas savivaldybės tarybos posėdžių salės (didžiosios) bei pagalbinių patalpų interjero projektas</t>
  </si>
  <si>
    <t>Vykdytos funkcijos teritorijų planavimo ir žemėtvarkos srityje. Parengti ir patvirtinti rajono bei miesto bendrųjų planų pakeitimai, pradėti rengti 3 specialieji planai, parengti 29 geodezinių matavimų sklypų planai, patvirtinti 134 žemės sklypų formavimo ir pertvarkymo projektai</t>
  </si>
  <si>
    <t>Vykdytos Savivaldybei nuosavybės teise priklausančio  turto dokumentų rengimo, sisteminimo ir teikimo kadastriniams matavimams ir teisinei registracijai, organizuotas Savivaldybei nuosavybės teise priklausančio  numatyto parduoti turto vertinimas, vykdytos Savivaldybės nuosavybės teise priklausančio turto pardavimo procedūros</t>
  </si>
  <si>
    <t>2022 m. pateikti 2 projektiniai pasiūlymai, parengtos 6 projektų paraiškos, pasirašytos 2 projektų finansavimo sutartys, rengta kita techninė dokumentacija</t>
  </si>
  <si>
    <t xml:space="preserve"> Fiziškai paviršinių nuotekų tinklų plėtros II etapo darbai baigti 2021 m., atliktas paviršinių nuotėkio tinklo inventorizavimas, skaitmenizavimas ir teisinis registravimas. Viso projekto įgyvendinimo metu paklota beveik 20 km paviršinių nuotekų tinklų</t>
  </si>
  <si>
    <t xml:space="preserve">Miesto valyklos rekonstrukcija baigta. Siekiamas rezultatas – bendrojo azoto koncentracija valytose nuotekose neturi viršyti „Nuotekų tvarkymo reglamente“ nustatytos 15 mg/l vertės. </t>
  </si>
  <si>
    <t>Lėšos skirtos 6 objektų remontui</t>
  </si>
  <si>
    <t>Lėšos skirtos 8 objektų remontui</t>
  </si>
  <si>
    <t xml:space="preserve">Išplėsti vandentiekio ir nuotekų tinklai Lipliūnų k. Greisupio g. </t>
  </si>
  <si>
    <t xml:space="preserve">Fiziškai darbai atlikti 2021 m. Įrengta vandentiekio (1365 m) ir nuotekų (1653 m) tinklų </t>
  </si>
  <si>
    <t>Įrengta vietinė buitinių nuotekų valykla Aluonos g. 3, Paaluonio k.</t>
  </si>
  <si>
    <t>2021 m. baigti vykdyti buitinių nuotekų tinklų išplėtimo darbai, 2022 m. atlikti nuotekų siurblinės prijungimo prie ESO apskaitos baigiamieji darbai</t>
  </si>
  <si>
    <t>Vykdyti  kaimiškųjų seniūnijų kelių ir gatvių priežiūros, remonto bei rekonstrukcijos darbai</t>
  </si>
  <si>
    <t>Atlikta (~42 km) vietinės reikšmės kelių (gatvių) inventorizacija</t>
  </si>
  <si>
    <t>Vykdyti miesto seniūnijos kelių ir gatvių priežiūros, remonto bei rekonstrukcijos darbai</t>
  </si>
  <si>
    <t>Projekto veiklos baigtos įgyvendinti 2021 m. Projekto metu  rekonstruota Kanapinsko g., P.Lukšio g.,Žemaitės g. su šaligatviais bei Pavasario ir Mindaugo g. šaligatviai</t>
  </si>
  <si>
    <t>Baigti J.Biliūno g. rekonstrukcijos darbai</t>
  </si>
  <si>
    <t>Fiziškai veiklos įgyvendintos 2020 m. - įrengtas pėsčiųjų dviračių takas Pramonės g. (nuo Kauno g. iki Vakarų – Cukraus g.). 2022 m. padengtos kompensavimo būdu apmokėtos išlaidos</t>
  </si>
  <si>
    <t>Atnaujintos lopšelio - darželio "Aviliukas, lopšelio - darželio 'Vaikystė", J.Paukštelio progimnazijos bei Akademijos gimnazijos "Kaštono" skyriaus kiemų dangos</t>
  </si>
  <si>
    <t xml:space="preserve">Pagal poreikį lėšos skirtos darbams, kurie netinkami finansuoti KPPP lėšomis, rekonstruojant gatves, šaligatvius </t>
  </si>
  <si>
    <t>11 įstaigų remontuoti pastatų stogai</t>
  </si>
  <si>
    <t>Projekto veiklos fiziškai įgyvendintos. Viso projekto įgyvendinimo metu kompleksiškai atnaujintos Žemaitės, Liaudies, Respublikos, Josvainių (II), Rasos g. kvartalų  daugiabučių namų  teritorijos</t>
  </si>
  <si>
    <t xml:space="preserve">SB lėšomis atnaujinta Kėdainių miesto Sodų g. 10 ir 10A daugiabučių namų kiemų danga. KPP lėšomis atnaujinta Kanapinsko g. 2, Josvainių mstl. Skroblų g. 10, 12,14, Labūnavos g. 7 daugiabučių namų kiemų danga. </t>
  </si>
  <si>
    <t>Viešasis pirkimas dėl Upytės kelio specialiojo plano parengimo, tačiau nebuvo nei vieno pasiūlymo, atitinkančio suplanuoto pirkimo vertei</t>
  </si>
  <si>
    <t>Pasirašyta techninio projekto rengimo sutartis, tačiau dėl paslaugų teikėjo sutartinių įsipareigojimų nevykdymo, sutartis vienašališkai nutraukta</t>
  </si>
  <si>
    <t xml:space="preserve">Trims  Europos Sąjungos finansuojamų projektų taikytas apmokėjimas išlaidų kompensavimo būdu </t>
  </si>
  <si>
    <t>Finansuotos medžiojamų gyvūnų daromos žalos prevencijos ir kitos priemonės sutarčių sk.)</t>
  </si>
  <si>
    <t>~40,5</t>
  </si>
  <si>
    <t xml:space="preserve">|Sutvarkyta naudotų padangų, t </t>
  </si>
  <si>
    <t xml:space="preserve">Atliktų einamaisiais metais numatytų darbų, proc. </t>
  </si>
  <si>
    <t>Rengiama techninė dokumentacija</t>
  </si>
  <si>
    <t>8 seniūnijose naikinti Sosnovskio barščių plotai, lėšos skirtos individualių nuotekų valymo įrenginių įsigijimo daliniam finansavimui (17 obj.), parengtas pėsčiųjų ir dviračių tako (tarp J.Basanavičiaus g. iki Josvainių g.) statybos projektas, pradėtas pėsčiųjų ir dviračių tako S. Dariaus ir S.Girėno bei M.Daukšos g. rekonstrukcijos projekto rengimas</t>
  </si>
  <si>
    <t>Vykdytas gelbėjimo ir cheminių avarijų padarinių likvidavimo koordinavimas, tvarkytos ir valytos Nevėžio bei Dotnuvėlės upių pakrantės, įžuvinti rajono tvenkiniai, vykdytas rajono karjerų ir tvenkinių makrofitų šienavimas, atlikti naftos produktais užteršto vandens ir dumblo sutvarkymo darbai ( S.Dariaus ir S.Girėno g. 23, Kėdainiai)</t>
  </si>
  <si>
    <t>Įgyvendinant Aplinkos monitoringo 2019-2024 m. programos priemonės vykdytas aplinkos oro, paviršinio vandens (gyvulininkystės kompleksų nuotekų), požeminio vandens, dirvožemio ir aplinkos triukšmo monitoringas, taip pat atlikti Nevėžio, Obelies, Šerkšnio upių vandens tyrimai</t>
  </si>
  <si>
    <t>Seniūnijoms skirtos lėšos želdiniams įsigyti, želdynams prižiūrėti, pakabintos Kaštoninės keršakandės gaudyklės</t>
  </si>
  <si>
    <t>Lėšos skirtos želdiniams repelentais apdoroti, tvoroms įrengti pasėliams ir medeliams apsaugoti</t>
  </si>
  <si>
    <t>Organizuoti Europos judumo savaitės renginiai, 2 ugdymo įstaigoms sumokėtas gamtosauginių mokyklų programos dalyvio mokestis, pagaminta plakatų „Nedegink žolės“ Kėdainių rajono mokykloms, darželiams, švietimo ir savivaldybės įstaigoms, suorganizuotas edukacinis renginys klimato tema bei kt. renginiai</t>
  </si>
  <si>
    <t xml:space="preserve">Konkurse išrinkti ir apdovanoti 14 gražiausiai besitvarkančių aplinkų </t>
  </si>
  <si>
    <t>Prenumeruoti leidiniai „Žaliasis pasaulis“, „Miškai“ ir „Lututė“, „Sodo spalvos“ lopšeliams-darželiams, mokykloms-darželiams ir bibliotekoms, įsigyti Europos judumo savaitės renginių dalyvių apdovanojimams skirti prizai, priemonės akcijai "Darom"</t>
  </si>
  <si>
    <t>Savivaldybės teritorijoje iš bendrojo naudojimo ir individualių konteinerių buvo surinka ir sutvarkyta 11,2 tūkst. t mišrių komunalinių atliekų (1,2 t. t mažiau nei 2021 m.) ir 1,74 tūkst. t antrinių žaliavų (183,3 t daugiau nei 2021; 372,1 t. daugiau nei 2020 m.), 118,8 t tekstilės atliekų (2020 m. - 69,1 t). Taip pat iš individualių valdų ir prie bendrojo naudojimo konteinerių surinkta per 560 t. didelių gabaritų atliekų. Iš sodų - 455,78 t. žaliųjų atliekų, iš miesto - 657 t. bešeimininkių atliekų.  2022 m. iš fizinių ir juridinių asmenų rinkliavos už komunalinių atliekų surinkimą ir tvarkymą paslaugas surinkta 1 612 828,87 Eur</t>
  </si>
  <si>
    <t>11 seniūnijų vykdyti  žvyravimo darbai. Seniūnijose  nužvyruota apie 40,5 km kelių</t>
  </si>
  <si>
    <t>Surinkti 59 beglobiai, bešeimininkiai gyvūnai, iš kurių 22 šunys, 24 katės.</t>
  </si>
  <si>
    <t>Sterilizuotos / kastruotos, paskiepytos nuo pasiutligės ir paženklintos išoriniu žymekliu 126 katės</t>
  </si>
  <si>
    <t xml:space="preserve"> Suorganizuoti 3 šviečiamojo pobūdžio renginiai, pravesta 100  prevencinių/šviečiamųjų pamokų rajono mokyklose. Per metus padidėjo ženklintų ir registruotų šunų skaičius -1 143, kačių -594.</t>
  </si>
  <si>
    <t>Projekto veiklos fiziškai įgyvendintos 2021 m.  Pervesta ES dotacijos dalis</t>
  </si>
  <si>
    <t xml:space="preserve"> 2022 m. įrengti 29 konteinerių aikštelių pagrindai, įrengtos 6 pusiau požeminės aikštelės, įsigyti  129 antžeminiai konteineriai, kurie bus pastatyti 29 aikštelėse 2023 m. pradžioje</t>
  </si>
  <si>
    <t xml:space="preserve"> 2022 m. liepos 8 d. pasirašyta naudotų padangų, kurių turėtojų nustatyti neįmanoma arba kuris neegzistuoja, tvarkymo paslaugų Kėdainių rajono savivaldybėje sutartis su UAB „Ekonovus“. Sutvarkyta per 200 t bešeimininkių padangų. Dotacijos lėšos bus pervestos 2023 m. </t>
  </si>
  <si>
    <t xml:space="preserve"> 2022 m. įvykdytos viešųjų pirkimų procedūros. 2023 m. vasario 10 d. pasirašyta namų ūkiuose susidariusio asbesto atliekų tvarkymo paslaugų sutartis su UAB „VAATC“. Rezultatai bus pasiekti ir dotacijos lėšos bus pervestos 2023 m. </t>
  </si>
  <si>
    <t xml:space="preserve"> 2022 m. įvykdytos viešųjų pirkimų procedūros. 2022  m. spalio 24 d. pasirašytos 39 vnt. tekstilės konteinerių įsigijimo sutartys. Rezultatai bus pasiekti ir dotacijos lėšos bus pervestos 2023 m. </t>
  </si>
  <si>
    <t xml:space="preserve"> Likviduota 16 apleistų pastatų, rangos darbai viešojo konkurso būdu įsigyti pigiau nei planuota</t>
  </si>
  <si>
    <t xml:space="preserve"> Parengtas darbų techninis projektas, vykdyti pažeistų krantų tvirtinimo darbai</t>
  </si>
  <si>
    <t>Įvykdyta. Vykdytos funkcijos žemės ūkio srityje.</t>
  </si>
  <si>
    <t>Įvykdyta.  Vykdytos duomenų rinkinio tvarkymo funkcijos</t>
  </si>
  <si>
    <t>Įvykdyta. 2022 m. pirmą kartą Kėdainių rajone surengtas „Metų žemdirbio“ konkursas. Metų žemdirbio apdovanojimas atiteko Nerijui Žilinskui, renginio  metu pagerbti bei paskatinti ir kiti rajono ūkininkai.</t>
  </si>
  <si>
    <t>Įvykdyta.  Suremontuota drenažo sistemų 7,5 ha plote, 43,14 km magistralinių griovių, 22 vandens pralaidos, prižiūrimi 9,2 km apsauginių pylimų, 1 vandens siurblinė, nušienauta 85,27 ha griovių šlaitų.</t>
  </si>
  <si>
    <t>Gyvenviečių, kuriose atlikti drenažo remonto darbai, skaičius</t>
  </si>
  <si>
    <t xml:space="preserve">Įvykdyta. Lietingos vasaros metu išaugo  lietaus nuotekų-drenažų sistemų remonto poreikis. Darbai atlikti Miegėnų k, Lipliūnų k., Šlapaberžės k.Aušros k., Mantviliškio k., Akademijos bei Dotnuvos mstl., Pilsupių k., Pajieslio k., Tiskūnų k., Ledų v.s., Pelutavos k., Pagirių k. </t>
  </si>
  <si>
    <t>Įvykdyta. Parengtas Krakių tvenkinių hidrotechninių statinių techninis projektas, kadastrinės vietovės Linkavos sausinimo sistemos melioracijos griovių ir juose esančių statinių rekonstrukcijos projektas bei atliktas poveikio aplinkai vertinimas dėl Vaidatonių tvenkinio hidrotechnikos statinių rekonstrukcijos</t>
  </si>
  <si>
    <t>Parengtų projektų skaičius</t>
  </si>
  <si>
    <t xml:space="preserve">Suteiktų  informacinių, konsultacinių paslaugų ūkio subjektams ir asmenims pagal paklausimus skaičius, vnt. </t>
  </si>
  <si>
    <t xml:space="preserve">Paklausimų, konsultacijų telefonu, internetu, centre teikimas, val. </t>
  </si>
  <si>
    <t>Subjektų, kuriems suteikta finansinė parama, skaičius</t>
  </si>
  <si>
    <t>Suorganizuotas verslininkų pagerbimo renginys ,,Verslo diena", nominuojant verslininkus pagal patvirtintus konkurso nuostatus</t>
  </si>
  <si>
    <t>Parengtos techninės dokumentacijos skaičius / investicijoms parengtų/pagerintų viešųjų teritorijų plotas, ha (iš viso)</t>
  </si>
  <si>
    <t>2/ ~4,8</t>
  </si>
  <si>
    <t>Iš viso Kėdainių mieste nemokamas WiFi yra 13 viešųjų erdvių bei 9 - Kėdainių ligoninės prieigose. Apmokėtas apdovanojimas iš 11 programos 01 01 01 priemonės lėšų (3,3 tūkst. Eur)</t>
  </si>
  <si>
    <t xml:space="preserve">Įvykdyta. Savivaldybės taryba ir Savivaldybės administracija vykdė Lietuvos Respublikos Konstitucijos ir įstatymų nustatytas, Lietuvos Respublikos vietos savivaldos įstatymu reglamentuotas savarankiškas savivaldybės bei valstybines (valstybės perduotos savivaldybei) funkcijas. 2022 m. 12 tarybos posėdžių metu apsvarstyti 355 sprendimų projektus ir priimti 348 Tarybos sprendimai. </t>
  </si>
  <si>
    <t>Prašymų, į kuriuos atsakymai fiziniams asmenims pateikti per įstatymais nustatytus terminus
dalis nuo visų gautų prašymų, proc.</t>
  </si>
  <si>
    <t>Įgyvendintų administracinės naštos mažinimo priemonių, įgyvendinamų pagal patvirtintą planą, proc.</t>
  </si>
  <si>
    <t xml:space="preserve">Įvykdyta. Administracinės naštos 2022 m. plane suplanuota 11 priemonių.  Centralizuoto vidaus audito skyrius 2022 m. I ir II pusm. atliko vidaus auditą dėl administracinės naštos mažinimo priemonių plano vykdymo  kontrolę. Pagal atliktą vidaus audito išvadą 2022 m.  savivaldybės administracijos vidaus kontrolė administracinės naštos mažinimo srityje vertinama gerai. </t>
  </si>
  <si>
    <t>Įgyvendintų korupcijos prevencijos priemonių pagal patvirtintą planą,  proc.</t>
  </si>
  <si>
    <t xml:space="preserve">Įvykdyta. 2022 m. gegužės mėn. Savivaldybėje darbą pradėjo vyr. specialistas atsakingas už korupcijai atsakingos aplinkos kūrimą. Parengta 60 teisės aktų projektų antikorupcinio vertinimo pažymų. Atliktas savivaldybės darbuotojų korupcijos tolerancijos tyrimas, kuris parodė, kad korupcijos netoleravimo lygis - labai aukštas. Parengtas ir patvirtintas 2022-2024 m. savivaldybės administracijos korupcijos prevencijos planas. Plane 2022 m. numatyta 20 priemonių, iš kurių 19 - vykdoma. Priemonė dėl mokymų perkelta į 2023 m.
</t>
  </si>
  <si>
    <t xml:space="preserve">Įvykdyta. Savivaldybės administracijos  lygių galimybių politika ir jos įgyvendinimo tvarkos aprašas  nustato lygių galimybių Savivaldybės administracijoje principus ir jų įgyvendinimo darbe sąlygas bei tvarką. Pagal 2022 m. Lygių galimybių kontrolieriaus tarnybos atliktą vertinimą bei sudarytą Lietuvos savivaldybių lyčių lygybės žemėlapį,  Kėdainiai užima 14 vietą  </t>
  </si>
  <si>
    <t xml:space="preserve"> Investicijoms parengti Vandenvietės g.  (nuo Pramonės g. iki Sandėlių g.)  ir Vakarų g. rekonstravimo bei paviršinio vandens ir lietaus nuotekų sistemų LEZ teritorijoje rekonstrukcijos techniniai projektai</t>
  </si>
  <si>
    <t>2022 m. buvo vykdomos numatytos priemonės: skatinamas naujų verslo įmonių steigimas, skleidžiama informacija ir kuriama konsultavimo informavimo sistema, atnaujinama įstaigos duomenų  bazė, plėtotas bendradarbiavimas su Užimtumo tarnybos Šiaulių departamento Kėdainių skyriumi. 2022 m. Kėdainių TVIC darbuotojai atsakė į 1 390 paklausimus, suteikė 480 val. verslo konsultacijų Per 2022 m. verslą pradėjo 120 naujai įregistruotų įmonių, t.y. 4,3 proc. daugiau nei 2021 m. Kėdainių TVIC konsultacijų ir/ar suteikta pagalba įsikūrė 33 naujos įmonės (iš 120)</t>
  </si>
  <si>
    <t xml:space="preserve">Per 2022 m. verslininkams skirta SVRF parama už 76,5 tūkst. Eur  pagal 6 priemones. Populiariausios Smulkiojo verslo rėmimo fondo paramos priemonės buvo dvi: įrangos/darbo priemonių įsigijimo dalinis išlaidų kompensavimas (pasinaudojo 21 pradedanti veiklą įmonė, skirta parama už 42,2 tūkst. Eur) ir  naujų darbo vietų kūrimo – sukurta 19 naujų darbo vietų. Finansinės paramos pagal šią priemonę buvo suteikta už 32,2 tūkst. Eur.
2022 m. Kėdainių rajono savivaldybės suteiktos vidutinis finansinės paramos dydis 1 verslo subjektui buvo 2 012,42 Eur, o vidutinė finansinė parama naujai darbo vietai – 1 693,98 Eur.
</t>
  </si>
  <si>
    <t>Septintą kartą apdovanoti 4 labiausiai rajonui nusipelnę ir per metus pasižymėję verslo atstovai. Taip pat padėkota dar 4 rajono verslams, kurie netradiciškai pasižiūri į kasdienybę ir siekia bendros krašto gerovės. Apdovanotas Kauno prekybos, pramonės ir amatų rūmų rengiamo konkurso ,,Sukurta Kėdainių rajone“ nugalėtojas. Apmokėtas apdovanojimas iš 11 programos 01 01 01 priemonės lėšų</t>
  </si>
  <si>
    <t>Įvykdyta. Registrų centrui teikiami duomenys pagal poreikį, t.y. tiek, kiek gauta prašymų</t>
  </si>
  <si>
    <t xml:space="preserve">Įvykdyta. Juridinius faktus patvirtinančių pažymų pagal prašymus kopijų išduotos 907, t.y. 10 proc. daugiau nei 2021 m.  </t>
  </si>
  <si>
    <t>Užregistruotų civilinės būklės aktų skaičius</t>
  </si>
  <si>
    <t>Įvykdyta. Civilinės būklės įrašų sudaryta 1741 vnt.</t>
  </si>
  <si>
    <t xml:space="preserve">Įvykdyta. Pagal planą 2021 m. patikrintas 21 objektas (Kėdainių fabrikai, Kėdainiuose įsteigtos parduotuvės, restoranai, kavinės).   Tikrinti dokumentai, užrašai, interneto svetainės.  Taip pat suteikta apie 300 kalbos konsultacijų, parašyti 90 kalbinių  straipsnių ir straipsnelių,  koordinuoti ir organizuoti  kalbiniai renginiai </t>
  </si>
  <si>
    <t xml:space="preserve">Įvykdyta. Vykdytas už vaiko saugumą ir gerovę atsakingų institucijų (vaiko teisių apsaugos, įvaikinimo, globos, socialinių įstaigų, policijos) veiksmų suderinamumas, teikiant koordinuotas paslaugas. 2022 m. organizuoti 6 posėdžiai,  svarstyta 15 atvejų, 5-paskirtos minimalios priežiūros priemonės. </t>
  </si>
  <si>
    <t>Įvykdyta. Rajono jaunimo ir su jaunimu dirbančios organizacijos, jauni žmonės  buvo informuojami ir konsultuojami jiems aktualiais klausimais, organizuotas rajono jaunimo iniciatyvų projektų, atvirųjų jaunimo erdvių  konkursai, koordinuota mokinių savivaldos programa, Jaunimo vasaros užimtumo ir integracijos į darbo rinką programa, pirmą kartą organizuota Tarptautinės jaunimo dienos renginys</t>
  </si>
  <si>
    <t>Įvykdyta. Valstybės garantuojama pirminė teisinė pagalba suteikta 713 asmenų t.y. 4,5 proc. daugiau nei 2021 m.  Didžioji atvejų dalis susijusi su Civiline teise ir civiliniu procesu bei su Šeimos teise.</t>
  </si>
  <si>
    <t>Įvykdyta. Funkciją vykdo Biudžeto ir finansų skyrius</t>
  </si>
  <si>
    <t xml:space="preserve">Vykdoma pagal poreikį. Nebuvo priimta sprendimų dėl valstybinių žemės sklypų perėmimo savivaldybės nuosavybėn </t>
  </si>
  <si>
    <t>Įvykdyta.  Įgyvendinant darbo rinkos politiką ir gyventojų užimtumo programą, 2022 m. rajone įdarbinti 74 asmenys</t>
  </si>
  <si>
    <t>Funkcijos administravimas</t>
  </si>
  <si>
    <t xml:space="preserve">Įvykdyta. Fondo lėšos panaudotos COVID-19 ligos padariniams šalinti ir jos plitimui valdyti, esant valstybės lygio ekstremaliai situacijai. Įsigytos Covid prevencinės priemonės, apmokėta (pagal pasirašytą sutartį) už asmenų pavežėjimą, įtariant Covid-19 ligą į patikros punktą. 2022 m. administracijai iš valstybės biudžeto kompensuotos išlaidos patirtos 2021/2022 m. </t>
  </si>
  <si>
    <t>Įvykdyta.  Fondo lėšos panaudotos pagal tarybos nustatytą tvarką, neviršijant bendrų savivaldybės reprezentacijai skirtų lėšų</t>
  </si>
  <si>
    <t>Įvykdyta. Pagal grafiką grąžintos paskolos, mokėtos palūkanos</t>
  </si>
  <si>
    <t>Įvykdyta. Lėšos skirtos vežėjo patirtų nuostolių už keleivių vežimą vietinio (miesto ir priemiestinio) reguliaraus susisiekimo autobusų maršrutais kompensavimui</t>
  </si>
  <si>
    <t xml:space="preserve">Įvykdyta. Kompensuota dalis išlaidų, patirtų šalinant COVID-19 ligos padarinius ir valdant jos plitimą, esant valstybės lygio ekstremaliai situacijai </t>
  </si>
  <si>
    <t>Įstaigų, kurioms kompensuojamos išlaidos / asmenų,  pasitraukusių iš Ukrainos dėl Rusijos Federacijos karinių veiksmų Ukrainoje, skaičius</t>
  </si>
  <si>
    <t>2/28</t>
  </si>
  <si>
    <t>Įvykdyta. Kompensuotos patirtos išlaidos (komunalinės, dalis priemonių)  iš Ukrainos pasitraukusiems asmenims, gyvenantiems Pagalbos šeimai centre (15 asm) bei Spindulio mokykloje (13 asm)</t>
  </si>
  <si>
    <t>~130</t>
  </si>
  <si>
    <t>Įvykdyta. Informacija apie savivaldybės administracijos, tarybos vykdomą veiklą viešinta respublikinėje, vietinėje spaudoje, televizijoje, savivaldybės internetiniame tinklapyje. Daugiau komunikuota socialiniuose tinkluose, informacija teikta internetinėje svetainėje</t>
  </si>
  <si>
    <t xml:space="preserve">Įvykdyta. Dalyvauta regioninio, tarptautinio bendradarbiavimo susitikimuose, renginiuose, forumuose, diskusijose </t>
  </si>
  <si>
    <t>Programų, kuriose dalyvauja savivaldybė, skaičius</t>
  </si>
  <si>
    <t>Įvykdyta. Įsigytos antivirusinės programos, licencijos, kompiuteriai, skeneriai,  vykdyta IT programų priežiūra, IT įrangos remontas</t>
  </si>
  <si>
    <t xml:space="preserve">Įvykdyta. Organizuoti teisinių žinių konkursai „Būk saugus“, „Temidė“, konferencija „Nepilnamečių nusikalstamumas“, vykdytos prevencinės priemonės „Sveikas Rugsėji“, skatinti jaunieji policijos rėmėjai, kurių 2022 m. buvo 8. Jie savanorišką veiklą vykdė 596 valandas. </t>
  </si>
  <si>
    <t>Įvykdyta.  Pagal ekstremaliųjų situacijų prevencijos priemonių planą 2021 m. numatytos 62 prevencinės priemonės įvykdytos. 2022 m. įvyko 2 Ekstremaliųjų situacijų komisijos posėdžiai. 2022 m. rajone įvyko 6 ekstremalūs įvykiai; dėl jų nukentėjusių žmonių nebuvo.  Kėdainių mieste ir rajone pasirinkti 29 Savivaldybei priklausantys pastatai, kuriuose gali būti priimta ir užtikrinamos būtinos laikinam gyvenimui sąlygos beveik 11 tūkst. žmonių. Taip pat pasirinkti ir pažymėti  25 pastatai su ženklu "Priedanga", kuriuose galima sutalpinti 5660 žmonių. Organizuoti civilinės saugos bei civilinės gynybos seminarai, mokymai</t>
  </si>
  <si>
    <t>Įvykdyta. 2022 m. parengti ir įvykdyti Mobilizacijos bei Priimančios šalies paramos teikimo mokymo planas.  Taip pat sudaryta Mobilizacijos valdymo grupė ir parengti jos nuostatai, organizuoti tęstiniai pilietinio (neginkluoto) pasipriešinimo mokymai</t>
  </si>
  <si>
    <t>Įrengta Ekstremaliųjų situacijų operacijų centro patalpa/Diegiamų šiuolaikinių elektroninių akustinių sirenų skaičius</t>
  </si>
  <si>
    <t>1/1</t>
  </si>
  <si>
    <t>Vykdoma. Baigta įrengti ekstremalių situacijų valdymo patalpa: sumontuota ventiliacija, atnaujintos patalpos, įsigytas elektros generatorius. Pašilių kolektyviniuose soduose pastatyta nauja akustinė sirena. Iš viso turimos 29 centralizuoto valdymo elektros sirenos</t>
  </si>
  <si>
    <t>Vykdoma. Kėdainių mieste viešąsias erdves stebi 42 vaizdo kameros. Taip pat naudojamos 6 kilnojamosios kameros, kurių vietos nuolat keičiamos pagal prašymus ar poreikį ir 1 stacionari.  Mieste 2022 m. buvo fiksuoti 1048 įvairūs atvejai apie galimus teisės pažeidimus, pagal kuriuos buvo atlikti aplinkybių tikslinimai</t>
  </si>
  <si>
    <r>
      <t>Užtikrinti gyventojų saugumą, diegiant vaizdo stebėjimo ir saugumo priemones mieste</t>
    </r>
    <r>
      <rPr>
        <b/>
        <sz val="10"/>
        <color theme="1"/>
        <rFont val="Times New Roman"/>
        <family val="1"/>
        <charset val="186"/>
      </rPr>
      <t xml:space="preserve"> </t>
    </r>
  </si>
  <si>
    <t>Įvykdyta. Darbai vykdyti Šlapaberžės k., Josvainių mstl. Vytauto g., Gudžiūnų glž. st. gyvenvietėje, Zabieliškio k., Dotnuvos mstl. Vytauto g. / Janonio g.</t>
  </si>
  <si>
    <t>Buvo planuota Vykdyti oro linijų kabeliavimo darbus ESO iškėlus tinklus,tačiau įmonei pakeitus planus, darbai nevykdyti. Lėšos perkeltos į 01.03.03 priemonę</t>
  </si>
  <si>
    <t>Rangos sutarties vykdymo kontrolė, baldų/įrangos įsigijimo viešojo pirkimo organizavimas, tiekėjo prisiimtų sutartinių įsipareigojimų vykdymo kontrolė, baldų bei reikiamos įrangos įsigijimo kordinavimas</t>
  </si>
  <si>
    <t xml:space="preserve"> Apdovanoti už sporto pasiekimus 34 sportininkai ir 5 treneriai</t>
  </si>
  <si>
    <t xml:space="preserve"> /3 /75</t>
  </si>
  <si>
    <t>Rengtas nuotekų tinklų įrengimo techninis projektas, tačiau Kelių direkcija nesutiko, kad nuotekų tinklai  būtų klojami kelio apsaugos zonoje, projekto nederino, teikė siūlymą tinklus kloti per privačių gyventojų sklypus. Didžioji dalis gyventojų sutikimo nedavė</t>
  </si>
  <si>
    <r>
      <t xml:space="preserve">Rekonstruoti, tvarkyti ir vykdyti gatvių priežiūrą  </t>
    </r>
    <r>
      <rPr>
        <u/>
        <sz val="10"/>
        <color theme="1"/>
        <rFont val="Times New Roman"/>
        <family val="1"/>
        <charset val="186"/>
      </rPr>
      <t>mieste,</t>
    </r>
    <r>
      <rPr>
        <sz val="10"/>
        <color theme="1"/>
        <rFont val="Times New Roman"/>
        <family val="1"/>
        <charset val="186"/>
      </rPr>
      <t xml:space="preserve"> atlikti kelių ir gatvių kokybės kontrolę, techninę priežiūrą, techninių projektų ekspertizę, eismo saugumo auditus        </t>
    </r>
    <r>
      <rPr>
        <b/>
        <sz val="10"/>
        <color theme="1"/>
        <rFont val="Times New Roman"/>
        <family val="1"/>
        <charset val="186"/>
      </rPr>
      <t>iš kurių:</t>
    </r>
  </si>
  <si>
    <t xml:space="preserve">PATVIRTINTA                                                                                                     Kėdainių rajono savivaldybės administracijos direktoriaus                                                 2023 m. balandžio 7 d.  įsakymu Nr. AD-1-391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</si>
</sst>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74"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sz val="12"/>
      <name val="Times New Roman"/>
      <family val="1"/>
      <charset val="186"/>
    </font>
    <font>
      <i/>
      <sz val="10"/>
      <name val="Arial"/>
      <family val="2"/>
      <charset val="186"/>
    </font>
    <font>
      <b/>
      <sz val="10"/>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i/>
      <sz val="8"/>
      <name val="Times New Roman"/>
      <family val="1"/>
      <charset val="186"/>
    </font>
    <font>
      <sz val="11"/>
      <name val="Arial"/>
      <family val="2"/>
      <charset val="186"/>
    </font>
    <font>
      <sz val="7"/>
      <name val="Times New Roman"/>
      <family val="1"/>
      <charset val="186"/>
    </font>
    <font>
      <sz val="10"/>
      <name val="Times New Roman"/>
      <family val="1"/>
    </font>
    <font>
      <b/>
      <sz val="12"/>
      <name val="Times New Roman"/>
      <family val="1"/>
    </font>
    <font>
      <i/>
      <sz val="10"/>
      <name val="Times New Roman"/>
      <family val="1"/>
    </font>
    <font>
      <sz val="10"/>
      <color theme="1"/>
      <name val="Times New Roman"/>
      <family val="1"/>
    </font>
    <font>
      <sz val="10"/>
      <color rgb="FFFF0000"/>
      <name val="Arial"/>
      <family val="2"/>
      <charset val="186"/>
    </font>
    <font>
      <sz val="10"/>
      <color rgb="FF00B050"/>
      <name val="Times New Roman"/>
      <family val="1"/>
      <charset val="186"/>
    </font>
    <font>
      <sz val="10"/>
      <color theme="1"/>
      <name val="Times New Roman"/>
      <family val="1"/>
      <charset val="186"/>
    </font>
    <font>
      <sz val="9"/>
      <color theme="1"/>
      <name val="Times New Roman"/>
      <family val="1"/>
      <charset val="186"/>
    </font>
    <font>
      <b/>
      <sz val="9"/>
      <color theme="1"/>
      <name val="Times New Roman"/>
      <family val="1"/>
      <charset val="186"/>
    </font>
    <font>
      <sz val="10"/>
      <color rgb="FFFF0000"/>
      <name val="Times New Roman"/>
      <family val="1"/>
    </font>
    <font>
      <b/>
      <sz val="10"/>
      <name val="Arial"/>
      <family val="2"/>
      <charset val="186"/>
    </font>
    <font>
      <b/>
      <i/>
      <sz val="10"/>
      <name val="Times New Roman"/>
      <family val="1"/>
      <charset val="186"/>
    </font>
    <font>
      <i/>
      <sz val="10"/>
      <color theme="1"/>
      <name val="Times New Roman"/>
      <family val="1"/>
    </font>
    <font>
      <i/>
      <sz val="10"/>
      <color theme="1"/>
      <name val="Times New Roman"/>
      <family val="1"/>
      <charset val="186"/>
    </font>
    <font>
      <sz val="11"/>
      <name val="Times New Roman"/>
      <family val="1"/>
    </font>
    <font>
      <b/>
      <sz val="10"/>
      <color rgb="FFFF0000"/>
      <name val="Times New Roman"/>
      <family val="1"/>
    </font>
    <font>
      <b/>
      <i/>
      <sz val="9"/>
      <name val="Times New Roman"/>
      <family val="1"/>
      <charset val="186"/>
    </font>
    <font>
      <sz val="10"/>
      <color rgb="FFFF0000"/>
      <name val="Times New Roman"/>
      <family val="1"/>
      <charset val="186"/>
    </font>
    <font>
      <b/>
      <sz val="14"/>
      <name val="Times New Roman"/>
      <family val="1"/>
      <charset val="186"/>
    </font>
    <font>
      <b/>
      <sz val="10"/>
      <color rgb="FFFF0000"/>
      <name val="Times New Roman"/>
      <family val="1"/>
      <charset val="186"/>
    </font>
    <font>
      <sz val="11"/>
      <color rgb="FFFF0000"/>
      <name val="Arial"/>
      <family val="2"/>
      <charset val="186"/>
    </font>
    <font>
      <sz val="8"/>
      <color rgb="FFFF0000"/>
      <name val="Times New Roman"/>
      <family val="1"/>
      <charset val="186"/>
    </font>
    <font>
      <b/>
      <sz val="12"/>
      <color rgb="FFFF0000"/>
      <name val="Times New Roman"/>
      <family val="1"/>
      <charset val="186"/>
    </font>
    <font>
      <b/>
      <sz val="11"/>
      <color rgb="FFFF0000"/>
      <name val="Times New Roman"/>
      <family val="1"/>
      <charset val="186"/>
    </font>
    <font>
      <b/>
      <sz val="7"/>
      <color rgb="FFFF0000"/>
      <name val="Times New Roman"/>
      <family val="1"/>
      <charset val="186"/>
    </font>
    <font>
      <sz val="7"/>
      <color rgb="FFFF0000"/>
      <name val="Times New Roman"/>
      <family val="1"/>
      <charset val="186"/>
    </font>
    <font>
      <sz val="9"/>
      <color rgb="FFFF0000"/>
      <name val="Times New Roman"/>
      <family val="1"/>
    </font>
    <font>
      <sz val="10"/>
      <color theme="1"/>
      <name val="Arial"/>
      <family val="2"/>
      <charset val="186"/>
    </font>
    <font>
      <b/>
      <sz val="10"/>
      <color theme="1"/>
      <name val="Times New Roman"/>
      <family val="1"/>
    </font>
    <font>
      <b/>
      <i/>
      <sz val="10"/>
      <color theme="1"/>
      <name val="Times New Roman"/>
      <family val="1"/>
    </font>
    <font>
      <b/>
      <sz val="10"/>
      <color theme="1"/>
      <name val="Times New Roman"/>
      <family val="1"/>
      <charset val="186"/>
    </font>
    <font>
      <b/>
      <i/>
      <sz val="10"/>
      <color theme="1"/>
      <name val="Times New Roman"/>
      <family val="1"/>
      <charset val="186"/>
    </font>
    <font>
      <b/>
      <sz val="12"/>
      <color theme="1"/>
      <name val="Times New Roman"/>
      <family val="1"/>
      <charset val="186"/>
    </font>
    <font>
      <b/>
      <sz val="11"/>
      <color theme="1"/>
      <name val="Times New Roman"/>
      <family val="1"/>
      <charset val="186"/>
    </font>
    <font>
      <i/>
      <sz val="10"/>
      <color theme="1"/>
      <name val="Arial"/>
      <family val="2"/>
      <charset val="186"/>
    </font>
    <font>
      <b/>
      <sz val="12"/>
      <color theme="1"/>
      <name val="Times New Roman"/>
      <family val="1"/>
    </font>
    <font>
      <i/>
      <sz val="9.5"/>
      <color theme="1"/>
      <name val="Times New Roman"/>
      <family val="1"/>
    </font>
    <font>
      <sz val="8"/>
      <color theme="1"/>
      <name val="Times New Roman"/>
      <family val="1"/>
      <charset val="186"/>
    </font>
    <font>
      <b/>
      <sz val="7"/>
      <color theme="1"/>
      <name val="Times New Roman"/>
      <family val="1"/>
      <charset val="186"/>
    </font>
    <font>
      <u/>
      <sz val="10"/>
      <color theme="1"/>
      <name val="Times New Roman"/>
      <family val="1"/>
      <charset val="186"/>
    </font>
    <font>
      <i/>
      <sz val="9"/>
      <color theme="1"/>
      <name val="Times New Roman"/>
      <family val="1"/>
      <charset val="186"/>
    </font>
    <font>
      <i/>
      <sz val="8"/>
      <color theme="1"/>
      <name val="Times New Roman"/>
      <family val="1"/>
      <charset val="186"/>
    </font>
    <font>
      <i/>
      <sz val="9"/>
      <color theme="1"/>
      <name val="Times New Roman"/>
      <family val="1"/>
    </font>
    <font>
      <b/>
      <sz val="8"/>
      <color theme="1"/>
      <name val="Times New Roman"/>
      <family val="1"/>
      <charset val="186"/>
    </font>
    <font>
      <i/>
      <u/>
      <sz val="10"/>
      <color theme="1"/>
      <name val="Times New Roman"/>
      <family val="1"/>
      <charset val="186"/>
    </font>
    <font>
      <i/>
      <u/>
      <sz val="9"/>
      <color theme="1"/>
      <name val="Times New Roman"/>
      <family val="1"/>
      <charset val="186"/>
    </font>
    <font>
      <i/>
      <u/>
      <sz val="8"/>
      <color theme="1"/>
      <name val="Times New Roman"/>
      <family val="1"/>
      <charset val="186"/>
    </font>
    <font>
      <b/>
      <sz val="11"/>
      <color theme="1"/>
      <name val="Times New Roman"/>
      <family val="1"/>
    </font>
    <font>
      <sz val="12"/>
      <color theme="1"/>
      <name val="Times New Roman"/>
      <family val="1"/>
      <charset val="186"/>
    </font>
    <font>
      <i/>
      <sz val="7"/>
      <color theme="1"/>
      <name val="Times New Roman"/>
      <family val="1"/>
    </font>
    <font>
      <sz val="10"/>
      <color theme="0"/>
      <name val="Times New Roman"/>
      <family val="1"/>
    </font>
    <font>
      <sz val="8"/>
      <color theme="0"/>
      <name val="Times New Roman"/>
      <family val="1"/>
    </font>
    <font>
      <sz val="10"/>
      <color theme="0"/>
      <name val="Times New Roman"/>
      <family val="1"/>
      <charset val="186"/>
    </font>
    <font>
      <sz val="12"/>
      <color theme="0"/>
      <name val="Times New Roman"/>
      <family val="1"/>
      <charset val="186"/>
    </font>
  </fonts>
  <fills count="18">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
      <patternFill patternType="solid">
        <fgColor theme="9" tint="0.79998168889431442"/>
        <bgColor indexed="64"/>
      </patternFill>
    </fill>
    <fill>
      <patternFill patternType="solid">
        <fgColor rgb="FFFFFFFF"/>
        <bgColor indexed="64"/>
      </patternFill>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2">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cellStyleXfs>
  <cellXfs count="1177">
    <xf numFmtId="0" fontId="0" fillId="0" borderId="0" xfId="0"/>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8" fillId="2" borderId="0" xfId="0" applyFont="1" applyFill="1"/>
    <xf numFmtId="0" fontId="11" fillId="2" borderId="0" xfId="0" applyFont="1" applyFill="1"/>
    <xf numFmtId="49" fontId="1" fillId="2" borderId="1" xfId="0" applyNumberFormat="1" applyFont="1" applyFill="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166" fontId="1" fillId="0" borderId="1" xfId="4" applyNumberFormat="1" applyFont="1" applyBorder="1" applyAlignment="1">
      <alignment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0" fontId="8" fillId="5" borderId="0" xfId="0" applyFont="1" applyFill="1"/>
    <xf numFmtId="166" fontId="6"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0" fillId="5" borderId="1" xfId="0" applyNumberFormat="1" applyFont="1" applyFill="1" applyBorder="1" applyAlignment="1">
      <alignment vertical="top" wrapText="1"/>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0" fontId="8" fillId="5" borderId="0" xfId="0" applyFont="1" applyFill="1" applyAlignment="1">
      <alignment horizontal="center"/>
    </xf>
    <xf numFmtId="49" fontId="1" fillId="0" borderId="2" xfId="0" applyNumberFormat="1" applyFont="1" applyBorder="1" applyAlignment="1">
      <alignment horizontal="left" vertical="top" wrapText="1"/>
    </xf>
    <xf numFmtId="0" fontId="18" fillId="2" borderId="0" xfId="0" applyFont="1" applyFill="1"/>
    <xf numFmtId="0" fontId="20" fillId="0" borderId="0" xfId="0" applyFont="1" applyAlignment="1">
      <alignment vertical="top" wrapText="1"/>
    </xf>
    <xf numFmtId="166" fontId="20" fillId="5" borderId="1" xfId="0" applyNumberFormat="1" applyFont="1" applyFill="1" applyBorder="1" applyAlignment="1">
      <alignment horizontal="right" vertical="top" wrapText="1"/>
    </xf>
    <xf numFmtId="165" fontId="20" fillId="5" borderId="1" xfId="0" applyNumberFormat="1" applyFont="1" applyFill="1" applyBorder="1" applyAlignment="1">
      <alignment vertical="top" wrapText="1"/>
    </xf>
    <xf numFmtId="166" fontId="1" fillId="9"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166" fontId="1" fillId="0" borderId="0" xfId="0" applyNumberFormat="1" applyFont="1" applyAlignment="1">
      <alignment horizontal="left" vertical="top" wrapText="1"/>
    </xf>
    <xf numFmtId="0" fontId="12" fillId="0" borderId="0" xfId="0" applyFont="1" applyAlignment="1">
      <alignment vertical="top" wrapText="1"/>
    </xf>
    <xf numFmtId="0" fontId="20" fillId="0" borderId="0" xfId="0" applyFont="1"/>
    <xf numFmtId="166" fontId="20" fillId="0" borderId="1" xfId="0" applyNumberFormat="1" applyFont="1" applyBorder="1" applyAlignment="1">
      <alignment vertical="top" wrapText="1"/>
    </xf>
    <xf numFmtId="166" fontId="20" fillId="5" borderId="1" xfId="0" applyNumberFormat="1" applyFont="1" applyFill="1" applyBorder="1" applyAlignment="1">
      <alignment vertical="top"/>
    </xf>
    <xf numFmtId="166" fontId="20" fillId="5" borderId="1" xfId="4" applyNumberFormat="1" applyFont="1" applyFill="1" applyBorder="1" applyAlignment="1">
      <alignment horizontal="right" vertical="top" wrapText="1"/>
    </xf>
    <xf numFmtId="0" fontId="20" fillId="0" borderId="1" xfId="4" applyFont="1" applyBorder="1" applyAlignment="1">
      <alignment horizontal="right" vertical="top" wrapText="1"/>
    </xf>
    <xf numFmtId="49" fontId="20" fillId="5" borderId="0" xfId="0" applyNumberFormat="1" applyFont="1" applyFill="1" applyAlignment="1">
      <alignment wrapText="1"/>
    </xf>
    <xf numFmtId="3" fontId="20" fillId="5" borderId="1" xfId="0" applyNumberFormat="1" applyFont="1" applyFill="1" applyBorder="1" applyAlignment="1">
      <alignment horizontal="left" vertical="top" wrapText="1"/>
    </xf>
    <xf numFmtId="0" fontId="1" fillId="5" borderId="0" xfId="0" applyFont="1" applyFill="1" applyAlignment="1">
      <alignment horizontal="left"/>
    </xf>
    <xf numFmtId="0" fontId="16" fillId="0" borderId="0" xfId="0" applyFont="1"/>
    <xf numFmtId="0" fontId="1" fillId="0" borderId="0" xfId="0" applyFont="1" applyAlignment="1">
      <alignment horizontal="left"/>
    </xf>
    <xf numFmtId="165" fontId="20" fillId="5" borderId="1" xfId="0" applyNumberFormat="1" applyFont="1" applyFill="1" applyBorder="1" applyAlignment="1">
      <alignment horizontal="left" vertical="top" wrapText="1"/>
    </xf>
    <xf numFmtId="0" fontId="23" fillId="0" borderId="0" xfId="0" applyFont="1" applyAlignment="1">
      <alignment wrapText="1"/>
    </xf>
    <xf numFmtId="0" fontId="22" fillId="5" borderId="1" xfId="0" applyFont="1" applyFill="1" applyBorder="1" applyAlignment="1">
      <alignment horizontal="left" vertical="top" wrapText="1"/>
    </xf>
    <xf numFmtId="166" fontId="6" fillId="6" borderId="1" xfId="4" applyNumberFormat="1" applyFont="1" applyFill="1" applyBorder="1" applyAlignment="1">
      <alignment wrapText="1"/>
    </xf>
    <xf numFmtId="166" fontId="10" fillId="5" borderId="1" xfId="6" applyNumberFormat="1" applyFont="1" applyFill="1" applyBorder="1" applyAlignment="1">
      <alignment vertical="top" wrapText="1"/>
    </xf>
    <xf numFmtId="0" fontId="1" fillId="5" borderId="0" xfId="0" applyFont="1" applyFill="1" applyAlignment="1">
      <alignment horizontal="right"/>
    </xf>
    <xf numFmtId="166" fontId="25" fillId="2" borderId="0" xfId="0" applyNumberFormat="1" applyFont="1" applyFill="1" applyAlignment="1">
      <alignment vertical="top" wrapText="1"/>
    </xf>
    <xf numFmtId="0" fontId="24" fillId="5" borderId="0" xfId="0" applyFont="1" applyFill="1"/>
    <xf numFmtId="0" fontId="1" fillId="5" borderId="0" xfId="0" applyFont="1" applyFill="1" applyAlignment="1">
      <alignment horizontal="center"/>
    </xf>
    <xf numFmtId="49" fontId="23" fillId="0" borderId="0" xfId="0" applyNumberFormat="1" applyFont="1" applyAlignment="1">
      <alignment vertical="top" wrapText="1"/>
    </xf>
    <xf numFmtId="49" fontId="23" fillId="0" borderId="0" xfId="0" applyNumberFormat="1" applyFont="1" applyAlignment="1">
      <alignment horizontal="left" vertical="top" wrapText="1"/>
    </xf>
    <xf numFmtId="0" fontId="23" fillId="0" borderId="0" xfId="0" applyFont="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5" borderId="2" xfId="0" applyFont="1" applyFill="1" applyBorder="1" applyAlignment="1">
      <alignment vertical="top" wrapText="1"/>
    </xf>
    <xf numFmtId="0" fontId="1" fillId="0" borderId="1" xfId="0" applyFont="1" applyBorder="1" applyAlignment="1">
      <alignment vertical="top" wrapText="1"/>
    </xf>
    <xf numFmtId="0" fontId="20" fillId="5" borderId="1" xfId="0" applyFont="1" applyFill="1" applyBorder="1" applyAlignment="1">
      <alignment vertical="top" wrapText="1"/>
    </xf>
    <xf numFmtId="0" fontId="20" fillId="5" borderId="1" xfId="0" applyFont="1" applyFill="1" applyBorder="1" applyAlignment="1">
      <alignment horizontal="center" vertical="top" wrapText="1"/>
    </xf>
    <xf numFmtId="49" fontId="6" fillId="9" borderId="1" xfId="0" applyNumberFormat="1" applyFont="1" applyFill="1" applyBorder="1" applyAlignment="1">
      <alignment horizontal="center" vertical="top" wrapText="1"/>
    </xf>
    <xf numFmtId="49" fontId="12" fillId="5" borderId="0" xfId="0" applyNumberFormat="1" applyFont="1" applyFill="1" applyAlignment="1">
      <alignment vertical="top" wrapText="1"/>
    </xf>
    <xf numFmtId="49" fontId="23" fillId="5" borderId="0" xfId="0" applyNumberFormat="1" applyFont="1" applyFill="1" applyAlignment="1">
      <alignment wrapText="1"/>
    </xf>
    <xf numFmtId="0" fontId="23" fillId="5" borderId="0" xfId="0" applyFont="1" applyFill="1" applyAlignment="1">
      <alignment wrapText="1"/>
    </xf>
    <xf numFmtId="0" fontId="27" fillId="0" borderId="0" xfId="0" applyFont="1" applyAlignment="1">
      <alignment wrapText="1"/>
    </xf>
    <xf numFmtId="0" fontId="28" fillId="0" borderId="0" xfId="0" applyFont="1" applyAlignment="1">
      <alignment wrapText="1"/>
    </xf>
    <xf numFmtId="0" fontId="28" fillId="0" borderId="1" xfId="0" applyFont="1" applyBorder="1" applyAlignment="1">
      <alignment wrapText="1"/>
    </xf>
    <xf numFmtId="0" fontId="27" fillId="5" borderId="0" xfId="0" applyFont="1" applyFill="1" applyAlignment="1">
      <alignment wrapText="1"/>
    </xf>
    <xf numFmtId="49" fontId="23" fillId="0" borderId="0" xfId="0" applyNumberFormat="1" applyFont="1" applyAlignment="1">
      <alignment wrapText="1"/>
    </xf>
    <xf numFmtId="49" fontId="23" fillId="0" borderId="0" xfId="0" applyNumberFormat="1" applyFont="1" applyAlignment="1">
      <alignment horizontal="right" vertical="top" wrapText="1"/>
    </xf>
    <xf numFmtId="0" fontId="23" fillId="0" borderId="0" xfId="0" applyFont="1" applyAlignment="1">
      <alignment horizontal="center" vertical="top" wrapText="1"/>
    </xf>
    <xf numFmtId="0" fontId="26" fillId="0" borderId="0" xfId="0" applyFont="1" applyAlignment="1">
      <alignment vertical="top" wrapText="1"/>
    </xf>
    <xf numFmtId="0" fontId="26" fillId="0" borderId="0" xfId="0" applyFont="1" applyAlignment="1">
      <alignment horizontal="center" vertical="top" wrapText="1"/>
    </xf>
    <xf numFmtId="49" fontId="7" fillId="0" borderId="1" xfId="0" applyNumberFormat="1" applyFont="1" applyBorder="1" applyAlignment="1">
      <alignment horizontal="left" vertical="top" wrapText="1"/>
    </xf>
    <xf numFmtId="0" fontId="10" fillId="0" borderId="0" xfId="0" applyFont="1"/>
    <xf numFmtId="166" fontId="20" fillId="5" borderId="1" xfId="7" applyNumberFormat="1" applyFont="1" applyFill="1" applyBorder="1" applyAlignment="1">
      <alignment vertical="top" wrapText="1"/>
    </xf>
    <xf numFmtId="0" fontId="29" fillId="0" borderId="0" xfId="0" applyFont="1"/>
    <xf numFmtId="0" fontId="2" fillId="5" borderId="0" xfId="0" applyFont="1" applyFill="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1" xfId="0" applyFont="1" applyFill="1" applyBorder="1" applyAlignment="1">
      <alignmen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0" borderId="1" xfId="0" applyNumberFormat="1" applyFont="1" applyBorder="1" applyAlignment="1">
      <alignment horizontal="center" vertical="top" wrapText="1"/>
    </xf>
    <xf numFmtId="49" fontId="9"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20" fillId="5" borderId="1" xfId="0" applyNumberFormat="1" applyFont="1" applyFill="1" applyBorder="1" applyAlignment="1">
      <alignment horizontal="right" vertical="top" wrapText="1"/>
    </xf>
    <xf numFmtId="49" fontId="20" fillId="5" borderId="1" xfId="0" applyNumberFormat="1" applyFont="1" applyFill="1" applyBorder="1" applyAlignment="1">
      <alignment horizontal="center" vertical="top" wrapText="1"/>
    </xf>
    <xf numFmtId="0" fontId="20" fillId="5" borderId="1" xfId="0" applyFont="1" applyFill="1" applyBorder="1" applyAlignment="1">
      <alignment horizontal="left" vertical="top" wrapText="1"/>
    </xf>
    <xf numFmtId="0" fontId="20" fillId="5" borderId="2" xfId="0" applyFont="1" applyFill="1" applyBorder="1" applyAlignment="1">
      <alignment horizontal="left" vertical="top" wrapText="1"/>
    </xf>
    <xf numFmtId="0" fontId="20" fillId="5" borderId="8" xfId="0" applyFont="1" applyFill="1" applyBorder="1" applyAlignment="1">
      <alignment horizontal="left" vertical="top" wrapText="1"/>
    </xf>
    <xf numFmtId="49" fontId="20" fillId="5" borderId="1" xfId="0" applyNumberFormat="1" applyFont="1" applyFill="1" applyBorder="1" applyAlignment="1">
      <alignment horizontal="left" vertical="top" wrapText="1"/>
    </xf>
    <xf numFmtId="49" fontId="1" fillId="0" borderId="1" xfId="0" applyNumberFormat="1" applyFont="1" applyBorder="1" applyAlignment="1">
      <alignment vertical="top" wrapText="1"/>
    </xf>
    <xf numFmtId="0" fontId="7" fillId="0" borderId="1" xfId="0" applyFont="1" applyBorder="1" applyAlignment="1">
      <alignment horizontal="left" vertical="top" wrapText="1"/>
    </xf>
    <xf numFmtId="49" fontId="7" fillId="5" borderId="1" xfId="0" applyNumberFormat="1" applyFont="1" applyFill="1" applyBorder="1" applyAlignment="1">
      <alignment horizontal="center" vertical="top" wrapText="1"/>
    </xf>
    <xf numFmtId="49" fontId="7" fillId="0" borderId="1" xfId="0" applyNumberFormat="1" applyFont="1" applyBorder="1" applyAlignment="1">
      <alignment horizontal="center" vertical="top" wrapText="1"/>
    </xf>
    <xf numFmtId="49" fontId="6" fillId="0" borderId="1" xfId="0" applyNumberFormat="1" applyFont="1" applyBorder="1" applyAlignment="1">
      <alignment horizontal="left" vertical="top" wrapText="1"/>
    </xf>
    <xf numFmtId="0" fontId="7" fillId="5" borderId="1" xfId="0" applyFont="1" applyFill="1" applyBorder="1" applyAlignment="1">
      <alignment horizontal="left" vertical="top" wrapText="1"/>
    </xf>
    <xf numFmtId="49" fontId="20" fillId="0" borderId="1" xfId="0" applyNumberFormat="1" applyFont="1" applyBorder="1" applyAlignment="1">
      <alignment horizontal="center" vertical="top" wrapText="1"/>
    </xf>
    <xf numFmtId="0" fontId="20" fillId="0" borderId="1" xfId="0" applyFont="1" applyBorder="1" applyAlignment="1">
      <alignment horizontal="left" vertical="top" wrapText="1"/>
    </xf>
    <xf numFmtId="0" fontId="20" fillId="0" borderId="1" xfId="0" applyFont="1" applyBorder="1" applyAlignment="1">
      <alignment horizontal="center" vertical="top" wrapText="1"/>
    </xf>
    <xf numFmtId="0" fontId="20" fillId="0" borderId="2" xfId="0" applyFont="1" applyBorder="1" applyAlignment="1">
      <alignment horizontal="left" vertical="top" wrapText="1"/>
    </xf>
    <xf numFmtId="0" fontId="20" fillId="0" borderId="1" xfId="0" applyFont="1" applyBorder="1" applyAlignment="1">
      <alignment vertical="top" wrapText="1"/>
    </xf>
    <xf numFmtId="0" fontId="20" fillId="0" borderId="1" xfId="4" applyFont="1" applyBorder="1" applyAlignment="1">
      <alignment vertical="top" wrapText="1"/>
    </xf>
    <xf numFmtId="0" fontId="4" fillId="0" borderId="0" xfId="0" applyFont="1" applyAlignment="1">
      <alignment horizontal="center" vertical="center"/>
    </xf>
    <xf numFmtId="166" fontId="1" fillId="5" borderId="0" xfId="0" applyNumberFormat="1" applyFont="1" applyFill="1" applyAlignment="1">
      <alignment horizontal="left" vertical="top" wrapText="1"/>
    </xf>
    <xf numFmtId="165" fontId="20" fillId="2" borderId="1" xfId="0" applyNumberFormat="1" applyFont="1" applyFill="1" applyBorder="1" applyAlignment="1">
      <alignment horizontal="left" vertical="top" wrapText="1"/>
    </xf>
    <xf numFmtId="0" fontId="20" fillId="4" borderId="1" xfId="0" applyFont="1" applyFill="1" applyBorder="1" applyAlignment="1">
      <alignment vertical="top" wrapText="1"/>
    </xf>
    <xf numFmtId="166" fontId="20" fillId="5" borderId="1" xfId="1" applyNumberFormat="1" applyFont="1" applyFill="1" applyBorder="1" applyAlignment="1">
      <alignment vertical="top" wrapText="1"/>
    </xf>
    <xf numFmtId="0" fontId="12" fillId="0" borderId="0" xfId="0" applyFont="1" applyAlignment="1">
      <alignment horizontal="center" vertical="center" wrapText="1"/>
    </xf>
    <xf numFmtId="0" fontId="12" fillId="0" borderId="0" xfId="0" applyFont="1" applyAlignment="1">
      <alignment horizontal="right" vertical="center" wrapText="1"/>
    </xf>
    <xf numFmtId="0" fontId="12" fillId="0" borderId="0" xfId="0" applyFont="1" applyAlignment="1">
      <alignment horizontal="left" vertical="center" wrapText="1"/>
    </xf>
    <xf numFmtId="166" fontId="22" fillId="5" borderId="1" xfId="0" applyNumberFormat="1" applyFont="1" applyFill="1" applyBorder="1" applyAlignment="1">
      <alignment horizontal="right" vertical="top" wrapText="1"/>
    </xf>
    <xf numFmtId="0" fontId="20" fillId="5" borderId="1" xfId="0" quotePrefix="1" applyFont="1" applyFill="1" applyBorder="1" applyAlignment="1">
      <alignment horizontal="center" vertical="top" wrapText="1"/>
    </xf>
    <xf numFmtId="49" fontId="20" fillId="5" borderId="1" xfId="0" quotePrefix="1" applyNumberFormat="1" applyFont="1" applyFill="1" applyBorder="1" applyAlignment="1">
      <alignment horizontal="center" vertical="top" wrapText="1"/>
    </xf>
    <xf numFmtId="49" fontId="6" fillId="0" borderId="3" xfId="0" applyNumberFormat="1" applyFont="1" applyBorder="1" applyAlignment="1">
      <alignment vertical="top" wrapText="1"/>
    </xf>
    <xf numFmtId="49" fontId="6" fillId="0" borderId="5" xfId="0" applyNumberFormat="1" applyFont="1" applyBorder="1" applyAlignment="1">
      <alignment vertical="top" wrapText="1"/>
    </xf>
    <xf numFmtId="49" fontId="6" fillId="0" borderId="4" xfId="0" applyNumberFormat="1" applyFont="1" applyBorder="1" applyAlignment="1">
      <alignment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0" fontId="1" fillId="0" borderId="8" xfId="0" applyFont="1" applyBorder="1" applyAlignment="1">
      <alignment horizontal="center" vertical="top" wrapText="1"/>
    </xf>
    <xf numFmtId="166" fontId="6" fillId="9" borderId="1" xfId="5" applyNumberFormat="1" applyFont="1" applyFill="1" applyBorder="1" applyAlignment="1">
      <alignment horizontal="right"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5" fontId="1" fillId="2" borderId="2" xfId="0" applyNumberFormat="1" applyFont="1" applyFill="1" applyBorder="1" applyAlignment="1">
      <alignment horizontal="left" vertical="top" wrapText="1"/>
    </xf>
    <xf numFmtId="49" fontId="7" fillId="5" borderId="1" xfId="0" applyNumberFormat="1" applyFont="1" applyFill="1" applyBorder="1" applyAlignment="1">
      <alignment vertical="top" wrapText="1"/>
    </xf>
    <xf numFmtId="49" fontId="7" fillId="5" borderId="2" xfId="0" applyNumberFormat="1" applyFont="1" applyFill="1" applyBorder="1" applyAlignment="1">
      <alignment horizontal="left" vertical="top" wrapText="1"/>
    </xf>
    <xf numFmtId="49" fontId="7" fillId="5" borderId="1" xfId="0" applyNumberFormat="1" applyFont="1" applyFill="1" applyBorder="1" applyAlignment="1">
      <alignment horizontal="left" vertical="top" wrapText="1"/>
    </xf>
    <xf numFmtId="0" fontId="1" fillId="5" borderId="2" xfId="0" applyFont="1" applyFill="1" applyBorder="1" applyAlignment="1">
      <alignment horizontal="center" vertical="top" wrapText="1"/>
    </xf>
    <xf numFmtId="0" fontId="1" fillId="0" borderId="1" xfId="0" applyFont="1" applyBorder="1" applyAlignment="1">
      <alignment horizontal="center" vertical="top" wrapText="1"/>
    </xf>
    <xf numFmtId="49" fontId="1" fillId="5" borderId="17" xfId="0" applyNumberFormat="1" applyFont="1" applyFill="1" applyBorder="1" applyAlignment="1">
      <alignment horizontal="center" vertical="top" wrapText="1"/>
    </xf>
    <xf numFmtId="0" fontId="1" fillId="5" borderId="1" xfId="0" applyFont="1" applyFill="1" applyBorder="1" applyAlignment="1">
      <alignment horizontal="center" vertical="top" wrapText="1"/>
    </xf>
    <xf numFmtId="1" fontId="1" fillId="5" borderId="2" xfId="0" applyNumberFormat="1" applyFont="1" applyFill="1" applyBorder="1" applyAlignment="1">
      <alignment horizontal="center" vertical="top" wrapText="1"/>
    </xf>
    <xf numFmtId="0" fontId="20" fillId="5" borderId="2" xfId="4" applyFont="1" applyFill="1" applyBorder="1" applyAlignment="1">
      <alignment horizontal="left" vertical="top" wrapText="1"/>
    </xf>
    <xf numFmtId="0" fontId="7" fillId="5" borderId="1" xfId="0" applyFont="1" applyFill="1" applyBorder="1" applyAlignment="1">
      <alignment vertical="top" wrapText="1"/>
    </xf>
    <xf numFmtId="0" fontId="7" fillId="2" borderId="0" xfId="0" applyFont="1" applyFill="1" applyAlignment="1">
      <alignment horizontal="center"/>
    </xf>
    <xf numFmtId="0" fontId="7" fillId="5" borderId="2" xfId="0" applyFont="1" applyFill="1" applyBorder="1" applyAlignment="1">
      <alignment vertical="top" wrapText="1"/>
    </xf>
    <xf numFmtId="49" fontId="7" fillId="5" borderId="8" xfId="0" applyNumberFormat="1" applyFont="1" applyFill="1" applyBorder="1" applyAlignment="1">
      <alignment horizontal="left" vertical="top" wrapText="1"/>
    </xf>
    <xf numFmtId="49" fontId="31" fillId="5" borderId="1" xfId="0" applyNumberFormat="1" applyFont="1" applyFill="1" applyBorder="1" applyAlignment="1">
      <alignment horizontal="center" vertical="top" wrapText="1"/>
    </xf>
    <xf numFmtId="49" fontId="31" fillId="5" borderId="1" xfId="0" applyNumberFormat="1" applyFont="1" applyFill="1" applyBorder="1" applyAlignment="1">
      <alignment horizontal="right" vertical="top" wrapText="1"/>
    </xf>
    <xf numFmtId="0" fontId="7" fillId="5" borderId="2" xfId="0" applyFont="1" applyFill="1" applyBorder="1" applyAlignment="1">
      <alignment horizontal="center" vertical="top" wrapText="1"/>
    </xf>
    <xf numFmtId="0" fontId="7" fillId="5" borderId="1" xfId="0" applyFont="1" applyFill="1" applyBorder="1" applyAlignment="1">
      <alignment horizontal="center" vertical="top" wrapText="1"/>
    </xf>
    <xf numFmtId="49" fontId="7" fillId="0" borderId="2" xfId="0" applyNumberFormat="1" applyFont="1" applyBorder="1" applyAlignment="1">
      <alignment horizontal="left" vertical="top" wrapText="1"/>
    </xf>
    <xf numFmtId="49" fontId="7" fillId="0" borderId="1" xfId="0" applyNumberFormat="1" applyFont="1" applyBorder="1" applyAlignment="1">
      <alignment vertical="top" wrapText="1"/>
    </xf>
    <xf numFmtId="0" fontId="7" fillId="5" borderId="8" xfId="0" applyFont="1" applyFill="1" applyBorder="1" applyAlignment="1">
      <alignment horizontal="center" vertical="top" wrapText="1"/>
    </xf>
    <xf numFmtId="49" fontId="7" fillId="0" borderId="2" xfId="0" applyNumberFormat="1" applyFont="1" applyBorder="1" applyAlignment="1">
      <alignment horizontal="center" vertical="top" wrapText="1"/>
    </xf>
    <xf numFmtId="49" fontId="22" fillId="5" borderId="0" xfId="0" applyNumberFormat="1" applyFont="1" applyFill="1" applyAlignment="1">
      <alignment wrapText="1"/>
    </xf>
    <xf numFmtId="0" fontId="7" fillId="5" borderId="2" xfId="0" applyFont="1" applyFill="1" applyBorder="1" applyAlignment="1">
      <alignment horizontal="left" vertical="top" wrapText="1"/>
    </xf>
    <xf numFmtId="49" fontId="32" fillId="0" borderId="0" xfId="0" applyNumberFormat="1" applyFont="1" applyAlignment="1">
      <alignment wrapText="1"/>
    </xf>
    <xf numFmtId="0" fontId="20" fillId="5" borderId="2" xfId="0" applyFont="1" applyFill="1" applyBorder="1" applyAlignment="1">
      <alignment horizontal="center" vertical="top" wrapText="1"/>
    </xf>
    <xf numFmtId="0" fontId="20" fillId="0" borderId="2" xfId="0" applyFont="1" applyBorder="1" applyAlignment="1">
      <alignment horizontal="center" vertical="top" wrapText="1"/>
    </xf>
    <xf numFmtId="0" fontId="7" fillId="5" borderId="10" xfId="0" applyFont="1" applyFill="1" applyBorder="1" applyAlignment="1">
      <alignment horizontal="center" vertical="top" wrapText="1"/>
    </xf>
    <xf numFmtId="0" fontId="7" fillId="5" borderId="10" xfId="0" applyFont="1" applyFill="1" applyBorder="1" applyAlignment="1">
      <alignment horizontal="left" vertical="top" wrapText="1"/>
    </xf>
    <xf numFmtId="49" fontId="1" fillId="5" borderId="17" xfId="0" applyNumberFormat="1" applyFont="1" applyFill="1" applyBorder="1" applyAlignment="1">
      <alignment vertical="top" wrapText="1"/>
    </xf>
    <xf numFmtId="1" fontId="7" fillId="5" borderId="2" xfId="0" applyNumberFormat="1" applyFont="1" applyFill="1" applyBorder="1" applyAlignment="1">
      <alignment horizontal="center" vertical="top" wrapText="1"/>
    </xf>
    <xf numFmtId="165" fontId="7" fillId="5" borderId="2" xfId="0" applyNumberFormat="1" applyFont="1" applyFill="1" applyBorder="1" applyAlignment="1">
      <alignment horizontal="left" vertical="top" wrapText="1"/>
    </xf>
    <xf numFmtId="0" fontId="7" fillId="0" borderId="1" xfId="0" applyFont="1" applyBorder="1" applyAlignment="1">
      <alignment horizontal="center" vertical="top" wrapText="1"/>
    </xf>
    <xf numFmtId="49" fontId="7" fillId="0" borderId="2" xfId="0" applyNumberFormat="1" applyFont="1" applyBorder="1" applyAlignment="1">
      <alignment vertical="top" wrapText="1"/>
    </xf>
    <xf numFmtId="49" fontId="7" fillId="0" borderId="0" xfId="0" applyNumberFormat="1" applyFont="1" applyAlignment="1">
      <alignment vertical="top" wrapText="1"/>
    </xf>
    <xf numFmtId="0" fontId="7" fillId="0" borderId="1" xfId="0" applyFont="1" applyBorder="1" applyAlignment="1">
      <alignment vertical="top" wrapText="1"/>
    </xf>
    <xf numFmtId="0" fontId="20" fillId="0" borderId="0" xfId="0" applyFont="1" applyAlignment="1">
      <alignment horizontal="center"/>
    </xf>
    <xf numFmtId="49" fontId="4" fillId="6" borderId="1" xfId="0" applyNumberFormat="1" applyFont="1" applyFill="1" applyBorder="1" applyAlignment="1">
      <alignment horizontal="center" vertical="center" wrapText="1"/>
    </xf>
    <xf numFmtId="0" fontId="6" fillId="5" borderId="1" xfId="0" applyFont="1" applyFill="1" applyBorder="1" applyAlignment="1">
      <alignment horizontal="center" vertical="top" wrapText="1"/>
    </xf>
    <xf numFmtId="0" fontId="9" fillId="5" borderId="1" xfId="0" applyFont="1" applyFill="1" applyBorder="1" applyAlignment="1">
      <alignment horizontal="center" vertical="top" wrapText="1"/>
    </xf>
    <xf numFmtId="166" fontId="19" fillId="5" borderId="1" xfId="0" applyNumberFormat="1" applyFont="1" applyFill="1" applyBorder="1" applyAlignment="1">
      <alignment horizontal="center" vertical="top" wrapText="1"/>
    </xf>
    <xf numFmtId="0" fontId="1" fillId="0" borderId="2" xfId="0" applyFont="1" applyBorder="1" applyAlignment="1">
      <alignment horizontal="center" vertical="top" wrapText="1"/>
    </xf>
    <xf numFmtId="166" fontId="6" fillId="5" borderId="1" xfId="0" applyNumberFormat="1" applyFont="1" applyFill="1" applyBorder="1" applyAlignment="1">
      <alignment horizontal="center" vertical="top" wrapText="1"/>
    </xf>
    <xf numFmtId="3" fontId="5" fillId="5" borderId="1" xfId="0" applyNumberFormat="1" applyFont="1" applyFill="1" applyBorder="1" applyAlignment="1">
      <alignment horizontal="center" vertical="top" wrapText="1"/>
    </xf>
    <xf numFmtId="0" fontId="23" fillId="0" borderId="0" xfId="0" applyFont="1" applyAlignment="1">
      <alignment horizontal="center" wrapText="1"/>
    </xf>
    <xf numFmtId="49" fontId="6" fillId="6" borderId="1" xfId="0" applyNumberFormat="1" applyFont="1" applyFill="1" applyBorder="1" applyAlignment="1">
      <alignment horizontal="center" vertical="center" wrapText="1"/>
    </xf>
    <xf numFmtId="0" fontId="6" fillId="0" borderId="1" xfId="0" applyFont="1" applyBorder="1" applyAlignment="1">
      <alignment horizontal="center" vertical="top" wrapText="1"/>
    </xf>
    <xf numFmtId="0" fontId="1" fillId="0" borderId="0" xfId="0" applyFont="1" applyAlignment="1">
      <alignment horizontal="center" vertical="top" wrapText="1"/>
    </xf>
    <xf numFmtId="49" fontId="26" fillId="5" borderId="1" xfId="6" applyNumberFormat="1" applyFont="1" applyFill="1" applyBorder="1" applyAlignment="1">
      <alignment horizontal="right" vertical="top" wrapText="1"/>
    </xf>
    <xf numFmtId="49" fontId="26" fillId="5" borderId="1" xfId="6" applyNumberFormat="1" applyFont="1" applyFill="1" applyBorder="1" applyAlignment="1">
      <alignment horizontal="left" vertical="top" wrapText="1"/>
    </xf>
    <xf numFmtId="49" fontId="33" fillId="5" borderId="1" xfId="6" applyNumberFormat="1" applyFont="1" applyFill="1" applyBorder="1" applyAlignment="1">
      <alignment horizontal="center" vertical="top" wrapText="1"/>
    </xf>
    <xf numFmtId="49" fontId="33" fillId="5" borderId="1" xfId="6" applyNumberFormat="1" applyFont="1" applyFill="1" applyBorder="1" applyAlignment="1">
      <alignment horizontal="left" vertical="top" wrapText="1"/>
    </xf>
    <xf numFmtId="165" fontId="33" fillId="5" borderId="1" xfId="6" applyNumberFormat="1" applyFont="1" applyFill="1" applyBorder="1" applyAlignment="1">
      <alignment vertical="top" wrapText="1"/>
    </xf>
    <xf numFmtId="0" fontId="26" fillId="5" borderId="1" xfId="0" applyFont="1" applyFill="1" applyBorder="1" applyAlignment="1">
      <alignment vertical="top" wrapText="1"/>
    </xf>
    <xf numFmtId="166" fontId="26" fillId="5" borderId="1" xfId="0" applyNumberFormat="1" applyFont="1" applyFill="1" applyBorder="1" applyAlignment="1">
      <alignment horizontal="right" vertical="top"/>
    </xf>
    <xf numFmtId="0" fontId="26" fillId="5" borderId="1" xfId="6" applyFont="1" applyFill="1" applyBorder="1" applyAlignment="1">
      <alignment vertical="top" wrapText="1"/>
    </xf>
    <xf numFmtId="0" fontId="20" fillId="5" borderId="1" xfId="0" applyFont="1" applyFill="1" applyBorder="1" applyAlignment="1">
      <alignment horizontal="right" vertical="top" wrapText="1"/>
    </xf>
    <xf numFmtId="0" fontId="34" fillId="0" borderId="0" xfId="0" applyFont="1" applyAlignment="1">
      <alignment vertical="top" wrapText="1"/>
    </xf>
    <xf numFmtId="166" fontId="1" fillId="5" borderId="8" xfId="0" applyNumberFormat="1" applyFont="1" applyFill="1" applyBorder="1" applyAlignment="1">
      <alignment vertical="top" wrapText="1"/>
    </xf>
    <xf numFmtId="166" fontId="1" fillId="5" borderId="1" xfId="0" applyNumberFormat="1" applyFont="1" applyFill="1" applyBorder="1" applyAlignment="1">
      <alignment vertical="top"/>
    </xf>
    <xf numFmtId="0" fontId="1" fillId="5" borderId="8" xfId="0" applyFont="1" applyFill="1" applyBorder="1" applyAlignment="1">
      <alignment horizontal="center" vertical="top" wrapText="1"/>
    </xf>
    <xf numFmtId="166" fontId="29" fillId="5" borderId="1" xfId="0" applyNumberFormat="1" applyFont="1" applyFill="1" applyBorder="1" applyAlignment="1">
      <alignment horizontal="right" vertical="top" wrapText="1"/>
    </xf>
    <xf numFmtId="0" fontId="29" fillId="5" borderId="0" xfId="0" applyFont="1" applyFill="1" applyAlignment="1">
      <alignment horizontal="left" vertical="top" wrapText="1"/>
    </xf>
    <xf numFmtId="0" fontId="29" fillId="0" borderId="0" xfId="0" applyFont="1" applyAlignment="1">
      <alignment vertical="top" wrapText="1"/>
    </xf>
    <xf numFmtId="0" fontId="3" fillId="5" borderId="0" xfId="0" applyFont="1" applyFill="1" applyAlignment="1">
      <alignment vertical="top" wrapText="1"/>
    </xf>
    <xf numFmtId="0" fontId="36" fillId="5" borderId="0" xfId="0" applyFont="1" applyFill="1" applyAlignment="1">
      <alignment vertical="top" wrapText="1"/>
    </xf>
    <xf numFmtId="0" fontId="24" fillId="2" borderId="0" xfId="0" applyFont="1" applyFill="1"/>
    <xf numFmtId="0" fontId="24" fillId="2" borderId="1" xfId="0" applyFont="1" applyFill="1" applyBorder="1"/>
    <xf numFmtId="0" fontId="40" fillId="2" borderId="1" xfId="0" applyFont="1" applyFill="1" applyBorder="1"/>
    <xf numFmtId="0" fontId="37" fillId="5" borderId="1" xfId="0" applyFont="1" applyFill="1" applyBorder="1" applyAlignment="1">
      <alignment horizontal="right" vertical="top" wrapText="1"/>
    </xf>
    <xf numFmtId="166" fontId="39" fillId="5" borderId="1" xfId="0" applyNumberFormat="1" applyFont="1" applyFill="1" applyBorder="1" applyAlignment="1">
      <alignment horizontal="right" vertical="top" wrapText="1"/>
    </xf>
    <xf numFmtId="3" fontId="41" fillId="5" borderId="1" xfId="0" applyNumberFormat="1" applyFont="1" applyFill="1" applyBorder="1" applyAlignment="1">
      <alignment horizontal="right" vertical="top" wrapText="1"/>
    </xf>
    <xf numFmtId="166" fontId="37" fillId="5" borderId="0" xfId="0" applyNumberFormat="1" applyFont="1" applyFill="1" applyAlignment="1">
      <alignment horizontal="left" vertical="top" wrapText="1"/>
    </xf>
    <xf numFmtId="49" fontId="42" fillId="6" borderId="1" xfId="0" applyNumberFormat="1" applyFont="1" applyFill="1" applyBorder="1" applyAlignment="1">
      <alignment horizontal="center" vertical="center" wrapText="1"/>
    </xf>
    <xf numFmtId="0" fontId="39" fillId="5" borderId="1" xfId="0" applyFont="1" applyFill="1" applyBorder="1" applyAlignment="1">
      <alignment horizontal="center" vertical="top" wrapText="1"/>
    </xf>
    <xf numFmtId="0" fontId="43" fillId="5" borderId="1" xfId="0" applyFont="1" applyFill="1" applyBorder="1" applyAlignment="1">
      <alignment horizontal="center" vertical="top" wrapText="1"/>
    </xf>
    <xf numFmtId="166" fontId="45" fillId="5" borderId="1" xfId="0" applyNumberFormat="1" applyFont="1" applyFill="1" applyBorder="1" applyAlignment="1">
      <alignment horizontal="center" vertical="top" wrapText="1"/>
    </xf>
    <xf numFmtId="166" fontId="39" fillId="5" borderId="1" xfId="0" applyNumberFormat="1" applyFont="1" applyFill="1" applyBorder="1" applyAlignment="1">
      <alignment horizontal="center" vertical="top" wrapText="1"/>
    </xf>
    <xf numFmtId="3" fontId="41" fillId="5" borderId="1" xfId="0" applyNumberFormat="1" applyFont="1" applyFill="1" applyBorder="1" applyAlignment="1">
      <alignment horizontal="center" vertical="top" wrapText="1"/>
    </xf>
    <xf numFmtId="0" fontId="37" fillId="5" borderId="0" xfId="0" applyFont="1" applyFill="1" applyAlignment="1">
      <alignment horizontal="center" vertical="top" wrapText="1"/>
    </xf>
    <xf numFmtId="0" fontId="24" fillId="5" borderId="0" xfId="0" applyFont="1" applyFill="1" applyAlignment="1">
      <alignment horizontal="center"/>
    </xf>
    <xf numFmtId="49" fontId="35" fillId="5" borderId="0" xfId="0" applyNumberFormat="1" applyFont="1" applyFill="1" applyAlignment="1">
      <alignment vertical="top" wrapText="1"/>
    </xf>
    <xf numFmtId="0" fontId="29" fillId="0" borderId="0" xfId="0" applyFont="1" applyAlignment="1">
      <alignment horizontal="center"/>
    </xf>
    <xf numFmtId="0" fontId="13" fillId="0" borderId="0" xfId="0" applyFont="1" applyAlignment="1">
      <alignment vertical="top" wrapText="1"/>
    </xf>
    <xf numFmtId="0" fontId="27" fillId="0" borderId="1" xfId="0" applyFont="1" applyBorder="1" applyAlignment="1">
      <alignment wrapText="1"/>
    </xf>
    <xf numFmtId="0" fontId="24" fillId="6" borderId="1" xfId="0" applyFont="1" applyFill="1" applyBorder="1"/>
    <xf numFmtId="0" fontId="29" fillId="5" borderId="0" xfId="0" applyFont="1" applyFill="1" applyAlignment="1">
      <alignment wrapText="1"/>
    </xf>
    <xf numFmtId="0" fontId="29" fillId="0" borderId="0" xfId="0" applyFont="1" applyAlignment="1">
      <alignment wrapText="1"/>
    </xf>
    <xf numFmtId="0" fontId="46" fillId="0" borderId="0" xfId="0" applyFont="1" applyAlignment="1">
      <alignment vertical="top" wrapText="1"/>
    </xf>
    <xf numFmtId="0" fontId="29" fillId="0" borderId="0" xfId="0" applyFont="1" applyAlignment="1">
      <alignment horizontal="center" vertical="top" wrapText="1"/>
    </xf>
    <xf numFmtId="0" fontId="35" fillId="0" borderId="0" xfId="0" applyFont="1" applyAlignment="1">
      <alignment horizontal="center" vertical="center" wrapText="1"/>
    </xf>
    <xf numFmtId="49" fontId="1" fillId="0" borderId="4" xfId="0" applyNumberFormat="1" applyFont="1" applyBorder="1" applyAlignment="1">
      <alignment vertical="top" wrapText="1"/>
    </xf>
    <xf numFmtId="49" fontId="1" fillId="0" borderId="8" xfId="0" applyNumberFormat="1" applyFont="1" applyBorder="1" applyAlignment="1">
      <alignment vertical="top" wrapText="1"/>
    </xf>
    <xf numFmtId="49" fontId="1" fillId="2" borderId="8" xfId="0" applyNumberFormat="1" applyFont="1" applyFill="1" applyBorder="1" applyAlignment="1">
      <alignment horizontal="left" vertical="top" wrapText="1"/>
    </xf>
    <xf numFmtId="49" fontId="7" fillId="0" borderId="8" xfId="0" applyNumberFormat="1" applyFont="1" applyBorder="1" applyAlignment="1">
      <alignment vertical="top" wrapText="1"/>
    </xf>
    <xf numFmtId="0" fontId="29" fillId="5" borderId="0" xfId="0" applyFont="1" applyFill="1" applyAlignment="1">
      <alignment horizontal="right"/>
    </xf>
    <xf numFmtId="0" fontId="1" fillId="5" borderId="0" xfId="0" applyFont="1" applyFill="1" applyAlignment="1">
      <alignment horizontal="left" vertical="top" wrapText="1"/>
    </xf>
    <xf numFmtId="0" fontId="1" fillId="0" borderId="2" xfId="0" applyFont="1" applyBorder="1" applyAlignment="1">
      <alignment horizontal="left" vertical="top" wrapText="1"/>
    </xf>
    <xf numFmtId="0" fontId="33" fillId="5" borderId="2" xfId="0" applyFont="1" applyFill="1" applyBorder="1" applyAlignment="1">
      <alignment horizontal="left" vertical="top" wrapText="1"/>
    </xf>
    <xf numFmtId="0" fontId="33" fillId="5" borderId="8" xfId="0" applyFont="1" applyFill="1" applyBorder="1" applyAlignment="1">
      <alignment horizontal="left" vertical="top" wrapText="1"/>
    </xf>
    <xf numFmtId="0" fontId="1" fillId="9" borderId="1" xfId="0" applyFont="1" applyFill="1" applyBorder="1" applyAlignment="1">
      <alignment vertical="top" wrapText="1"/>
    </xf>
    <xf numFmtId="0" fontId="1" fillId="9" borderId="1" xfId="0" applyFont="1" applyFill="1" applyBorder="1" applyAlignment="1">
      <alignment horizontal="center" vertical="top" wrapText="1"/>
    </xf>
    <xf numFmtId="166" fontId="48" fillId="9" borderId="1" xfId="0" applyNumberFormat="1" applyFont="1" applyFill="1" applyBorder="1" applyAlignment="1">
      <alignment horizontal="right" vertical="top" wrapText="1"/>
    </xf>
    <xf numFmtId="0" fontId="1" fillId="9" borderId="1" xfId="0" applyFont="1" applyFill="1" applyBorder="1" applyAlignment="1">
      <alignment horizontal="right" vertical="top" wrapText="1"/>
    </xf>
    <xf numFmtId="166" fontId="15" fillId="9" borderId="1" xfId="0" applyNumberFormat="1" applyFont="1" applyFill="1" applyBorder="1" applyAlignment="1">
      <alignment horizontal="center" vertical="top" wrapText="1"/>
    </xf>
    <xf numFmtId="166" fontId="44" fillId="9" borderId="1" xfId="0" applyNumberFormat="1" applyFont="1" applyFill="1" applyBorder="1" applyAlignment="1">
      <alignment horizontal="center" vertical="top" wrapText="1"/>
    </xf>
    <xf numFmtId="0" fontId="37" fillId="9" borderId="1" xfId="0" applyFont="1" applyFill="1" applyBorder="1" applyAlignment="1">
      <alignment horizontal="right" vertical="top" wrapText="1"/>
    </xf>
    <xf numFmtId="166" fontId="19" fillId="9" borderId="1" xfId="0" applyNumberFormat="1" applyFont="1" applyFill="1" applyBorder="1" applyAlignment="1">
      <alignment horizontal="center" vertical="top" wrapText="1"/>
    </xf>
    <xf numFmtId="166" fontId="45" fillId="9" borderId="1" xfId="0" applyNumberFormat="1" applyFont="1" applyFill="1" applyBorder="1" applyAlignment="1">
      <alignment horizontal="center" vertical="top" wrapText="1"/>
    </xf>
    <xf numFmtId="166" fontId="48" fillId="9" borderId="1" xfId="0" applyNumberFormat="1" applyFont="1" applyFill="1" applyBorder="1" applyAlignment="1">
      <alignment vertical="top" wrapText="1"/>
    </xf>
    <xf numFmtId="166" fontId="48" fillId="6" borderId="1" xfId="0" applyNumberFormat="1" applyFont="1" applyFill="1" applyBorder="1" applyAlignment="1">
      <alignment vertical="top" wrapText="1"/>
    </xf>
    <xf numFmtId="166" fontId="23" fillId="5" borderId="1" xfId="0" applyNumberFormat="1" applyFont="1" applyFill="1" applyBorder="1" applyAlignment="1">
      <alignment horizontal="right" vertical="top" wrapText="1"/>
    </xf>
    <xf numFmtId="166" fontId="48" fillId="6" borderId="1" xfId="4" applyNumberFormat="1" applyFont="1" applyFill="1" applyBorder="1" applyAlignment="1">
      <alignment horizontal="right" vertical="top" wrapText="1"/>
    </xf>
    <xf numFmtId="166" fontId="23" fillId="5" borderId="1" xfId="4" applyNumberFormat="1" applyFont="1" applyFill="1" applyBorder="1" applyAlignment="1">
      <alignment vertical="top" wrapText="1"/>
    </xf>
    <xf numFmtId="166" fontId="23" fillId="5" borderId="1" xfId="4" applyNumberFormat="1" applyFont="1" applyFill="1" applyBorder="1" applyAlignment="1">
      <alignment horizontal="right" vertical="top" wrapText="1"/>
    </xf>
    <xf numFmtId="49" fontId="52" fillId="6" borderId="1" xfId="0" applyNumberFormat="1" applyFont="1" applyFill="1" applyBorder="1" applyAlignment="1">
      <alignment horizontal="left" vertical="center" wrapText="1"/>
    </xf>
    <xf numFmtId="49" fontId="50" fillId="6" borderId="1" xfId="0" applyNumberFormat="1" applyFont="1" applyFill="1" applyBorder="1" applyAlignment="1">
      <alignment horizontal="center" vertical="center" wrapText="1"/>
    </xf>
    <xf numFmtId="0" fontId="26" fillId="6" borderId="1" xfId="0" applyFont="1" applyFill="1" applyBorder="1"/>
    <xf numFmtId="49" fontId="50" fillId="0" borderId="1" xfId="0" applyNumberFormat="1" applyFont="1" applyBorder="1" applyAlignment="1">
      <alignment horizontal="left" vertical="top" wrapText="1"/>
    </xf>
    <xf numFmtId="49" fontId="50" fillId="0" borderId="1" xfId="0" applyNumberFormat="1" applyFont="1" applyBorder="1" applyAlignment="1">
      <alignment horizontal="center" vertical="top" wrapText="1"/>
    </xf>
    <xf numFmtId="0" fontId="26" fillId="0" borderId="1" xfId="0" applyFont="1" applyBorder="1"/>
    <xf numFmtId="49" fontId="26" fillId="5" borderId="1" xfId="0" applyNumberFormat="1" applyFont="1" applyFill="1" applyBorder="1" applyAlignment="1">
      <alignment horizontal="right" vertical="top" wrapText="1"/>
    </xf>
    <xf numFmtId="49" fontId="26" fillId="5" borderId="1" xfId="0" applyNumberFormat="1" applyFont="1" applyFill="1" applyBorder="1" applyAlignment="1">
      <alignment horizontal="left" vertical="top" wrapText="1"/>
    </xf>
    <xf numFmtId="49" fontId="33" fillId="0" borderId="2" xfId="0" applyNumberFormat="1" applyFont="1" applyBorder="1" applyAlignment="1">
      <alignment horizontal="center" vertical="top" wrapText="1"/>
    </xf>
    <xf numFmtId="49" fontId="33" fillId="0" borderId="2" xfId="0" applyNumberFormat="1" applyFont="1" applyBorder="1" applyAlignment="1">
      <alignment horizontal="left" vertical="top" wrapText="1"/>
    </xf>
    <xf numFmtId="166" fontId="26" fillId="5" borderId="1" xfId="0" applyNumberFormat="1" applyFont="1" applyFill="1" applyBorder="1" applyAlignment="1">
      <alignment vertical="top"/>
    </xf>
    <xf numFmtId="0" fontId="26" fillId="5" borderId="1" xfId="0" applyFont="1" applyFill="1" applyBorder="1" applyAlignment="1">
      <alignment horizontal="center" vertical="top" wrapText="1"/>
    </xf>
    <xf numFmtId="165" fontId="26" fillId="5" borderId="1" xfId="0" applyNumberFormat="1" applyFont="1" applyFill="1" applyBorder="1" applyAlignment="1">
      <alignment vertical="top" wrapText="1"/>
    </xf>
    <xf numFmtId="49" fontId="33" fillId="5" borderId="1" xfId="0" applyNumberFormat="1" applyFont="1" applyFill="1" applyBorder="1" applyAlignment="1">
      <alignment horizontal="center" vertical="top" wrapText="1"/>
    </xf>
    <xf numFmtId="49" fontId="33" fillId="5" borderId="1" xfId="0" applyNumberFormat="1" applyFont="1" applyFill="1" applyBorder="1" applyAlignment="1">
      <alignment vertical="top" wrapText="1"/>
    </xf>
    <xf numFmtId="49" fontId="33" fillId="5" borderId="1" xfId="0" applyNumberFormat="1" applyFont="1" applyFill="1" applyBorder="1" applyAlignment="1">
      <alignment horizontal="left" vertical="top" wrapText="1"/>
    </xf>
    <xf numFmtId="49" fontId="26" fillId="5" borderId="1" xfId="0" applyNumberFormat="1" applyFont="1" applyFill="1" applyBorder="1" applyAlignment="1">
      <alignment vertical="top" wrapText="1"/>
    </xf>
    <xf numFmtId="166" fontId="26" fillId="5" borderId="1" xfId="0" applyNumberFormat="1" applyFont="1" applyFill="1" applyBorder="1" applyAlignment="1">
      <alignment vertical="top" wrapText="1"/>
    </xf>
    <xf numFmtId="165" fontId="26" fillId="5" borderId="1" xfId="0" applyNumberFormat="1" applyFont="1" applyFill="1" applyBorder="1" applyAlignment="1">
      <alignment horizontal="left" vertical="top" wrapText="1"/>
    </xf>
    <xf numFmtId="0" fontId="33" fillId="5" borderId="2" xfId="0" applyFont="1" applyFill="1" applyBorder="1" applyAlignment="1">
      <alignment horizontal="center" vertical="top" wrapText="1"/>
    </xf>
    <xf numFmtId="0" fontId="33" fillId="5" borderId="2" xfId="0" applyFont="1" applyFill="1" applyBorder="1" applyAlignment="1">
      <alignment vertical="top" wrapText="1"/>
    </xf>
    <xf numFmtId="0" fontId="33" fillId="5" borderId="1" xfId="0" applyFont="1" applyFill="1" applyBorder="1" applyAlignment="1">
      <alignment horizontal="left" vertical="top" wrapText="1"/>
    </xf>
    <xf numFmtId="0" fontId="26" fillId="5" borderId="1" xfId="0" applyFont="1" applyFill="1" applyBorder="1" applyAlignment="1">
      <alignment horizontal="left" vertical="top" wrapText="1"/>
    </xf>
    <xf numFmtId="0" fontId="26" fillId="5" borderId="8" xfId="0" applyFont="1" applyFill="1" applyBorder="1" applyAlignment="1">
      <alignment horizontal="left" vertical="top" wrapText="1"/>
    </xf>
    <xf numFmtId="49" fontId="26" fillId="5" borderId="8" xfId="0" applyNumberFormat="1" applyFont="1" applyFill="1" applyBorder="1" applyAlignment="1">
      <alignment horizontal="center" vertical="top" wrapText="1"/>
    </xf>
    <xf numFmtId="49" fontId="26" fillId="0" borderId="1" xfId="0" applyNumberFormat="1" applyFont="1" applyBorder="1" applyAlignment="1">
      <alignment horizontal="left" vertical="top" wrapText="1"/>
    </xf>
    <xf numFmtId="166" fontId="50" fillId="9" borderId="1" xfId="0" applyNumberFormat="1" applyFont="1" applyFill="1" applyBorder="1" applyAlignment="1">
      <alignment vertical="top" wrapText="1"/>
    </xf>
    <xf numFmtId="0" fontId="26" fillId="0" borderId="0" xfId="0" applyFont="1"/>
    <xf numFmtId="49" fontId="26" fillId="5" borderId="1" xfId="0" applyNumberFormat="1" applyFont="1" applyFill="1" applyBorder="1" applyAlignment="1">
      <alignment horizontal="center" vertical="top" wrapText="1"/>
    </xf>
    <xf numFmtId="49" fontId="33" fillId="0" borderId="1" xfId="0" applyNumberFormat="1" applyFont="1" applyBorder="1" applyAlignment="1">
      <alignment horizontal="center" vertical="top" wrapText="1"/>
    </xf>
    <xf numFmtId="49" fontId="33" fillId="0" borderId="1" xfId="0" applyNumberFormat="1" applyFont="1" applyBorder="1" applyAlignment="1">
      <alignment horizontal="left" vertical="top" wrapText="1"/>
    </xf>
    <xf numFmtId="0" fontId="26" fillId="5" borderId="2" xfId="0" applyFont="1" applyFill="1" applyBorder="1" applyAlignment="1">
      <alignment horizontal="center" vertical="top" wrapText="1"/>
    </xf>
    <xf numFmtId="0" fontId="26" fillId="5" borderId="2" xfId="0" applyFont="1" applyFill="1" applyBorder="1" applyAlignment="1">
      <alignment horizontal="left" vertical="top" wrapText="1"/>
    </xf>
    <xf numFmtId="49" fontId="26" fillId="5" borderId="2" xfId="0" applyNumberFormat="1" applyFont="1" applyFill="1" applyBorder="1" applyAlignment="1">
      <alignment horizontal="center" vertical="top" wrapText="1"/>
    </xf>
    <xf numFmtId="49" fontId="26" fillId="5" borderId="2" xfId="0" applyNumberFormat="1" applyFont="1" applyFill="1" applyBorder="1" applyAlignment="1">
      <alignment horizontal="left" vertical="top" wrapText="1"/>
    </xf>
    <xf numFmtId="0" fontId="26" fillId="5" borderId="1" xfId="0" applyFont="1" applyFill="1" applyBorder="1" applyAlignment="1">
      <alignment horizontal="right" vertical="top" wrapText="1"/>
    </xf>
    <xf numFmtId="49" fontId="50" fillId="0" borderId="1" xfId="0" applyNumberFormat="1" applyFont="1" applyBorder="1" applyAlignment="1">
      <alignment vertical="top" wrapText="1"/>
    </xf>
    <xf numFmtId="0" fontId="26" fillId="0" borderId="1" xfId="0" applyFont="1" applyBorder="1" applyAlignment="1">
      <alignment vertical="top" wrapText="1"/>
    </xf>
    <xf numFmtId="166" fontId="26" fillId="5" borderId="1" xfId="0" applyNumberFormat="1" applyFont="1" applyFill="1" applyBorder="1" applyAlignment="1">
      <alignment horizontal="right" vertical="top" wrapText="1"/>
    </xf>
    <xf numFmtId="0" fontId="33" fillId="0" borderId="8" xfId="0" applyFont="1" applyBorder="1" applyAlignment="1">
      <alignment horizontal="left" vertical="top" wrapText="1"/>
    </xf>
    <xf numFmtId="49" fontId="50" fillId="0" borderId="1" xfId="0" applyNumberFormat="1" applyFont="1" applyBorder="1" applyAlignment="1">
      <alignment horizontal="right" vertical="top" wrapText="1"/>
    </xf>
    <xf numFmtId="166" fontId="26" fillId="0" borderId="1" xfId="0" applyNumberFormat="1" applyFont="1" applyBorder="1" applyAlignment="1">
      <alignment horizontal="right" vertical="top" wrapText="1"/>
    </xf>
    <xf numFmtId="166" fontId="50" fillId="6" borderId="1" xfId="0" applyNumberFormat="1" applyFont="1" applyFill="1" applyBorder="1" applyAlignment="1">
      <alignment horizontal="right" vertical="top" wrapText="1"/>
    </xf>
    <xf numFmtId="166" fontId="26" fillId="5" borderId="0" xfId="0" applyNumberFormat="1" applyFont="1" applyFill="1" applyAlignment="1">
      <alignment horizontal="left" vertical="top" wrapText="1"/>
    </xf>
    <xf numFmtId="0" fontId="26" fillId="5" borderId="0" xfId="0" applyFont="1" applyFill="1" applyAlignment="1">
      <alignment horizontal="center" vertical="top" wrapText="1"/>
    </xf>
    <xf numFmtId="166" fontId="50" fillId="6" borderId="1" xfId="4" applyNumberFormat="1" applyFont="1" applyFill="1" applyBorder="1" applyAlignment="1">
      <alignment wrapText="1"/>
    </xf>
    <xf numFmtId="166" fontId="26" fillId="5" borderId="1" xfId="4" applyNumberFormat="1" applyFont="1" applyFill="1" applyBorder="1" applyAlignment="1">
      <alignment horizontal="right" wrapText="1"/>
    </xf>
    <xf numFmtId="166" fontId="26" fillId="5" borderId="1" xfId="4" applyNumberFormat="1" applyFont="1" applyFill="1" applyBorder="1" applyAlignment="1">
      <alignment wrapText="1"/>
    </xf>
    <xf numFmtId="1" fontId="1" fillId="5" borderId="1" xfId="0" applyNumberFormat="1" applyFont="1" applyFill="1" applyBorder="1" applyAlignment="1">
      <alignment horizontal="center" vertical="top" wrapText="1"/>
    </xf>
    <xf numFmtId="49" fontId="50" fillId="9" borderId="1" xfId="0" applyNumberFormat="1" applyFont="1" applyFill="1" applyBorder="1" applyAlignment="1">
      <alignment horizontal="left" vertical="top" wrapText="1"/>
    </xf>
    <xf numFmtId="49" fontId="50" fillId="9" borderId="1" xfId="0" applyNumberFormat="1" applyFont="1" applyFill="1" applyBorder="1" applyAlignment="1">
      <alignment vertical="top" wrapText="1"/>
    </xf>
    <xf numFmtId="49" fontId="50" fillId="9" borderId="1" xfId="0" applyNumberFormat="1" applyFont="1" applyFill="1" applyBorder="1" applyAlignment="1">
      <alignment horizontal="right" vertical="top" wrapText="1"/>
    </xf>
    <xf numFmtId="166" fontId="26" fillId="9" borderId="1" xfId="0" applyNumberFormat="1" applyFont="1" applyFill="1" applyBorder="1" applyAlignment="1">
      <alignment vertical="top" wrapText="1"/>
    </xf>
    <xf numFmtId="166" fontId="26" fillId="9" borderId="1" xfId="0" applyNumberFormat="1" applyFont="1" applyFill="1" applyBorder="1" applyAlignment="1">
      <alignment horizontal="center" vertical="top" wrapText="1"/>
    </xf>
    <xf numFmtId="0" fontId="26" fillId="9" borderId="1" xfId="0" applyFont="1" applyFill="1" applyBorder="1" applyAlignment="1">
      <alignment vertical="top" wrapText="1"/>
    </xf>
    <xf numFmtId="0" fontId="26" fillId="9" borderId="1" xfId="0" applyFont="1" applyFill="1" applyBorder="1" applyAlignment="1">
      <alignment horizontal="center" vertical="top" wrapText="1"/>
    </xf>
    <xf numFmtId="49" fontId="26" fillId="9" borderId="1" xfId="0" applyNumberFormat="1" applyFont="1" applyFill="1" applyBorder="1" applyAlignment="1">
      <alignment horizontal="left" vertical="top" wrapText="1"/>
    </xf>
    <xf numFmtId="49" fontId="26" fillId="9" borderId="1" xfId="0" applyNumberFormat="1" applyFont="1" applyFill="1" applyBorder="1" applyAlignment="1">
      <alignment horizontal="right" vertical="top" wrapText="1"/>
    </xf>
    <xf numFmtId="166" fontId="26" fillId="9" borderId="1" xfId="0" applyNumberFormat="1" applyFont="1" applyFill="1" applyBorder="1" applyAlignment="1">
      <alignment horizontal="right" vertical="top" wrapText="1"/>
    </xf>
    <xf numFmtId="49" fontId="26" fillId="0" borderId="1" xfId="0" applyNumberFormat="1" applyFont="1" applyBorder="1" applyAlignment="1">
      <alignment horizontal="center" vertical="top" wrapText="1"/>
    </xf>
    <xf numFmtId="166" fontId="26" fillId="5" borderId="1" xfId="1" applyNumberFormat="1" applyFont="1" applyFill="1" applyBorder="1" applyAlignment="1">
      <alignment horizontal="right" vertical="top"/>
    </xf>
    <xf numFmtId="166" fontId="26" fillId="5" borderId="1" xfId="1" applyNumberFormat="1" applyFont="1" applyFill="1" applyBorder="1" applyAlignment="1">
      <alignment horizontal="right" vertical="top" wrapText="1"/>
    </xf>
    <xf numFmtId="165" fontId="26" fillId="0" borderId="1" xfId="0" applyNumberFormat="1" applyFont="1" applyBorder="1" applyAlignment="1">
      <alignment horizontal="left" vertical="top" wrapText="1"/>
    </xf>
    <xf numFmtId="49" fontId="26" fillId="0" borderId="1" xfId="0" applyNumberFormat="1" applyFont="1" applyBorder="1" applyAlignment="1">
      <alignment vertical="top" wrapText="1"/>
    </xf>
    <xf numFmtId="49" fontId="26" fillId="2" borderId="1" xfId="0" applyNumberFormat="1" applyFont="1" applyFill="1" applyBorder="1" applyAlignment="1">
      <alignment horizontal="left" vertical="top" wrapText="1"/>
    </xf>
    <xf numFmtId="49" fontId="33" fillId="0" borderId="1" xfId="0" applyNumberFormat="1" applyFont="1" applyBorder="1" applyAlignment="1">
      <alignment vertical="top" wrapText="1"/>
    </xf>
    <xf numFmtId="165" fontId="26" fillId="2" borderId="1" xfId="0" applyNumberFormat="1" applyFont="1" applyFill="1" applyBorder="1" applyAlignment="1">
      <alignment horizontal="left" vertical="top" wrapText="1"/>
    </xf>
    <xf numFmtId="49" fontId="26" fillId="0" borderId="8" xfId="0" applyNumberFormat="1" applyFont="1" applyBorder="1" applyAlignment="1">
      <alignment horizontal="center" vertical="top" wrapText="1"/>
    </xf>
    <xf numFmtId="49" fontId="26" fillId="2" borderId="8" xfId="0" applyNumberFormat="1" applyFont="1" applyFill="1" applyBorder="1" applyAlignment="1">
      <alignment horizontal="center" vertical="top" wrapText="1"/>
    </xf>
    <xf numFmtId="49" fontId="26" fillId="0" borderId="2" xfId="0" applyNumberFormat="1" applyFont="1" applyBorder="1" applyAlignment="1">
      <alignment vertical="top" wrapText="1"/>
    </xf>
    <xf numFmtId="165" fontId="26" fillId="2" borderId="2" xfId="0" applyNumberFormat="1" applyFont="1" applyFill="1" applyBorder="1" applyAlignment="1">
      <alignment vertical="top" wrapText="1"/>
    </xf>
    <xf numFmtId="165" fontId="26" fillId="2" borderId="1" xfId="0" applyNumberFormat="1" applyFont="1" applyFill="1" applyBorder="1" applyAlignment="1">
      <alignment vertical="top" wrapText="1"/>
    </xf>
    <xf numFmtId="49" fontId="26" fillId="2" borderId="1" xfId="0" applyNumberFormat="1" applyFont="1" applyFill="1" applyBorder="1" applyAlignment="1">
      <alignment vertical="top" wrapText="1"/>
    </xf>
    <xf numFmtId="49" fontId="50" fillId="5" borderId="1" xfId="0" applyNumberFormat="1" applyFont="1" applyFill="1" applyBorder="1" applyAlignment="1">
      <alignment horizontal="right" vertical="top" wrapText="1"/>
    </xf>
    <xf numFmtId="166" fontId="50" fillId="9" borderId="1" xfId="0" applyNumberFormat="1" applyFont="1" applyFill="1" applyBorder="1" applyAlignment="1">
      <alignment horizontal="right" vertical="top" wrapText="1"/>
    </xf>
    <xf numFmtId="49" fontId="33" fillId="5" borderId="2" xfId="0" applyNumberFormat="1" applyFont="1" applyFill="1" applyBorder="1" applyAlignment="1">
      <alignment horizontal="center" vertical="top" wrapText="1"/>
    </xf>
    <xf numFmtId="49" fontId="33" fillId="5" borderId="2" xfId="0" applyNumberFormat="1" applyFont="1" applyFill="1" applyBorder="1" applyAlignment="1">
      <alignment horizontal="left" vertical="top" wrapText="1"/>
    </xf>
    <xf numFmtId="1" fontId="33" fillId="2" borderId="1" xfId="0" applyNumberFormat="1" applyFont="1" applyFill="1" applyBorder="1" applyAlignment="1">
      <alignment horizontal="center" vertical="top" wrapText="1"/>
    </xf>
    <xf numFmtId="165" fontId="33" fillId="2" borderId="1" xfId="0" applyNumberFormat="1" applyFont="1" applyFill="1" applyBorder="1" applyAlignment="1">
      <alignment horizontal="left" vertical="top" wrapText="1"/>
    </xf>
    <xf numFmtId="166" fontId="26" fillId="5" borderId="1" xfId="7" applyNumberFormat="1" applyFont="1" applyFill="1" applyBorder="1" applyAlignment="1">
      <alignment vertical="top" wrapText="1"/>
    </xf>
    <xf numFmtId="165" fontId="33" fillId="5" borderId="1" xfId="0" applyNumberFormat="1" applyFont="1" applyFill="1" applyBorder="1" applyAlignment="1">
      <alignment horizontal="left" vertical="top" wrapText="1"/>
    </xf>
    <xf numFmtId="49" fontId="50" fillId="5" borderId="1" xfId="0" applyNumberFormat="1" applyFont="1" applyFill="1" applyBorder="1" applyAlignment="1">
      <alignment horizontal="center" vertical="top" wrapText="1"/>
    </xf>
    <xf numFmtId="49" fontId="50" fillId="4" borderId="1" xfId="0" applyNumberFormat="1" applyFont="1" applyFill="1" applyBorder="1" applyAlignment="1">
      <alignment horizontal="left" vertical="top" wrapText="1"/>
    </xf>
    <xf numFmtId="49" fontId="26" fillId="4" borderId="1" xfId="0" applyNumberFormat="1" applyFont="1" applyFill="1" applyBorder="1" applyAlignment="1">
      <alignment vertical="top" wrapText="1"/>
    </xf>
    <xf numFmtId="0" fontId="26" fillId="4" borderId="1" xfId="0" applyFont="1" applyFill="1" applyBorder="1" applyAlignment="1">
      <alignment vertical="top" wrapText="1"/>
    </xf>
    <xf numFmtId="166" fontId="26" fillId="5" borderId="1" xfId="1" applyNumberFormat="1" applyFont="1" applyFill="1" applyBorder="1" applyAlignment="1">
      <alignment vertical="top" wrapText="1"/>
    </xf>
    <xf numFmtId="0" fontId="33" fillId="5" borderId="8" xfId="0" applyFont="1" applyFill="1" applyBorder="1" applyAlignment="1">
      <alignment horizontal="center" vertical="top" wrapText="1"/>
    </xf>
    <xf numFmtId="0" fontId="33" fillId="5" borderId="1" xfId="0" applyFont="1" applyFill="1" applyBorder="1" applyAlignment="1">
      <alignment horizontal="center" vertical="top" wrapText="1"/>
    </xf>
    <xf numFmtId="166" fontId="50" fillId="11" borderId="1" xfId="0" applyNumberFormat="1" applyFont="1" applyFill="1" applyBorder="1" applyAlignment="1">
      <alignment horizontal="right" vertical="top" wrapText="1"/>
    </xf>
    <xf numFmtId="166" fontId="26" fillId="12" borderId="1" xfId="0" applyNumberFormat="1" applyFont="1" applyFill="1" applyBorder="1" applyAlignment="1">
      <alignment horizontal="right" vertical="top" wrapText="1"/>
    </xf>
    <xf numFmtId="166" fontId="50" fillId="6" borderId="1" xfId="4" applyNumberFormat="1" applyFont="1" applyFill="1" applyBorder="1" applyAlignment="1">
      <alignment horizontal="right" wrapText="1"/>
    </xf>
    <xf numFmtId="0" fontId="28" fillId="6" borderId="1" xfId="0" applyFont="1" applyFill="1" applyBorder="1" applyAlignment="1">
      <alignment wrapText="1"/>
    </xf>
    <xf numFmtId="0" fontId="26" fillId="0" borderId="1" xfId="0" applyFont="1" applyBorder="1" applyAlignment="1">
      <alignment horizontal="left" vertical="top" wrapText="1"/>
    </xf>
    <xf numFmtId="0" fontId="20" fillId="5" borderId="2" xfId="0" applyFont="1" applyFill="1" applyBorder="1" applyAlignment="1">
      <alignment horizontal="right" vertical="top" wrapText="1"/>
    </xf>
    <xf numFmtId="0" fontId="20" fillId="5" borderId="8" xfId="0" applyFont="1" applyFill="1" applyBorder="1" applyAlignment="1">
      <alignment horizontal="right" vertical="top" wrapText="1"/>
    </xf>
    <xf numFmtId="1" fontId="1" fillId="5" borderId="2" xfId="0" applyNumberFormat="1" applyFont="1" applyFill="1" applyBorder="1" applyAlignment="1">
      <alignment horizontal="right" vertical="top" wrapText="1"/>
    </xf>
    <xf numFmtId="1" fontId="1" fillId="5" borderId="8" xfId="0" applyNumberFormat="1" applyFont="1" applyFill="1" applyBorder="1" applyAlignment="1">
      <alignment horizontal="right" vertical="top" wrapText="1"/>
    </xf>
    <xf numFmtId="1" fontId="20" fillId="5" borderId="1" xfId="0" applyNumberFormat="1" applyFont="1" applyFill="1" applyBorder="1" applyAlignment="1">
      <alignment horizontal="right" vertical="top" wrapText="1"/>
    </xf>
    <xf numFmtId="1" fontId="1" fillId="5" borderId="1" xfId="0" applyNumberFormat="1" applyFont="1" applyFill="1" applyBorder="1" applyAlignment="1">
      <alignment horizontal="left" vertical="top" wrapText="1"/>
    </xf>
    <xf numFmtId="165" fontId="26" fillId="9" borderId="1" xfId="0" applyNumberFormat="1" applyFont="1" applyFill="1" applyBorder="1" applyAlignment="1">
      <alignment horizontal="left" vertical="top" wrapText="1"/>
    </xf>
    <xf numFmtId="0" fontId="34" fillId="0" borderId="0" xfId="0" applyFont="1" applyAlignment="1">
      <alignment horizontal="right" vertical="top" wrapText="1"/>
    </xf>
    <xf numFmtId="0" fontId="27" fillId="0" borderId="0" xfId="0" applyFont="1" applyAlignment="1">
      <alignment horizontal="right" wrapText="1"/>
    </xf>
    <xf numFmtId="49" fontId="50" fillId="6" borderId="1" xfId="0" applyNumberFormat="1" applyFont="1" applyFill="1" applyBorder="1" applyAlignment="1">
      <alignment horizontal="right" vertical="center" wrapText="1"/>
    </xf>
    <xf numFmtId="1" fontId="26" fillId="5" borderId="2" xfId="0" applyNumberFormat="1" applyFont="1" applyFill="1" applyBorder="1" applyAlignment="1">
      <alignment horizontal="right" vertical="top" wrapText="1"/>
    </xf>
    <xf numFmtId="1" fontId="26" fillId="5" borderId="1" xfId="0" applyNumberFormat="1" applyFont="1" applyFill="1" applyBorder="1" applyAlignment="1">
      <alignment horizontal="right" vertical="top" wrapText="1"/>
    </xf>
    <xf numFmtId="1" fontId="26" fillId="9" borderId="1" xfId="0" applyNumberFormat="1" applyFont="1" applyFill="1" applyBorder="1" applyAlignment="1">
      <alignment horizontal="right" vertical="top" wrapText="1"/>
    </xf>
    <xf numFmtId="165" fontId="26" fillId="9" borderId="1" xfId="0" applyNumberFormat="1" applyFont="1" applyFill="1" applyBorder="1" applyAlignment="1">
      <alignment horizontal="right" vertical="top" wrapText="1"/>
    </xf>
    <xf numFmtId="0" fontId="50" fillId="4" borderId="1" xfId="0" applyFont="1" applyFill="1" applyBorder="1" applyAlignment="1">
      <alignment horizontal="right" vertical="top" wrapText="1"/>
    </xf>
    <xf numFmtId="0" fontId="26" fillId="0" borderId="1" xfId="0" applyFont="1" applyBorder="1" applyAlignment="1">
      <alignment horizontal="right" vertical="top" wrapText="1"/>
    </xf>
    <xf numFmtId="0" fontId="26" fillId="5" borderId="0" xfId="0" applyFont="1" applyFill="1" applyAlignment="1">
      <alignment horizontal="right" vertical="top" wrapText="1"/>
    </xf>
    <xf numFmtId="0" fontId="23" fillId="0" borderId="0" xfId="0" applyFont="1" applyAlignment="1">
      <alignment horizontal="right" wrapText="1"/>
    </xf>
    <xf numFmtId="49" fontId="26" fillId="9" borderId="1" xfId="0" applyNumberFormat="1" applyFont="1" applyFill="1" applyBorder="1" applyAlignment="1">
      <alignment vertical="top" wrapText="1"/>
    </xf>
    <xf numFmtId="165" fontId="50" fillId="9" borderId="1" xfId="0" applyNumberFormat="1" applyFont="1" applyFill="1" applyBorder="1" applyAlignment="1">
      <alignment horizontal="left" vertical="top" wrapText="1"/>
    </xf>
    <xf numFmtId="165" fontId="50" fillId="9" borderId="1" xfId="0" applyNumberFormat="1" applyFont="1" applyFill="1" applyBorder="1" applyAlignment="1">
      <alignment horizontal="right" vertical="top" wrapText="1"/>
    </xf>
    <xf numFmtId="0" fontId="20" fillId="4" borderId="1" xfId="0" applyFont="1" applyFill="1" applyBorder="1" applyAlignment="1">
      <alignment horizontal="right" vertical="top" wrapText="1"/>
    </xf>
    <xf numFmtId="0" fontId="29" fillId="5" borderId="8" xfId="0" applyFont="1" applyFill="1" applyBorder="1" applyAlignment="1">
      <alignment horizontal="right" vertical="top" wrapText="1"/>
    </xf>
    <xf numFmtId="166" fontId="50" fillId="5" borderId="1" xfId="0" applyNumberFormat="1" applyFont="1" applyFill="1" applyBorder="1" applyAlignment="1">
      <alignment horizontal="right" vertical="top" wrapText="1"/>
    </xf>
    <xf numFmtId="0" fontId="26" fillId="9" borderId="1" xfId="0" applyFont="1" applyFill="1" applyBorder="1" applyAlignment="1">
      <alignment horizontal="right" vertical="top" wrapText="1"/>
    </xf>
    <xf numFmtId="0" fontId="3" fillId="6" borderId="1" xfId="0" applyFont="1" applyFill="1" applyBorder="1" applyAlignment="1">
      <alignment vertical="top" wrapText="1"/>
    </xf>
    <xf numFmtId="0" fontId="3" fillId="0" borderId="1" xfId="0" applyFont="1" applyBorder="1" applyAlignment="1">
      <alignment vertical="top" wrapText="1"/>
    </xf>
    <xf numFmtId="49" fontId="1" fillId="0" borderId="1" xfId="0" applyNumberFormat="1" applyFont="1" applyBorder="1" applyAlignment="1">
      <alignment horizontal="right" vertical="top" wrapText="1"/>
    </xf>
    <xf numFmtId="0" fontId="2" fillId="0" borderId="1" xfId="0" applyFont="1" applyBorder="1" applyAlignment="1">
      <alignment vertical="top" wrapText="1"/>
    </xf>
    <xf numFmtId="49" fontId="1" fillId="0" borderId="2" xfId="0" applyNumberFormat="1" applyFont="1" applyBorder="1" applyAlignment="1">
      <alignment horizontal="right" vertical="top" wrapText="1"/>
    </xf>
    <xf numFmtId="49" fontId="1" fillId="5" borderId="1" xfId="0" applyNumberFormat="1" applyFont="1" applyFill="1" applyBorder="1" applyAlignment="1">
      <alignment horizontal="right" vertical="top" wrapText="1"/>
    </xf>
    <xf numFmtId="49" fontId="17" fillId="5" borderId="1" xfId="0" applyNumberFormat="1" applyFont="1" applyFill="1" applyBorder="1" applyAlignment="1">
      <alignment horizontal="right" vertical="top" wrapText="1"/>
    </xf>
    <xf numFmtId="166" fontId="7" fillId="5" borderId="1" xfId="0" applyNumberFormat="1" applyFont="1" applyFill="1" applyBorder="1" applyAlignment="1">
      <alignment horizontal="right" vertical="top" wrapText="1"/>
    </xf>
    <xf numFmtId="49" fontId="1" fillId="5" borderId="2" xfId="0" applyNumberFormat="1" applyFont="1" applyFill="1" applyBorder="1" applyAlignment="1">
      <alignment horizontal="right" vertical="top" wrapText="1"/>
    </xf>
    <xf numFmtId="166" fontId="6" fillId="6" borderId="1" xfId="0" applyNumberFormat="1" applyFont="1" applyFill="1" applyBorder="1" applyAlignment="1">
      <alignment horizontal="right" vertical="top" wrapText="1"/>
    </xf>
    <xf numFmtId="166" fontId="6" fillId="0" borderId="0" xfId="0" applyNumberFormat="1" applyFont="1" applyAlignment="1">
      <alignment horizontal="left" vertical="top" wrapText="1"/>
    </xf>
    <xf numFmtId="16" fontId="20" fillId="5" borderId="1" xfId="0" quotePrefix="1" applyNumberFormat="1" applyFont="1" applyFill="1" applyBorder="1" applyAlignment="1">
      <alignment horizontal="center" vertical="top" wrapText="1"/>
    </xf>
    <xf numFmtId="0" fontId="3" fillId="6" borderId="1" xfId="0" applyFont="1" applyFill="1" applyBorder="1" applyAlignment="1">
      <alignment horizontal="left" vertical="top" wrapText="1"/>
    </xf>
    <xf numFmtId="0" fontId="2" fillId="0" borderId="1" xfId="0" applyFont="1" applyBorder="1" applyAlignment="1">
      <alignment horizontal="left" vertical="top" wrapText="1"/>
    </xf>
    <xf numFmtId="1" fontId="1" fillId="5" borderId="20" xfId="0" applyNumberFormat="1" applyFont="1" applyFill="1" applyBorder="1" applyAlignment="1">
      <alignment horizontal="center" vertical="top" wrapText="1"/>
    </xf>
    <xf numFmtId="0" fontId="1" fillId="5" borderId="6" xfId="0" applyFont="1" applyFill="1" applyBorder="1" applyAlignment="1">
      <alignment horizontal="center" vertical="top" wrapText="1"/>
    </xf>
    <xf numFmtId="0" fontId="1" fillId="0" borderId="6" xfId="0" applyFont="1" applyBorder="1" applyAlignment="1">
      <alignment horizontal="center" vertical="top" wrapText="1"/>
    </xf>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horizontal="left" vertical="top" wrapText="1"/>
    </xf>
    <xf numFmtId="49" fontId="6" fillId="9" borderId="4" xfId="0" applyNumberFormat="1" applyFont="1" applyFill="1" applyBorder="1" applyAlignment="1">
      <alignment vertical="top" wrapText="1"/>
    </xf>
    <xf numFmtId="49" fontId="6" fillId="9" borderId="1" xfId="0" applyNumberFormat="1" applyFont="1" applyFill="1" applyBorder="1" applyAlignment="1">
      <alignment vertical="top" wrapText="1"/>
    </xf>
    <xf numFmtId="0" fontId="1" fillId="9" borderId="6" xfId="0" applyFont="1" applyFill="1" applyBorder="1" applyAlignment="1">
      <alignment horizontal="center" vertical="top" wrapText="1"/>
    </xf>
    <xf numFmtId="49" fontId="6" fillId="9" borderId="3" xfId="0" applyNumberFormat="1" applyFont="1" applyFill="1" applyBorder="1" applyAlignment="1">
      <alignment vertical="top" wrapText="1"/>
    </xf>
    <xf numFmtId="166" fontId="1" fillId="9" borderId="1" xfId="0" applyNumberFormat="1" applyFont="1" applyFill="1" applyBorder="1" applyAlignment="1">
      <alignment horizontal="center" vertical="top" wrapText="1"/>
    </xf>
    <xf numFmtId="49" fontId="48" fillId="6" borderId="1" xfId="0" applyNumberFormat="1" applyFont="1" applyFill="1" applyBorder="1" applyAlignment="1">
      <alignment horizontal="center" vertical="center" wrapText="1"/>
    </xf>
    <xf numFmtId="0" fontId="48" fillId="6" borderId="1" xfId="0" applyFont="1" applyFill="1" applyBorder="1" applyAlignment="1">
      <alignment vertical="top" wrapText="1"/>
    </xf>
    <xf numFmtId="49" fontId="48" fillId="0" borderId="1" xfId="0" applyNumberFormat="1" applyFont="1" applyBorder="1" applyAlignment="1">
      <alignment vertical="top" wrapText="1"/>
    </xf>
    <xf numFmtId="0" fontId="48" fillId="0" borderId="1" xfId="0" applyFont="1" applyBorder="1" applyAlignment="1">
      <alignment horizontal="center" vertical="top" wrapText="1"/>
    </xf>
    <xf numFmtId="0" fontId="48" fillId="0" borderId="1" xfId="0" applyFont="1" applyBorder="1" applyAlignment="1">
      <alignment vertical="top" wrapText="1"/>
    </xf>
    <xf numFmtId="49" fontId="48" fillId="0" borderId="1" xfId="0" applyNumberFormat="1" applyFont="1" applyBorder="1" applyAlignment="1">
      <alignment horizontal="left" vertical="top" wrapText="1"/>
    </xf>
    <xf numFmtId="49" fontId="23" fillId="0" borderId="1" xfId="0" applyNumberFormat="1" applyFont="1" applyBorder="1" applyAlignment="1">
      <alignment horizontal="center" vertical="top" wrapText="1"/>
    </xf>
    <xf numFmtId="49" fontId="23" fillId="5" borderId="1" xfId="0" applyNumberFormat="1" applyFont="1" applyFill="1" applyBorder="1" applyAlignment="1">
      <alignment horizontal="left" vertical="top" wrapText="1"/>
    </xf>
    <xf numFmtId="49" fontId="32" fillId="5" borderId="1" xfId="0" applyNumberFormat="1" applyFont="1" applyFill="1" applyBorder="1" applyAlignment="1">
      <alignment horizontal="center" vertical="top" wrapText="1"/>
    </xf>
    <xf numFmtId="49" fontId="32" fillId="5" borderId="1" xfId="0" applyNumberFormat="1" applyFont="1" applyFill="1" applyBorder="1" applyAlignment="1">
      <alignment horizontal="left" vertical="top" wrapText="1"/>
    </xf>
    <xf numFmtId="0" fontId="23" fillId="0" borderId="1" xfId="0" applyFont="1" applyBorder="1" applyAlignment="1">
      <alignment horizontal="left" vertical="top" wrapText="1"/>
    </xf>
    <xf numFmtId="0" fontId="23" fillId="5" borderId="1" xfId="0" applyFont="1" applyFill="1" applyBorder="1" applyAlignment="1">
      <alignment vertical="top" wrapText="1"/>
    </xf>
    <xf numFmtId="0" fontId="23" fillId="5" borderId="1" xfId="0" applyFont="1" applyFill="1" applyBorder="1" applyAlignment="1">
      <alignment horizontal="center" vertical="top" wrapText="1"/>
    </xf>
    <xf numFmtId="49" fontId="32" fillId="0" borderId="1" xfId="0" applyNumberFormat="1" applyFont="1" applyBorder="1" applyAlignment="1">
      <alignment horizontal="left" vertical="top" wrapText="1"/>
    </xf>
    <xf numFmtId="0" fontId="23" fillId="5" borderId="1" xfId="0" applyFont="1" applyFill="1" applyBorder="1" applyAlignment="1">
      <alignment horizontal="left" vertical="top" wrapText="1"/>
    </xf>
    <xf numFmtId="49" fontId="23" fillId="0" borderId="1" xfId="0" applyNumberFormat="1" applyFont="1" applyBorder="1" applyAlignment="1">
      <alignment vertical="top" wrapText="1"/>
    </xf>
    <xf numFmtId="49" fontId="23" fillId="0" borderId="1" xfId="0" applyNumberFormat="1" applyFont="1" applyBorder="1" applyAlignment="1">
      <alignment horizontal="left" vertical="top" wrapText="1"/>
    </xf>
    <xf numFmtId="0" fontId="23" fillId="0" borderId="1" xfId="0" applyFont="1" applyBorder="1" applyAlignment="1">
      <alignment vertical="top" wrapText="1"/>
    </xf>
    <xf numFmtId="0" fontId="23" fillId="0" borderId="1" xfId="0" applyFont="1" applyBorder="1" applyAlignment="1">
      <alignment horizontal="center" vertical="top" wrapText="1"/>
    </xf>
    <xf numFmtId="49" fontId="56" fillId="0" borderId="1" xfId="0" applyNumberFormat="1" applyFont="1" applyBorder="1" applyAlignment="1">
      <alignment horizontal="center" vertical="top" wrapText="1"/>
    </xf>
    <xf numFmtId="49" fontId="56" fillId="5" borderId="1" xfId="0" applyNumberFormat="1" applyFont="1" applyFill="1" applyBorder="1" applyAlignment="1">
      <alignment horizontal="left" vertical="top" wrapText="1"/>
    </xf>
    <xf numFmtId="49" fontId="56" fillId="0" borderId="1" xfId="0" applyNumberFormat="1" applyFont="1" applyBorder="1" applyAlignment="1">
      <alignment horizontal="left" vertical="top" wrapText="1"/>
    </xf>
    <xf numFmtId="166" fontId="23" fillId="5" borderId="1" xfId="0" applyNumberFormat="1" applyFont="1" applyFill="1" applyBorder="1" applyAlignment="1">
      <alignment vertical="top" wrapText="1"/>
    </xf>
    <xf numFmtId="0" fontId="56" fillId="5" borderId="1" xfId="0" applyFont="1" applyFill="1" applyBorder="1" applyAlignment="1">
      <alignment horizontal="left" vertical="top" wrapText="1"/>
    </xf>
    <xf numFmtId="0" fontId="32" fillId="5" borderId="1" xfId="0" applyFont="1" applyFill="1" applyBorder="1" applyAlignment="1">
      <alignment horizontal="center" vertical="top" wrapText="1"/>
    </xf>
    <xf numFmtId="0" fontId="32" fillId="5" borderId="1" xfId="0" applyFont="1" applyFill="1" applyBorder="1" applyAlignment="1">
      <alignment horizontal="left" vertical="top" wrapText="1"/>
    </xf>
    <xf numFmtId="0" fontId="23" fillId="0" borderId="1" xfId="4" applyFont="1" applyBorder="1" applyAlignment="1">
      <alignment horizontal="left" vertical="top" wrapText="1"/>
    </xf>
    <xf numFmtId="49" fontId="23" fillId="5" borderId="1" xfId="0" applyNumberFormat="1" applyFont="1" applyFill="1" applyBorder="1" applyAlignment="1">
      <alignment horizontal="center" vertical="top" wrapText="1"/>
    </xf>
    <xf numFmtId="3" fontId="23" fillId="5" borderId="1" xfId="0" applyNumberFormat="1" applyFont="1" applyFill="1" applyBorder="1" applyAlignment="1">
      <alignment horizontal="center" vertical="top" wrapText="1"/>
    </xf>
    <xf numFmtId="0" fontId="56" fillId="5" borderId="1" xfId="0" applyFont="1" applyFill="1" applyBorder="1" applyAlignment="1">
      <alignment horizontal="center" vertical="top" wrapText="1"/>
    </xf>
    <xf numFmtId="0" fontId="23" fillId="5" borderId="1" xfId="4" applyFont="1" applyFill="1" applyBorder="1" applyAlignment="1">
      <alignment horizontal="left" vertical="top" wrapText="1"/>
    </xf>
    <xf numFmtId="49" fontId="23" fillId="5" borderId="1" xfId="0" applyNumberFormat="1" applyFont="1" applyFill="1" applyBorder="1" applyAlignment="1">
      <alignment horizontal="center" vertical="top"/>
    </xf>
    <xf numFmtId="49" fontId="23" fillId="5" borderId="1" xfId="0" applyNumberFormat="1" applyFont="1" applyFill="1" applyBorder="1" applyAlignment="1">
      <alignment vertical="top" wrapText="1"/>
    </xf>
    <xf numFmtId="166" fontId="23" fillId="0" borderId="0" xfId="0" applyNumberFormat="1" applyFont="1" applyAlignment="1">
      <alignment horizontal="left" vertical="top" wrapText="1"/>
    </xf>
    <xf numFmtId="166" fontId="48" fillId="6" borderId="1" xfId="4" applyNumberFormat="1" applyFont="1" applyFill="1" applyBorder="1" applyAlignment="1">
      <alignment wrapText="1"/>
    </xf>
    <xf numFmtId="166" fontId="23" fillId="5" borderId="1" xfId="4" applyNumberFormat="1" applyFont="1" applyFill="1" applyBorder="1" applyAlignment="1">
      <alignment horizontal="right" wrapText="1"/>
    </xf>
    <xf numFmtId="166" fontId="23" fillId="0" borderId="1" xfId="4" applyNumberFormat="1" applyFont="1" applyBorder="1" applyAlignment="1">
      <alignment wrapText="1"/>
    </xf>
    <xf numFmtId="166" fontId="23" fillId="5" borderId="1" xfId="4" applyNumberFormat="1" applyFont="1" applyFill="1" applyBorder="1" applyAlignment="1">
      <alignment wrapText="1"/>
    </xf>
    <xf numFmtId="166" fontId="20" fillId="5" borderId="21" xfId="0" applyNumberFormat="1" applyFont="1" applyFill="1" applyBorder="1" applyAlignment="1">
      <alignment horizontal="right" vertical="top" wrapText="1"/>
    </xf>
    <xf numFmtId="166" fontId="20" fillId="5" borderId="9" xfId="0" applyNumberFormat="1" applyFont="1" applyFill="1" applyBorder="1" applyAlignment="1">
      <alignment horizontal="right" vertical="top" wrapText="1"/>
    </xf>
    <xf numFmtId="0" fontId="20" fillId="5" borderId="9" xfId="0" applyFont="1" applyFill="1" applyBorder="1" applyAlignment="1">
      <alignment vertical="top" wrapText="1"/>
    </xf>
    <xf numFmtId="49" fontId="48" fillId="9" borderId="1" xfId="0" applyNumberFormat="1" applyFont="1" applyFill="1" applyBorder="1" applyAlignment="1">
      <alignment vertical="top" wrapText="1"/>
    </xf>
    <xf numFmtId="49" fontId="48" fillId="9" borderId="1" xfId="0" applyNumberFormat="1" applyFont="1" applyFill="1" applyBorder="1" applyAlignment="1">
      <alignment horizontal="left" vertical="top" wrapText="1"/>
    </xf>
    <xf numFmtId="0" fontId="23" fillId="9" borderId="1" xfId="0" applyFont="1" applyFill="1" applyBorder="1" applyAlignment="1">
      <alignment vertical="top" wrapText="1"/>
    </xf>
    <xf numFmtId="0" fontId="23" fillId="9" borderId="1" xfId="0" applyFont="1" applyFill="1" applyBorder="1" applyAlignment="1">
      <alignment horizontal="center" vertical="top" wrapText="1"/>
    </xf>
    <xf numFmtId="49" fontId="23" fillId="9" borderId="1" xfId="0" applyNumberFormat="1" applyFont="1" applyFill="1" applyBorder="1" applyAlignment="1">
      <alignment vertical="top" wrapText="1"/>
    </xf>
    <xf numFmtId="49" fontId="23" fillId="9" borderId="1" xfId="0" applyNumberFormat="1" applyFont="1" applyFill="1" applyBorder="1" applyAlignment="1">
      <alignment horizontal="left" vertical="top" wrapText="1"/>
    </xf>
    <xf numFmtId="166" fontId="20" fillId="5" borderId="9" xfId="0" applyNumberFormat="1" applyFont="1" applyFill="1" applyBorder="1" applyAlignment="1">
      <alignment vertical="top" wrapText="1"/>
    </xf>
    <xf numFmtId="49" fontId="20" fillId="5" borderId="9" xfId="0" applyNumberFormat="1" applyFont="1" applyFill="1" applyBorder="1" applyAlignment="1">
      <alignment vertical="top" wrapText="1"/>
    </xf>
    <xf numFmtId="166" fontId="23" fillId="0" borderId="0" xfId="0" applyNumberFormat="1" applyFont="1" applyAlignment="1">
      <alignment horizontal="center" vertical="top" wrapText="1"/>
    </xf>
    <xf numFmtId="49" fontId="53" fillId="5" borderId="1" xfId="0" applyNumberFormat="1" applyFont="1" applyFill="1" applyBorder="1" applyAlignment="1">
      <alignment horizontal="center" vertical="top" wrapText="1"/>
    </xf>
    <xf numFmtId="0" fontId="47" fillId="2" borderId="1" xfId="0" applyFont="1" applyFill="1" applyBorder="1"/>
    <xf numFmtId="0" fontId="57" fillId="5" borderId="1" xfId="0" applyFont="1" applyFill="1" applyBorder="1" applyAlignment="1">
      <alignment horizontal="center" vertical="top" wrapText="1"/>
    </xf>
    <xf numFmtId="0" fontId="33" fillId="5" borderId="1" xfId="0" applyFont="1" applyFill="1" applyBorder="1" applyAlignment="1">
      <alignment vertical="top" wrapText="1"/>
    </xf>
    <xf numFmtId="0" fontId="33" fillId="0" borderId="1" xfId="0" applyFont="1" applyBorder="1" applyAlignment="1" applyProtection="1">
      <alignment horizontal="center" vertical="top" wrapText="1" readingOrder="1"/>
      <protection locked="0"/>
    </xf>
    <xf numFmtId="0" fontId="26" fillId="5" borderId="1" xfId="0" applyFont="1" applyFill="1" applyBorder="1" applyAlignment="1" applyProtection="1">
      <alignment vertical="top" wrapText="1"/>
      <protection hidden="1"/>
    </xf>
    <xf numFmtId="0" fontId="33" fillId="5" borderId="1" xfId="0" applyFont="1" applyFill="1" applyBorder="1" applyAlignment="1" applyProtection="1">
      <alignment vertical="top" wrapText="1"/>
      <protection hidden="1"/>
    </xf>
    <xf numFmtId="0" fontId="26" fillId="0" borderId="1" xfId="0" applyFont="1" applyBorder="1" applyAlignment="1" applyProtection="1">
      <alignment vertical="top" wrapText="1"/>
      <protection hidden="1"/>
    </xf>
    <xf numFmtId="166" fontId="52" fillId="9" borderId="1" xfId="0" applyNumberFormat="1" applyFont="1" applyFill="1" applyBorder="1" applyAlignment="1">
      <alignment horizontal="right" vertical="top" wrapText="1"/>
    </xf>
    <xf numFmtId="0" fontId="27" fillId="5" borderId="1" xfId="0" applyFont="1" applyFill="1" applyBorder="1" applyAlignment="1">
      <alignment horizontal="left" vertical="top" wrapText="1"/>
    </xf>
    <xf numFmtId="165" fontId="58" fillId="5" borderId="1" xfId="0" applyNumberFormat="1" applyFont="1" applyFill="1" applyBorder="1" applyAlignment="1">
      <alignment horizontal="left" vertical="top" wrapText="1"/>
    </xf>
    <xf numFmtId="166" fontId="28" fillId="5" borderId="1" xfId="0" applyNumberFormat="1" applyFont="1" applyFill="1" applyBorder="1" applyAlignment="1">
      <alignment horizontal="right" vertical="top" wrapText="1"/>
    </xf>
    <xf numFmtId="3" fontId="27" fillId="5" borderId="1" xfId="0" applyNumberFormat="1" applyFont="1" applyFill="1" applyBorder="1" applyAlignment="1">
      <alignment horizontal="right" vertical="top" wrapText="1"/>
    </xf>
    <xf numFmtId="3" fontId="57" fillId="5" borderId="1" xfId="0" applyNumberFormat="1" applyFont="1" applyFill="1" applyBorder="1" applyAlignment="1">
      <alignment horizontal="center" vertical="top" wrapText="1"/>
    </xf>
    <xf numFmtId="0" fontId="33" fillId="0" borderId="1" xfId="0" applyFont="1" applyBorder="1" applyAlignment="1">
      <alignment vertical="top" wrapText="1"/>
    </xf>
    <xf numFmtId="0" fontId="33" fillId="0" borderId="1" xfId="0" applyFont="1" applyBorder="1" applyAlignment="1">
      <alignment horizontal="left" vertical="top" wrapText="1"/>
    </xf>
    <xf numFmtId="49" fontId="51" fillId="5" borderId="1" xfId="0" applyNumberFormat="1" applyFont="1" applyFill="1" applyBorder="1" applyAlignment="1">
      <alignment horizontal="right" vertical="top" wrapText="1"/>
    </xf>
    <xf numFmtId="165" fontId="50" fillId="5" borderId="1" xfId="0" applyNumberFormat="1" applyFont="1" applyFill="1" applyBorder="1" applyAlignment="1">
      <alignment horizontal="left" vertical="top" wrapText="1"/>
    </xf>
    <xf numFmtId="49" fontId="26" fillId="5" borderId="1" xfId="0" applyNumberFormat="1" applyFont="1" applyFill="1" applyBorder="1" applyAlignment="1">
      <alignment horizontal="left" vertical="center" wrapText="1"/>
    </xf>
    <xf numFmtId="49" fontId="26" fillId="5" borderId="1" xfId="0" applyNumberFormat="1" applyFont="1" applyFill="1" applyBorder="1" applyAlignment="1">
      <alignment horizontal="center" vertical="center" wrapText="1"/>
    </xf>
    <xf numFmtId="165" fontId="28" fillId="5" borderId="1" xfId="0" applyNumberFormat="1" applyFont="1" applyFill="1" applyBorder="1" applyAlignment="1">
      <alignment horizontal="left" vertical="top" wrapText="1"/>
    </xf>
    <xf numFmtId="49" fontId="27" fillId="0" borderId="1" xfId="0" applyNumberFormat="1" applyFont="1" applyBorder="1" applyAlignment="1">
      <alignment horizontal="center" vertical="top" wrapText="1"/>
    </xf>
    <xf numFmtId="0" fontId="33" fillId="0" borderId="1" xfId="0" applyFont="1" applyBorder="1" applyAlignment="1">
      <alignment horizontal="center" vertical="top" wrapText="1"/>
    </xf>
    <xf numFmtId="0" fontId="60" fillId="5" borderId="1" xfId="0" applyFont="1" applyFill="1" applyBorder="1" applyAlignment="1">
      <alignment horizontal="center" vertical="top" wrapText="1"/>
    </xf>
    <xf numFmtId="0" fontId="60" fillId="5" borderId="1" xfId="0" applyFont="1" applyFill="1" applyBorder="1" applyAlignment="1">
      <alignment horizontal="left" vertical="top" wrapText="1"/>
    </xf>
    <xf numFmtId="49" fontId="26" fillId="9" borderId="1" xfId="0" applyNumberFormat="1" applyFont="1" applyFill="1" applyBorder="1" applyAlignment="1">
      <alignment horizontal="center" vertical="top" wrapText="1"/>
    </xf>
    <xf numFmtId="49" fontId="60" fillId="0" borderId="1" xfId="0" applyNumberFormat="1" applyFont="1" applyBorder="1" applyAlignment="1">
      <alignment horizontal="center" vertical="top" wrapText="1"/>
    </xf>
    <xf numFmtId="166" fontId="33" fillId="5" borderId="1" xfId="0" applyNumberFormat="1" applyFont="1" applyFill="1" applyBorder="1" applyAlignment="1">
      <alignment vertical="top" wrapText="1"/>
    </xf>
    <xf numFmtId="49" fontId="60" fillId="5" borderId="1" xfId="0" applyNumberFormat="1" applyFont="1" applyFill="1" applyBorder="1" applyAlignment="1">
      <alignment horizontal="left" vertical="top" wrapText="1"/>
    </xf>
    <xf numFmtId="49" fontId="60" fillId="5" borderId="1" xfId="0" applyNumberFormat="1" applyFont="1" applyFill="1" applyBorder="1" applyAlignment="1">
      <alignment horizontal="center" vertical="top" wrapText="1"/>
    </xf>
    <xf numFmtId="49" fontId="60" fillId="0" borderId="1" xfId="0" applyNumberFormat="1" applyFont="1" applyBorder="1" applyAlignment="1">
      <alignment horizontal="left" vertical="top" wrapText="1"/>
    </xf>
    <xf numFmtId="49" fontId="61" fillId="5" borderId="1" xfId="0" applyNumberFormat="1" applyFont="1" applyFill="1" applyBorder="1" applyAlignment="1">
      <alignment horizontal="center" vertical="top" wrapText="1"/>
    </xf>
    <xf numFmtId="166" fontId="53" fillId="9" borderId="1" xfId="0" applyNumberFormat="1" applyFont="1" applyFill="1" applyBorder="1" applyAlignment="1">
      <alignment horizontal="right" vertical="top" wrapText="1"/>
    </xf>
    <xf numFmtId="49" fontId="62" fillId="5" borderId="1" xfId="0" applyNumberFormat="1" applyFont="1" applyFill="1" applyBorder="1" applyAlignment="1">
      <alignment horizontal="center" vertical="top" wrapText="1"/>
    </xf>
    <xf numFmtId="0" fontId="60" fillId="0" borderId="1" xfId="0" applyFont="1" applyBorder="1" applyAlignment="1">
      <alignment horizontal="center" vertical="top" wrapText="1"/>
    </xf>
    <xf numFmtId="49" fontId="27" fillId="5" borderId="1" xfId="0" applyNumberFormat="1" applyFont="1" applyFill="1" applyBorder="1" applyAlignment="1">
      <alignment horizontal="center" vertical="top" wrapText="1"/>
    </xf>
    <xf numFmtId="3" fontId="33" fillId="5" borderId="1" xfId="0" applyNumberFormat="1" applyFont="1" applyFill="1" applyBorder="1" applyAlignment="1">
      <alignment vertical="top" wrapText="1"/>
    </xf>
    <xf numFmtId="166" fontId="53" fillId="9" borderId="1" xfId="0" applyNumberFormat="1" applyFont="1" applyFill="1" applyBorder="1" applyAlignment="1">
      <alignment vertical="top" wrapText="1"/>
    </xf>
    <xf numFmtId="49" fontId="28" fillId="5" borderId="1" xfId="0" applyNumberFormat="1" applyFont="1" applyFill="1" applyBorder="1" applyAlignment="1">
      <alignment horizontal="right" vertical="top" wrapText="1"/>
    </xf>
    <xf numFmtId="165" fontId="63" fillId="5" borderId="1" xfId="0" applyNumberFormat="1" applyFont="1" applyFill="1" applyBorder="1" applyAlignment="1">
      <alignment horizontal="left" vertical="top" wrapText="1"/>
    </xf>
    <xf numFmtId="166" fontId="50" fillId="10" borderId="1" xfId="0" applyNumberFormat="1" applyFont="1" applyFill="1" applyBorder="1" applyAlignment="1">
      <alignment vertical="top" wrapText="1"/>
    </xf>
    <xf numFmtId="4" fontId="26" fillId="5" borderId="1" xfId="0" applyNumberFormat="1" applyFont="1" applyFill="1" applyBorder="1" applyAlignment="1">
      <alignment horizontal="left" vertical="top" wrapText="1"/>
    </xf>
    <xf numFmtId="4" fontId="26" fillId="5" borderId="1" xfId="0" applyNumberFormat="1" applyFont="1" applyFill="1" applyBorder="1" applyAlignment="1">
      <alignment horizontal="center" vertical="top" wrapText="1"/>
    </xf>
    <xf numFmtId="49" fontId="26" fillId="5" borderId="1" xfId="0" applyNumberFormat="1" applyFont="1" applyFill="1" applyBorder="1" applyAlignment="1">
      <alignment horizontal="left" vertical="center" textRotation="90" wrapText="1"/>
    </xf>
    <xf numFmtId="49" fontId="26" fillId="5" borderId="1" xfId="0" applyNumberFormat="1" applyFont="1" applyFill="1" applyBorder="1" applyAlignment="1">
      <alignment horizontal="center" vertical="center" textRotation="90" wrapText="1"/>
    </xf>
    <xf numFmtId="4" fontId="26" fillId="5" borderId="1" xfId="0" applyNumberFormat="1" applyFont="1" applyFill="1" applyBorder="1" applyAlignment="1">
      <alignment vertical="top" wrapText="1"/>
    </xf>
    <xf numFmtId="49" fontId="28" fillId="5" borderId="1" xfId="0" applyNumberFormat="1" applyFont="1" applyFill="1" applyBorder="1" applyAlignment="1">
      <alignment vertical="top" wrapText="1"/>
    </xf>
    <xf numFmtId="49" fontId="51" fillId="5" borderId="1" xfId="0" applyNumberFormat="1" applyFont="1" applyFill="1" applyBorder="1" applyAlignment="1">
      <alignment vertical="top" wrapText="1"/>
    </xf>
    <xf numFmtId="166" fontId="52" fillId="8" borderId="8" xfId="0" applyNumberFormat="1" applyFont="1" applyFill="1" applyBorder="1" applyAlignment="1">
      <alignment vertical="top" wrapText="1"/>
    </xf>
    <xf numFmtId="166" fontId="27" fillId="2" borderId="0" xfId="0" applyNumberFormat="1" applyFont="1" applyFill="1" applyAlignment="1">
      <alignment horizontal="left" vertical="top" wrapText="1"/>
    </xf>
    <xf numFmtId="166" fontId="26" fillId="0" borderId="0" xfId="0" applyNumberFormat="1" applyFont="1" applyAlignment="1">
      <alignment horizontal="center" vertical="top" wrapText="1"/>
    </xf>
    <xf numFmtId="166" fontId="53" fillId="8" borderId="1" xfId="4" applyNumberFormat="1" applyFont="1" applyFill="1" applyBorder="1" applyAlignment="1">
      <alignment wrapText="1"/>
    </xf>
    <xf numFmtId="166" fontId="26" fillId="0" borderId="1" xfId="4" applyNumberFormat="1" applyFont="1" applyBorder="1" applyAlignment="1">
      <alignment wrapText="1"/>
    </xf>
    <xf numFmtId="0" fontId="47" fillId="2" borderId="0" xfId="0" applyFont="1" applyFill="1"/>
    <xf numFmtId="49" fontId="26" fillId="5" borderId="0" xfId="0" applyNumberFormat="1" applyFont="1" applyFill="1" applyAlignment="1">
      <alignment horizontal="center" vertical="top"/>
    </xf>
    <xf numFmtId="49" fontId="50" fillId="5" borderId="0" xfId="0" applyNumberFormat="1" applyFont="1" applyFill="1" applyAlignment="1">
      <alignment horizontal="center" vertical="top"/>
    </xf>
    <xf numFmtId="49" fontId="28" fillId="5" borderId="0" xfId="0" applyNumberFormat="1" applyFont="1" applyFill="1" applyAlignment="1">
      <alignment horizontal="center" vertical="top"/>
    </xf>
    <xf numFmtId="49" fontId="51" fillId="5" borderId="0" xfId="0" applyNumberFormat="1" applyFont="1" applyFill="1" applyAlignment="1">
      <alignment horizontal="center" vertical="top"/>
    </xf>
    <xf numFmtId="0" fontId="28" fillId="5" borderId="0" xfId="0" applyFont="1" applyFill="1" applyAlignment="1">
      <alignment horizontal="center" vertical="top"/>
    </xf>
    <xf numFmtId="49" fontId="52" fillId="6" borderId="1" xfId="0" applyNumberFormat="1" applyFont="1" applyFill="1" applyBorder="1" applyAlignment="1">
      <alignment horizontal="center" vertical="center" wrapText="1"/>
    </xf>
    <xf numFmtId="0" fontId="47" fillId="6" borderId="1" xfId="0" applyFont="1" applyFill="1" applyBorder="1"/>
    <xf numFmtId="49" fontId="53" fillId="0" borderId="1" xfId="0" applyNumberFormat="1" applyFont="1" applyBorder="1" applyAlignment="1">
      <alignment horizontal="center" vertical="top" wrapText="1"/>
    </xf>
    <xf numFmtId="49" fontId="26" fillId="3" borderId="1" xfId="0" applyNumberFormat="1" applyFont="1" applyFill="1" applyBorder="1" applyAlignment="1">
      <alignment horizontal="left" vertical="top" wrapText="1"/>
    </xf>
    <xf numFmtId="0" fontId="26" fillId="3" borderId="1" xfId="0" applyFont="1" applyFill="1" applyBorder="1" applyAlignment="1">
      <alignment horizontal="left" vertical="top" wrapText="1"/>
    </xf>
    <xf numFmtId="0" fontId="33" fillId="3" borderId="1" xfId="0" applyFont="1" applyFill="1" applyBorder="1" applyAlignment="1">
      <alignment horizontal="center" vertical="top" wrapText="1"/>
    </xf>
    <xf numFmtId="0" fontId="33" fillId="3" borderId="1" xfId="0" applyFont="1" applyFill="1" applyBorder="1" applyAlignment="1">
      <alignment horizontal="left" vertical="top" wrapText="1"/>
    </xf>
    <xf numFmtId="49" fontId="26" fillId="12" borderId="1" xfId="0" applyNumberFormat="1" applyFont="1" applyFill="1" applyBorder="1" applyAlignment="1">
      <alignment horizontal="left" vertical="top" wrapText="1"/>
    </xf>
    <xf numFmtId="0" fontId="26" fillId="12" borderId="1" xfId="0" applyFont="1" applyFill="1" applyBorder="1" applyAlignment="1">
      <alignment horizontal="left" vertical="top" wrapText="1"/>
    </xf>
    <xf numFmtId="1" fontId="33" fillId="5" borderId="1" xfId="0" applyNumberFormat="1" applyFont="1" applyFill="1" applyBorder="1" applyAlignment="1">
      <alignment horizontal="center" vertical="top" wrapText="1"/>
    </xf>
    <xf numFmtId="49" fontId="53" fillId="9" borderId="1" xfId="0" applyNumberFormat="1" applyFont="1" applyFill="1" applyBorder="1" applyAlignment="1">
      <alignment horizontal="right" vertical="top" wrapText="1"/>
    </xf>
    <xf numFmtId="49" fontId="26" fillId="2" borderId="1" xfId="0" applyNumberFormat="1" applyFont="1" applyFill="1" applyBorder="1" applyAlignment="1">
      <alignment horizontal="left" vertical="center" wrapText="1"/>
    </xf>
    <xf numFmtId="49" fontId="26" fillId="2" borderId="1" xfId="0" applyNumberFormat="1" applyFont="1" applyFill="1" applyBorder="1" applyAlignment="1">
      <alignment horizontal="center" vertical="center" wrapText="1"/>
    </xf>
    <xf numFmtId="165" fontId="27" fillId="2" borderId="1" xfId="0" applyNumberFormat="1" applyFont="1" applyFill="1" applyBorder="1" applyAlignment="1">
      <alignment horizontal="left" vertical="top" wrapText="1"/>
    </xf>
    <xf numFmtId="165" fontId="58" fillId="0" borderId="1" xfId="0" applyNumberFormat="1" applyFont="1" applyBorder="1" applyAlignment="1">
      <alignment horizontal="left" vertical="top" wrapText="1"/>
    </xf>
    <xf numFmtId="166" fontId="28" fillId="5" borderId="1" xfId="0" applyNumberFormat="1" applyFont="1" applyFill="1" applyBorder="1" applyAlignment="1">
      <alignment vertical="top" wrapText="1"/>
    </xf>
    <xf numFmtId="0" fontId="27" fillId="2" borderId="1" xfId="0" applyFont="1" applyFill="1" applyBorder="1" applyAlignment="1">
      <alignment vertical="top" wrapText="1"/>
    </xf>
    <xf numFmtId="0" fontId="57" fillId="2" borderId="1" xfId="0" applyFont="1" applyFill="1" applyBorder="1" applyAlignment="1">
      <alignment horizontal="center" vertical="top" wrapText="1"/>
    </xf>
    <xf numFmtId="166" fontId="28" fillId="2" borderId="1" xfId="0" applyNumberFormat="1" applyFont="1" applyFill="1" applyBorder="1" applyAlignment="1">
      <alignment horizontal="right" vertical="center" wrapText="1"/>
    </xf>
    <xf numFmtId="3" fontId="27" fillId="2" borderId="1" xfId="0" applyNumberFormat="1" applyFont="1" applyFill="1" applyBorder="1" applyAlignment="1">
      <alignment vertical="top" wrapText="1"/>
    </xf>
    <xf numFmtId="3" fontId="27" fillId="2" borderId="1" xfId="0" applyNumberFormat="1" applyFont="1" applyFill="1" applyBorder="1" applyAlignment="1">
      <alignment horizontal="center" vertical="top" wrapText="1"/>
    </xf>
    <xf numFmtId="0" fontId="26" fillId="5" borderId="2" xfId="0" applyFont="1" applyFill="1" applyBorder="1" applyAlignment="1">
      <alignment vertical="top" wrapText="1"/>
    </xf>
    <xf numFmtId="0" fontId="54" fillId="2" borderId="0" xfId="0" applyFont="1" applyFill="1"/>
    <xf numFmtId="0" fontId="64" fillId="0" borderId="1" xfId="0" applyFont="1" applyBorder="1" applyAlignment="1">
      <alignment horizontal="left" vertical="top" wrapText="1"/>
    </xf>
    <xf numFmtId="166" fontId="64" fillId="5" borderId="1" xfId="0" applyNumberFormat="1" applyFont="1" applyFill="1" applyBorder="1" applyAlignment="1">
      <alignment vertical="top" wrapText="1"/>
    </xf>
    <xf numFmtId="0" fontId="47" fillId="2" borderId="0" xfId="0" applyFont="1" applyFill="1" applyAlignment="1">
      <alignment horizontal="center"/>
    </xf>
    <xf numFmtId="0" fontId="33" fillId="2" borderId="0" xfId="0" applyFont="1" applyFill="1"/>
    <xf numFmtId="0" fontId="27" fillId="2" borderId="0" xfId="0" applyFont="1" applyFill="1"/>
    <xf numFmtId="0" fontId="57" fillId="2" borderId="0" xfId="0" applyFont="1" applyFill="1" applyAlignment="1">
      <alignment horizontal="center"/>
    </xf>
    <xf numFmtId="0" fontId="23" fillId="0" borderId="0" xfId="0" applyFont="1"/>
    <xf numFmtId="0" fontId="23" fillId="6" borderId="1" xfId="0" applyFont="1" applyFill="1" applyBorder="1"/>
    <xf numFmtId="49" fontId="48" fillId="0" borderId="1" xfId="0" applyNumberFormat="1" applyFont="1" applyBorder="1" applyAlignment="1">
      <alignment horizontal="center" vertical="top" wrapText="1"/>
    </xf>
    <xf numFmtId="0" fontId="48" fillId="0" borderId="1" xfId="0" applyFont="1" applyBorder="1" applyAlignment="1">
      <alignment horizontal="center" wrapText="1"/>
    </xf>
    <xf numFmtId="0" fontId="23" fillId="0" borderId="1" xfId="0" applyFont="1" applyBorder="1"/>
    <xf numFmtId="49" fontId="32" fillId="0" borderId="1" xfId="0" applyNumberFormat="1" applyFont="1" applyBorder="1" applyAlignment="1">
      <alignment horizontal="center" vertical="top" wrapText="1"/>
    </xf>
    <xf numFmtId="49" fontId="23" fillId="0" borderId="1" xfId="0" applyNumberFormat="1" applyFont="1" applyBorder="1" applyAlignment="1">
      <alignment horizontal="right" vertical="top" wrapText="1"/>
    </xf>
    <xf numFmtId="49" fontId="62" fillId="0" borderId="1" xfId="0" applyNumberFormat="1" applyFont="1" applyBorder="1" applyAlignment="1">
      <alignment horizontal="center" vertical="top" wrapText="1"/>
    </xf>
    <xf numFmtId="49" fontId="32" fillId="0" borderId="1" xfId="0" applyNumberFormat="1" applyFont="1" applyBorder="1" applyAlignment="1">
      <alignment vertical="top" wrapText="1"/>
    </xf>
    <xf numFmtId="49" fontId="62" fillId="0" borderId="1" xfId="0" applyNumberFormat="1" applyFont="1" applyBorder="1" applyAlignment="1">
      <alignment vertical="top" wrapText="1"/>
    </xf>
    <xf numFmtId="49" fontId="48" fillId="5" borderId="1" xfId="0" applyNumberFormat="1" applyFont="1" applyFill="1" applyBorder="1" applyAlignment="1">
      <alignment horizontal="center" vertical="top" wrapText="1"/>
    </xf>
    <xf numFmtId="49" fontId="48" fillId="5" borderId="1" xfId="0" applyNumberFormat="1" applyFont="1" applyFill="1" applyBorder="1" applyAlignment="1">
      <alignment vertical="top"/>
    </xf>
    <xf numFmtId="0" fontId="67" fillId="0" borderId="0" xfId="0" applyFont="1"/>
    <xf numFmtId="49" fontId="62" fillId="5" borderId="1" xfId="0" applyNumberFormat="1" applyFont="1" applyFill="1" applyBorder="1" applyAlignment="1">
      <alignment vertical="top" wrapText="1"/>
    </xf>
    <xf numFmtId="166" fontId="23" fillId="0" borderId="1" xfId="0" applyNumberFormat="1" applyFont="1" applyBorder="1" applyAlignment="1">
      <alignment vertical="top" wrapText="1"/>
    </xf>
    <xf numFmtId="0" fontId="32" fillId="0" borderId="1" xfId="0" applyFont="1" applyBorder="1" applyAlignment="1">
      <alignment horizontal="left" vertical="top" wrapText="1"/>
    </xf>
    <xf numFmtId="0" fontId="23" fillId="5" borderId="1" xfId="11" applyFont="1" applyFill="1" applyBorder="1" applyAlignment="1">
      <alignment vertical="top" wrapText="1"/>
    </xf>
    <xf numFmtId="0" fontId="32" fillId="0" borderId="1" xfId="0" applyFont="1" applyBorder="1" applyAlignment="1">
      <alignment horizontal="center" vertical="top" wrapText="1"/>
    </xf>
    <xf numFmtId="49" fontId="23" fillId="5" borderId="1" xfId="0" applyNumberFormat="1" applyFont="1" applyFill="1" applyBorder="1" applyAlignment="1">
      <alignment horizontal="right" vertical="top" wrapText="1"/>
    </xf>
    <xf numFmtId="166" fontId="23" fillId="5" borderId="1" xfId="0" applyNumberFormat="1" applyFont="1" applyFill="1" applyBorder="1" applyAlignment="1">
      <alignment vertical="top"/>
    </xf>
    <xf numFmtId="166" fontId="67" fillId="6" borderId="1" xfId="0" applyNumberFormat="1" applyFont="1" applyFill="1" applyBorder="1" applyAlignment="1">
      <alignment vertical="top" wrapText="1"/>
    </xf>
    <xf numFmtId="166" fontId="23" fillId="5" borderId="0" xfId="0" applyNumberFormat="1" applyFont="1" applyFill="1" applyAlignment="1">
      <alignment horizontal="left" vertical="top" wrapText="1"/>
    </xf>
    <xf numFmtId="0" fontId="23" fillId="5" borderId="0" xfId="0" applyFont="1" applyFill="1" applyAlignment="1">
      <alignment horizontal="center" vertical="top" wrapText="1"/>
    </xf>
    <xf numFmtId="166" fontId="48" fillId="6" borderId="1" xfId="4" applyNumberFormat="1" applyFont="1" applyFill="1" applyBorder="1" applyAlignment="1">
      <alignment vertical="top" wrapText="1"/>
    </xf>
    <xf numFmtId="166" fontId="23" fillId="0" borderId="1" xfId="4" applyNumberFormat="1" applyFont="1" applyBorder="1" applyAlignment="1">
      <alignment vertical="top" wrapText="1"/>
    </xf>
    <xf numFmtId="0" fontId="32" fillId="0" borderId="0" xfId="0" applyFont="1" applyAlignment="1">
      <alignment horizontal="center"/>
    </xf>
    <xf numFmtId="0" fontId="32" fillId="0" borderId="0" xfId="0" applyFont="1"/>
    <xf numFmtId="0" fontId="23" fillId="0" borderId="0" xfId="0" applyFont="1" applyAlignment="1">
      <alignment horizontal="left"/>
    </xf>
    <xf numFmtId="49" fontId="48" fillId="17" borderId="1" xfId="0" applyNumberFormat="1" applyFont="1" applyFill="1" applyBorder="1" applyAlignment="1">
      <alignment horizontal="center" vertical="top" wrapText="1"/>
    </xf>
    <xf numFmtId="166" fontId="48" fillId="17" borderId="1" xfId="0" applyNumberFormat="1" applyFont="1" applyFill="1" applyBorder="1" applyAlignment="1">
      <alignment vertical="top"/>
    </xf>
    <xf numFmtId="0" fontId="23" fillId="17" borderId="1" xfId="0" applyFont="1" applyFill="1" applyBorder="1" applyAlignment="1">
      <alignment vertical="top" wrapText="1"/>
    </xf>
    <xf numFmtId="0" fontId="23" fillId="17" borderId="1" xfId="0" applyFont="1" applyFill="1" applyBorder="1" applyAlignment="1">
      <alignment horizontal="center" vertical="top" wrapText="1"/>
    </xf>
    <xf numFmtId="166" fontId="48" fillId="17" borderId="1" xfId="0" applyNumberFormat="1" applyFont="1" applyFill="1" applyBorder="1" applyAlignment="1">
      <alignment vertical="top" wrapText="1"/>
    </xf>
    <xf numFmtId="166" fontId="20" fillId="5" borderId="1" xfId="1" applyNumberFormat="1" applyFont="1" applyFill="1" applyBorder="1" applyAlignment="1">
      <alignment vertical="top"/>
    </xf>
    <xf numFmtId="49" fontId="48" fillId="9" borderId="1" xfId="0" applyNumberFormat="1" applyFont="1" applyFill="1" applyBorder="1" applyAlignment="1">
      <alignment horizontal="center" vertical="top" wrapText="1"/>
    </xf>
    <xf numFmtId="0" fontId="48" fillId="5" borderId="1" xfId="0" applyFont="1" applyFill="1" applyBorder="1" applyAlignment="1">
      <alignment vertical="top" wrapText="1"/>
    </xf>
    <xf numFmtId="0" fontId="48" fillId="5" borderId="1" xfId="0" applyFont="1" applyFill="1" applyBorder="1" applyAlignment="1">
      <alignment horizontal="center" vertical="top" wrapText="1"/>
    </xf>
    <xf numFmtId="0" fontId="26" fillId="0" borderId="0" xfId="4" applyFont="1" applyAlignment="1">
      <alignment vertical="top" wrapText="1"/>
    </xf>
    <xf numFmtId="0" fontId="33" fillId="0" borderId="0" xfId="4" applyFont="1" applyAlignment="1">
      <alignment horizontal="center" vertical="top" wrapText="1"/>
    </xf>
    <xf numFmtId="0" fontId="33" fillId="0" borderId="0" xfId="4" applyFont="1" applyAlignment="1">
      <alignment vertical="top" wrapText="1"/>
    </xf>
    <xf numFmtId="0" fontId="26" fillId="0" borderId="0" xfId="4" applyFont="1" applyAlignment="1">
      <alignment horizontal="right" vertical="top" wrapText="1"/>
    </xf>
    <xf numFmtId="0" fontId="50" fillId="0" borderId="1" xfId="4" applyFont="1" applyBorder="1" applyAlignment="1">
      <alignment vertical="top" wrapText="1"/>
    </xf>
    <xf numFmtId="0" fontId="26" fillId="0" borderId="1" xfId="4" applyFont="1" applyBorder="1" applyAlignment="1">
      <alignment vertical="top" wrapText="1"/>
    </xf>
    <xf numFmtId="166" fontId="26" fillId="0" borderId="1" xfId="4" applyNumberFormat="1" applyFont="1" applyBorder="1" applyAlignment="1">
      <alignment horizontal="right" vertical="top" wrapText="1"/>
    </xf>
    <xf numFmtId="0" fontId="33" fillId="0" borderId="1" xfId="4" applyFont="1" applyBorder="1" applyAlignment="1">
      <alignment horizontal="center" vertical="top" wrapText="1"/>
    </xf>
    <xf numFmtId="0" fontId="33" fillId="0" borderId="1" xfId="4" applyFont="1" applyBorder="1" applyAlignment="1">
      <alignment vertical="top" wrapText="1"/>
    </xf>
    <xf numFmtId="49" fontId="26" fillId="0" borderId="1" xfId="4" applyNumberFormat="1" applyFont="1" applyBorder="1" applyAlignment="1">
      <alignment horizontal="right" vertical="top" wrapText="1"/>
    </xf>
    <xf numFmtId="0" fontId="26" fillId="0" borderId="8" xfId="4" applyFont="1" applyBorder="1" applyAlignment="1">
      <alignment vertical="top" wrapText="1"/>
    </xf>
    <xf numFmtId="0" fontId="26" fillId="0" borderId="8" xfId="4" applyFont="1" applyBorder="1" applyAlignment="1">
      <alignment horizontal="right" vertical="top" wrapText="1"/>
    </xf>
    <xf numFmtId="0" fontId="26" fillId="0" borderId="1" xfId="4" applyFont="1" applyBorder="1" applyAlignment="1">
      <alignment horizontal="center" vertical="top" wrapText="1"/>
    </xf>
    <xf numFmtId="49" fontId="26" fillId="0" borderId="1" xfId="4" applyNumberFormat="1" applyFont="1" applyBorder="1" applyAlignment="1">
      <alignment horizontal="center" vertical="top" wrapText="1"/>
    </xf>
    <xf numFmtId="166" fontId="26" fillId="5" borderId="1" xfId="4" applyNumberFormat="1" applyFont="1" applyFill="1" applyBorder="1" applyAlignment="1">
      <alignment horizontal="right" vertical="top" wrapText="1"/>
    </xf>
    <xf numFmtId="0" fontId="26" fillId="5" borderId="2" xfId="4" applyFont="1" applyFill="1" applyBorder="1" applyAlignment="1">
      <alignment horizontal="center" vertical="top" wrapText="1"/>
    </xf>
    <xf numFmtId="49" fontId="26" fillId="5" borderId="2" xfId="4" applyNumberFormat="1" applyFont="1" applyFill="1" applyBorder="1" applyAlignment="1">
      <alignment horizontal="center" vertical="top" wrapText="1"/>
    </xf>
    <xf numFmtId="0" fontId="26" fillId="5" borderId="2" xfId="4" applyFont="1" applyFill="1" applyBorder="1" applyAlignment="1">
      <alignment horizontal="left" vertical="top" wrapText="1"/>
    </xf>
    <xf numFmtId="0" fontId="26" fillId="5" borderId="1" xfId="4" applyFont="1" applyFill="1" applyBorder="1" applyAlignment="1">
      <alignment vertical="top" wrapText="1"/>
    </xf>
    <xf numFmtId="0" fontId="26" fillId="0" borderId="1" xfId="4" applyFont="1" applyBorder="1" applyAlignment="1">
      <alignment horizontal="right" vertical="top" wrapText="1"/>
    </xf>
    <xf numFmtId="0" fontId="50" fillId="9" borderId="1" xfId="4" applyFont="1" applyFill="1" applyBorder="1" applyAlignment="1">
      <alignment horizontal="right" vertical="top" wrapText="1"/>
    </xf>
    <xf numFmtId="166" fontId="50" fillId="9" borderId="1" xfId="4" applyNumberFormat="1" applyFont="1" applyFill="1" applyBorder="1" applyAlignment="1">
      <alignment horizontal="right" vertical="top" wrapText="1"/>
    </xf>
    <xf numFmtId="166" fontId="52" fillId="6" borderId="1" xfId="4" applyNumberFormat="1" applyFont="1" applyFill="1" applyBorder="1" applyAlignment="1">
      <alignment horizontal="right" vertical="top" wrapText="1"/>
    </xf>
    <xf numFmtId="166" fontId="26" fillId="0" borderId="0" xfId="4" applyNumberFormat="1" applyFont="1" applyAlignment="1">
      <alignment horizontal="left" vertical="top" wrapText="1"/>
    </xf>
    <xf numFmtId="0" fontId="68" fillId="0" borderId="0" xfId="4" applyFont="1" applyAlignment="1">
      <alignment vertical="top" wrapText="1"/>
    </xf>
    <xf numFmtId="166" fontId="27" fillId="0" borderId="1" xfId="0" applyNumberFormat="1" applyFont="1" applyBorder="1" applyAlignment="1">
      <alignment horizontal="right" wrapText="1"/>
    </xf>
    <xf numFmtId="166" fontId="50" fillId="6" borderId="1" xfId="4" applyNumberFormat="1" applyFont="1" applyFill="1" applyBorder="1" applyAlignment="1">
      <alignment horizontal="right" vertical="top" wrapText="1"/>
    </xf>
    <xf numFmtId="49" fontId="27" fillId="0" borderId="0" xfId="0" applyNumberFormat="1" applyFont="1" applyAlignment="1">
      <alignment wrapText="1"/>
    </xf>
    <xf numFmtId="49" fontId="33" fillId="0" borderId="0" xfId="0" applyNumberFormat="1" applyFont="1" applyAlignment="1">
      <alignment horizontal="center" wrapText="1"/>
    </xf>
    <xf numFmtId="49" fontId="33" fillId="0" borderId="0" xfId="0" applyNumberFormat="1" applyFont="1" applyAlignment="1">
      <alignment wrapText="1"/>
    </xf>
    <xf numFmtId="0" fontId="20" fillId="5" borderId="1" xfId="4" applyFont="1" applyFill="1" applyBorder="1" applyAlignment="1">
      <alignment horizontal="right" vertical="top" wrapText="1"/>
    </xf>
    <xf numFmtId="49" fontId="20" fillId="5" borderId="2" xfId="4" applyNumberFormat="1" applyFont="1" applyFill="1" applyBorder="1" applyAlignment="1">
      <alignment horizontal="right" vertical="top" wrapText="1"/>
    </xf>
    <xf numFmtId="49" fontId="48" fillId="5" borderId="0" xfId="0" applyNumberFormat="1" applyFont="1" applyFill="1" applyAlignment="1">
      <alignment horizontal="center"/>
    </xf>
    <xf numFmtId="49" fontId="49" fillId="5" borderId="0" xfId="0" applyNumberFormat="1" applyFont="1" applyFill="1" applyAlignment="1">
      <alignment horizontal="center"/>
    </xf>
    <xf numFmtId="0" fontId="49" fillId="5" borderId="0" xfId="0" applyFont="1" applyFill="1" applyAlignment="1">
      <alignment horizontal="center"/>
    </xf>
    <xf numFmtId="0" fontId="48" fillId="5" borderId="0" xfId="0" applyFont="1" applyFill="1" applyAlignment="1">
      <alignment horizontal="center"/>
    </xf>
    <xf numFmtId="0" fontId="48" fillId="0" borderId="0" xfId="0" applyFont="1" applyAlignment="1">
      <alignment wrapText="1"/>
    </xf>
    <xf numFmtId="0" fontId="48" fillId="6" borderId="1" xfId="0" applyFont="1" applyFill="1" applyBorder="1" applyAlignment="1">
      <alignment wrapText="1"/>
    </xf>
    <xf numFmtId="0" fontId="23" fillId="0" borderId="1" xfId="0" applyFont="1" applyBorder="1" applyAlignment="1">
      <alignment horizontal="center" wrapText="1"/>
    </xf>
    <xf numFmtId="0" fontId="23" fillId="0" borderId="1" xfId="0" applyFont="1" applyBorder="1" applyAlignment="1">
      <alignment wrapText="1"/>
    </xf>
    <xf numFmtId="49" fontId="69" fillId="0" borderId="1" xfId="0" applyNumberFormat="1" applyFont="1" applyBorder="1" applyAlignment="1">
      <alignment horizontal="center" vertical="top" wrapText="1"/>
    </xf>
    <xf numFmtId="0" fontId="32" fillId="5" borderId="1" xfId="0" applyFont="1" applyFill="1" applyBorder="1" applyAlignment="1">
      <alignment vertical="top" wrapText="1"/>
    </xf>
    <xf numFmtId="0" fontId="32" fillId="0" borderId="0" xfId="0" applyFont="1" applyAlignment="1">
      <alignment vertical="top" wrapText="1"/>
    </xf>
    <xf numFmtId="0" fontId="32" fillId="0" borderId="1" xfId="0" applyFont="1" applyBorder="1" applyAlignment="1">
      <alignment vertical="top" wrapText="1"/>
    </xf>
    <xf numFmtId="166" fontId="48" fillId="9" borderId="1" xfId="0" applyNumberFormat="1" applyFont="1" applyFill="1" applyBorder="1" applyAlignment="1">
      <alignment vertical="center" wrapText="1"/>
    </xf>
    <xf numFmtId="166" fontId="67" fillId="9" borderId="1" xfId="0" applyNumberFormat="1" applyFont="1" applyFill="1" applyBorder="1" applyAlignment="1">
      <alignment vertical="center" wrapText="1"/>
    </xf>
    <xf numFmtId="166" fontId="67" fillId="9" borderId="1" xfId="0" applyNumberFormat="1" applyFont="1" applyFill="1" applyBorder="1" applyAlignment="1">
      <alignment vertical="top" wrapText="1"/>
    </xf>
    <xf numFmtId="0" fontId="67" fillId="0" borderId="0" xfId="0" applyFont="1" applyAlignment="1">
      <alignment wrapText="1"/>
    </xf>
    <xf numFmtId="166" fontId="55" fillId="6" borderId="6" xfId="0" applyNumberFormat="1" applyFont="1" applyFill="1" applyBorder="1" applyAlignment="1">
      <alignment vertical="top" wrapText="1"/>
    </xf>
    <xf numFmtId="166" fontId="23" fillId="0" borderId="12" xfId="0" applyNumberFormat="1" applyFont="1" applyBorder="1" applyAlignment="1">
      <alignment horizontal="left" vertical="top" wrapText="1"/>
    </xf>
    <xf numFmtId="166" fontId="67" fillId="6" borderId="6" xfId="4" applyNumberFormat="1" applyFont="1" applyFill="1" applyBorder="1" applyAlignment="1">
      <alignment vertical="top" wrapText="1"/>
    </xf>
    <xf numFmtId="166" fontId="23" fillId="5" borderId="6" xfId="4" applyNumberFormat="1" applyFont="1" applyFill="1" applyBorder="1" applyAlignment="1">
      <alignment vertical="top" wrapText="1"/>
    </xf>
    <xf numFmtId="0" fontId="26" fillId="0" borderId="1" xfId="6" applyFont="1" applyBorder="1" applyAlignment="1">
      <alignment horizontal="left" vertical="top" wrapText="1"/>
    </xf>
    <xf numFmtId="0" fontId="26" fillId="0" borderId="1" xfId="6" applyFont="1" applyBorder="1" applyAlignment="1">
      <alignment horizontal="center" vertical="top" wrapText="1"/>
    </xf>
    <xf numFmtId="0" fontId="26" fillId="0" borderId="6" xfId="6" applyFont="1" applyBorder="1" applyAlignment="1">
      <alignment horizontal="center" vertical="top" wrapText="1"/>
    </xf>
    <xf numFmtId="0" fontId="26" fillId="5" borderId="6" xfId="6" applyFont="1" applyFill="1" applyBorder="1" applyAlignment="1">
      <alignment horizontal="center" vertical="top" wrapText="1"/>
    </xf>
    <xf numFmtId="0" fontId="26" fillId="5" borderId="1" xfId="6" applyFont="1" applyFill="1" applyBorder="1" applyAlignment="1">
      <alignment horizontal="center" vertical="top" wrapText="1"/>
    </xf>
    <xf numFmtId="166" fontId="26" fillId="5" borderId="1" xfId="6" applyNumberFormat="1" applyFont="1" applyFill="1" applyBorder="1" applyAlignment="1">
      <alignment horizontal="right" vertical="top" wrapText="1"/>
    </xf>
    <xf numFmtId="0" fontId="47" fillId="0" borderId="0" xfId="0" applyFont="1"/>
    <xf numFmtId="49" fontId="50" fillId="5" borderId="0" xfId="6" applyNumberFormat="1" applyFont="1" applyFill="1" applyAlignment="1">
      <alignment horizontal="right"/>
    </xf>
    <xf numFmtId="49" fontId="50" fillId="5" borderId="0" xfId="6" applyNumberFormat="1" applyFont="1" applyFill="1" applyAlignment="1">
      <alignment horizontal="center"/>
    </xf>
    <xf numFmtId="0" fontId="50" fillId="5" borderId="0" xfId="6" applyFont="1" applyFill="1" applyAlignment="1">
      <alignment horizontal="left"/>
    </xf>
    <xf numFmtId="0" fontId="50" fillId="5" borderId="0" xfId="6" applyFont="1" applyFill="1" applyAlignment="1">
      <alignment horizontal="right"/>
    </xf>
    <xf numFmtId="49" fontId="50" fillId="6" borderId="2" xfId="0" applyNumberFormat="1" applyFont="1" applyFill="1" applyBorder="1" applyAlignment="1">
      <alignment vertical="center" wrapText="1"/>
    </xf>
    <xf numFmtId="0" fontId="47" fillId="6" borderId="0" xfId="0" applyFont="1" applyFill="1"/>
    <xf numFmtId="49" fontId="53" fillId="0" borderId="1" xfId="6" applyNumberFormat="1" applyFont="1" applyBorder="1" applyAlignment="1">
      <alignment vertical="top" wrapText="1"/>
    </xf>
    <xf numFmtId="0" fontId="50" fillId="0" borderId="1" xfId="6" applyFont="1" applyBorder="1" applyAlignment="1">
      <alignment vertical="top" wrapText="1"/>
    </xf>
    <xf numFmtId="0" fontId="47" fillId="0" borderId="1" xfId="0" applyFont="1" applyBorder="1"/>
    <xf numFmtId="49" fontId="26" fillId="0" borderId="2" xfId="6" applyNumberFormat="1" applyFont="1" applyBorder="1" applyAlignment="1">
      <alignment horizontal="center" vertical="top" wrapText="1"/>
    </xf>
    <xf numFmtId="49" fontId="26" fillId="0" borderId="1" xfId="6" applyNumberFormat="1" applyFont="1" applyBorder="1" applyAlignment="1">
      <alignment horizontal="center" vertical="top" wrapText="1"/>
    </xf>
    <xf numFmtId="49" fontId="26" fillId="0" borderId="1" xfId="6" applyNumberFormat="1" applyFont="1" applyBorder="1" applyAlignment="1">
      <alignment horizontal="left" vertical="top" wrapText="1"/>
    </xf>
    <xf numFmtId="49" fontId="33" fillId="0" borderId="1" xfId="6" applyNumberFormat="1" applyFont="1" applyBorder="1" applyAlignment="1">
      <alignment horizontal="center" vertical="top" wrapText="1"/>
    </xf>
    <xf numFmtId="49" fontId="26" fillId="0" borderId="8" xfId="6" applyNumberFormat="1" applyFont="1" applyBorder="1" applyAlignment="1">
      <alignment horizontal="center" vertical="top" wrapText="1"/>
    </xf>
    <xf numFmtId="49" fontId="53" fillId="0" borderId="1" xfId="6" applyNumberFormat="1" applyFont="1" applyBorder="1" applyAlignment="1">
      <alignment horizontal="right" wrapText="1"/>
    </xf>
    <xf numFmtId="49" fontId="53" fillId="0" borderId="1" xfId="6" applyNumberFormat="1" applyFont="1" applyBorder="1" applyAlignment="1">
      <alignment horizontal="right" vertical="top" wrapText="1"/>
    </xf>
    <xf numFmtId="166" fontId="53" fillId="9" borderId="1" xfId="6" applyNumberFormat="1" applyFont="1" applyFill="1" applyBorder="1" applyAlignment="1">
      <alignment horizontal="right" vertical="top" wrapText="1"/>
    </xf>
    <xf numFmtId="0" fontId="50" fillId="0" borderId="1" xfId="6" applyFont="1" applyBorder="1" applyAlignment="1">
      <alignment wrapText="1"/>
    </xf>
    <xf numFmtId="49" fontId="50" fillId="0" borderId="1" xfId="6" applyNumberFormat="1" applyFont="1" applyBorder="1" applyAlignment="1">
      <alignment horizontal="right" vertical="top" wrapText="1"/>
    </xf>
    <xf numFmtId="49" fontId="26" fillId="0" borderId="1" xfId="6" applyNumberFormat="1" applyFont="1" applyBorder="1" applyAlignment="1">
      <alignment horizontal="right" vertical="top" wrapText="1"/>
    </xf>
    <xf numFmtId="49" fontId="33" fillId="5" borderId="1" xfId="6" applyNumberFormat="1" applyFont="1" applyFill="1" applyBorder="1" applyAlignment="1">
      <alignment vertical="top" wrapText="1"/>
    </xf>
    <xf numFmtId="0" fontId="33" fillId="16" borderId="1" xfId="0" applyFont="1" applyFill="1" applyBorder="1" applyAlignment="1">
      <alignment vertical="top" wrapText="1"/>
    </xf>
    <xf numFmtId="49" fontId="33" fillId="0" borderId="1" xfId="6" applyNumberFormat="1" applyFont="1" applyBorder="1" applyAlignment="1">
      <alignment vertical="top" wrapText="1"/>
    </xf>
    <xf numFmtId="0" fontId="26" fillId="0" borderId="1" xfId="6" applyFont="1" applyBorder="1" applyAlignment="1">
      <alignment vertical="top" wrapText="1"/>
    </xf>
    <xf numFmtId="165" fontId="33" fillId="0" borderId="1" xfId="6" applyNumberFormat="1" applyFont="1" applyBorder="1" applyAlignment="1">
      <alignment vertical="top" wrapText="1"/>
    </xf>
    <xf numFmtId="0" fontId="26" fillId="5" borderId="1" xfId="6" applyFont="1" applyFill="1" applyBorder="1" applyAlignment="1">
      <alignment horizontal="left" vertical="top" wrapText="1"/>
    </xf>
    <xf numFmtId="166" fontId="50" fillId="9" borderId="1" xfId="6" applyNumberFormat="1" applyFont="1" applyFill="1" applyBorder="1" applyAlignment="1">
      <alignment horizontal="right" vertical="top" wrapText="1"/>
    </xf>
    <xf numFmtId="0" fontId="26" fillId="0" borderId="2" xfId="6" applyFont="1" applyBorder="1" applyAlignment="1">
      <alignment horizontal="left" vertical="top" wrapText="1"/>
    </xf>
    <xf numFmtId="0" fontId="26" fillId="0" borderId="2" xfId="6" applyFont="1" applyBorder="1" applyAlignment="1">
      <alignment horizontal="center" vertical="top" wrapText="1"/>
    </xf>
    <xf numFmtId="0" fontId="57" fillId="5" borderId="1" xfId="6" applyFont="1" applyFill="1" applyBorder="1" applyAlignment="1">
      <alignment horizontal="center" vertical="top" wrapText="1"/>
    </xf>
    <xf numFmtId="0" fontId="57" fillId="5" borderId="6" xfId="6" applyFont="1" applyFill="1" applyBorder="1" applyAlignment="1">
      <alignment horizontal="center" vertical="top" wrapText="1"/>
    </xf>
    <xf numFmtId="49" fontId="26" fillId="0" borderId="1" xfId="6" applyNumberFormat="1" applyFont="1" applyBorder="1" applyAlignment="1">
      <alignment vertical="top" wrapText="1"/>
    </xf>
    <xf numFmtId="166" fontId="26" fillId="5" borderId="1" xfId="6" applyNumberFormat="1" applyFont="1" applyFill="1" applyBorder="1" applyAlignment="1">
      <alignment vertical="top" wrapText="1"/>
    </xf>
    <xf numFmtId="0" fontId="33" fillId="16" borderId="1" xfId="0" applyFont="1" applyFill="1" applyBorder="1" applyAlignment="1">
      <alignment vertical="center" wrapText="1"/>
    </xf>
    <xf numFmtId="49" fontId="26" fillId="5" borderId="1" xfId="6" applyNumberFormat="1" applyFont="1" applyFill="1" applyBorder="1" applyAlignment="1">
      <alignment horizontal="center" vertical="top" wrapText="1"/>
    </xf>
    <xf numFmtId="166" fontId="52" fillId="6" borderId="1" xfId="6" applyNumberFormat="1" applyFont="1" applyFill="1" applyBorder="1" applyAlignment="1">
      <alignment horizontal="right" vertical="top" wrapText="1"/>
    </xf>
    <xf numFmtId="166" fontId="26" fillId="0" borderId="0" xfId="6" applyNumberFormat="1" applyFont="1" applyAlignment="1">
      <alignment vertical="top" wrapText="1"/>
    </xf>
    <xf numFmtId="0" fontId="26" fillId="0" borderId="0" xfId="6" applyFont="1" applyAlignment="1">
      <alignment vertical="top" wrapText="1"/>
    </xf>
    <xf numFmtId="166" fontId="53" fillId="6" borderId="1" xfId="6" applyNumberFormat="1" applyFont="1" applyFill="1" applyBorder="1" applyAlignment="1">
      <alignment horizontal="right" vertical="top" wrapText="1"/>
    </xf>
    <xf numFmtId="166" fontId="50" fillId="6" borderId="1" xfId="6" applyNumberFormat="1" applyFont="1" applyFill="1" applyBorder="1" applyAlignment="1">
      <alignment horizontal="right" vertical="top" wrapText="1"/>
    </xf>
    <xf numFmtId="4" fontId="26" fillId="5" borderId="1" xfId="6" applyNumberFormat="1" applyFont="1" applyFill="1" applyBorder="1" applyAlignment="1">
      <alignment horizontal="right" vertical="top" wrapText="1"/>
    </xf>
    <xf numFmtId="0" fontId="47" fillId="0" borderId="0" xfId="0" applyFont="1" applyAlignment="1">
      <alignment horizontal="right"/>
    </xf>
    <xf numFmtId="0" fontId="47" fillId="0" borderId="0" xfId="0" applyFont="1" applyAlignment="1">
      <alignment horizontal="left"/>
    </xf>
    <xf numFmtId="0" fontId="47" fillId="2" borderId="0" xfId="0" applyFont="1" applyFill="1" applyAlignment="1">
      <alignment horizontal="right"/>
    </xf>
    <xf numFmtId="49" fontId="5" fillId="5" borderId="2" xfId="0" applyNumberFormat="1" applyFont="1" applyFill="1" applyBorder="1" applyAlignment="1">
      <alignment horizontal="center" vertical="top" wrapText="1"/>
    </xf>
    <xf numFmtId="0" fontId="23" fillId="9" borderId="9" xfId="0" applyFont="1" applyFill="1" applyBorder="1" applyAlignment="1">
      <alignment vertical="top" wrapText="1"/>
    </xf>
    <xf numFmtId="49" fontId="6" fillId="9" borderId="1" xfId="0" applyNumberFormat="1" applyFont="1" applyFill="1" applyBorder="1" applyAlignment="1">
      <alignment horizontal="left" vertical="top" wrapText="1"/>
    </xf>
    <xf numFmtId="0" fontId="1" fillId="9" borderId="1" xfId="0" applyFont="1" applyFill="1" applyBorder="1" applyAlignment="1">
      <alignment horizontal="left" vertical="top" wrapText="1"/>
    </xf>
    <xf numFmtId="0" fontId="6" fillId="9" borderId="1" xfId="0" applyFont="1" applyFill="1" applyBorder="1" applyAlignment="1">
      <alignment horizontal="left" vertical="top" wrapText="1"/>
    </xf>
    <xf numFmtId="0" fontId="6" fillId="9" borderId="1" xfId="0" applyFont="1" applyFill="1" applyBorder="1" applyAlignment="1">
      <alignment horizontal="center" vertical="top" wrapText="1"/>
    </xf>
    <xf numFmtId="3" fontId="1" fillId="9" borderId="1" xfId="0" applyNumberFormat="1" applyFont="1" applyFill="1" applyBorder="1" applyAlignment="1">
      <alignment horizontal="center" vertical="top" wrapText="1"/>
    </xf>
    <xf numFmtId="49" fontId="50" fillId="9" borderId="1" xfId="0" applyNumberFormat="1" applyFont="1" applyFill="1" applyBorder="1" applyAlignment="1">
      <alignment horizontal="center" vertical="top" wrapText="1"/>
    </xf>
    <xf numFmtId="49" fontId="51" fillId="9" borderId="1" xfId="0" applyNumberFormat="1" applyFont="1" applyFill="1" applyBorder="1" applyAlignment="1">
      <alignment horizontal="right" vertical="top" wrapText="1"/>
    </xf>
    <xf numFmtId="49" fontId="53" fillId="9" borderId="1" xfId="0" applyNumberFormat="1" applyFont="1" applyFill="1" applyBorder="1" applyAlignment="1">
      <alignment horizontal="center" vertical="center" textRotation="90" wrapText="1"/>
    </xf>
    <xf numFmtId="166" fontId="27" fillId="9" borderId="1" xfId="0" applyNumberFormat="1" applyFont="1" applyFill="1" applyBorder="1" applyAlignment="1">
      <alignment horizontal="left" vertical="top" wrapText="1"/>
    </xf>
    <xf numFmtId="166" fontId="27" fillId="9" borderId="1" xfId="0" applyNumberFormat="1" applyFont="1" applyFill="1" applyBorder="1" applyAlignment="1">
      <alignment horizontal="center" vertical="top" wrapText="1"/>
    </xf>
    <xf numFmtId="49" fontId="26" fillId="9" borderId="1" xfId="0" applyNumberFormat="1" applyFont="1" applyFill="1" applyBorder="1" applyAlignment="1">
      <alignment horizontal="left" vertical="center" textRotation="90" wrapText="1"/>
    </xf>
    <xf numFmtId="49" fontId="26" fillId="9" borderId="1" xfId="0" applyNumberFormat="1" applyFont="1" applyFill="1" applyBorder="1" applyAlignment="1">
      <alignment horizontal="center" vertical="center" textRotation="90" wrapText="1"/>
    </xf>
    <xf numFmtId="49" fontId="28" fillId="9" borderId="1" xfId="0" applyNumberFormat="1" applyFont="1" applyFill="1" applyBorder="1" applyAlignment="1">
      <alignment horizontal="right" vertical="top" wrapText="1"/>
    </xf>
    <xf numFmtId="165" fontId="63" fillId="9" borderId="1" xfId="0" applyNumberFormat="1" applyFont="1" applyFill="1" applyBorder="1" applyAlignment="1">
      <alignment horizontal="left" vertical="top" wrapText="1"/>
    </xf>
    <xf numFmtId="166" fontId="57" fillId="9" borderId="1" xfId="0" applyNumberFormat="1" applyFont="1" applyFill="1" applyBorder="1" applyAlignment="1">
      <alignment horizontal="center" vertical="top" wrapText="1"/>
    </xf>
    <xf numFmtId="166" fontId="57" fillId="9" borderId="1" xfId="0" applyNumberFormat="1" applyFont="1" applyFill="1" applyBorder="1" applyAlignment="1">
      <alignment horizontal="center" vertical="top" textRotation="90" wrapText="1"/>
    </xf>
    <xf numFmtId="0" fontId="47" fillId="2" borderId="1" xfId="0" applyFont="1" applyFill="1" applyBorder="1" applyAlignment="1">
      <alignment horizontal="center"/>
    </xf>
    <xf numFmtId="0" fontId="26" fillId="0" borderId="1" xfId="0" applyFont="1" applyBorder="1" applyAlignment="1">
      <alignment horizontal="center" vertical="top" wrapText="1"/>
    </xf>
    <xf numFmtId="0" fontId="26" fillId="9" borderId="1" xfId="4" applyFont="1" applyFill="1" applyBorder="1" applyAlignment="1">
      <alignment vertical="top" wrapText="1"/>
    </xf>
    <xf numFmtId="0" fontId="50" fillId="9" borderId="1" xfId="4" applyFont="1" applyFill="1" applyBorder="1" applyAlignment="1">
      <alignment vertical="top" wrapText="1"/>
    </xf>
    <xf numFmtId="0" fontId="26" fillId="9" borderId="1" xfId="4" applyFont="1" applyFill="1" applyBorder="1" applyAlignment="1">
      <alignment horizontal="right" vertical="top" wrapText="1"/>
    </xf>
    <xf numFmtId="49" fontId="50" fillId="9" borderId="1" xfId="0" applyNumberFormat="1" applyFont="1" applyFill="1" applyBorder="1" applyAlignment="1">
      <alignment horizontal="left" vertical="center" wrapText="1"/>
    </xf>
    <xf numFmtId="49" fontId="50" fillId="9" borderId="1" xfId="0" applyNumberFormat="1" applyFont="1" applyFill="1" applyBorder="1" applyAlignment="1">
      <alignment horizontal="center" vertical="center" wrapText="1"/>
    </xf>
    <xf numFmtId="3" fontId="26" fillId="9" borderId="1" xfId="0" applyNumberFormat="1" applyFont="1" applyFill="1" applyBorder="1" applyAlignment="1">
      <alignment vertical="top" wrapText="1"/>
    </xf>
    <xf numFmtId="3" fontId="26" fillId="9" borderId="1" xfId="0" applyNumberFormat="1" applyFont="1" applyFill="1" applyBorder="1" applyAlignment="1">
      <alignment horizontal="center" vertical="top" wrapText="1"/>
    </xf>
    <xf numFmtId="3" fontId="27" fillId="9" borderId="1" xfId="0" applyNumberFormat="1" applyFont="1" applyFill="1" applyBorder="1" applyAlignment="1">
      <alignment vertical="top" wrapText="1"/>
    </xf>
    <xf numFmtId="3" fontId="27" fillId="9" borderId="1" xfId="0" applyNumberFormat="1" applyFont="1" applyFill="1" applyBorder="1" applyAlignment="1">
      <alignment horizontal="center" vertical="top" wrapText="1"/>
    </xf>
    <xf numFmtId="0" fontId="26" fillId="10" borderId="1" xfId="0" applyFont="1" applyFill="1" applyBorder="1" applyAlignment="1">
      <alignment horizontal="left" vertical="top" wrapText="1"/>
    </xf>
    <xf numFmtId="166" fontId="26" fillId="10" borderId="1" xfId="0" applyNumberFormat="1" applyFont="1" applyFill="1" applyBorder="1" applyAlignment="1">
      <alignment horizontal="right" vertical="top" wrapText="1"/>
    </xf>
    <xf numFmtId="166" fontId="26" fillId="10" borderId="1" xfId="0" applyNumberFormat="1" applyFont="1" applyFill="1" applyBorder="1" applyAlignment="1">
      <alignment vertical="top" wrapText="1"/>
    </xf>
    <xf numFmtId="0" fontId="33" fillId="10" borderId="1" xfId="0" applyFont="1" applyFill="1" applyBorder="1" applyAlignment="1">
      <alignment vertical="top" wrapText="1"/>
    </xf>
    <xf numFmtId="165" fontId="53" fillId="9" borderId="1" xfId="0" applyNumberFormat="1" applyFont="1" applyFill="1" applyBorder="1" applyAlignment="1">
      <alignment horizontal="left" vertical="top" wrapText="1"/>
    </xf>
    <xf numFmtId="4" fontId="57" fillId="9" borderId="1" xfId="0" applyNumberFormat="1" applyFont="1" applyFill="1" applyBorder="1" applyAlignment="1">
      <alignment horizontal="left" vertical="top" wrapText="1"/>
    </xf>
    <xf numFmtId="4" fontId="57" fillId="9" borderId="1" xfId="0" applyNumberFormat="1" applyFont="1" applyFill="1" applyBorder="1" applyAlignment="1">
      <alignment horizontal="center" vertical="top" wrapText="1"/>
    </xf>
    <xf numFmtId="166" fontId="70" fillId="5" borderId="0" xfId="0" applyNumberFormat="1" applyFont="1" applyFill="1" applyAlignment="1">
      <alignment horizontal="left" vertical="top" wrapText="1"/>
    </xf>
    <xf numFmtId="166" fontId="71" fillId="5" borderId="0" xfId="0" applyNumberFormat="1" applyFont="1" applyFill="1" applyAlignment="1">
      <alignment horizontal="left" vertical="top" wrapText="1"/>
    </xf>
    <xf numFmtId="0" fontId="70" fillId="5" borderId="0" xfId="0" applyFont="1" applyFill="1" applyAlignment="1">
      <alignment horizontal="center" vertical="top" wrapText="1"/>
    </xf>
    <xf numFmtId="0" fontId="23" fillId="9" borderId="1" xfId="0" applyFont="1" applyFill="1" applyBorder="1" applyAlignment="1">
      <alignment horizontal="left" vertical="top" wrapText="1"/>
    </xf>
    <xf numFmtId="0" fontId="23" fillId="9" borderId="1" xfId="0" applyFont="1" applyFill="1" applyBorder="1" applyAlignment="1">
      <alignment horizontal="center" wrapText="1"/>
    </xf>
    <xf numFmtId="49" fontId="67" fillId="9" borderId="1" xfId="0" applyNumberFormat="1" applyFont="1" applyFill="1" applyBorder="1" applyAlignment="1">
      <alignment vertical="top" wrapText="1"/>
    </xf>
    <xf numFmtId="0" fontId="67" fillId="9" borderId="1" xfId="0" applyFont="1" applyFill="1" applyBorder="1" applyAlignment="1">
      <alignment horizontal="left" vertical="top" wrapText="1"/>
    </xf>
    <xf numFmtId="0" fontId="67" fillId="9" borderId="1" xfId="0" applyFont="1" applyFill="1" applyBorder="1" applyAlignment="1">
      <alignment horizontal="center" wrapText="1"/>
    </xf>
    <xf numFmtId="0" fontId="48" fillId="9" borderId="1" xfId="0" applyFont="1" applyFill="1" applyBorder="1" applyAlignment="1">
      <alignment vertical="center" wrapText="1"/>
    </xf>
    <xf numFmtId="0" fontId="48" fillId="9" borderId="1" xfId="0" applyFont="1" applyFill="1" applyBorder="1" applyAlignment="1">
      <alignment horizontal="left" vertical="center" wrapText="1"/>
    </xf>
    <xf numFmtId="3" fontId="23" fillId="9" borderId="1" xfId="0" applyNumberFormat="1" applyFont="1" applyFill="1" applyBorder="1" applyAlignment="1">
      <alignment horizontal="left" vertical="top" wrapText="1"/>
    </xf>
    <xf numFmtId="49" fontId="26" fillId="9" borderId="1" xfId="6" applyNumberFormat="1" applyFont="1" applyFill="1" applyBorder="1" applyAlignment="1">
      <alignment horizontal="right" vertical="top" wrapText="1"/>
    </xf>
    <xf numFmtId="49" fontId="50" fillId="9" borderId="1" xfId="6" applyNumberFormat="1" applyFont="1" applyFill="1" applyBorder="1" applyAlignment="1">
      <alignment horizontal="right" vertical="top" wrapText="1"/>
    </xf>
    <xf numFmtId="0" fontId="26" fillId="9" borderId="1" xfId="6" applyFont="1" applyFill="1" applyBorder="1" applyAlignment="1">
      <alignment vertical="top" wrapText="1"/>
    </xf>
    <xf numFmtId="166" fontId="72" fillId="0" borderId="0" xfId="0" applyNumberFormat="1" applyFont="1"/>
    <xf numFmtId="0" fontId="72" fillId="0" borderId="0" xfId="0" applyFont="1"/>
    <xf numFmtId="166" fontId="73" fillId="5" borderId="1" xfId="6" applyNumberFormat="1" applyFont="1" applyFill="1" applyBorder="1" applyAlignment="1">
      <alignment vertical="top" wrapText="1"/>
    </xf>
    <xf numFmtId="166" fontId="72" fillId="5" borderId="1" xfId="6" applyNumberFormat="1" applyFont="1" applyFill="1" applyBorder="1" applyAlignment="1">
      <alignment horizontal="right" vertical="top" wrapText="1"/>
    </xf>
    <xf numFmtId="166" fontId="70" fillId="5" borderId="1" xfId="0" applyNumberFormat="1" applyFont="1" applyFill="1" applyBorder="1" applyAlignment="1">
      <alignment horizontal="right" vertical="top" wrapText="1"/>
    </xf>
    <xf numFmtId="166" fontId="72" fillId="0" borderId="1" xfId="0" applyNumberFormat="1" applyFont="1" applyBorder="1" applyAlignment="1">
      <alignment horizontal="right" vertical="top" wrapText="1"/>
    </xf>
    <xf numFmtId="166" fontId="72" fillId="5" borderId="0" xfId="0" applyNumberFormat="1" applyFont="1" applyFill="1" applyAlignment="1">
      <alignment horizontal="left" vertical="top" wrapText="1"/>
    </xf>
    <xf numFmtId="166" fontId="72" fillId="5" borderId="0" xfId="0" applyNumberFormat="1" applyFont="1" applyFill="1" applyAlignment="1">
      <alignment horizontal="center" vertical="top" wrapText="1"/>
    </xf>
    <xf numFmtId="166" fontId="72" fillId="5" borderId="0" xfId="0" applyNumberFormat="1" applyFont="1" applyFill="1" applyAlignment="1">
      <alignment horizontal="right" vertical="top" wrapText="1"/>
    </xf>
    <xf numFmtId="166" fontId="72" fillId="5" borderId="1" xfId="0" applyNumberFormat="1" applyFont="1" applyFill="1" applyBorder="1" applyAlignment="1">
      <alignment horizontal="right" vertical="top" wrapText="1"/>
    </xf>
    <xf numFmtId="166" fontId="70" fillId="5" borderId="1" xfId="0" applyNumberFormat="1" applyFont="1" applyFill="1" applyBorder="1" applyAlignment="1">
      <alignment vertical="top" wrapText="1"/>
    </xf>
    <xf numFmtId="166" fontId="72" fillId="0" borderId="1" xfId="4" applyNumberFormat="1" applyFont="1" applyBorder="1" applyAlignment="1">
      <alignment horizontal="right" vertical="top" wrapText="1"/>
    </xf>
    <xf numFmtId="166" fontId="70" fillId="5" borderId="8" xfId="0" applyNumberFormat="1" applyFont="1" applyFill="1" applyBorder="1" applyAlignment="1">
      <alignment horizontal="right" vertical="top" wrapText="1"/>
    </xf>
    <xf numFmtId="49" fontId="48" fillId="15" borderId="1" xfId="0" applyNumberFormat="1" applyFont="1" applyFill="1" applyBorder="1" applyAlignment="1">
      <alignment horizontal="center" vertical="center" textRotation="90" wrapText="1"/>
    </xf>
    <xf numFmtId="0" fontId="9" fillId="5" borderId="1" xfId="0" applyFont="1" applyFill="1" applyBorder="1" applyAlignment="1">
      <alignment horizontal="left" vertical="top" wrapText="1"/>
    </xf>
    <xf numFmtId="49" fontId="48" fillId="15" borderId="1" xfId="0" applyNumberFormat="1" applyFont="1" applyFill="1" applyBorder="1" applyAlignment="1">
      <alignment horizontal="center" vertical="center" wrapText="1"/>
    </xf>
    <xf numFmtId="49" fontId="6" fillId="5" borderId="1" xfId="0" applyNumberFormat="1" applyFont="1" applyFill="1" applyBorder="1" applyAlignment="1">
      <alignment horizontal="right" vertical="top" wrapText="1"/>
    </xf>
    <xf numFmtId="49" fontId="9" fillId="13" borderId="1" xfId="4" applyNumberFormat="1" applyFont="1" applyFill="1" applyBorder="1" applyAlignment="1">
      <alignment horizontal="right" vertical="top" wrapText="1"/>
    </xf>
    <xf numFmtId="0" fontId="7" fillId="5" borderId="1" xfId="0" applyFont="1" applyFill="1" applyBorder="1" applyAlignment="1">
      <alignment horizontal="center" vertical="top" wrapText="1"/>
    </xf>
    <xf numFmtId="0" fontId="7" fillId="0" borderId="1" xfId="0" applyFont="1" applyBorder="1" applyAlignment="1">
      <alignment horizontal="center" vertical="top" wrapText="1"/>
    </xf>
    <xf numFmtId="49" fontId="9" fillId="5" borderId="1" xfId="0" applyNumberFormat="1" applyFont="1" applyFill="1" applyBorder="1" applyAlignment="1">
      <alignment horizontal="right" vertical="top" wrapText="1"/>
    </xf>
    <xf numFmtId="0" fontId="7" fillId="0" borderId="2" xfId="0" applyFont="1" applyBorder="1" applyAlignment="1">
      <alignment horizontal="left" vertical="top" wrapText="1"/>
    </xf>
    <xf numFmtId="0" fontId="7" fillId="0" borderId="8" xfId="0" applyFont="1" applyBorder="1" applyAlignment="1">
      <alignment horizontal="left" vertical="top" wrapText="1"/>
    </xf>
    <xf numFmtId="49" fontId="7" fillId="5" borderId="2" xfId="0" applyNumberFormat="1"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49" fontId="4" fillId="6" borderId="1" xfId="0" applyNumberFormat="1" applyFont="1" applyFill="1" applyBorder="1" applyAlignment="1">
      <alignment horizontal="righ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0" fontId="1" fillId="5" borderId="14" xfId="0" applyFont="1" applyFill="1" applyBorder="1" applyAlignment="1">
      <alignment horizontal="left" vertical="top" wrapText="1"/>
    </xf>
    <xf numFmtId="0" fontId="1" fillId="5" borderId="0" xfId="0" applyFont="1" applyFill="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1" fillId="0" borderId="1" xfId="4" applyNumberFormat="1" applyFont="1" applyBorder="1" applyAlignment="1">
      <alignment horizontal="left" wrapText="1"/>
    </xf>
    <xf numFmtId="49" fontId="9" fillId="6" borderId="1" xfId="4" applyNumberFormat="1" applyFont="1" applyFill="1" applyBorder="1" applyAlignment="1">
      <alignment horizontal="right" wrapText="1"/>
    </xf>
    <xf numFmtId="0" fontId="1" fillId="5" borderId="1" xfId="0" applyFont="1" applyFill="1" applyBorder="1" applyAlignment="1">
      <alignment horizontal="left" vertical="top" wrapText="1"/>
    </xf>
    <xf numFmtId="49" fontId="4" fillId="6" borderId="1" xfId="0" applyNumberFormat="1" applyFont="1" applyFill="1" applyBorder="1" applyAlignment="1">
      <alignment horizontal="left" vertical="center" wrapText="1"/>
    </xf>
    <xf numFmtId="0" fontId="1" fillId="5" borderId="1" xfId="0" applyFont="1" applyFill="1" applyBorder="1" applyAlignment="1">
      <alignment vertical="top" wrapText="1"/>
    </xf>
    <xf numFmtId="49" fontId="1" fillId="0" borderId="1" xfId="0" applyNumberFormat="1" applyFont="1" applyBorder="1" applyAlignment="1">
      <alignment horizontal="center" vertical="top" wrapText="1"/>
    </xf>
    <xf numFmtId="49" fontId="9" fillId="9"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7" fillId="0" borderId="1" xfId="0" applyFont="1" applyBorder="1" applyAlignment="1">
      <alignment horizontal="left" vertical="top" wrapText="1"/>
    </xf>
    <xf numFmtId="49" fontId="6" fillId="9" borderId="1" xfId="0" applyNumberFormat="1" applyFont="1" applyFill="1" applyBorder="1" applyAlignment="1">
      <alignment horizontal="right" vertical="top" wrapText="1"/>
    </xf>
    <xf numFmtId="49" fontId="7" fillId="5" borderId="1" xfId="0" applyNumberFormat="1" applyFont="1" applyFill="1" applyBorder="1" applyAlignment="1">
      <alignment horizontal="center" vertical="top" wrapText="1"/>
    </xf>
    <xf numFmtId="0" fontId="7" fillId="5" borderId="1" xfId="0" applyFont="1" applyFill="1" applyBorder="1" applyAlignment="1">
      <alignment horizontal="left" vertical="top" wrapText="1"/>
    </xf>
    <xf numFmtId="49" fontId="7" fillId="5" borderId="1" xfId="0" applyNumberFormat="1" applyFont="1" applyFill="1" applyBorder="1" applyAlignment="1">
      <alignment horizontal="left" vertical="top" wrapText="1"/>
    </xf>
    <xf numFmtId="0" fontId="11" fillId="0" borderId="1" xfId="0" applyFont="1" applyBorder="1" applyAlignment="1">
      <alignment horizontal="left" vertical="top" wrapText="1"/>
    </xf>
    <xf numFmtId="0" fontId="7" fillId="5" borderId="2" xfId="0" applyFont="1" applyFill="1" applyBorder="1" applyAlignment="1">
      <alignment horizontal="left" vertical="top" wrapText="1"/>
    </xf>
    <xf numFmtId="0" fontId="7" fillId="5" borderId="8" xfId="0" applyFont="1" applyFill="1" applyBorder="1" applyAlignment="1">
      <alignment horizontal="left" vertical="top" wrapText="1"/>
    </xf>
    <xf numFmtId="0" fontId="1" fillId="5" borderId="1" xfId="0" applyFont="1" applyFill="1" applyBorder="1" applyAlignment="1">
      <alignment horizontal="center" vertical="top" wrapText="1"/>
    </xf>
    <xf numFmtId="49" fontId="50" fillId="15" borderId="1" xfId="0" applyNumberFormat="1" applyFont="1" applyFill="1" applyBorder="1" applyAlignment="1">
      <alignment horizontal="center" vertical="center" wrapText="1"/>
    </xf>
    <xf numFmtId="0" fontId="48" fillId="15" borderId="1" xfId="0" applyFont="1" applyFill="1" applyBorder="1" applyAlignment="1">
      <alignment horizontal="center" vertical="center" wrapText="1"/>
    </xf>
    <xf numFmtId="0" fontId="48" fillId="15" borderId="6" xfId="0" applyFont="1" applyFill="1" applyBorder="1" applyAlignment="1">
      <alignment horizontal="center" vertical="center" wrapText="1"/>
    </xf>
    <xf numFmtId="0" fontId="48" fillId="15" borderId="15" xfId="0" applyFont="1" applyFill="1" applyBorder="1" applyAlignment="1">
      <alignment horizontal="center" vertical="center" wrapText="1"/>
    </xf>
    <xf numFmtId="0" fontId="48" fillId="15" borderId="9" xfId="0" applyFont="1" applyFill="1" applyBorder="1" applyAlignment="1">
      <alignment horizontal="center" vertical="center" wrapText="1"/>
    </xf>
    <xf numFmtId="0" fontId="48" fillId="15" borderId="1" xfId="0" applyFont="1" applyFill="1" applyBorder="1" applyAlignment="1">
      <alignment horizontal="center" vertical="center" textRotation="90" wrapText="1"/>
    </xf>
    <xf numFmtId="0" fontId="3" fillId="5" borderId="0" xfId="0" applyFont="1" applyFill="1" applyAlignment="1">
      <alignment horizontal="center" vertical="top" wrapText="1"/>
    </xf>
    <xf numFmtId="0" fontId="38" fillId="2" borderId="0" xfId="0" applyFont="1" applyFill="1" applyAlignment="1">
      <alignment horizontal="center" vertical="top" wrapText="1"/>
    </xf>
    <xf numFmtId="49" fontId="10" fillId="2" borderId="0" xfId="0" applyNumberFormat="1" applyFont="1" applyFill="1" applyAlignment="1">
      <alignment horizontal="left" vertical="top" wrapText="1"/>
    </xf>
    <xf numFmtId="49" fontId="49" fillId="15" borderId="1" xfId="0" applyNumberFormat="1" applyFont="1" applyFill="1" applyBorder="1" applyAlignment="1">
      <alignment horizontal="center" vertical="center" textRotation="90" wrapText="1"/>
    </xf>
    <xf numFmtId="49" fontId="49" fillId="15" borderId="1" xfId="0" applyNumberFormat="1" applyFont="1" applyFill="1" applyBorder="1" applyAlignment="1">
      <alignment horizontal="center" vertical="center" wrapText="1"/>
    </xf>
    <xf numFmtId="0" fontId="4" fillId="5" borderId="13" xfId="0" applyFont="1" applyFill="1" applyBorder="1" applyAlignment="1">
      <alignment horizontal="center" wrapText="1"/>
    </xf>
    <xf numFmtId="0" fontId="12" fillId="5" borderId="0" xfId="0" applyFont="1" applyFill="1" applyAlignment="1">
      <alignment horizontal="right" vertical="center" wrapText="1"/>
    </xf>
    <xf numFmtId="49" fontId="26" fillId="0" borderId="6" xfId="4" applyNumberFormat="1" applyFont="1" applyBorder="1" applyAlignment="1">
      <alignment horizontal="left" wrapText="1"/>
    </xf>
    <xf numFmtId="49" fontId="26" fillId="0" borderId="15" xfId="4" applyNumberFormat="1" applyFont="1" applyBorder="1" applyAlignment="1">
      <alignment horizontal="left" wrapText="1"/>
    </xf>
    <xf numFmtId="49" fontId="26" fillId="0" borderId="9" xfId="4" applyNumberFormat="1" applyFont="1" applyBorder="1" applyAlignment="1">
      <alignment horizontal="left" wrapText="1"/>
    </xf>
    <xf numFmtId="49" fontId="50" fillId="6" borderId="6" xfId="4" applyNumberFormat="1" applyFont="1" applyFill="1" applyBorder="1" applyAlignment="1">
      <alignment horizontal="right" wrapText="1"/>
    </xf>
    <xf numFmtId="49" fontId="50" fillId="6" borderId="15" xfId="4" applyNumberFormat="1" applyFont="1" applyFill="1" applyBorder="1" applyAlignment="1">
      <alignment horizontal="right" wrapText="1"/>
    </xf>
    <xf numFmtId="49" fontId="50" fillId="6" borderId="9" xfId="4" applyNumberFormat="1" applyFont="1" applyFill="1" applyBorder="1" applyAlignment="1">
      <alignment horizontal="right" wrapText="1"/>
    </xf>
    <xf numFmtId="49" fontId="50" fillId="0" borderId="1" xfId="0" applyNumberFormat="1" applyFont="1" applyBorder="1" applyAlignment="1">
      <alignment horizontal="left" vertical="top" wrapText="1"/>
    </xf>
    <xf numFmtId="49" fontId="50" fillId="9" borderId="1" xfId="0" applyNumberFormat="1" applyFont="1" applyFill="1" applyBorder="1" applyAlignment="1">
      <alignment horizontal="right" vertical="top" wrapText="1"/>
    </xf>
    <xf numFmtId="49" fontId="50" fillId="15" borderId="1" xfId="0" applyNumberFormat="1" applyFont="1" applyFill="1" applyBorder="1" applyAlignment="1">
      <alignment horizontal="center" vertical="center" textRotation="90" wrapText="1"/>
    </xf>
    <xf numFmtId="49" fontId="50" fillId="2" borderId="6" xfId="0" applyNumberFormat="1" applyFont="1" applyFill="1" applyBorder="1" applyAlignment="1">
      <alignment horizontal="right" vertical="top" wrapText="1"/>
    </xf>
    <xf numFmtId="49" fontId="50" fillId="2" borderId="15" xfId="0" applyNumberFormat="1" applyFont="1" applyFill="1" applyBorder="1" applyAlignment="1">
      <alignment horizontal="right" vertical="top" wrapText="1"/>
    </xf>
    <xf numFmtId="49" fontId="50" fillId="2" borderId="9" xfId="0" applyNumberFormat="1" applyFont="1" applyFill="1" applyBorder="1" applyAlignment="1">
      <alignment horizontal="right" vertical="top" wrapText="1"/>
    </xf>
    <xf numFmtId="0" fontId="26" fillId="5" borderId="2" xfId="0" applyFont="1" applyFill="1" applyBorder="1" applyAlignment="1">
      <alignment horizontal="left" vertical="top" wrapText="1"/>
    </xf>
    <xf numFmtId="0" fontId="26" fillId="5" borderId="8" xfId="0" applyFont="1" applyFill="1" applyBorder="1" applyAlignment="1">
      <alignment horizontal="left" vertical="top" wrapText="1"/>
    </xf>
    <xf numFmtId="0" fontId="33" fillId="5" borderId="2" xfId="0" applyFont="1" applyFill="1" applyBorder="1" applyAlignment="1">
      <alignment horizontal="left" vertical="top" wrapText="1"/>
    </xf>
    <xf numFmtId="0" fontId="47" fillId="0" borderId="8" xfId="0" applyFont="1" applyBorder="1" applyAlignment="1">
      <alignment horizontal="left" vertical="top" wrapText="1"/>
    </xf>
    <xf numFmtId="49" fontId="50" fillId="13" borderId="6" xfId="4" applyNumberFormat="1" applyFont="1" applyFill="1" applyBorder="1" applyAlignment="1">
      <alignment horizontal="right" wrapText="1"/>
    </xf>
    <xf numFmtId="49" fontId="50" fillId="13" borderId="15" xfId="4" applyNumberFormat="1" applyFont="1" applyFill="1" applyBorder="1" applyAlignment="1">
      <alignment horizontal="right" wrapText="1"/>
    </xf>
    <xf numFmtId="49" fontId="50" fillId="13" borderId="9" xfId="4" applyNumberFormat="1" applyFont="1" applyFill="1" applyBorder="1" applyAlignment="1">
      <alignment horizontal="right" wrapText="1"/>
    </xf>
    <xf numFmtId="49" fontId="53" fillId="6" borderId="16" xfId="0" applyNumberFormat="1" applyFont="1" applyFill="1" applyBorder="1" applyAlignment="1">
      <alignment horizontal="right" vertical="top" wrapText="1"/>
    </xf>
    <xf numFmtId="49" fontId="53" fillId="6" borderId="13" xfId="0" applyNumberFormat="1" applyFont="1" applyFill="1" applyBorder="1" applyAlignment="1">
      <alignment horizontal="right" vertical="top" wrapText="1"/>
    </xf>
    <xf numFmtId="49" fontId="53" fillId="6" borderId="11" xfId="0" applyNumberFormat="1" applyFont="1" applyFill="1" applyBorder="1" applyAlignment="1">
      <alignment horizontal="right" vertical="top" wrapText="1"/>
    </xf>
    <xf numFmtId="49" fontId="26" fillId="5" borderId="2" xfId="0" applyNumberFormat="1" applyFont="1" applyFill="1" applyBorder="1" applyAlignment="1">
      <alignment horizontal="center" vertical="top" wrapText="1"/>
    </xf>
    <xf numFmtId="49" fontId="26" fillId="5" borderId="8" xfId="0" applyNumberFormat="1" applyFont="1" applyFill="1" applyBorder="1" applyAlignment="1">
      <alignment horizontal="center" vertical="top" wrapText="1"/>
    </xf>
    <xf numFmtId="0" fontId="33" fillId="5" borderId="2" xfId="0" applyFont="1" applyFill="1" applyBorder="1" applyAlignment="1">
      <alignment horizontal="center" vertical="top" wrapText="1"/>
    </xf>
    <xf numFmtId="0" fontId="47" fillId="0" borderId="8" xfId="0" applyFont="1" applyBorder="1" applyAlignment="1">
      <alignment vertical="top" wrapText="1"/>
    </xf>
    <xf numFmtId="0" fontId="50" fillId="15" borderId="1" xfId="0" applyFont="1" applyFill="1" applyBorder="1" applyAlignment="1">
      <alignment horizontal="center" vertical="center" wrapText="1"/>
    </xf>
    <xf numFmtId="49" fontId="51" fillId="15" borderId="1" xfId="0" applyNumberFormat="1" applyFont="1" applyFill="1" applyBorder="1" applyAlignment="1">
      <alignment horizontal="center" vertical="center" textRotation="90" wrapText="1"/>
    </xf>
    <xf numFmtId="49" fontId="51" fillId="15" borderId="1" xfId="0" applyNumberFormat="1" applyFont="1" applyFill="1" applyBorder="1" applyAlignment="1">
      <alignment horizontal="center" vertical="center" wrapText="1"/>
    </xf>
    <xf numFmtId="49" fontId="52" fillId="6" borderId="1" xfId="0" applyNumberFormat="1" applyFont="1" applyFill="1" applyBorder="1" applyAlignment="1">
      <alignment horizontal="left" vertical="center"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0" fontId="20" fillId="5" borderId="2" xfId="0" applyFont="1" applyFill="1" applyBorder="1" applyAlignment="1">
      <alignment horizontal="left" vertical="top" wrapText="1"/>
    </xf>
    <xf numFmtId="0" fontId="20" fillId="5" borderId="8" xfId="0" applyFont="1" applyFill="1" applyBorder="1" applyAlignment="1">
      <alignment horizontal="left" vertical="top" wrapText="1"/>
    </xf>
    <xf numFmtId="0" fontId="50" fillId="15" borderId="6" xfId="0" applyFont="1" applyFill="1" applyBorder="1" applyAlignment="1">
      <alignment horizontal="center" vertical="center" wrapText="1"/>
    </xf>
    <xf numFmtId="0" fontId="50" fillId="15" borderId="15" xfId="0" applyFont="1" applyFill="1" applyBorder="1" applyAlignment="1">
      <alignment horizontal="center" vertical="center" wrapText="1"/>
    </xf>
    <xf numFmtId="0" fontId="50" fillId="15" borderId="9" xfId="0" applyFont="1" applyFill="1" applyBorder="1" applyAlignment="1">
      <alignment horizontal="center" vertical="center" wrapText="1"/>
    </xf>
    <xf numFmtId="0" fontId="50" fillId="15" borderId="1" xfId="0" applyFont="1" applyFill="1" applyBorder="1" applyAlignment="1">
      <alignment horizontal="center" vertical="center" textRotation="90"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34" fillId="0" borderId="0" xfId="0" applyFont="1" applyAlignment="1">
      <alignment horizontal="left" vertical="top" wrapText="1"/>
    </xf>
    <xf numFmtId="49" fontId="50" fillId="5" borderId="1" xfId="0" applyNumberFormat="1" applyFont="1" applyFill="1" applyBorder="1" applyAlignment="1">
      <alignment horizontal="left" vertical="top" wrapText="1"/>
    </xf>
    <xf numFmtId="0" fontId="50" fillId="4" borderId="1" xfId="0" applyFont="1" applyFill="1" applyBorder="1" applyAlignment="1">
      <alignment horizontal="left" vertical="top" wrapText="1"/>
    </xf>
    <xf numFmtId="49" fontId="33" fillId="0" borderId="2" xfId="0" applyNumberFormat="1" applyFont="1" applyBorder="1" applyAlignment="1">
      <alignment horizontal="left" vertical="top" wrapText="1"/>
    </xf>
    <xf numFmtId="49" fontId="33" fillId="0" borderId="8" xfId="0" applyNumberFormat="1" applyFont="1" applyBorder="1" applyAlignment="1">
      <alignment horizontal="left" vertical="top" wrapText="1"/>
    </xf>
    <xf numFmtId="49" fontId="33" fillId="0" borderId="1" xfId="0" applyNumberFormat="1" applyFont="1" applyBorder="1" applyAlignment="1">
      <alignment horizontal="left" vertical="top" wrapText="1"/>
    </xf>
    <xf numFmtId="49" fontId="26" fillId="0" borderId="2" xfId="0" applyNumberFormat="1" applyFont="1" applyBorder="1" applyAlignment="1">
      <alignment horizontal="left" vertical="top" wrapText="1"/>
    </xf>
    <xf numFmtId="49" fontId="26" fillId="0" borderId="8" xfId="0" applyNumberFormat="1" applyFont="1" applyBorder="1" applyAlignment="1">
      <alignment horizontal="left" vertical="top" wrapText="1"/>
    </xf>
    <xf numFmtId="1" fontId="20" fillId="5" borderId="1" xfId="0" applyNumberFormat="1" applyFont="1" applyFill="1" applyBorder="1" applyAlignment="1">
      <alignment horizontal="left" vertical="top" wrapText="1"/>
    </xf>
    <xf numFmtId="49" fontId="33" fillId="0" borderId="2" xfId="0" applyNumberFormat="1" applyFont="1" applyBorder="1" applyAlignment="1">
      <alignment horizontal="center" vertical="top" wrapText="1"/>
    </xf>
    <xf numFmtId="49" fontId="33" fillId="0" borderId="8" xfId="0" applyNumberFormat="1" applyFont="1" applyBorder="1" applyAlignment="1">
      <alignment horizontal="center" vertical="top" wrapText="1"/>
    </xf>
    <xf numFmtId="49" fontId="26" fillId="0" borderId="1" xfId="0" applyNumberFormat="1" applyFont="1" applyBorder="1" applyAlignment="1">
      <alignment horizontal="left" vertical="top" wrapText="1"/>
    </xf>
    <xf numFmtId="49" fontId="26" fillId="0" borderId="1" xfId="0" applyNumberFormat="1" applyFont="1" applyBorder="1" applyAlignment="1">
      <alignment horizontal="center" vertical="top" wrapText="1"/>
    </xf>
    <xf numFmtId="0" fontId="21" fillId="5" borderId="0" xfId="0" applyFont="1" applyFill="1" applyAlignment="1">
      <alignment horizontal="center" vertical="center" wrapText="1"/>
    </xf>
    <xf numFmtId="0" fontId="20" fillId="0" borderId="2" xfId="0" applyFont="1" applyBorder="1" applyAlignment="1">
      <alignment horizontal="left" vertical="top" wrapText="1"/>
    </xf>
    <xf numFmtId="0" fontId="20" fillId="0" borderId="8" xfId="0" applyFont="1" applyBorder="1" applyAlignment="1">
      <alignment horizontal="left" vertical="top" wrapText="1"/>
    </xf>
    <xf numFmtId="0" fontId="20" fillId="5" borderId="2" xfId="0" applyFont="1" applyFill="1" applyBorder="1" applyAlignment="1">
      <alignment horizontal="right" vertical="top" wrapText="1"/>
    </xf>
    <xf numFmtId="0" fontId="20" fillId="5" borderId="8" xfId="0" applyFont="1" applyFill="1" applyBorder="1" applyAlignment="1">
      <alignment horizontal="right" vertical="top" wrapText="1"/>
    </xf>
    <xf numFmtId="49" fontId="26" fillId="0" borderId="1" xfId="4" applyNumberFormat="1" applyFont="1" applyBorder="1" applyAlignment="1">
      <alignment horizontal="left" wrapText="1"/>
    </xf>
    <xf numFmtId="49" fontId="50" fillId="6" borderId="1" xfId="4" applyNumberFormat="1" applyFont="1" applyFill="1" applyBorder="1" applyAlignment="1">
      <alignment horizontal="right" wrapText="1"/>
    </xf>
    <xf numFmtId="49" fontId="50" fillId="0" borderId="6" xfId="0" applyNumberFormat="1" applyFont="1" applyBorder="1" applyAlignment="1">
      <alignment horizontal="left" vertical="top" wrapText="1"/>
    </xf>
    <xf numFmtId="49" fontId="50" fillId="0" borderId="15" xfId="0" applyNumberFormat="1" applyFont="1" applyBorder="1" applyAlignment="1">
      <alignment horizontal="left" vertical="top" wrapText="1"/>
    </xf>
    <xf numFmtId="49" fontId="50" fillId="0" borderId="9" xfId="0" applyNumberFormat="1" applyFont="1" applyBorder="1" applyAlignment="1">
      <alignment horizontal="left" vertical="top" wrapText="1"/>
    </xf>
    <xf numFmtId="49" fontId="50" fillId="13" borderId="1" xfId="4" applyNumberFormat="1" applyFont="1" applyFill="1" applyBorder="1" applyAlignment="1">
      <alignment horizontal="right" wrapText="1"/>
    </xf>
    <xf numFmtId="49" fontId="50" fillId="11" borderId="1" xfId="0" applyNumberFormat="1" applyFont="1" applyFill="1" applyBorder="1" applyAlignment="1">
      <alignment horizontal="right" vertical="top" wrapText="1"/>
    </xf>
    <xf numFmtId="0" fontId="23" fillId="5" borderId="14" xfId="0" applyFont="1" applyFill="1" applyBorder="1" applyAlignment="1">
      <alignment horizontal="left" vertical="top" wrapText="1"/>
    </xf>
    <xf numFmtId="0" fontId="26" fillId="5" borderId="2" xfId="0" applyFont="1" applyFill="1" applyBorder="1" applyAlignment="1">
      <alignment horizontal="right" vertical="top" wrapText="1"/>
    </xf>
    <xf numFmtId="0" fontId="26" fillId="5" borderId="8" xfId="0" applyFont="1" applyFill="1" applyBorder="1" applyAlignment="1">
      <alignment horizontal="right" vertical="top" wrapText="1"/>
    </xf>
    <xf numFmtId="49" fontId="26" fillId="5" borderId="1" xfId="0" applyNumberFormat="1" applyFont="1" applyFill="1" applyBorder="1" applyAlignment="1">
      <alignment horizontal="center" vertical="top" wrapText="1"/>
    </xf>
    <xf numFmtId="0" fontId="54" fillId="0" borderId="8" xfId="0" applyFont="1" applyBorder="1" applyAlignment="1">
      <alignment horizontal="left" vertical="top" wrapText="1"/>
    </xf>
    <xf numFmtId="49" fontId="20" fillId="5" borderId="2" xfId="0" applyNumberFormat="1" applyFont="1" applyFill="1" applyBorder="1" applyAlignment="1">
      <alignment horizontal="right" vertical="top" wrapText="1"/>
    </xf>
    <xf numFmtId="49" fontId="20" fillId="5" borderId="8" xfId="0" applyNumberFormat="1" applyFont="1" applyFill="1" applyBorder="1" applyAlignment="1">
      <alignment horizontal="right" vertical="top" wrapText="1"/>
    </xf>
    <xf numFmtId="0" fontId="26" fillId="5" borderId="1" xfId="0" applyFont="1" applyFill="1" applyBorder="1" applyAlignment="1">
      <alignment horizontal="left" vertical="top" wrapText="1"/>
    </xf>
    <xf numFmtId="0" fontId="20" fillId="5" borderId="1" xfId="0" applyFont="1" applyFill="1" applyBorder="1" applyAlignment="1">
      <alignment horizontal="left" vertical="top" wrapText="1"/>
    </xf>
    <xf numFmtId="0" fontId="54" fillId="0" borderId="8" xfId="0" applyFont="1" applyBorder="1" applyAlignment="1">
      <alignment vertical="top" wrapText="1"/>
    </xf>
    <xf numFmtId="0" fontId="54" fillId="0" borderId="8" xfId="0" applyFont="1" applyBorder="1" applyAlignment="1">
      <alignment horizontal="center" vertical="top" wrapText="1"/>
    </xf>
    <xf numFmtId="166" fontId="26" fillId="5" borderId="2" xfId="0" applyNumberFormat="1" applyFont="1" applyFill="1" applyBorder="1" applyAlignment="1">
      <alignment horizontal="right" vertical="top" wrapText="1"/>
    </xf>
    <xf numFmtId="166" fontId="26" fillId="5" borderId="8" xfId="0" applyNumberFormat="1" applyFont="1" applyFill="1" applyBorder="1" applyAlignment="1">
      <alignment horizontal="right" vertical="top" wrapText="1"/>
    </xf>
    <xf numFmtId="166" fontId="20" fillId="5" borderId="2" xfId="0" applyNumberFormat="1" applyFont="1" applyFill="1" applyBorder="1" applyAlignment="1">
      <alignment horizontal="right" vertical="top" wrapText="1"/>
    </xf>
    <xf numFmtId="166" fontId="20" fillId="5" borderId="8" xfId="0" applyNumberFormat="1" applyFont="1" applyFill="1" applyBorder="1" applyAlignment="1">
      <alignment horizontal="right" vertical="top" wrapText="1"/>
    </xf>
    <xf numFmtId="49" fontId="26" fillId="5" borderId="1" xfId="0" applyNumberFormat="1" applyFont="1" applyFill="1" applyBorder="1" applyAlignment="1">
      <alignment horizontal="right" vertical="top" wrapText="1"/>
    </xf>
    <xf numFmtId="49" fontId="26" fillId="0" borderId="2" xfId="0" applyNumberFormat="1" applyFont="1" applyBorder="1" applyAlignment="1">
      <alignment horizontal="center" vertical="top" wrapText="1"/>
    </xf>
    <xf numFmtId="49" fontId="26" fillId="0" borderId="8" xfId="0" applyNumberFormat="1" applyFont="1" applyBorder="1" applyAlignment="1">
      <alignment horizontal="center" vertical="top" wrapText="1"/>
    </xf>
    <xf numFmtId="49" fontId="50" fillId="5" borderId="1" xfId="0" applyNumberFormat="1" applyFont="1" applyFill="1" applyBorder="1" applyAlignment="1">
      <alignment horizontal="right" vertical="top" wrapText="1"/>
    </xf>
    <xf numFmtId="49" fontId="26" fillId="2" borderId="2" xfId="0" applyNumberFormat="1" applyFont="1" applyFill="1" applyBorder="1" applyAlignment="1">
      <alignment horizontal="center" vertical="top" wrapText="1"/>
    </xf>
    <xf numFmtId="49" fontId="26" fillId="2" borderId="8" xfId="0" applyNumberFormat="1" applyFont="1" applyFill="1" applyBorder="1" applyAlignment="1">
      <alignment horizontal="center" vertical="top" wrapText="1"/>
    </xf>
    <xf numFmtId="1" fontId="20" fillId="5" borderId="2" xfId="0" applyNumberFormat="1" applyFont="1" applyFill="1" applyBorder="1" applyAlignment="1">
      <alignment horizontal="right" vertical="top" wrapText="1"/>
    </xf>
    <xf numFmtId="1" fontId="20" fillId="5" borderId="8" xfId="0" applyNumberFormat="1" applyFont="1" applyFill="1" applyBorder="1" applyAlignment="1">
      <alignment horizontal="right" vertical="top" wrapText="1"/>
    </xf>
    <xf numFmtId="1" fontId="1" fillId="5" borderId="2" xfId="0" applyNumberFormat="1" applyFont="1" applyFill="1" applyBorder="1" applyAlignment="1">
      <alignment horizontal="left" vertical="top" wrapText="1"/>
    </xf>
    <xf numFmtId="1" fontId="1" fillId="5" borderId="8" xfId="0" applyNumberFormat="1" applyFont="1" applyFill="1" applyBorder="1" applyAlignment="1">
      <alignment horizontal="left" vertical="top" wrapText="1"/>
    </xf>
    <xf numFmtId="0" fontId="6" fillId="15" borderId="1"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15"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 xfId="0" applyFont="1" applyFill="1" applyBorder="1" applyAlignment="1">
      <alignment horizontal="center" vertical="center" textRotation="90" wrapText="1"/>
    </xf>
    <xf numFmtId="49" fontId="1" fillId="0" borderId="6" xfId="4" applyNumberFormat="1" applyFont="1" applyBorder="1" applyAlignment="1">
      <alignment horizontal="left" wrapText="1"/>
    </xf>
    <xf numFmtId="49" fontId="1" fillId="0" borderId="15"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5"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3" borderId="6" xfId="4" applyNumberFormat="1" applyFont="1" applyFill="1" applyBorder="1" applyAlignment="1">
      <alignment horizontal="right" wrapText="1"/>
    </xf>
    <xf numFmtId="49" fontId="6" fillId="13" borderId="15" xfId="4" applyNumberFormat="1" applyFont="1" applyFill="1" applyBorder="1" applyAlignment="1">
      <alignment horizontal="right" wrapText="1"/>
    </xf>
    <xf numFmtId="49" fontId="6" fillId="13" borderId="9" xfId="4" applyNumberFormat="1" applyFont="1" applyFill="1" applyBorder="1" applyAlignment="1">
      <alignment horizontal="right" wrapText="1"/>
    </xf>
    <xf numFmtId="49" fontId="1" fillId="5" borderId="1" xfId="0" applyNumberFormat="1" applyFont="1" applyFill="1" applyBorder="1" applyAlignment="1">
      <alignment horizontal="right" vertical="top" wrapText="1"/>
    </xf>
    <xf numFmtId="49" fontId="6" fillId="2" borderId="6" xfId="0" applyNumberFormat="1" applyFont="1" applyFill="1" applyBorder="1" applyAlignment="1">
      <alignment horizontal="right" vertical="top" wrapText="1"/>
    </xf>
    <xf numFmtId="49" fontId="6" fillId="2" borderId="15"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0" fontId="7" fillId="5" borderId="2" xfId="0" applyFont="1" applyFill="1" applyBorder="1" applyAlignment="1">
      <alignment horizontal="center" vertical="top" wrapText="1"/>
    </xf>
    <xf numFmtId="0" fontId="7" fillId="5" borderId="8" xfId="0" applyFont="1" applyFill="1" applyBorder="1" applyAlignment="1">
      <alignment horizontal="center"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9" fontId="6" fillId="6" borderId="8" xfId="0" applyNumberFormat="1" applyFont="1" applyFill="1" applyBorder="1" applyAlignment="1">
      <alignment horizontal="right" vertical="top" wrapText="1"/>
    </xf>
    <xf numFmtId="49" fontId="20" fillId="0" borderId="2" xfId="0" applyNumberFormat="1" applyFont="1" applyBorder="1" applyAlignment="1">
      <alignment horizontal="center" vertical="top" wrapText="1"/>
    </xf>
    <xf numFmtId="49" fontId="20" fillId="0" borderId="8" xfId="0" applyNumberFormat="1" applyFont="1" applyBorder="1" applyAlignment="1">
      <alignment horizontal="center" vertical="top" wrapText="1"/>
    </xf>
    <xf numFmtId="0" fontId="6" fillId="0" borderId="1" xfId="0" applyFont="1" applyBorder="1" applyAlignment="1">
      <alignment horizontal="left" vertical="top" wrapText="1"/>
    </xf>
    <xf numFmtId="49" fontId="6" fillId="15" borderId="1" xfId="0" applyNumberFormat="1" applyFont="1" applyFill="1" applyBorder="1" applyAlignment="1">
      <alignment horizontal="center" vertical="center" textRotation="90" wrapText="1"/>
    </xf>
    <xf numFmtId="49" fontId="31" fillId="15" borderId="1" xfId="0" applyNumberFormat="1" applyFont="1" applyFill="1" applyBorder="1" applyAlignment="1">
      <alignment horizontal="center" vertical="center" textRotation="90" wrapText="1"/>
    </xf>
    <xf numFmtId="0" fontId="20" fillId="5" borderId="2" xfId="0" applyFont="1" applyFill="1" applyBorder="1" applyAlignment="1">
      <alignment horizontal="center" vertical="top" wrapText="1"/>
    </xf>
    <xf numFmtId="0" fontId="20" fillId="5" borderId="8" xfId="0" applyFont="1" applyFill="1" applyBorder="1" applyAlignment="1">
      <alignment horizontal="center" vertical="top" wrapText="1"/>
    </xf>
    <xf numFmtId="0" fontId="21" fillId="0" borderId="0" xfId="0" applyFont="1" applyAlignment="1">
      <alignment horizontal="center" vertical="center" wrapText="1"/>
    </xf>
    <xf numFmtId="49" fontId="31" fillId="15" borderId="1" xfId="0" applyNumberFormat="1" applyFont="1" applyFill="1" applyBorder="1" applyAlignment="1">
      <alignment horizontal="center" vertical="center" wrapText="1"/>
    </xf>
    <xf numFmtId="49" fontId="6" fillId="15" borderId="1" xfId="0" applyNumberFormat="1" applyFont="1" applyFill="1" applyBorder="1" applyAlignment="1">
      <alignment horizontal="center" vertical="center" wrapText="1"/>
    </xf>
    <xf numFmtId="0" fontId="11" fillId="0" borderId="10" xfId="0" applyFont="1" applyBorder="1" applyAlignment="1">
      <alignment horizontal="center" vertical="top" wrapText="1"/>
    </xf>
    <xf numFmtId="0" fontId="11" fillId="0" borderId="8" xfId="0" applyFont="1" applyBorder="1" applyAlignment="1">
      <alignment horizontal="center" vertical="top" wrapText="1"/>
    </xf>
    <xf numFmtId="49" fontId="7" fillId="5" borderId="2" xfId="0" applyNumberFormat="1" applyFont="1" applyFill="1" applyBorder="1" applyAlignment="1">
      <alignment horizontal="left" vertical="top" wrapText="1"/>
    </xf>
    <xf numFmtId="0" fontId="11" fillId="0" borderId="10" xfId="0" applyFont="1" applyBorder="1" applyAlignment="1">
      <alignment horizontal="left" vertical="top" wrapText="1"/>
    </xf>
    <xf numFmtId="0" fontId="11" fillId="0" borderId="8" xfId="0" applyFont="1" applyBorder="1" applyAlignment="1">
      <alignment horizontal="left" vertical="top" wrapText="1"/>
    </xf>
    <xf numFmtId="1" fontId="7" fillId="0" borderId="2" xfId="0" applyNumberFormat="1" applyFont="1" applyBorder="1" applyAlignment="1">
      <alignment horizontal="center" vertical="top" wrapText="1"/>
    </xf>
    <xf numFmtId="1" fontId="7" fillId="0" borderId="8" xfId="0" applyNumberFormat="1" applyFont="1" applyBorder="1" applyAlignment="1">
      <alignment horizontal="center" vertical="top" wrapText="1"/>
    </xf>
    <xf numFmtId="1" fontId="1" fillId="0" borderId="1" xfId="0" applyNumberFormat="1" applyFont="1" applyBorder="1" applyAlignment="1">
      <alignment horizontal="center"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6" fillId="13" borderId="1" xfId="4" applyNumberFormat="1" applyFont="1" applyFill="1" applyBorder="1" applyAlignment="1">
      <alignment horizontal="right" wrapText="1"/>
    </xf>
    <xf numFmtId="49" fontId="1" fillId="5" borderId="10" xfId="0" applyNumberFormat="1" applyFont="1" applyFill="1" applyBorder="1" applyAlignment="1">
      <alignment horizontal="center" vertical="top" wrapText="1"/>
    </xf>
    <xf numFmtId="0" fontId="4" fillId="0" borderId="0" xfId="0" applyFont="1" applyAlignment="1">
      <alignment horizontal="center" vertical="center" wrapText="1"/>
    </xf>
    <xf numFmtId="49" fontId="6" fillId="6" borderId="1" xfId="4" applyNumberFormat="1" applyFont="1" applyFill="1" applyBorder="1" applyAlignment="1">
      <alignment horizontal="right" wrapText="1"/>
    </xf>
    <xf numFmtId="49" fontId="6" fillId="7" borderId="1" xfId="0" applyNumberFormat="1" applyFont="1" applyFill="1" applyBorder="1" applyAlignment="1">
      <alignment horizontal="right" vertical="top" wrapText="1"/>
    </xf>
    <xf numFmtId="0" fontId="6" fillId="5" borderId="1" xfId="0" applyFont="1" applyFill="1" applyBorder="1" applyAlignment="1">
      <alignment horizontal="left" vertical="top" wrapText="1"/>
    </xf>
    <xf numFmtId="0" fontId="6" fillId="0" borderId="0" xfId="0" applyFont="1" applyAlignment="1">
      <alignment horizontal="right" vertical="center"/>
    </xf>
    <xf numFmtId="49" fontId="6" fillId="0" borderId="1" xfId="0" applyNumberFormat="1" applyFont="1" applyBorder="1" applyAlignment="1">
      <alignment horizontal="left" vertical="top" wrapText="1"/>
    </xf>
    <xf numFmtId="0" fontId="30" fillId="0" borderId="1" xfId="0" applyFont="1" applyBorder="1" applyAlignment="1">
      <alignment horizontal="left" vertical="top" wrapText="1"/>
    </xf>
    <xf numFmtId="0" fontId="8" fillId="0" borderId="1" xfId="0" applyFont="1" applyBorder="1" applyAlignment="1">
      <alignment horizontal="left" vertical="top" wrapText="1"/>
    </xf>
    <xf numFmtId="1" fontId="7" fillId="5" borderId="2" xfId="0" applyNumberFormat="1" applyFont="1" applyFill="1" applyBorder="1" applyAlignment="1">
      <alignment horizontal="center" vertical="top" wrapText="1"/>
    </xf>
    <xf numFmtId="1" fontId="7" fillId="5" borderId="10" xfId="0" applyNumberFormat="1" applyFont="1" applyFill="1" applyBorder="1" applyAlignment="1">
      <alignment horizontal="center" vertical="top" wrapText="1"/>
    </xf>
    <xf numFmtId="1" fontId="7" fillId="5" borderId="8" xfId="0" applyNumberFormat="1" applyFont="1" applyFill="1" applyBorder="1" applyAlignment="1">
      <alignment horizontal="center" vertical="top" wrapText="1"/>
    </xf>
    <xf numFmtId="165" fontId="7" fillId="5" borderId="2" xfId="0" applyNumberFormat="1" applyFont="1" applyFill="1" applyBorder="1" applyAlignment="1">
      <alignment horizontal="left" vertical="top" wrapText="1"/>
    </xf>
    <xf numFmtId="165" fontId="7" fillId="5" borderId="10" xfId="0" applyNumberFormat="1" applyFont="1" applyFill="1" applyBorder="1" applyAlignment="1">
      <alignment horizontal="left" vertical="top" wrapText="1"/>
    </xf>
    <xf numFmtId="165" fontId="7" fillId="5" borderId="8" xfId="0" applyNumberFormat="1" applyFont="1" applyFill="1" applyBorder="1" applyAlignment="1">
      <alignment horizontal="left" vertical="top" wrapText="1"/>
    </xf>
    <xf numFmtId="1" fontId="1" fillId="5" borderId="1" xfId="0" applyNumberFormat="1" applyFont="1" applyFill="1" applyBorder="1" applyAlignment="1">
      <alignment horizontal="center" vertical="top" wrapText="1"/>
    </xf>
    <xf numFmtId="49" fontId="7" fillId="0" borderId="2"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49" fontId="7" fillId="0" borderId="2" xfId="0" applyNumberFormat="1" applyFont="1" applyBorder="1" applyAlignment="1">
      <alignment horizontal="left" vertical="top" wrapText="1"/>
    </xf>
    <xf numFmtId="49" fontId="7" fillId="0" borderId="8" xfId="0" applyNumberFormat="1" applyFont="1" applyBorder="1" applyAlignment="1">
      <alignment horizontal="lef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1" fillId="0" borderId="7" xfId="0" applyNumberFormat="1" applyFont="1" applyBorder="1" applyAlignment="1">
      <alignment horizontal="center" vertical="top" wrapText="1"/>
    </xf>
    <xf numFmtId="49" fontId="1" fillId="0" borderId="18" xfId="0" applyNumberFormat="1" applyFont="1" applyBorder="1" applyAlignment="1">
      <alignment horizontal="center"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165" fontId="7" fillId="5" borderId="1" xfId="0" applyNumberFormat="1"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1" fontId="1" fillId="5" borderId="1" xfId="0" applyNumberFormat="1" applyFont="1" applyFill="1" applyBorder="1" applyAlignment="1">
      <alignment horizontal="left" vertical="top" wrapText="1"/>
    </xf>
    <xf numFmtId="166" fontId="23" fillId="5" borderId="1" xfId="0" applyNumberFormat="1" applyFont="1" applyFill="1" applyBorder="1" applyAlignment="1">
      <alignment horizontal="right" vertical="top" wrapText="1"/>
    </xf>
    <xf numFmtId="49" fontId="48" fillId="9" borderId="1" xfId="0" applyNumberFormat="1" applyFont="1" applyFill="1" applyBorder="1" applyAlignment="1">
      <alignment horizontal="right" vertical="top" wrapText="1"/>
    </xf>
    <xf numFmtId="49" fontId="48" fillId="0" borderId="1" xfId="0" applyNumberFormat="1" applyFont="1" applyBorder="1" applyAlignment="1">
      <alignment horizontal="left" vertical="top" wrapText="1"/>
    </xf>
    <xf numFmtId="49" fontId="23" fillId="5" borderId="1" xfId="0" applyNumberFormat="1" applyFont="1" applyFill="1" applyBorder="1" applyAlignment="1">
      <alignment horizontal="left" vertical="top" wrapText="1"/>
    </xf>
    <xf numFmtId="0" fontId="20" fillId="5" borderId="1" xfId="0" applyFont="1" applyFill="1" applyBorder="1" applyAlignment="1">
      <alignment horizontal="center" vertical="top" wrapText="1"/>
    </xf>
    <xf numFmtId="0" fontId="22" fillId="5" borderId="1" xfId="0" applyFont="1" applyFill="1" applyBorder="1" applyAlignment="1">
      <alignment horizontal="left" vertical="top" wrapText="1"/>
    </xf>
    <xf numFmtId="0" fontId="23" fillId="5" borderId="1" xfId="0" applyFont="1" applyFill="1" applyBorder="1" applyAlignment="1">
      <alignment horizontal="left" vertical="top" wrapText="1"/>
    </xf>
    <xf numFmtId="49" fontId="23" fillId="5" borderId="1" xfId="0" applyNumberFormat="1" applyFont="1" applyFill="1" applyBorder="1" applyAlignment="1">
      <alignment horizontal="center" vertical="top" wrapText="1"/>
    </xf>
    <xf numFmtId="0" fontId="23" fillId="5" borderId="2" xfId="0" applyFont="1" applyFill="1" applyBorder="1" applyAlignment="1">
      <alignment horizontal="left" vertical="top" wrapText="1"/>
    </xf>
    <xf numFmtId="0" fontId="23" fillId="5" borderId="8" xfId="0" applyFont="1" applyFill="1" applyBorder="1" applyAlignment="1">
      <alignment horizontal="left" vertical="top" wrapText="1"/>
    </xf>
    <xf numFmtId="0" fontId="23" fillId="5" borderId="2" xfId="0" applyFont="1" applyFill="1" applyBorder="1" applyAlignment="1">
      <alignment horizontal="center" vertical="top" wrapText="1"/>
    </xf>
    <xf numFmtId="0" fontId="23" fillId="5" borderId="8" xfId="0" applyFont="1" applyFill="1" applyBorder="1" applyAlignment="1">
      <alignment horizontal="center" vertical="top" wrapText="1"/>
    </xf>
    <xf numFmtId="0" fontId="20" fillId="5" borderId="10" xfId="0" applyFont="1" applyFill="1" applyBorder="1" applyAlignment="1">
      <alignment horizontal="left" vertical="top" wrapText="1"/>
    </xf>
    <xf numFmtId="0" fontId="23" fillId="0" borderId="1" xfId="0" applyFont="1" applyBorder="1" applyAlignment="1">
      <alignment horizontal="left" vertical="top" wrapText="1"/>
    </xf>
    <xf numFmtId="1" fontId="56" fillId="0" borderId="1" xfId="0" applyNumberFormat="1" applyFont="1" applyBorder="1" applyAlignment="1">
      <alignment horizontal="center" vertical="top" wrapText="1"/>
    </xf>
    <xf numFmtId="166" fontId="23" fillId="5" borderId="1" xfId="0" applyNumberFormat="1" applyFont="1" applyFill="1" applyBorder="1" applyAlignment="1">
      <alignment vertical="top" wrapText="1"/>
    </xf>
    <xf numFmtId="166" fontId="23" fillId="5" borderId="2" xfId="0" applyNumberFormat="1" applyFont="1" applyFill="1" applyBorder="1" applyAlignment="1">
      <alignment horizontal="right" vertical="top" wrapText="1"/>
    </xf>
    <xf numFmtId="166" fontId="23" fillId="5" borderId="8" xfId="0" applyNumberFormat="1" applyFont="1" applyFill="1" applyBorder="1" applyAlignment="1">
      <alignment horizontal="right" vertical="top" wrapText="1"/>
    </xf>
    <xf numFmtId="49" fontId="23" fillId="0" borderId="1" xfId="0" applyNumberFormat="1" applyFont="1" applyBorder="1" applyAlignment="1">
      <alignment horizontal="left" vertical="top" wrapText="1"/>
    </xf>
    <xf numFmtId="49" fontId="48" fillId="6" borderId="1" xfId="0" applyNumberFormat="1" applyFont="1" applyFill="1" applyBorder="1" applyAlignment="1">
      <alignment horizontal="right" vertical="top" wrapText="1"/>
    </xf>
    <xf numFmtId="0" fontId="32" fillId="5" borderId="1" xfId="0" applyFont="1" applyFill="1" applyBorder="1" applyAlignment="1">
      <alignment horizontal="center" vertical="top" wrapText="1"/>
    </xf>
    <xf numFmtId="0" fontId="56" fillId="5" borderId="1" xfId="0" applyFont="1" applyFill="1" applyBorder="1" applyAlignment="1">
      <alignment horizontal="left" vertical="top" wrapText="1"/>
    </xf>
    <xf numFmtId="49" fontId="23" fillId="0" borderId="1" xfId="0" applyNumberFormat="1" applyFont="1" applyBorder="1" applyAlignment="1">
      <alignment horizontal="center" vertical="top"/>
    </xf>
    <xf numFmtId="0" fontId="32" fillId="5" borderId="1" xfId="0" applyFont="1" applyFill="1" applyBorder="1" applyAlignment="1">
      <alignment horizontal="left" vertical="top" wrapText="1"/>
    </xf>
    <xf numFmtId="49" fontId="23" fillId="0" borderId="6" xfId="4" applyNumberFormat="1" applyFont="1" applyBorder="1" applyAlignment="1">
      <alignment horizontal="left" wrapText="1"/>
    </xf>
    <xf numFmtId="49" fontId="23" fillId="0" borderId="15" xfId="4" applyNumberFormat="1" applyFont="1" applyBorder="1" applyAlignment="1">
      <alignment horizontal="left" wrapText="1"/>
    </xf>
    <xf numFmtId="49" fontId="23" fillId="0" borderId="9" xfId="4" applyNumberFormat="1" applyFont="1" applyBorder="1" applyAlignment="1">
      <alignment horizontal="left" wrapText="1"/>
    </xf>
    <xf numFmtId="49" fontId="48" fillId="6" borderId="6" xfId="4" applyNumberFormat="1" applyFont="1" applyFill="1" applyBorder="1" applyAlignment="1">
      <alignment horizontal="right" wrapText="1"/>
    </xf>
    <xf numFmtId="49" fontId="48" fillId="6" borderId="15" xfId="4" applyNumberFormat="1" applyFont="1" applyFill="1" applyBorder="1" applyAlignment="1">
      <alignment horizontal="right" wrapText="1"/>
    </xf>
    <xf numFmtId="49" fontId="48" fillId="6" borderId="9" xfId="4" applyNumberFormat="1" applyFont="1" applyFill="1" applyBorder="1" applyAlignment="1">
      <alignment horizontal="right" wrapText="1"/>
    </xf>
    <xf numFmtId="49" fontId="48" fillId="13" borderId="6" xfId="4" applyNumberFormat="1" applyFont="1" applyFill="1" applyBorder="1" applyAlignment="1">
      <alignment horizontal="right" wrapText="1"/>
    </xf>
    <xf numFmtId="49" fontId="48" fillId="13" borderId="15" xfId="4" applyNumberFormat="1" applyFont="1" applyFill="1" applyBorder="1" applyAlignment="1">
      <alignment horizontal="right" wrapText="1"/>
    </xf>
    <xf numFmtId="49" fontId="48" fillId="13" borderId="9" xfId="4" applyNumberFormat="1" applyFont="1" applyFill="1" applyBorder="1" applyAlignment="1">
      <alignment horizontal="right" wrapText="1"/>
    </xf>
    <xf numFmtId="49" fontId="48" fillId="2" borderId="16" xfId="0" applyNumberFormat="1" applyFont="1" applyFill="1" applyBorder="1" applyAlignment="1">
      <alignment horizontal="right" vertical="top" wrapText="1"/>
    </xf>
    <xf numFmtId="49" fontId="48" fillId="2" borderId="13" xfId="0" applyNumberFormat="1" applyFont="1" applyFill="1" applyBorder="1" applyAlignment="1">
      <alignment horizontal="right" vertical="top" wrapText="1"/>
    </xf>
    <xf numFmtId="49" fontId="48" fillId="2" borderId="11" xfId="0" applyNumberFormat="1" applyFont="1" applyFill="1" applyBorder="1" applyAlignment="1">
      <alignment horizontal="right" vertical="top" wrapText="1"/>
    </xf>
    <xf numFmtId="49" fontId="23" fillId="0" borderId="1" xfId="0" applyNumberFormat="1" applyFont="1" applyBorder="1" applyAlignment="1">
      <alignment horizontal="center" vertical="top" wrapText="1"/>
    </xf>
    <xf numFmtId="49" fontId="32" fillId="5" borderId="1" xfId="0" applyNumberFormat="1" applyFont="1" applyFill="1" applyBorder="1" applyAlignment="1">
      <alignment horizontal="left" vertical="top" wrapText="1"/>
    </xf>
    <xf numFmtId="49" fontId="32" fillId="5" borderId="1" xfId="0" applyNumberFormat="1" applyFont="1" applyFill="1" applyBorder="1" applyAlignment="1">
      <alignment horizontal="center" vertical="top" wrapText="1"/>
    </xf>
    <xf numFmtId="0" fontId="48" fillId="0" borderId="1" xfId="0" applyFont="1" applyBorder="1" applyAlignment="1">
      <alignment horizontal="left" vertical="top" wrapText="1"/>
    </xf>
    <xf numFmtId="0" fontId="20" fillId="5" borderId="10" xfId="0" applyFont="1" applyFill="1" applyBorder="1" applyAlignment="1">
      <alignment horizontal="center" vertical="top" wrapText="1"/>
    </xf>
    <xf numFmtId="0" fontId="23" fillId="5" borderId="1" xfId="0" applyFont="1" applyFill="1" applyBorder="1" applyAlignment="1">
      <alignment horizontal="center" vertical="top" wrapText="1"/>
    </xf>
    <xf numFmtId="49" fontId="55" fillId="6" borderId="1" xfId="0" applyNumberFormat="1" applyFont="1" applyFill="1" applyBorder="1" applyAlignment="1">
      <alignment horizontal="left" vertical="center" wrapText="1"/>
    </xf>
    <xf numFmtId="49" fontId="20" fillId="5" borderId="2" xfId="0" applyNumberFormat="1" applyFont="1" applyFill="1" applyBorder="1" applyAlignment="1">
      <alignment horizontal="center" vertical="top" wrapText="1"/>
    </xf>
    <xf numFmtId="49" fontId="20" fillId="5" borderId="10" xfId="0" applyNumberFormat="1" applyFont="1" applyFill="1" applyBorder="1" applyAlignment="1">
      <alignment horizontal="center" vertical="top" wrapText="1"/>
    </xf>
    <xf numFmtId="49" fontId="20" fillId="5" borderId="8" xfId="0" applyNumberFormat="1" applyFont="1" applyFill="1" applyBorder="1" applyAlignment="1">
      <alignment horizontal="center" vertical="top" wrapText="1"/>
    </xf>
    <xf numFmtId="0" fontId="33" fillId="5" borderId="1" xfId="0" applyFont="1" applyFill="1" applyBorder="1" applyAlignment="1">
      <alignment horizontal="left" vertical="top" wrapText="1"/>
    </xf>
    <xf numFmtId="0" fontId="33" fillId="5" borderId="1" xfId="0" applyFont="1" applyFill="1" applyBorder="1" applyAlignment="1">
      <alignment horizontal="center" vertical="top" wrapText="1"/>
    </xf>
    <xf numFmtId="49" fontId="33" fillId="0" borderId="1" xfId="0" applyNumberFormat="1" applyFont="1" applyBorder="1" applyAlignment="1">
      <alignment horizontal="center" vertical="top" wrapText="1"/>
    </xf>
    <xf numFmtId="49" fontId="26" fillId="10" borderId="1" xfId="0" applyNumberFormat="1" applyFont="1" applyFill="1" applyBorder="1" applyAlignment="1">
      <alignment horizontal="center" vertical="top" wrapText="1"/>
    </xf>
    <xf numFmtId="0" fontId="26" fillId="5" borderId="2" xfId="0" applyFont="1" applyFill="1" applyBorder="1" applyAlignment="1">
      <alignment horizontal="center" vertical="top" wrapText="1"/>
    </xf>
    <xf numFmtId="0" fontId="26" fillId="5" borderId="8" xfId="0" applyFont="1" applyFill="1" applyBorder="1" applyAlignment="1">
      <alignment horizontal="center" vertical="top" wrapText="1"/>
    </xf>
    <xf numFmtId="0" fontId="33" fillId="0" borderId="2" xfId="0" applyFont="1" applyBorder="1" applyAlignment="1">
      <alignment horizontal="center" vertical="top" wrapText="1"/>
    </xf>
    <xf numFmtId="0" fontId="33" fillId="0" borderId="10" xfId="0" applyFont="1" applyBorder="1" applyAlignment="1">
      <alignment horizontal="center" vertical="top" wrapText="1"/>
    </xf>
    <xf numFmtId="0" fontId="33" fillId="0" borderId="8" xfId="0" applyFont="1" applyBorder="1" applyAlignment="1">
      <alignment horizontal="center" vertical="top" wrapText="1"/>
    </xf>
    <xf numFmtId="0" fontId="26" fillId="5" borderId="1" xfId="0" applyFont="1" applyFill="1" applyBorder="1" applyAlignment="1">
      <alignment horizontal="center" vertical="top" wrapText="1"/>
    </xf>
    <xf numFmtId="0" fontId="26" fillId="5" borderId="10" xfId="0" applyFont="1" applyFill="1" applyBorder="1" applyAlignment="1">
      <alignment horizontal="left" vertical="top" wrapText="1"/>
    </xf>
    <xf numFmtId="49" fontId="26" fillId="5" borderId="1" xfId="0" applyNumberFormat="1" applyFont="1" applyFill="1" applyBorder="1" applyAlignment="1">
      <alignment horizontal="left" vertical="top" wrapText="1"/>
    </xf>
    <xf numFmtId="49" fontId="26" fillId="10" borderId="1" xfId="0" applyNumberFormat="1" applyFont="1" applyFill="1" applyBorder="1" applyAlignment="1">
      <alignment horizontal="left" vertical="top" wrapText="1"/>
    </xf>
    <xf numFmtId="49" fontId="60" fillId="5" borderId="1" xfId="0" applyNumberFormat="1" applyFont="1" applyFill="1" applyBorder="1" applyAlignment="1">
      <alignment horizontal="left" vertical="top" wrapText="1"/>
    </xf>
    <xf numFmtId="49" fontId="60" fillId="0" borderId="1" xfId="0" applyNumberFormat="1" applyFont="1" applyBorder="1" applyAlignment="1">
      <alignment horizontal="left" vertical="top" wrapText="1"/>
    </xf>
    <xf numFmtId="49" fontId="65" fillId="5" borderId="1" xfId="0" applyNumberFormat="1" applyFont="1" applyFill="1" applyBorder="1" applyAlignment="1">
      <alignment horizontal="left" vertical="top" wrapText="1"/>
    </xf>
    <xf numFmtId="49" fontId="26" fillId="5" borderId="1" xfId="0" applyNumberFormat="1" applyFont="1" applyFill="1" applyBorder="1" applyAlignment="1">
      <alignment vertical="top" wrapText="1"/>
    </xf>
    <xf numFmtId="0" fontId="26" fillId="5" borderId="10" xfId="0" applyFont="1" applyFill="1" applyBorder="1" applyAlignment="1">
      <alignment horizontal="center" vertical="top" wrapText="1"/>
    </xf>
    <xf numFmtId="0" fontId="26" fillId="10" borderId="1" xfId="0" applyFont="1" applyFill="1" applyBorder="1" applyAlignment="1">
      <alignment horizontal="center" vertical="top" wrapText="1"/>
    </xf>
    <xf numFmtId="49" fontId="61" fillId="5" borderId="1" xfId="0" applyNumberFormat="1" applyFont="1" applyFill="1" applyBorder="1" applyAlignment="1">
      <alignment horizontal="center" vertical="top" wrapText="1"/>
    </xf>
    <xf numFmtId="49" fontId="66" fillId="5" borderId="1" xfId="0" applyNumberFormat="1" applyFont="1" applyFill="1" applyBorder="1" applyAlignment="1">
      <alignment horizontal="center" vertical="top" wrapText="1"/>
    </xf>
    <xf numFmtId="49" fontId="27" fillId="5" borderId="2" xfId="0" applyNumberFormat="1" applyFont="1" applyFill="1" applyBorder="1" applyAlignment="1">
      <alignment horizontal="center" vertical="top" wrapText="1"/>
    </xf>
    <xf numFmtId="49" fontId="27" fillId="5" borderId="8" xfId="0" applyNumberFormat="1" applyFont="1" applyFill="1" applyBorder="1" applyAlignment="1">
      <alignment horizontal="center" vertical="top" wrapText="1"/>
    </xf>
    <xf numFmtId="0" fontId="33" fillId="0" borderId="1" xfId="0" applyFont="1" applyBorder="1" applyAlignment="1">
      <alignment horizontal="left" vertical="top" wrapText="1"/>
    </xf>
    <xf numFmtId="49" fontId="53" fillId="0" borderId="1" xfId="0" applyNumberFormat="1" applyFont="1" applyBorder="1" applyAlignment="1">
      <alignment horizontal="left" vertical="top" wrapText="1"/>
    </xf>
    <xf numFmtId="49" fontId="26" fillId="5" borderId="1" xfId="0" applyNumberFormat="1" applyFont="1" applyFill="1" applyBorder="1" applyAlignment="1">
      <alignment horizontal="center" vertical="top"/>
    </xf>
    <xf numFmtId="165" fontId="26" fillId="5" borderId="1" xfId="0" applyNumberFormat="1" applyFont="1" applyFill="1" applyBorder="1" applyAlignment="1">
      <alignment horizontal="left" vertical="top" wrapText="1"/>
    </xf>
    <xf numFmtId="0" fontId="47" fillId="0" borderId="1" xfId="0" applyFont="1" applyBorder="1" applyAlignment="1">
      <alignment horizontal="left" vertical="top" wrapText="1"/>
    </xf>
    <xf numFmtId="49" fontId="27" fillId="10" borderId="1" xfId="0" applyNumberFormat="1" applyFont="1" applyFill="1" applyBorder="1" applyAlignment="1">
      <alignment horizontal="center" vertical="top" wrapText="1"/>
    </xf>
    <xf numFmtId="49" fontId="33" fillId="5" borderId="1" xfId="0" applyNumberFormat="1" applyFont="1" applyFill="1" applyBorder="1" applyAlignment="1">
      <alignment horizontal="center" vertical="top" wrapText="1"/>
    </xf>
    <xf numFmtId="49" fontId="64" fillId="0" borderId="1" xfId="0" applyNumberFormat="1" applyFont="1" applyBorder="1" applyAlignment="1">
      <alignment horizontal="center" vertical="top" wrapText="1"/>
    </xf>
    <xf numFmtId="49" fontId="53" fillId="5" borderId="1" xfId="0" applyNumberFormat="1" applyFont="1" applyFill="1" applyBorder="1" applyAlignment="1">
      <alignment horizontal="left" vertical="top" wrapText="1"/>
    </xf>
    <xf numFmtId="0" fontId="33" fillId="10" borderId="1" xfId="0" applyFont="1" applyFill="1" applyBorder="1" applyAlignment="1">
      <alignment horizontal="center" vertical="top" wrapText="1"/>
    </xf>
    <xf numFmtId="0" fontId="33" fillId="10" borderId="1" xfId="0" applyFont="1" applyFill="1" applyBorder="1" applyAlignment="1">
      <alignment horizontal="left" vertical="top" wrapText="1"/>
    </xf>
    <xf numFmtId="49" fontId="60" fillId="0" borderId="1" xfId="0" applyNumberFormat="1" applyFont="1" applyBorder="1" applyAlignment="1">
      <alignment horizontal="center" vertical="top" wrapText="1"/>
    </xf>
    <xf numFmtId="49" fontId="60" fillId="5" borderId="1" xfId="0" applyNumberFormat="1" applyFont="1" applyFill="1" applyBorder="1" applyAlignment="1">
      <alignment horizontal="center" vertical="top" wrapText="1"/>
    </xf>
    <xf numFmtId="0" fontId="50" fillId="5" borderId="0" xfId="0" applyFont="1" applyFill="1" applyAlignment="1">
      <alignment horizontal="right" vertical="center" wrapText="1"/>
    </xf>
    <xf numFmtId="0" fontId="64" fillId="0" borderId="1" xfId="0" applyFont="1" applyBorder="1" applyAlignment="1">
      <alignment horizontal="left" vertical="top" wrapText="1"/>
    </xf>
    <xf numFmtId="49" fontId="65" fillId="0" borderId="1" xfId="0" applyNumberFormat="1" applyFont="1" applyBorder="1" applyAlignment="1">
      <alignment horizontal="center" vertical="top" wrapText="1"/>
    </xf>
    <xf numFmtId="166" fontId="26" fillId="5" borderId="10" xfId="0" applyNumberFormat="1" applyFont="1" applyFill="1" applyBorder="1" applyAlignment="1">
      <alignment horizontal="right" vertical="top" wrapText="1"/>
    </xf>
    <xf numFmtId="165" fontId="33" fillId="5" borderId="1" xfId="0" applyNumberFormat="1" applyFont="1" applyFill="1" applyBorder="1" applyAlignment="1">
      <alignment horizontal="left" vertical="top" wrapText="1"/>
    </xf>
    <xf numFmtId="165" fontId="26" fillId="2" borderId="1" xfId="0" applyNumberFormat="1" applyFont="1" applyFill="1" applyBorder="1" applyAlignment="1">
      <alignment horizontal="left" vertical="top" wrapText="1"/>
    </xf>
    <xf numFmtId="49" fontId="53" fillId="9" borderId="1" xfId="0" applyNumberFormat="1" applyFont="1" applyFill="1" applyBorder="1" applyAlignment="1">
      <alignment horizontal="right" vertical="top" wrapText="1"/>
    </xf>
    <xf numFmtId="49" fontId="53" fillId="8" borderId="6" xfId="4" applyNumberFormat="1" applyFont="1" applyFill="1" applyBorder="1" applyAlignment="1">
      <alignment horizontal="right" wrapText="1"/>
    </xf>
    <xf numFmtId="49" fontId="53" fillId="8" borderId="15" xfId="4" applyNumberFormat="1" applyFont="1" applyFill="1" applyBorder="1" applyAlignment="1">
      <alignment horizontal="right" wrapText="1"/>
    </xf>
    <xf numFmtId="49" fontId="53" fillId="8" borderId="9" xfId="4" applyNumberFormat="1" applyFont="1" applyFill="1" applyBorder="1" applyAlignment="1">
      <alignment horizontal="right" wrapText="1"/>
    </xf>
    <xf numFmtId="49" fontId="52" fillId="8" borderId="8" xfId="0" applyNumberFormat="1" applyFont="1" applyFill="1" applyBorder="1" applyAlignment="1">
      <alignment horizontal="right" vertical="top" wrapText="1"/>
    </xf>
    <xf numFmtId="49" fontId="53" fillId="14" borderId="6" xfId="4" applyNumberFormat="1" applyFont="1" applyFill="1" applyBorder="1" applyAlignment="1">
      <alignment horizontal="right" wrapText="1"/>
    </xf>
    <xf numFmtId="49" fontId="53" fillId="14" borderId="15" xfId="4" applyNumberFormat="1" applyFont="1" applyFill="1" applyBorder="1" applyAlignment="1">
      <alignment horizontal="right" wrapText="1"/>
    </xf>
    <xf numFmtId="49" fontId="53" fillId="14" borderId="9" xfId="4" applyNumberFormat="1" applyFont="1" applyFill="1" applyBorder="1" applyAlignment="1">
      <alignment horizontal="right" wrapText="1"/>
    </xf>
    <xf numFmtId="0" fontId="26" fillId="10" borderId="1" xfId="0" applyFont="1" applyFill="1" applyBorder="1" applyAlignment="1">
      <alignment vertical="top" wrapText="1"/>
    </xf>
    <xf numFmtId="0" fontId="52" fillId="5" borderId="0" xfId="0" applyFont="1" applyFill="1" applyAlignment="1">
      <alignment horizontal="center" vertical="top" wrapText="1"/>
    </xf>
    <xf numFmtId="166" fontId="26" fillId="5" borderId="1" xfId="0" applyNumberFormat="1" applyFont="1" applyFill="1" applyBorder="1" applyAlignment="1">
      <alignment horizontal="right" vertical="top" wrapText="1"/>
    </xf>
    <xf numFmtId="0" fontId="48" fillId="0" borderId="1" xfId="0" applyFont="1" applyBorder="1" applyAlignment="1">
      <alignment vertical="top" wrapText="1"/>
    </xf>
    <xf numFmtId="49" fontId="48" fillId="5" borderId="1" xfId="0" applyNumberFormat="1" applyFont="1" applyFill="1" applyBorder="1" applyAlignment="1">
      <alignment vertical="top"/>
    </xf>
    <xf numFmtId="49" fontId="48" fillId="17" borderId="1" xfId="0" applyNumberFormat="1" applyFont="1" applyFill="1" applyBorder="1" applyAlignment="1">
      <alignment horizontal="right" vertical="top" wrapText="1"/>
    </xf>
    <xf numFmtId="49" fontId="20" fillId="0" borderId="1" xfId="0" applyNumberFormat="1" applyFont="1" applyBorder="1" applyAlignment="1">
      <alignment horizontal="center" vertical="top" wrapText="1"/>
    </xf>
    <xf numFmtId="0" fontId="23" fillId="0" borderId="1" xfId="0" applyFont="1" applyBorder="1" applyAlignment="1">
      <alignment horizontal="center" vertical="top" wrapText="1"/>
    </xf>
    <xf numFmtId="3" fontId="23" fillId="0" borderId="1" xfId="0" applyNumberFormat="1" applyFont="1" applyBorder="1" applyAlignment="1">
      <alignment horizontal="left" vertical="top" wrapText="1"/>
    </xf>
    <xf numFmtId="49" fontId="20" fillId="0" borderId="1" xfId="0" applyNumberFormat="1" applyFont="1" applyBorder="1" applyAlignment="1">
      <alignment horizontal="left" vertical="top" wrapText="1"/>
    </xf>
    <xf numFmtId="49" fontId="48" fillId="0" borderId="1" xfId="0" applyNumberFormat="1" applyFont="1" applyBorder="1" applyAlignment="1">
      <alignment horizontal="left" vertical="top"/>
    </xf>
    <xf numFmtId="49" fontId="23" fillId="0" borderId="1" xfId="0" applyNumberFormat="1" applyFont="1" applyBorder="1" applyAlignment="1">
      <alignment horizontal="right" vertical="top" wrapText="1"/>
    </xf>
    <xf numFmtId="49" fontId="32" fillId="0" borderId="1" xfId="0" applyNumberFormat="1" applyFont="1" applyBorder="1" applyAlignment="1">
      <alignment horizontal="center" vertical="top" wrapText="1"/>
    </xf>
    <xf numFmtId="49" fontId="32" fillId="0" borderId="1" xfId="0" applyNumberFormat="1" applyFont="1" applyBorder="1" applyAlignment="1">
      <alignment horizontal="left" vertical="top" wrapText="1"/>
    </xf>
    <xf numFmtId="0" fontId="32" fillId="0" borderId="1" xfId="0" applyFont="1" applyBorder="1" applyAlignment="1">
      <alignment horizontal="center" vertical="top" wrapText="1"/>
    </xf>
    <xf numFmtId="49" fontId="23" fillId="0" borderId="1" xfId="4" applyNumberFormat="1" applyFont="1" applyBorder="1" applyAlignment="1">
      <alignment horizontal="left" vertical="top" wrapText="1"/>
    </xf>
    <xf numFmtId="49" fontId="48" fillId="5" borderId="1" xfId="0" applyNumberFormat="1" applyFont="1" applyFill="1" applyBorder="1" applyAlignment="1">
      <alignment horizontal="right" vertical="top" wrapText="1"/>
    </xf>
    <xf numFmtId="49" fontId="48" fillId="6" borderId="1" xfId="4" applyNumberFormat="1" applyFont="1" applyFill="1" applyBorder="1" applyAlignment="1">
      <alignment horizontal="right" vertical="top" wrapText="1"/>
    </xf>
    <xf numFmtId="49" fontId="48" fillId="13" borderId="1" xfId="4" applyNumberFormat="1" applyFont="1" applyFill="1" applyBorder="1" applyAlignment="1">
      <alignment horizontal="right" vertical="top" wrapText="1"/>
    </xf>
    <xf numFmtId="49" fontId="23" fillId="0" borderId="1" xfId="0" applyNumberFormat="1" applyFont="1" applyBorder="1" applyAlignment="1">
      <alignment vertical="top" wrapText="1"/>
    </xf>
    <xf numFmtId="0" fontId="55" fillId="0" borderId="0" xfId="0" applyFont="1" applyAlignment="1">
      <alignment horizontal="center" wrapText="1"/>
    </xf>
    <xf numFmtId="49" fontId="26" fillId="0" borderId="1" xfId="4" applyNumberFormat="1" applyFont="1" applyBorder="1" applyAlignment="1">
      <alignment horizontal="left" vertical="top" wrapText="1"/>
    </xf>
    <xf numFmtId="0" fontId="50" fillId="9" borderId="1" xfId="4" applyFont="1" applyFill="1" applyBorder="1" applyAlignment="1">
      <alignment horizontal="right" vertical="top" wrapText="1"/>
    </xf>
    <xf numFmtId="0" fontId="50" fillId="0" borderId="6" xfId="4" applyFont="1" applyBorder="1" applyAlignment="1">
      <alignment horizontal="left" vertical="top" wrapText="1"/>
    </xf>
    <xf numFmtId="0" fontId="50" fillId="0" borderId="15" xfId="4" applyFont="1" applyBorder="1" applyAlignment="1">
      <alignment horizontal="left" vertical="top" wrapText="1"/>
    </xf>
    <xf numFmtId="49" fontId="52" fillId="6" borderId="1" xfId="0" applyNumberFormat="1" applyFont="1" applyFill="1" applyBorder="1" applyAlignment="1">
      <alignment horizontal="right" vertical="top" wrapText="1"/>
    </xf>
    <xf numFmtId="49" fontId="53" fillId="13" borderId="1" xfId="4" applyNumberFormat="1" applyFont="1" applyFill="1" applyBorder="1" applyAlignment="1">
      <alignment horizontal="right" vertical="top" wrapText="1"/>
    </xf>
    <xf numFmtId="0" fontId="26" fillId="0" borderId="2" xfId="4" applyFont="1" applyBorder="1" applyAlignment="1">
      <alignment vertical="top" wrapText="1"/>
    </xf>
    <xf numFmtId="0" fontId="47" fillId="0" borderId="10" xfId="0" applyFont="1" applyBorder="1" applyAlignment="1">
      <alignment vertical="top" wrapText="1"/>
    </xf>
    <xf numFmtId="166" fontId="26" fillId="0" borderId="2" xfId="4" applyNumberFormat="1" applyFont="1" applyBorder="1" applyAlignment="1">
      <alignment horizontal="right" vertical="top" wrapText="1"/>
    </xf>
    <xf numFmtId="166" fontId="26" fillId="0" borderId="10" xfId="4" applyNumberFormat="1" applyFont="1" applyBorder="1" applyAlignment="1">
      <alignment horizontal="right" vertical="top" wrapText="1"/>
    </xf>
    <xf numFmtId="166" fontId="26" fillId="0" borderId="8" xfId="4" applyNumberFormat="1" applyFont="1" applyBorder="1" applyAlignment="1">
      <alignment horizontal="right" vertical="top" wrapText="1"/>
    </xf>
    <xf numFmtId="49" fontId="53" fillId="6" borderId="1" xfId="4" applyNumberFormat="1" applyFont="1" applyFill="1" applyBorder="1" applyAlignment="1">
      <alignment horizontal="right" vertical="top" wrapText="1"/>
    </xf>
    <xf numFmtId="0" fontId="26" fillId="0" borderId="1" xfId="0" applyFont="1" applyBorder="1" applyAlignment="1">
      <alignment vertical="top" wrapText="1"/>
    </xf>
    <xf numFmtId="166" fontId="26" fillId="0" borderId="1" xfId="4" applyNumberFormat="1" applyFont="1" applyBorder="1" applyAlignment="1">
      <alignment horizontal="right" vertical="top" wrapText="1"/>
    </xf>
    <xf numFmtId="0" fontId="33" fillId="0" borderId="2" xfId="4" applyFont="1" applyBorder="1" applyAlignment="1">
      <alignment horizontal="left" vertical="top" wrapText="1"/>
    </xf>
    <xf numFmtId="0" fontId="33" fillId="0" borderId="10" xfId="4" applyFont="1" applyBorder="1" applyAlignment="1">
      <alignment horizontal="left" vertical="top" wrapText="1"/>
    </xf>
    <xf numFmtId="0" fontId="33" fillId="0" borderId="8" xfId="4" applyFont="1" applyBorder="1" applyAlignment="1">
      <alignment horizontal="left" vertical="top" wrapText="1"/>
    </xf>
    <xf numFmtId="0" fontId="26" fillId="0" borderId="2" xfId="4" applyFont="1" applyBorder="1" applyAlignment="1">
      <alignment horizontal="left" vertical="top" wrapText="1"/>
    </xf>
    <xf numFmtId="0" fontId="26" fillId="0" borderId="10" xfId="4" applyFont="1" applyBorder="1" applyAlignment="1">
      <alignment horizontal="left" vertical="top" wrapText="1"/>
    </xf>
    <xf numFmtId="0" fontId="26" fillId="0" borderId="8" xfId="4" applyFont="1" applyBorder="1" applyAlignment="1">
      <alignment horizontal="left" vertical="top" wrapText="1"/>
    </xf>
    <xf numFmtId="0" fontId="26" fillId="0" borderId="2" xfId="0" applyFont="1" applyBorder="1" applyAlignment="1">
      <alignment horizontal="right" vertical="top" wrapText="1"/>
    </xf>
    <xf numFmtId="0" fontId="26" fillId="0" borderId="10" xfId="0" applyFont="1" applyBorder="1" applyAlignment="1">
      <alignment horizontal="right" vertical="top" wrapText="1"/>
    </xf>
    <xf numFmtId="0" fontId="26" fillId="0" borderId="8" xfId="0" applyFont="1" applyBorder="1" applyAlignment="1">
      <alignment horizontal="right" vertical="top" wrapText="1"/>
    </xf>
    <xf numFmtId="0" fontId="26" fillId="0" borderId="2" xfId="4" applyFont="1" applyBorder="1" applyAlignment="1">
      <alignment horizontal="center" vertical="top" wrapText="1"/>
    </xf>
    <xf numFmtId="0" fontId="26" fillId="0" borderId="10" xfId="4" applyFont="1" applyBorder="1" applyAlignment="1">
      <alignment horizontal="center" vertical="top" wrapText="1"/>
    </xf>
    <xf numFmtId="0" fontId="26" fillId="0" borderId="8" xfId="4" applyFont="1" applyBorder="1" applyAlignment="1">
      <alignment horizontal="center" vertical="top" wrapText="1"/>
    </xf>
    <xf numFmtId="0" fontId="52" fillId="0" borderId="0" xfId="4" applyFont="1" applyAlignment="1">
      <alignment horizontal="center" vertical="top" wrapText="1"/>
    </xf>
    <xf numFmtId="0" fontId="26" fillId="0" borderId="1" xfId="0" applyFont="1" applyBorder="1" applyAlignment="1">
      <alignment horizontal="right" vertical="top" wrapText="1"/>
    </xf>
    <xf numFmtId="0" fontId="33" fillId="0" borderId="1" xfId="0" applyFont="1" applyBorder="1" applyAlignment="1">
      <alignment vertical="top" wrapText="1"/>
    </xf>
    <xf numFmtId="0" fontId="26" fillId="0" borderId="1" xfId="4" applyFont="1" applyBorder="1" applyAlignment="1">
      <alignment vertical="top" wrapText="1"/>
    </xf>
    <xf numFmtId="0" fontId="50" fillId="0" borderId="1" xfId="4" applyFont="1" applyBorder="1" applyAlignment="1">
      <alignment horizontal="left" vertical="top" wrapText="1"/>
    </xf>
    <xf numFmtId="0" fontId="33" fillId="0" borderId="1" xfId="4" applyFont="1" applyBorder="1" applyAlignment="1">
      <alignment horizontal="left" vertical="top" wrapText="1"/>
    </xf>
    <xf numFmtId="0" fontId="33" fillId="0" borderId="1" xfId="0" applyFont="1" applyBorder="1" applyAlignment="1">
      <alignment horizontal="center" vertical="top" wrapText="1"/>
    </xf>
    <xf numFmtId="0" fontId="50" fillId="0" borderId="9" xfId="4" applyFont="1" applyBorder="1" applyAlignment="1">
      <alignment horizontal="left" vertical="top" wrapText="1"/>
    </xf>
    <xf numFmtId="0" fontId="32" fillId="5" borderId="1" xfId="0" applyFont="1" applyFill="1" applyBorder="1" applyAlignment="1">
      <alignment vertical="top" wrapText="1"/>
    </xf>
    <xf numFmtId="0" fontId="23" fillId="5" borderId="1" xfId="0" applyFont="1" applyFill="1" applyBorder="1" applyAlignment="1">
      <alignment vertical="top" wrapText="1"/>
    </xf>
    <xf numFmtId="0" fontId="23" fillId="5" borderId="1" xfId="1" applyFont="1" applyFill="1" applyBorder="1" applyAlignment="1">
      <alignment horizontal="left" vertical="top" wrapText="1"/>
    </xf>
    <xf numFmtId="0" fontId="32" fillId="0" borderId="1" xfId="0" applyFont="1" applyBorder="1" applyAlignment="1">
      <alignment horizontal="left" vertical="top" wrapText="1"/>
    </xf>
    <xf numFmtId="0" fontId="55" fillId="5" borderId="0" xfId="0" applyFont="1" applyFill="1" applyAlignment="1">
      <alignment horizontal="center" vertical="top" wrapText="1"/>
    </xf>
    <xf numFmtId="0" fontId="48" fillId="5" borderId="0" xfId="0" applyFont="1" applyFill="1" applyAlignment="1">
      <alignment horizontal="right" vertical="center" wrapText="1"/>
    </xf>
    <xf numFmtId="0" fontId="48" fillId="9" borderId="1" xfId="0" applyFont="1" applyFill="1" applyBorder="1" applyAlignment="1">
      <alignment horizontal="right" vertical="center" wrapText="1"/>
    </xf>
    <xf numFmtId="49" fontId="67" fillId="9" borderId="1" xfId="0" applyNumberFormat="1" applyFont="1" applyFill="1" applyBorder="1" applyAlignment="1">
      <alignment horizontal="right" vertical="top" wrapText="1"/>
    </xf>
    <xf numFmtId="0" fontId="48" fillId="9" borderId="1" xfId="0" applyFont="1" applyFill="1" applyBorder="1" applyAlignment="1">
      <alignment horizontal="right" vertical="top" wrapText="1"/>
    </xf>
    <xf numFmtId="0" fontId="67" fillId="9" borderId="1" xfId="0" applyFont="1" applyFill="1" applyBorder="1" applyAlignment="1">
      <alignment horizontal="right" vertical="center" wrapText="1"/>
    </xf>
    <xf numFmtId="49" fontId="23" fillId="0" borderId="6" xfId="4" applyNumberFormat="1" applyFont="1" applyBorder="1" applyAlignment="1">
      <alignment horizontal="left" vertical="top" wrapText="1"/>
    </xf>
    <xf numFmtId="49" fontId="23" fillId="0" borderId="15" xfId="4" applyNumberFormat="1" applyFont="1" applyBorder="1" applyAlignment="1">
      <alignment horizontal="left" vertical="top" wrapText="1"/>
    </xf>
    <xf numFmtId="49" fontId="23" fillId="0" borderId="9" xfId="4" applyNumberFormat="1" applyFont="1" applyBorder="1" applyAlignment="1">
      <alignment horizontal="left" vertical="top" wrapText="1"/>
    </xf>
    <xf numFmtId="49" fontId="67" fillId="13" borderId="6" xfId="4" applyNumberFormat="1" applyFont="1" applyFill="1" applyBorder="1" applyAlignment="1">
      <alignment horizontal="right" vertical="top" wrapText="1"/>
    </xf>
    <xf numFmtId="49" fontId="67" fillId="13" borderId="15" xfId="4" applyNumberFormat="1" applyFont="1" applyFill="1" applyBorder="1" applyAlignment="1">
      <alignment horizontal="right" vertical="top" wrapText="1"/>
    </xf>
    <xf numFmtId="49" fontId="67" fillId="13" borderId="9" xfId="4" applyNumberFormat="1" applyFont="1" applyFill="1" applyBorder="1" applyAlignment="1">
      <alignment horizontal="right" vertical="top" wrapText="1"/>
    </xf>
    <xf numFmtId="49" fontId="55" fillId="6" borderId="1" xfId="0" applyNumberFormat="1" applyFont="1" applyFill="1" applyBorder="1" applyAlignment="1">
      <alignment horizontal="right" vertical="top" wrapText="1"/>
    </xf>
    <xf numFmtId="49" fontId="67" fillId="6" borderId="6" xfId="4" applyNumberFormat="1" applyFont="1" applyFill="1" applyBorder="1" applyAlignment="1">
      <alignment horizontal="right" vertical="top" wrapText="1"/>
    </xf>
    <xf numFmtId="49" fontId="67" fillId="6" borderId="15" xfId="4" applyNumberFormat="1" applyFont="1" applyFill="1" applyBorder="1" applyAlignment="1">
      <alignment horizontal="right" vertical="top" wrapText="1"/>
    </xf>
    <xf numFmtId="49" fontId="67" fillId="6" borderId="9" xfId="4" applyNumberFormat="1" applyFont="1" applyFill="1" applyBorder="1" applyAlignment="1">
      <alignment horizontal="right" vertical="top" wrapText="1"/>
    </xf>
    <xf numFmtId="0" fontId="26" fillId="0" borderId="1" xfId="6" applyFont="1" applyBorder="1" applyAlignment="1">
      <alignment vertical="top" wrapText="1"/>
    </xf>
    <xf numFmtId="0" fontId="26" fillId="0" borderId="2" xfId="6" applyFont="1" applyBorder="1" applyAlignment="1">
      <alignment vertical="top" wrapText="1"/>
    </xf>
    <xf numFmtId="0" fontId="26" fillId="0" borderId="10" xfId="6" applyFont="1" applyBorder="1" applyAlignment="1">
      <alignment vertical="top" wrapText="1"/>
    </xf>
    <xf numFmtId="0" fontId="26" fillId="0" borderId="8" xfId="6" applyFont="1" applyBorder="1" applyAlignment="1">
      <alignment vertical="top" wrapText="1"/>
    </xf>
    <xf numFmtId="166" fontId="26" fillId="5" borderId="1" xfId="0" applyNumberFormat="1" applyFont="1" applyFill="1" applyBorder="1" applyAlignment="1">
      <alignment horizontal="right" vertical="top"/>
    </xf>
    <xf numFmtId="49" fontId="52" fillId="6" borderId="2" xfId="0" applyNumberFormat="1" applyFont="1" applyFill="1" applyBorder="1" applyAlignment="1">
      <alignment horizontal="left" vertical="center" wrapText="1"/>
    </xf>
    <xf numFmtId="0" fontId="53" fillId="0" borderId="1" xfId="6" applyFont="1" applyBorder="1" applyAlignment="1">
      <alignment horizontal="left" vertical="top" wrapText="1"/>
    </xf>
    <xf numFmtId="49" fontId="50" fillId="9" borderId="1" xfId="6" applyNumberFormat="1" applyFont="1" applyFill="1" applyBorder="1" applyAlignment="1">
      <alignment horizontal="right" vertical="top" wrapText="1"/>
    </xf>
    <xf numFmtId="49" fontId="26" fillId="0" borderId="1" xfId="6" applyNumberFormat="1" applyFont="1" applyBorder="1" applyAlignment="1">
      <alignment horizontal="center" vertical="top" wrapText="1"/>
    </xf>
    <xf numFmtId="0" fontId="26" fillId="0" borderId="1" xfId="6" applyFont="1" applyBorder="1" applyAlignment="1">
      <alignment horizontal="left" vertical="top" wrapText="1"/>
    </xf>
    <xf numFmtId="49" fontId="53" fillId="0" borderId="1" xfId="6" applyNumberFormat="1" applyFont="1" applyBorder="1" applyAlignment="1">
      <alignment horizontal="right" vertical="top" wrapText="1"/>
    </xf>
    <xf numFmtId="49" fontId="33" fillId="0" borderId="1" xfId="6" applyNumberFormat="1" applyFont="1" applyBorder="1" applyAlignment="1">
      <alignment horizontal="center" vertical="top" wrapText="1"/>
    </xf>
    <xf numFmtId="0" fontId="52" fillId="5" borderId="0" xfId="6" applyFont="1" applyFill="1" applyAlignment="1">
      <alignment horizontal="center" vertical="center" wrapText="1"/>
    </xf>
    <xf numFmtId="49" fontId="50" fillId="0" borderId="1" xfId="6" applyNumberFormat="1" applyFont="1" applyBorder="1" applyAlignment="1">
      <alignment horizontal="right" vertical="top" wrapText="1"/>
    </xf>
    <xf numFmtId="49" fontId="53" fillId="9" borderId="1" xfId="6" applyNumberFormat="1" applyFont="1" applyFill="1" applyBorder="1" applyAlignment="1">
      <alignment horizontal="right" vertical="top" wrapText="1"/>
    </xf>
    <xf numFmtId="49" fontId="26" fillId="0" borderId="1" xfId="6" applyNumberFormat="1" applyFont="1" applyBorder="1" applyAlignment="1">
      <alignment horizontal="left" vertical="top" wrapText="1"/>
    </xf>
    <xf numFmtId="0" fontId="53" fillId="0" borderId="1" xfId="6" applyFont="1" applyBorder="1" applyAlignment="1">
      <alignment vertical="top" wrapText="1"/>
    </xf>
    <xf numFmtId="49" fontId="26" fillId="0" borderId="2" xfId="6" applyNumberFormat="1" applyFont="1" applyBorder="1" applyAlignment="1">
      <alignment horizontal="center" vertical="top" wrapText="1"/>
    </xf>
    <xf numFmtId="49" fontId="26" fillId="0" borderId="10" xfId="6" applyNumberFormat="1" applyFont="1" applyBorder="1" applyAlignment="1">
      <alignment horizontal="center" vertical="top" wrapText="1"/>
    </xf>
    <xf numFmtId="49" fontId="26" fillId="0" borderId="8" xfId="6" applyNumberFormat="1" applyFont="1" applyBorder="1" applyAlignment="1">
      <alignment horizontal="center" vertical="top" wrapText="1"/>
    </xf>
    <xf numFmtId="49" fontId="52" fillId="6" borderId="1" xfId="6" applyNumberFormat="1" applyFont="1" applyFill="1" applyBorder="1" applyAlignment="1">
      <alignment horizontal="right" vertical="top" wrapText="1"/>
    </xf>
    <xf numFmtId="49" fontId="50" fillId="2" borderId="1" xfId="6" applyNumberFormat="1" applyFont="1" applyFill="1" applyBorder="1" applyAlignment="1">
      <alignment horizontal="right" vertical="top" wrapText="1"/>
    </xf>
    <xf numFmtId="49" fontId="33" fillId="5" borderId="1" xfId="6" applyNumberFormat="1" applyFont="1" applyFill="1" applyBorder="1" applyAlignment="1">
      <alignment horizontal="left" vertical="top" wrapText="1"/>
    </xf>
    <xf numFmtId="49" fontId="33" fillId="0" borderId="1" xfId="6" applyNumberFormat="1" applyFont="1" applyBorder="1" applyAlignment="1">
      <alignment horizontal="left" vertical="top" wrapText="1"/>
    </xf>
    <xf numFmtId="0" fontId="33" fillId="5" borderId="1" xfId="0" applyFont="1" applyFill="1" applyBorder="1" applyAlignment="1">
      <alignment vertical="top" wrapText="1"/>
    </xf>
    <xf numFmtId="49" fontId="33" fillId="0" borderId="1" xfId="6" applyNumberFormat="1" applyFont="1" applyBorder="1" applyAlignment="1">
      <alignment vertical="top" wrapText="1"/>
    </xf>
    <xf numFmtId="49" fontId="33" fillId="5" borderId="1" xfId="0" applyNumberFormat="1" applyFont="1" applyFill="1" applyBorder="1" applyAlignment="1">
      <alignment vertical="top" wrapText="1"/>
    </xf>
    <xf numFmtId="166" fontId="26" fillId="5" borderId="1" xfId="6" applyNumberFormat="1" applyFont="1" applyFill="1" applyBorder="1" applyAlignment="1">
      <alignment horizontal="right" vertical="top" wrapText="1"/>
    </xf>
    <xf numFmtId="0" fontId="26" fillId="5" borderId="2" xfId="6" applyFont="1" applyFill="1" applyBorder="1" applyAlignment="1">
      <alignment horizontal="left" vertical="top" wrapText="1"/>
    </xf>
    <xf numFmtId="0" fontId="26" fillId="5" borderId="8" xfId="6" applyFont="1" applyFill="1" applyBorder="1" applyAlignment="1">
      <alignment horizontal="left" vertical="top" wrapText="1"/>
    </xf>
    <xf numFmtId="0" fontId="4" fillId="10" borderId="1" xfId="0" applyFont="1" applyFill="1" applyBorder="1" applyAlignment="1">
      <alignment horizontal="center" vertical="center" wrapText="1"/>
    </xf>
    <xf numFmtId="0" fontId="4" fillId="0" borderId="0" xfId="0" applyFont="1" applyAlignment="1">
      <alignment horizontal="center" vertical="center"/>
    </xf>
    <xf numFmtId="49" fontId="4" fillId="10" borderId="1" xfId="0" applyNumberFormat="1" applyFont="1" applyFill="1" applyBorder="1" applyAlignment="1">
      <alignment horizontal="center" vertical="center" wrapText="1"/>
    </xf>
    <xf numFmtId="49" fontId="4" fillId="2" borderId="19" xfId="6" applyNumberFormat="1" applyFont="1" applyFill="1" applyBorder="1" applyAlignment="1">
      <alignment horizontal="right" vertical="top" wrapText="1"/>
    </xf>
    <xf numFmtId="49" fontId="4" fillId="2" borderId="15"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49" fontId="10" fillId="0" borderId="6" xfId="4" applyNumberFormat="1" applyFont="1" applyBorder="1" applyAlignment="1">
      <alignment horizontal="left" vertical="top" wrapText="1"/>
    </xf>
    <xf numFmtId="49" fontId="10" fillId="0" borderId="15" xfId="4" applyNumberFormat="1" applyFont="1" applyBorder="1" applyAlignment="1">
      <alignment horizontal="left" vertical="top" wrapText="1"/>
    </xf>
    <xf numFmtId="49" fontId="10" fillId="0" borderId="9" xfId="4" applyNumberFormat="1" applyFont="1" applyBorder="1" applyAlignment="1">
      <alignment horizontal="left" vertical="top" wrapText="1"/>
    </xf>
    <xf numFmtId="49" fontId="4" fillId="6" borderId="6" xfId="6" applyNumberFormat="1" applyFont="1" applyFill="1" applyBorder="1" applyAlignment="1">
      <alignment horizontal="right" vertical="top" wrapText="1"/>
    </xf>
    <xf numFmtId="49" fontId="4" fillId="6" borderId="15"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49" fontId="4" fillId="13" borderId="6" xfId="4" applyNumberFormat="1" applyFont="1" applyFill="1" applyBorder="1" applyAlignment="1">
      <alignment horizontal="right" vertical="top" wrapText="1"/>
    </xf>
    <xf numFmtId="49" fontId="4" fillId="13" borderId="15" xfId="4" applyNumberFormat="1" applyFont="1" applyFill="1" applyBorder="1" applyAlignment="1">
      <alignment horizontal="right" vertical="top" wrapText="1"/>
    </xf>
    <xf numFmtId="49" fontId="4" fillId="13"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5"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cellXfs>
  <cellStyles count="12">
    <cellStyle name="Įprastas" xfId="0" builtinId="0"/>
    <cellStyle name="Įprastas 2" xfId="1" xr:uid="{00000000-0005-0000-0000-000000000000}"/>
    <cellStyle name="Įprastas 3" xfId="2" xr:uid="{00000000-0005-0000-0000-000001000000}"/>
    <cellStyle name="Kablelis 2" xfId="3" xr:uid="{00000000-0005-0000-0000-000002000000}"/>
    <cellStyle name="Normal 2" xfId="4" xr:uid="{00000000-0005-0000-0000-000004000000}"/>
    <cellStyle name="Normal 3" xfId="5" xr:uid="{00000000-0005-0000-0000-000005000000}"/>
    <cellStyle name="Normal_biudžetas 6_2009 m 02 men biudzetas." xfId="11" xr:uid="{F0B3225D-E26F-46D2-9C3B-64BD4DFF104D}"/>
    <cellStyle name="Normal_Sheet1" xfId="6" xr:uid="{00000000-0005-0000-0000-000006000000}"/>
    <cellStyle name="Paprastas 2" xfId="7" xr:uid="{00000000-0005-0000-0000-000007000000}"/>
    <cellStyle name="Paprastas_Lapas1" xfId="8" xr:uid="{00000000-0005-0000-0000-000008000000}"/>
    <cellStyle name="Percent 2" xfId="10" xr:uid="{00000000-0005-0000-0000-000009000000}"/>
    <cellStyle name="Procentai 2" xfId="9" xr:uid="{00000000-0005-0000-0000-00000A000000}"/>
  </cellStyles>
  <dxfs count="0"/>
  <tableStyles count="0" defaultTableStyle="TableStyleMedium9" defaultPivotStyle="PivotStyleLight16"/>
  <colors>
    <mruColors>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P80"/>
  <sheetViews>
    <sheetView tabSelected="1" zoomScaleNormal="100" workbookViewId="0">
      <pane ySplit="8" topLeftCell="A9" activePane="bottomLeft" state="frozen"/>
      <selection activeCell="I43" sqref="I43"/>
      <selection pane="bottomLeft" activeCell="D4" sqref="D4:D8"/>
    </sheetView>
  </sheetViews>
  <sheetFormatPr defaultColWidth="9.140625" defaultRowHeight="12.75" x14ac:dyDescent="0.2"/>
  <cols>
    <col min="1" max="1" width="4.42578125" style="55" customWidth="1"/>
    <col min="2" max="2" width="4" style="55" customWidth="1"/>
    <col min="3" max="3" width="4.28515625" style="55" customWidth="1"/>
    <col min="4" max="4" width="38.5703125" style="8" customWidth="1"/>
    <col min="5" max="5" width="4.85546875" style="155" customWidth="1"/>
    <col min="6" max="6" width="38" style="9" customWidth="1"/>
    <col min="7" max="7" width="23.140625" style="9" customWidth="1"/>
    <col min="8" max="8" width="6.85546875" style="44" customWidth="1"/>
    <col min="9" max="9" width="12.85546875" style="52" customWidth="1"/>
    <col min="10" max="10" width="12.85546875" style="239" customWidth="1"/>
    <col min="11" max="11" width="27" style="8" customWidth="1"/>
    <col min="12" max="12" width="5.7109375" style="26" customWidth="1"/>
    <col min="13" max="13" width="5.7109375" style="224" customWidth="1"/>
    <col min="14" max="14" width="38.28515625" style="210" customWidth="1"/>
    <col min="15" max="16384" width="9.140625" style="8"/>
  </cols>
  <sheetData>
    <row r="1" spans="1:14" ht="59.25" customHeight="1" x14ac:dyDescent="0.2">
      <c r="A1" s="788"/>
      <c r="B1" s="788"/>
      <c r="C1" s="788"/>
      <c r="D1" s="208"/>
      <c r="E1" s="209"/>
      <c r="F1" s="209"/>
      <c r="G1" s="209"/>
      <c r="H1" s="29"/>
      <c r="I1" s="29"/>
      <c r="J1" s="207"/>
      <c r="K1" s="790" t="s">
        <v>1303</v>
      </c>
      <c r="L1" s="790"/>
      <c r="M1" s="790"/>
      <c r="N1" s="790"/>
    </row>
    <row r="2" spans="1:14" ht="27" customHeight="1" x14ac:dyDescent="0.2">
      <c r="A2" s="789" t="s">
        <v>951</v>
      </c>
      <c r="B2" s="789"/>
      <c r="C2" s="789"/>
      <c r="D2" s="789"/>
      <c r="E2" s="789"/>
      <c r="F2" s="789"/>
      <c r="G2" s="789"/>
      <c r="H2" s="789"/>
      <c r="I2" s="789"/>
      <c r="J2" s="789"/>
      <c r="K2" s="789"/>
      <c r="L2" s="789"/>
      <c r="M2" s="789"/>
      <c r="N2" s="789"/>
    </row>
    <row r="3" spans="1:14" ht="13.5" customHeight="1" x14ac:dyDescent="0.25">
      <c r="A3" s="793"/>
      <c r="B3" s="793"/>
      <c r="C3" s="793"/>
      <c r="D3" s="793"/>
      <c r="E3" s="793"/>
      <c r="F3" s="793"/>
      <c r="G3" s="793"/>
      <c r="H3" s="793"/>
      <c r="I3" s="793"/>
      <c r="J3" s="793"/>
      <c r="K3" s="793"/>
      <c r="L3" s="793"/>
      <c r="M3" s="210"/>
    </row>
    <row r="4" spans="1:14" ht="16.5" customHeight="1" x14ac:dyDescent="0.2">
      <c r="A4" s="743" t="s">
        <v>130</v>
      </c>
      <c r="B4" s="743" t="s">
        <v>131</v>
      </c>
      <c r="C4" s="743" t="s">
        <v>132</v>
      </c>
      <c r="D4" s="745" t="s">
        <v>133</v>
      </c>
      <c r="E4" s="791" t="s">
        <v>653</v>
      </c>
      <c r="F4" s="792" t="s">
        <v>654</v>
      </c>
      <c r="G4" s="792" t="s">
        <v>655</v>
      </c>
      <c r="H4" s="743" t="s">
        <v>129</v>
      </c>
      <c r="I4" s="783" t="s">
        <v>663</v>
      </c>
      <c r="J4" s="783" t="s">
        <v>955</v>
      </c>
      <c r="K4" s="784" t="s">
        <v>656</v>
      </c>
      <c r="L4" s="785"/>
      <c r="M4" s="785"/>
      <c r="N4" s="786"/>
    </row>
    <row r="5" spans="1:14" ht="12.75" customHeight="1" x14ac:dyDescent="0.2">
      <c r="A5" s="743"/>
      <c r="B5" s="743"/>
      <c r="C5" s="743"/>
      <c r="D5" s="745"/>
      <c r="E5" s="791"/>
      <c r="F5" s="792"/>
      <c r="G5" s="792"/>
      <c r="H5" s="743"/>
      <c r="I5" s="783"/>
      <c r="J5" s="783"/>
      <c r="K5" s="783" t="s">
        <v>134</v>
      </c>
      <c r="L5" s="787" t="s">
        <v>948</v>
      </c>
      <c r="M5" s="787" t="s">
        <v>949</v>
      </c>
      <c r="N5" s="782" t="s">
        <v>950</v>
      </c>
    </row>
    <row r="6" spans="1:14" ht="19.5" customHeight="1" x14ac:dyDescent="0.2">
      <c r="A6" s="743"/>
      <c r="B6" s="743"/>
      <c r="C6" s="743"/>
      <c r="D6" s="745"/>
      <c r="E6" s="791"/>
      <c r="F6" s="792"/>
      <c r="G6" s="792"/>
      <c r="H6" s="743"/>
      <c r="I6" s="783"/>
      <c r="J6" s="783"/>
      <c r="K6" s="783"/>
      <c r="L6" s="787"/>
      <c r="M6" s="787"/>
      <c r="N6" s="782"/>
    </row>
    <row r="7" spans="1:14" ht="23.25" customHeight="1" x14ac:dyDescent="0.2">
      <c r="A7" s="743"/>
      <c r="B7" s="743"/>
      <c r="C7" s="743"/>
      <c r="D7" s="745"/>
      <c r="E7" s="791"/>
      <c r="F7" s="792"/>
      <c r="G7" s="792"/>
      <c r="H7" s="743"/>
      <c r="I7" s="783"/>
      <c r="J7" s="783"/>
      <c r="K7" s="783"/>
      <c r="L7" s="787"/>
      <c r="M7" s="787"/>
      <c r="N7" s="782"/>
    </row>
    <row r="8" spans="1:14" ht="67.5" customHeight="1" x14ac:dyDescent="0.2">
      <c r="A8" s="743"/>
      <c r="B8" s="743"/>
      <c r="C8" s="743"/>
      <c r="D8" s="745"/>
      <c r="E8" s="791"/>
      <c r="F8" s="792"/>
      <c r="G8" s="792"/>
      <c r="H8" s="743"/>
      <c r="I8" s="783"/>
      <c r="J8" s="783"/>
      <c r="K8" s="783"/>
      <c r="L8" s="787"/>
      <c r="M8" s="787"/>
      <c r="N8" s="782"/>
    </row>
    <row r="9" spans="1:14" ht="21.75" customHeight="1" x14ac:dyDescent="0.2">
      <c r="A9" s="768" t="s">
        <v>242</v>
      </c>
      <c r="B9" s="768"/>
      <c r="C9" s="768"/>
      <c r="D9" s="768"/>
      <c r="E9" s="768"/>
      <c r="F9" s="768"/>
      <c r="G9" s="768"/>
      <c r="H9" s="768"/>
      <c r="I9" s="768"/>
      <c r="J9" s="768"/>
      <c r="K9" s="768"/>
      <c r="L9" s="181"/>
      <c r="M9" s="217"/>
      <c r="N9" s="229"/>
    </row>
    <row r="10" spans="1:14" ht="19.5" customHeight="1" x14ac:dyDescent="0.2">
      <c r="A10" s="17" t="s">
        <v>141</v>
      </c>
      <c r="B10" s="744" t="s">
        <v>492</v>
      </c>
      <c r="C10" s="744"/>
      <c r="D10" s="744"/>
      <c r="E10" s="744"/>
      <c r="F10" s="744"/>
      <c r="G10" s="744"/>
      <c r="H10" s="744"/>
      <c r="I10" s="744"/>
      <c r="J10" s="744"/>
      <c r="K10" s="744"/>
      <c r="L10" s="182"/>
      <c r="M10" s="218"/>
      <c r="N10" s="211"/>
    </row>
    <row r="11" spans="1:14" s="28" customFormat="1" ht="20.25" customHeight="1" x14ac:dyDescent="0.2">
      <c r="A11" s="17" t="s">
        <v>141</v>
      </c>
      <c r="B11" s="17" t="s">
        <v>141</v>
      </c>
      <c r="C11" s="744" t="s">
        <v>356</v>
      </c>
      <c r="D11" s="744"/>
      <c r="E11" s="744"/>
      <c r="F11" s="744"/>
      <c r="G11" s="744"/>
      <c r="H11" s="744"/>
      <c r="I11" s="744"/>
      <c r="J11" s="744"/>
      <c r="K11" s="744"/>
      <c r="L11" s="183"/>
      <c r="M11" s="219"/>
      <c r="N11" s="212"/>
    </row>
    <row r="12" spans="1:14" ht="79.5" customHeight="1" x14ac:dyDescent="0.2">
      <c r="A12" s="91" t="s">
        <v>141</v>
      </c>
      <c r="B12" s="91" t="s">
        <v>141</v>
      </c>
      <c r="C12" s="91" t="s">
        <v>147</v>
      </c>
      <c r="D12" s="94" t="s">
        <v>357</v>
      </c>
      <c r="E12" s="108" t="s">
        <v>178</v>
      </c>
      <c r="F12" s="145" t="s">
        <v>678</v>
      </c>
      <c r="G12" s="145" t="s">
        <v>657</v>
      </c>
      <c r="H12" s="89" t="s">
        <v>1</v>
      </c>
      <c r="I12" s="92">
        <v>69</v>
      </c>
      <c r="J12" s="255">
        <v>63.5</v>
      </c>
      <c r="K12" s="89" t="s">
        <v>358</v>
      </c>
      <c r="L12" s="151">
        <v>600</v>
      </c>
      <c r="M12" s="151">
        <v>700</v>
      </c>
      <c r="N12" s="89" t="s">
        <v>994</v>
      </c>
    </row>
    <row r="13" spans="1:14" ht="82.5" customHeight="1" x14ac:dyDescent="0.2">
      <c r="A13" s="87" t="s">
        <v>141</v>
      </c>
      <c r="B13" s="87" t="s">
        <v>141</v>
      </c>
      <c r="C13" s="87" t="s">
        <v>150</v>
      </c>
      <c r="D13" s="88" t="s">
        <v>480</v>
      </c>
      <c r="E13" s="108" t="s">
        <v>178</v>
      </c>
      <c r="F13" s="146" t="s">
        <v>659</v>
      </c>
      <c r="G13" s="146" t="s">
        <v>657</v>
      </c>
      <c r="H13" s="97" t="s">
        <v>1</v>
      </c>
      <c r="I13" s="92">
        <v>50</v>
      </c>
      <c r="J13" s="92">
        <v>50</v>
      </c>
      <c r="K13" s="144" t="s">
        <v>381</v>
      </c>
      <c r="L13" s="148">
        <v>35</v>
      </c>
      <c r="M13" s="148">
        <v>36</v>
      </c>
      <c r="N13" s="144" t="s">
        <v>995</v>
      </c>
    </row>
    <row r="14" spans="1:14" ht="51.75" customHeight="1" x14ac:dyDescent="0.2">
      <c r="A14" s="91" t="s">
        <v>141</v>
      </c>
      <c r="B14" s="91" t="s">
        <v>141</v>
      </c>
      <c r="C14" s="91" t="s">
        <v>151</v>
      </c>
      <c r="D14" s="94" t="s">
        <v>330</v>
      </c>
      <c r="E14" s="109" t="s">
        <v>178</v>
      </c>
      <c r="F14" s="154" t="s">
        <v>660</v>
      </c>
      <c r="G14" s="145" t="s">
        <v>657</v>
      </c>
      <c r="H14" s="97" t="s">
        <v>1</v>
      </c>
      <c r="I14" s="92">
        <v>14</v>
      </c>
      <c r="J14" s="92">
        <v>10</v>
      </c>
      <c r="K14" s="89" t="s">
        <v>102</v>
      </c>
      <c r="L14" s="151">
        <v>110</v>
      </c>
      <c r="M14" s="151">
        <v>128</v>
      </c>
      <c r="N14" s="89" t="s">
        <v>996</v>
      </c>
    </row>
    <row r="15" spans="1:14" ht="46.5" customHeight="1" x14ac:dyDescent="0.2">
      <c r="A15" s="91" t="s">
        <v>141</v>
      </c>
      <c r="B15" s="91" t="s">
        <v>141</v>
      </c>
      <c r="C15" s="91" t="s">
        <v>152</v>
      </c>
      <c r="D15" s="94" t="s">
        <v>379</v>
      </c>
      <c r="E15" s="108" t="s">
        <v>178</v>
      </c>
      <c r="F15" s="145" t="s">
        <v>679</v>
      </c>
      <c r="G15" s="145" t="s">
        <v>658</v>
      </c>
      <c r="H15" s="89" t="s">
        <v>1</v>
      </c>
      <c r="I15" s="92">
        <v>50</v>
      </c>
      <c r="J15" s="92">
        <v>1.6</v>
      </c>
      <c r="K15" s="94" t="s">
        <v>362</v>
      </c>
      <c r="L15" s="91" t="s">
        <v>784</v>
      </c>
      <c r="M15" s="91" t="s">
        <v>784</v>
      </c>
      <c r="N15" s="94" t="s">
        <v>1002</v>
      </c>
    </row>
    <row r="16" spans="1:14" ht="69" customHeight="1" x14ac:dyDescent="0.2">
      <c r="A16" s="760" t="s">
        <v>141</v>
      </c>
      <c r="B16" s="760" t="s">
        <v>141</v>
      </c>
      <c r="C16" s="760" t="s">
        <v>18</v>
      </c>
      <c r="D16" s="772" t="s">
        <v>382</v>
      </c>
      <c r="E16" s="775" t="s">
        <v>178</v>
      </c>
      <c r="F16" s="776" t="s">
        <v>661</v>
      </c>
      <c r="G16" s="777" t="s">
        <v>657</v>
      </c>
      <c r="H16" s="97" t="s">
        <v>1</v>
      </c>
      <c r="I16" s="92">
        <v>146.6</v>
      </c>
      <c r="J16" s="92">
        <v>138.1</v>
      </c>
      <c r="K16" s="767" t="s">
        <v>207</v>
      </c>
      <c r="L16" s="781">
        <v>28</v>
      </c>
      <c r="M16" s="781">
        <v>27</v>
      </c>
      <c r="N16" s="767" t="s">
        <v>997</v>
      </c>
    </row>
    <row r="17" spans="1:16" ht="86.25" customHeight="1" x14ac:dyDescent="0.2">
      <c r="A17" s="760"/>
      <c r="B17" s="760"/>
      <c r="C17" s="760"/>
      <c r="D17" s="772"/>
      <c r="E17" s="775"/>
      <c r="F17" s="776"/>
      <c r="G17" s="777"/>
      <c r="H17" s="97" t="s">
        <v>15</v>
      </c>
      <c r="I17" s="92">
        <v>8.1</v>
      </c>
      <c r="J17" s="92">
        <v>8.1</v>
      </c>
      <c r="K17" s="767"/>
      <c r="L17" s="781"/>
      <c r="M17" s="781"/>
      <c r="N17" s="767"/>
    </row>
    <row r="18" spans="1:16" ht="62.25" customHeight="1" x14ac:dyDescent="0.2">
      <c r="A18" s="91" t="s">
        <v>141</v>
      </c>
      <c r="B18" s="91" t="s">
        <v>141</v>
      </c>
      <c r="C18" s="91" t="s">
        <v>2</v>
      </c>
      <c r="D18" s="94" t="s">
        <v>215</v>
      </c>
      <c r="E18" s="108" t="s">
        <v>178</v>
      </c>
      <c r="F18" s="154" t="s">
        <v>662</v>
      </c>
      <c r="G18" s="145" t="s">
        <v>657</v>
      </c>
      <c r="H18" s="97" t="s">
        <v>1</v>
      </c>
      <c r="I18" s="92">
        <v>3</v>
      </c>
      <c r="J18" s="92">
        <v>3</v>
      </c>
      <c r="K18" s="89" t="s">
        <v>194</v>
      </c>
      <c r="L18" s="151">
        <v>1</v>
      </c>
      <c r="M18" s="151">
        <v>1</v>
      </c>
      <c r="N18" s="89" t="s">
        <v>998</v>
      </c>
    </row>
    <row r="19" spans="1:16" ht="16.5" customHeight="1" x14ac:dyDescent="0.2">
      <c r="A19" s="67" t="s">
        <v>141</v>
      </c>
      <c r="B19" s="67" t="s">
        <v>141</v>
      </c>
      <c r="C19" s="774" t="s">
        <v>135</v>
      </c>
      <c r="D19" s="774"/>
      <c r="E19" s="774"/>
      <c r="F19" s="774"/>
      <c r="G19" s="774"/>
      <c r="H19" s="774"/>
      <c r="I19" s="246">
        <f>SUM(I12:I18)</f>
        <v>340.70000000000005</v>
      </c>
      <c r="J19" s="246">
        <f>SUM(J12:J18)</f>
        <v>274.3</v>
      </c>
      <c r="K19" s="247"/>
      <c r="L19" s="248"/>
      <c r="M19" s="249"/>
      <c r="N19" s="250"/>
    </row>
    <row r="20" spans="1:16" ht="17.25" customHeight="1" x14ac:dyDescent="0.2">
      <c r="A20" s="67" t="s">
        <v>141</v>
      </c>
      <c r="B20" s="771" t="s">
        <v>103</v>
      </c>
      <c r="C20" s="771"/>
      <c r="D20" s="771"/>
      <c r="E20" s="771"/>
      <c r="F20" s="771"/>
      <c r="G20" s="771"/>
      <c r="H20" s="771"/>
      <c r="I20" s="246">
        <f t="shared" ref="I20" si="0">+I19</f>
        <v>340.70000000000005</v>
      </c>
      <c r="J20" s="246">
        <f t="shared" ref="J20" si="1">+J19</f>
        <v>274.3</v>
      </c>
      <c r="K20" s="247"/>
      <c r="L20" s="251"/>
      <c r="M20" s="252"/>
      <c r="N20" s="250"/>
    </row>
    <row r="21" spans="1:16" ht="17.25" hidden="1" customHeight="1" x14ac:dyDescent="0.2">
      <c r="A21" s="17"/>
      <c r="B21" s="17"/>
      <c r="C21" s="17"/>
      <c r="D21" s="96"/>
      <c r="E21" s="158"/>
      <c r="F21" s="159"/>
      <c r="G21" s="159"/>
      <c r="H21" s="97" t="s">
        <v>1</v>
      </c>
      <c r="I21" s="92"/>
      <c r="J21" s="205"/>
      <c r="K21" s="93"/>
      <c r="L21" s="184"/>
      <c r="M21" s="220"/>
      <c r="N21" s="213"/>
    </row>
    <row r="22" spans="1:16" ht="17.25" hidden="1" customHeight="1" x14ac:dyDescent="0.2">
      <c r="A22" s="17"/>
      <c r="B22" s="17"/>
      <c r="C22" s="17"/>
      <c r="D22" s="96"/>
      <c r="E22" s="158"/>
      <c r="F22" s="159"/>
      <c r="G22" s="159"/>
      <c r="H22" s="97" t="s">
        <v>15</v>
      </c>
      <c r="I22" s="92"/>
      <c r="J22" s="205"/>
      <c r="K22" s="93"/>
      <c r="L22" s="184"/>
      <c r="M22" s="220"/>
      <c r="N22" s="213"/>
    </row>
    <row r="23" spans="1:16" ht="17.25" hidden="1" customHeight="1" x14ac:dyDescent="0.2">
      <c r="A23" s="17"/>
      <c r="B23" s="17"/>
      <c r="C23" s="17"/>
      <c r="D23" s="96"/>
      <c r="E23" s="158"/>
      <c r="F23" s="159"/>
      <c r="G23" s="159"/>
      <c r="H23" s="97" t="s">
        <v>3</v>
      </c>
      <c r="I23" s="92"/>
      <c r="J23" s="205"/>
      <c r="K23" s="93"/>
      <c r="L23" s="184"/>
      <c r="M23" s="220"/>
      <c r="N23" s="213"/>
    </row>
    <row r="24" spans="1:16" ht="17.25" hidden="1" customHeight="1" x14ac:dyDescent="0.2">
      <c r="A24" s="17"/>
      <c r="B24" s="17"/>
      <c r="C24" s="17"/>
      <c r="D24" s="96"/>
      <c r="E24" s="158"/>
      <c r="F24" s="159"/>
      <c r="G24" s="159"/>
      <c r="H24" s="97" t="s">
        <v>4</v>
      </c>
      <c r="I24" s="92"/>
      <c r="J24" s="205"/>
      <c r="K24" s="93"/>
      <c r="L24" s="184"/>
      <c r="M24" s="220"/>
      <c r="N24" s="213"/>
    </row>
    <row r="25" spans="1:16" ht="17.25" hidden="1" customHeight="1" x14ac:dyDescent="0.2">
      <c r="A25" s="17"/>
      <c r="B25" s="17"/>
      <c r="C25" s="17"/>
      <c r="D25" s="96"/>
      <c r="E25" s="158"/>
      <c r="F25" s="159"/>
      <c r="G25" s="159"/>
      <c r="H25" s="97" t="s">
        <v>19</v>
      </c>
      <c r="I25" s="92"/>
      <c r="J25" s="205"/>
      <c r="K25" s="93"/>
      <c r="L25" s="184"/>
      <c r="M25" s="220"/>
      <c r="N25" s="213"/>
      <c r="O25" s="53"/>
      <c r="P25" s="53"/>
    </row>
    <row r="26" spans="1:16" ht="22.5" customHeight="1" x14ac:dyDescent="0.2">
      <c r="A26" s="17" t="s">
        <v>142</v>
      </c>
      <c r="B26" s="744" t="s">
        <v>359</v>
      </c>
      <c r="C26" s="744"/>
      <c r="D26" s="744"/>
      <c r="E26" s="744"/>
      <c r="F26" s="744"/>
      <c r="G26" s="744"/>
      <c r="H26" s="744"/>
      <c r="I26" s="744"/>
      <c r="J26" s="744"/>
      <c r="K26" s="744"/>
      <c r="L26" s="182"/>
      <c r="M26" s="218"/>
      <c r="N26" s="211"/>
    </row>
    <row r="27" spans="1:16" ht="20.25" customHeight="1" x14ac:dyDescent="0.2">
      <c r="A27" s="17" t="s">
        <v>142</v>
      </c>
      <c r="B27" s="17" t="s">
        <v>141</v>
      </c>
      <c r="C27" s="744" t="s">
        <v>360</v>
      </c>
      <c r="D27" s="744"/>
      <c r="E27" s="744"/>
      <c r="F27" s="744"/>
      <c r="G27" s="744"/>
      <c r="H27" s="744"/>
      <c r="I27" s="744"/>
      <c r="J27" s="744"/>
      <c r="K27" s="744"/>
      <c r="L27" s="182"/>
      <c r="M27" s="218"/>
      <c r="N27" s="211"/>
    </row>
    <row r="28" spans="1:16" ht="25.5" customHeight="1" x14ac:dyDescent="0.2">
      <c r="A28" s="760" t="s">
        <v>142</v>
      </c>
      <c r="B28" s="760" t="s">
        <v>141</v>
      </c>
      <c r="C28" s="770" t="s">
        <v>141</v>
      </c>
      <c r="D28" s="767" t="s">
        <v>329</v>
      </c>
      <c r="E28" s="749">
        <v>1</v>
      </c>
      <c r="F28" s="773" t="s">
        <v>664</v>
      </c>
      <c r="G28" s="773" t="s">
        <v>665</v>
      </c>
      <c r="H28" s="89" t="s">
        <v>15</v>
      </c>
      <c r="I28" s="92">
        <v>855</v>
      </c>
      <c r="J28" s="92">
        <v>855</v>
      </c>
      <c r="K28" s="769" t="s">
        <v>172</v>
      </c>
      <c r="L28" s="781">
        <v>100</v>
      </c>
      <c r="M28" s="781">
        <v>100</v>
      </c>
      <c r="N28" s="769" t="s">
        <v>956</v>
      </c>
    </row>
    <row r="29" spans="1:16" ht="21.75" customHeight="1" x14ac:dyDescent="0.2">
      <c r="A29" s="760"/>
      <c r="B29" s="760"/>
      <c r="C29" s="770"/>
      <c r="D29" s="767"/>
      <c r="E29" s="749"/>
      <c r="F29" s="773"/>
      <c r="G29" s="773"/>
      <c r="H29" s="89" t="s">
        <v>1</v>
      </c>
      <c r="I29" s="92">
        <v>57.2</v>
      </c>
      <c r="J29" s="92">
        <v>57.2</v>
      </c>
      <c r="K29" s="769"/>
      <c r="L29" s="781"/>
      <c r="M29" s="781"/>
      <c r="N29" s="769"/>
    </row>
    <row r="30" spans="1:16" ht="45" customHeight="1" x14ac:dyDescent="0.2">
      <c r="A30" s="95" t="s">
        <v>142</v>
      </c>
      <c r="B30" s="95" t="s">
        <v>141</v>
      </c>
      <c r="C30" s="95" t="s">
        <v>142</v>
      </c>
      <c r="D30" s="90" t="s">
        <v>331</v>
      </c>
      <c r="E30" s="161">
        <v>1</v>
      </c>
      <c r="F30" s="154" t="s">
        <v>668</v>
      </c>
      <c r="G30" s="154" t="s">
        <v>658</v>
      </c>
      <c r="H30" s="89" t="s">
        <v>1</v>
      </c>
      <c r="I30" s="92">
        <v>30</v>
      </c>
      <c r="J30" s="92">
        <v>30</v>
      </c>
      <c r="K30" s="90" t="s">
        <v>361</v>
      </c>
      <c r="L30" s="185">
        <v>100</v>
      </c>
      <c r="M30" s="185">
        <v>100</v>
      </c>
      <c r="N30" s="90" t="s">
        <v>1003</v>
      </c>
    </row>
    <row r="31" spans="1:16" ht="23.25" customHeight="1" x14ac:dyDescent="0.2">
      <c r="A31" s="760" t="s">
        <v>142</v>
      </c>
      <c r="B31" s="760" t="s">
        <v>141</v>
      </c>
      <c r="C31" s="760" t="s">
        <v>143</v>
      </c>
      <c r="D31" s="767" t="s">
        <v>157</v>
      </c>
      <c r="E31" s="748">
        <v>1</v>
      </c>
      <c r="F31" s="776" t="s">
        <v>666</v>
      </c>
      <c r="G31" s="776" t="s">
        <v>667</v>
      </c>
      <c r="H31" s="89" t="s">
        <v>1</v>
      </c>
      <c r="I31" s="59">
        <v>99.1</v>
      </c>
      <c r="J31" s="59">
        <v>86.7</v>
      </c>
      <c r="K31" s="767" t="s">
        <v>491</v>
      </c>
      <c r="L31" s="781">
        <v>100</v>
      </c>
      <c r="M31" s="781">
        <v>100</v>
      </c>
      <c r="N31" s="767" t="s">
        <v>1004</v>
      </c>
    </row>
    <row r="32" spans="1:16" ht="23.25" customHeight="1" x14ac:dyDescent="0.2">
      <c r="A32" s="760"/>
      <c r="B32" s="760"/>
      <c r="C32" s="760"/>
      <c r="D32" s="767"/>
      <c r="E32" s="749"/>
      <c r="F32" s="778"/>
      <c r="G32" s="778"/>
      <c r="H32" s="89" t="s">
        <v>3</v>
      </c>
      <c r="I32" s="59">
        <v>58.4</v>
      </c>
      <c r="J32" s="59">
        <v>56.1</v>
      </c>
      <c r="K32" s="767"/>
      <c r="L32" s="781"/>
      <c r="M32" s="781"/>
      <c r="N32" s="767"/>
    </row>
    <row r="33" spans="1:14" ht="23.25" customHeight="1" x14ac:dyDescent="0.2">
      <c r="A33" s="760"/>
      <c r="B33" s="760"/>
      <c r="C33" s="760"/>
      <c r="D33" s="767"/>
      <c r="E33" s="749"/>
      <c r="F33" s="778"/>
      <c r="G33" s="778"/>
      <c r="H33" s="89" t="s">
        <v>4</v>
      </c>
      <c r="I33" s="59">
        <v>5.0999999999999996</v>
      </c>
      <c r="J33" s="59">
        <v>5</v>
      </c>
      <c r="K33" s="767"/>
      <c r="L33" s="781"/>
      <c r="M33" s="781"/>
      <c r="N33" s="767"/>
    </row>
    <row r="34" spans="1:14" ht="58.5" customHeight="1" x14ac:dyDescent="0.2">
      <c r="A34" s="91" t="s">
        <v>142</v>
      </c>
      <c r="B34" s="91" t="s">
        <v>141</v>
      </c>
      <c r="C34" s="95" t="s">
        <v>144</v>
      </c>
      <c r="D34" s="90" t="s">
        <v>532</v>
      </c>
      <c r="E34" s="161">
        <v>1</v>
      </c>
      <c r="F34" s="154" t="s">
        <v>668</v>
      </c>
      <c r="G34" s="154" t="s">
        <v>657</v>
      </c>
      <c r="H34" s="62" t="s">
        <v>1</v>
      </c>
      <c r="I34" s="92">
        <v>100</v>
      </c>
      <c r="J34" s="92">
        <v>94.2</v>
      </c>
      <c r="K34" s="90" t="s">
        <v>205</v>
      </c>
      <c r="L34" s="151">
        <v>4</v>
      </c>
      <c r="M34" s="151">
        <v>4</v>
      </c>
      <c r="N34" s="90" t="s">
        <v>999</v>
      </c>
    </row>
    <row r="35" spans="1:14" ht="45.75" customHeight="1" x14ac:dyDescent="0.2">
      <c r="A35" s="87" t="s">
        <v>142</v>
      </c>
      <c r="B35" s="87" t="s">
        <v>141</v>
      </c>
      <c r="C35" s="98" t="s">
        <v>145</v>
      </c>
      <c r="D35" s="85" t="s">
        <v>481</v>
      </c>
      <c r="E35" s="161">
        <v>1</v>
      </c>
      <c r="F35" s="154" t="s">
        <v>668</v>
      </c>
      <c r="G35" s="154" t="s">
        <v>657</v>
      </c>
      <c r="H35" s="89" t="s">
        <v>1</v>
      </c>
      <c r="I35" s="92">
        <v>50</v>
      </c>
      <c r="J35" s="92">
        <v>50</v>
      </c>
      <c r="K35" s="85" t="s">
        <v>582</v>
      </c>
      <c r="L35" s="87" t="s">
        <v>935</v>
      </c>
      <c r="M35" s="87" t="s">
        <v>935</v>
      </c>
      <c r="N35" s="89" t="s">
        <v>1000</v>
      </c>
    </row>
    <row r="36" spans="1:14" ht="49.5" customHeight="1" x14ac:dyDescent="0.2">
      <c r="A36" s="87" t="s">
        <v>142</v>
      </c>
      <c r="B36" s="87" t="s">
        <v>141</v>
      </c>
      <c r="C36" s="87" t="s">
        <v>146</v>
      </c>
      <c r="D36" s="85" t="s">
        <v>441</v>
      </c>
      <c r="E36" s="161">
        <v>1</v>
      </c>
      <c r="F36" s="154" t="s">
        <v>668</v>
      </c>
      <c r="G36" s="154" t="s">
        <v>657</v>
      </c>
      <c r="H36" s="89" t="s">
        <v>1</v>
      </c>
      <c r="I36" s="92">
        <v>20</v>
      </c>
      <c r="J36" s="92">
        <v>20</v>
      </c>
      <c r="K36" s="85" t="s">
        <v>442</v>
      </c>
      <c r="L36" s="87" t="s">
        <v>778</v>
      </c>
      <c r="M36" s="87" t="s">
        <v>778</v>
      </c>
      <c r="N36" s="85" t="s">
        <v>1005</v>
      </c>
    </row>
    <row r="37" spans="1:14" ht="58.5" customHeight="1" x14ac:dyDescent="0.2">
      <c r="A37" s="91" t="s">
        <v>142</v>
      </c>
      <c r="B37" s="91" t="s">
        <v>141</v>
      </c>
      <c r="C37" s="91" t="s">
        <v>147</v>
      </c>
      <c r="D37" s="94" t="s">
        <v>581</v>
      </c>
      <c r="E37" s="108" t="s">
        <v>178</v>
      </c>
      <c r="F37" s="145" t="s">
        <v>670</v>
      </c>
      <c r="G37" s="145" t="s">
        <v>665</v>
      </c>
      <c r="H37" s="89" t="s">
        <v>1</v>
      </c>
      <c r="I37" s="92">
        <v>40.4</v>
      </c>
      <c r="J37" s="92">
        <v>40.299999999999997</v>
      </c>
      <c r="K37" s="94" t="s">
        <v>172</v>
      </c>
      <c r="L37" s="91" t="s">
        <v>173</v>
      </c>
      <c r="M37" s="91" t="s">
        <v>173</v>
      </c>
      <c r="N37" s="94" t="s">
        <v>1006</v>
      </c>
    </row>
    <row r="38" spans="1:14" ht="48.75" customHeight="1" x14ac:dyDescent="0.2">
      <c r="A38" s="763" t="s">
        <v>142</v>
      </c>
      <c r="B38" s="763" t="s">
        <v>141</v>
      </c>
      <c r="C38" s="763" t="s">
        <v>148</v>
      </c>
      <c r="D38" s="758" t="s">
        <v>513</v>
      </c>
      <c r="E38" s="753" t="s">
        <v>178</v>
      </c>
      <c r="F38" s="751" t="s">
        <v>669</v>
      </c>
      <c r="G38" s="146" t="s">
        <v>667</v>
      </c>
      <c r="H38" s="89" t="s">
        <v>1</v>
      </c>
      <c r="I38" s="92">
        <v>40</v>
      </c>
      <c r="J38" s="92">
        <v>20.6</v>
      </c>
      <c r="K38" s="758" t="s">
        <v>519</v>
      </c>
      <c r="L38" s="756" t="s">
        <v>536</v>
      </c>
      <c r="M38" s="756" t="s">
        <v>485</v>
      </c>
      <c r="N38" s="758" t="s">
        <v>1007</v>
      </c>
    </row>
    <row r="39" spans="1:14" ht="42.75" customHeight="1" x14ac:dyDescent="0.2">
      <c r="A39" s="764"/>
      <c r="B39" s="764"/>
      <c r="C39" s="764"/>
      <c r="D39" s="759"/>
      <c r="E39" s="754"/>
      <c r="F39" s="752"/>
      <c r="G39" s="157"/>
      <c r="H39" s="89" t="s">
        <v>12</v>
      </c>
      <c r="I39" s="92">
        <v>400</v>
      </c>
      <c r="J39" s="92">
        <v>0</v>
      </c>
      <c r="K39" s="759"/>
      <c r="L39" s="757"/>
      <c r="M39" s="757"/>
      <c r="N39" s="759"/>
    </row>
    <row r="40" spans="1:14" ht="48" customHeight="1" x14ac:dyDescent="0.2">
      <c r="A40" s="98" t="s">
        <v>142</v>
      </c>
      <c r="B40" s="98" t="s">
        <v>141</v>
      </c>
      <c r="C40" s="98" t="s">
        <v>151</v>
      </c>
      <c r="D40" s="27" t="s">
        <v>638</v>
      </c>
      <c r="E40" s="160">
        <v>1</v>
      </c>
      <c r="F40" s="156" t="s">
        <v>668</v>
      </c>
      <c r="G40" s="156" t="s">
        <v>658</v>
      </c>
      <c r="H40" s="89" t="s">
        <v>639</v>
      </c>
      <c r="I40" s="92">
        <v>25</v>
      </c>
      <c r="J40" s="92">
        <v>25</v>
      </c>
      <c r="K40" s="88" t="s">
        <v>640</v>
      </c>
      <c r="L40" s="98" t="s">
        <v>173</v>
      </c>
      <c r="M40" s="98" t="s">
        <v>173</v>
      </c>
      <c r="N40" s="88" t="s">
        <v>1001</v>
      </c>
    </row>
    <row r="41" spans="1:14" ht="33" customHeight="1" x14ac:dyDescent="0.2">
      <c r="A41" s="756" t="s">
        <v>142</v>
      </c>
      <c r="B41" s="756" t="s">
        <v>141</v>
      </c>
      <c r="C41" s="756" t="s">
        <v>152</v>
      </c>
      <c r="D41" s="758" t="s">
        <v>918</v>
      </c>
      <c r="E41" s="753" t="s">
        <v>178</v>
      </c>
      <c r="F41" s="779" t="s">
        <v>920</v>
      </c>
      <c r="G41" s="779" t="s">
        <v>676</v>
      </c>
      <c r="H41" s="89" t="s">
        <v>1</v>
      </c>
      <c r="I41" s="92">
        <v>0.5</v>
      </c>
      <c r="J41" s="92">
        <v>0</v>
      </c>
      <c r="K41" s="758" t="s">
        <v>919</v>
      </c>
      <c r="L41" s="763" t="s">
        <v>784</v>
      </c>
      <c r="M41" s="763" t="s">
        <v>784</v>
      </c>
      <c r="N41" s="758" t="s">
        <v>1008</v>
      </c>
    </row>
    <row r="42" spans="1:14" ht="33" customHeight="1" x14ac:dyDescent="0.2">
      <c r="A42" s="757"/>
      <c r="B42" s="757"/>
      <c r="C42" s="757"/>
      <c r="D42" s="759"/>
      <c r="E42" s="754"/>
      <c r="F42" s="780"/>
      <c r="G42" s="780"/>
      <c r="H42" s="89" t="s">
        <v>3</v>
      </c>
      <c r="I42" s="92">
        <v>6.2</v>
      </c>
      <c r="J42" s="92">
        <v>0</v>
      </c>
      <c r="K42" s="759"/>
      <c r="L42" s="764"/>
      <c r="M42" s="764"/>
      <c r="N42" s="759"/>
    </row>
    <row r="43" spans="1:14" ht="20.25" customHeight="1" x14ac:dyDescent="0.2">
      <c r="A43" s="17" t="s">
        <v>142</v>
      </c>
      <c r="B43" s="17" t="s">
        <v>141</v>
      </c>
      <c r="C43" s="746" t="s">
        <v>135</v>
      </c>
      <c r="D43" s="746"/>
      <c r="E43" s="746"/>
      <c r="F43" s="746"/>
      <c r="G43" s="746"/>
      <c r="H43" s="746"/>
      <c r="I43" s="246">
        <f>SUM(I28:I42)</f>
        <v>1786.9</v>
      </c>
      <c r="J43" s="246">
        <f>SUM(J28:J42)</f>
        <v>1340.1</v>
      </c>
      <c r="K43" s="20"/>
      <c r="L43" s="186"/>
      <c r="M43" s="221"/>
      <c r="N43" s="214"/>
    </row>
    <row r="44" spans="1:14" ht="16.5" customHeight="1" x14ac:dyDescent="0.2">
      <c r="A44" s="17" t="s">
        <v>142</v>
      </c>
      <c r="B44" s="750" t="s">
        <v>103</v>
      </c>
      <c r="C44" s="750"/>
      <c r="D44" s="750"/>
      <c r="E44" s="750"/>
      <c r="F44" s="750"/>
      <c r="G44" s="750"/>
      <c r="H44" s="750"/>
      <c r="I44" s="253">
        <f t="shared" ref="I44" si="2">+I43</f>
        <v>1786.9</v>
      </c>
      <c r="J44" s="253">
        <f t="shared" ref="J44" si="3">+J43</f>
        <v>1340.1</v>
      </c>
      <c r="K44" s="21"/>
      <c r="L44" s="187"/>
      <c r="M44" s="222"/>
      <c r="N44" s="215"/>
    </row>
    <row r="45" spans="1:14" ht="20.25" customHeight="1" x14ac:dyDescent="0.2">
      <c r="A45" s="755" t="s">
        <v>137</v>
      </c>
      <c r="B45" s="755"/>
      <c r="C45" s="755"/>
      <c r="D45" s="755"/>
      <c r="E45" s="755"/>
      <c r="F45" s="755"/>
      <c r="G45" s="755"/>
      <c r="H45" s="755"/>
      <c r="I45" s="254">
        <f>+I44+I20</f>
        <v>2127.6000000000004</v>
      </c>
      <c r="J45" s="254">
        <f>+J44+J20</f>
        <v>1614.3999999999999</v>
      </c>
      <c r="K45" s="119"/>
      <c r="L45" s="142"/>
      <c r="M45" s="223"/>
      <c r="N45" s="216"/>
    </row>
    <row r="46" spans="1:14" ht="14.25" customHeight="1" x14ac:dyDescent="0.2">
      <c r="A46" s="746" t="s">
        <v>156</v>
      </c>
      <c r="B46" s="746"/>
      <c r="C46" s="746"/>
      <c r="D46" s="746"/>
      <c r="E46" s="746"/>
      <c r="F46" s="746"/>
      <c r="G46" s="746"/>
      <c r="H46" s="746"/>
      <c r="I46" s="734">
        <f>+I45-I47-I54</f>
        <v>2.8421709430404007E-13</v>
      </c>
      <c r="J46" s="734">
        <f>+J45-J47-J54</f>
        <v>-3.1974423109204508E-13</v>
      </c>
      <c r="K46" s="119"/>
      <c r="L46" s="142"/>
      <c r="M46" s="223"/>
      <c r="N46" s="216"/>
    </row>
    <row r="47" spans="1:14" ht="19.5" customHeight="1" x14ac:dyDescent="0.2">
      <c r="A47" s="747" t="s">
        <v>17</v>
      </c>
      <c r="B47" s="747"/>
      <c r="C47" s="747"/>
      <c r="D47" s="747"/>
      <c r="E47" s="747"/>
      <c r="F47" s="747"/>
      <c r="G47" s="747"/>
      <c r="H47" s="747"/>
      <c r="I47" s="256">
        <f t="shared" ref="I47" si="4">SUM(I48:I53)</f>
        <v>2057.9</v>
      </c>
      <c r="J47" s="256">
        <f t="shared" ref="J47" si="5">SUM(J48:J53)</f>
        <v>1553.3000000000002</v>
      </c>
      <c r="K47" s="119"/>
      <c r="L47" s="142"/>
      <c r="M47" s="223"/>
      <c r="N47" s="216"/>
    </row>
    <row r="48" spans="1:14" ht="14.25" customHeight="1" x14ac:dyDescent="0.2">
      <c r="A48" s="765" t="s">
        <v>104</v>
      </c>
      <c r="B48" s="765"/>
      <c r="C48" s="765"/>
      <c r="D48" s="765"/>
      <c r="E48" s="765"/>
      <c r="F48" s="765"/>
      <c r="G48" s="765"/>
      <c r="H48" s="765"/>
      <c r="I48" s="257">
        <f>+I40+I38+I37+I36+I35+I34+I31+I30+I18+I16+I15+I14+I13+I12+I29+I41</f>
        <v>794.80000000000007</v>
      </c>
      <c r="J48" s="257">
        <f>+J40+J38+J37+J36+J35+J34+J31+J30+J18+J16+J15+J14+J13+J12+J29+J41</f>
        <v>690.2</v>
      </c>
      <c r="K48" s="119"/>
      <c r="L48" s="142"/>
      <c r="M48" s="223"/>
      <c r="N48" s="216"/>
    </row>
    <row r="49" spans="1:14" ht="15.75" customHeight="1" x14ac:dyDescent="0.2">
      <c r="A49" s="765" t="s">
        <v>168</v>
      </c>
      <c r="B49" s="765"/>
      <c r="C49" s="765"/>
      <c r="D49" s="765"/>
      <c r="E49" s="765"/>
      <c r="F49" s="765"/>
      <c r="G49" s="765"/>
      <c r="H49" s="765"/>
      <c r="I49" s="258">
        <f>+I28+I17</f>
        <v>863.1</v>
      </c>
      <c r="J49" s="258">
        <f>+J28+J17</f>
        <v>863.1</v>
      </c>
      <c r="K49" s="119"/>
      <c r="L49" s="142"/>
      <c r="M49" s="223"/>
      <c r="N49" s="216"/>
    </row>
    <row r="50" spans="1:14" ht="16.5" customHeight="1" x14ac:dyDescent="0.2">
      <c r="A50" s="765" t="s">
        <v>105</v>
      </c>
      <c r="B50" s="765"/>
      <c r="C50" s="765"/>
      <c r="D50" s="765"/>
      <c r="E50" s="765"/>
      <c r="F50" s="765"/>
      <c r="G50" s="765"/>
      <c r="H50" s="765"/>
      <c r="I50" s="258"/>
      <c r="J50" s="258"/>
      <c r="K50" s="119"/>
      <c r="L50" s="142"/>
      <c r="M50" s="223"/>
      <c r="N50" s="216"/>
    </row>
    <row r="51" spans="1:14" ht="15" customHeight="1" x14ac:dyDescent="0.2">
      <c r="A51" s="765" t="s">
        <v>106</v>
      </c>
      <c r="B51" s="765"/>
      <c r="C51" s="765"/>
      <c r="D51" s="765"/>
      <c r="E51" s="765"/>
      <c r="F51" s="765"/>
      <c r="G51" s="765"/>
      <c r="H51" s="765"/>
      <c r="I51" s="258"/>
      <c r="J51" s="258"/>
      <c r="K51" s="119"/>
      <c r="L51" s="142"/>
      <c r="M51" s="223"/>
      <c r="N51" s="216"/>
    </row>
    <row r="52" spans="1:14" ht="13.5" customHeight="1" x14ac:dyDescent="0.2">
      <c r="A52" s="765" t="s">
        <v>109</v>
      </c>
      <c r="B52" s="765"/>
      <c r="C52" s="765"/>
      <c r="D52" s="765"/>
      <c r="E52" s="765"/>
      <c r="F52" s="765"/>
      <c r="G52" s="765"/>
      <c r="H52" s="765"/>
      <c r="I52" s="257">
        <f>+I39</f>
        <v>400</v>
      </c>
      <c r="J52" s="257">
        <f>+J39</f>
        <v>0</v>
      </c>
      <c r="K52" s="119"/>
      <c r="L52" s="142"/>
      <c r="M52" s="223"/>
      <c r="N52" s="216"/>
    </row>
    <row r="53" spans="1:14" ht="12.75" customHeight="1" x14ac:dyDescent="0.2">
      <c r="A53" s="765" t="s">
        <v>110</v>
      </c>
      <c r="B53" s="765"/>
      <c r="C53" s="765"/>
      <c r="D53" s="765"/>
      <c r="E53" s="765"/>
      <c r="F53" s="765"/>
      <c r="G53" s="765"/>
      <c r="H53" s="765"/>
      <c r="I53" s="258"/>
      <c r="J53" s="258"/>
      <c r="K53" s="119"/>
      <c r="L53" s="142"/>
      <c r="M53" s="223"/>
      <c r="N53" s="216"/>
    </row>
    <row r="54" spans="1:14" ht="16.5" customHeight="1" x14ac:dyDescent="0.2">
      <c r="A54" s="766" t="s">
        <v>16</v>
      </c>
      <c r="B54" s="766"/>
      <c r="C54" s="766"/>
      <c r="D54" s="766"/>
      <c r="E54" s="766"/>
      <c r="F54" s="766"/>
      <c r="G54" s="766"/>
      <c r="H54" s="766"/>
      <c r="I54" s="256">
        <f t="shared" ref="I54" si="6">+I55+I56+I57+I58</f>
        <v>69.699999999999989</v>
      </c>
      <c r="J54" s="256">
        <f t="shared" ref="J54" si="7">+J55+J56+J57+J58</f>
        <v>61.1</v>
      </c>
      <c r="K54" s="119"/>
      <c r="L54" s="142"/>
      <c r="M54" s="223"/>
      <c r="N54" s="216"/>
    </row>
    <row r="55" spans="1:14" ht="12.75" customHeight="1" x14ac:dyDescent="0.2">
      <c r="A55" s="765" t="s">
        <v>107</v>
      </c>
      <c r="B55" s="765"/>
      <c r="C55" s="765"/>
      <c r="D55" s="765"/>
      <c r="E55" s="765"/>
      <c r="F55" s="765"/>
      <c r="G55" s="765"/>
      <c r="H55" s="765"/>
      <c r="I55" s="257">
        <f>+I32+I42</f>
        <v>64.599999999999994</v>
      </c>
      <c r="J55" s="257">
        <f>+J32+J42</f>
        <v>56.1</v>
      </c>
      <c r="K55" s="119"/>
      <c r="L55" s="142"/>
      <c r="M55" s="223"/>
      <c r="N55" s="216"/>
    </row>
    <row r="56" spans="1:14" ht="12.75" customHeight="1" x14ac:dyDescent="0.2">
      <c r="A56" s="765" t="s">
        <v>108</v>
      </c>
      <c r="B56" s="765"/>
      <c r="C56" s="765"/>
      <c r="D56" s="765"/>
      <c r="E56" s="765"/>
      <c r="F56" s="765"/>
      <c r="G56" s="765"/>
      <c r="H56" s="765"/>
      <c r="I56" s="257">
        <f>+I33</f>
        <v>5.0999999999999996</v>
      </c>
      <c r="J56" s="257">
        <f>+J33</f>
        <v>5</v>
      </c>
      <c r="K56" s="119"/>
      <c r="L56" s="142"/>
      <c r="M56" s="223"/>
      <c r="N56" s="216"/>
    </row>
    <row r="57" spans="1:14" ht="12.75" customHeight="1" x14ac:dyDescent="0.2">
      <c r="A57" s="765" t="s">
        <v>111</v>
      </c>
      <c r="B57" s="765"/>
      <c r="C57" s="765"/>
      <c r="D57" s="765"/>
      <c r="E57" s="765"/>
      <c r="F57" s="765"/>
      <c r="G57" s="765"/>
      <c r="H57" s="765"/>
      <c r="I57" s="257"/>
      <c r="J57" s="257"/>
      <c r="K57" s="119"/>
      <c r="L57" s="142"/>
      <c r="M57" s="223"/>
      <c r="N57" s="216"/>
    </row>
    <row r="58" spans="1:14" ht="12.75" customHeight="1" x14ac:dyDescent="0.2">
      <c r="A58" s="765" t="s">
        <v>112</v>
      </c>
      <c r="B58" s="765"/>
      <c r="C58" s="765"/>
      <c r="D58" s="765"/>
      <c r="E58" s="765"/>
      <c r="F58" s="765"/>
      <c r="G58" s="765"/>
      <c r="H58" s="765"/>
      <c r="I58" s="258"/>
      <c r="J58" s="258"/>
      <c r="K58" s="119"/>
      <c r="L58" s="142"/>
      <c r="M58" s="223"/>
      <c r="N58" s="216"/>
    </row>
    <row r="59" spans="1:14" x14ac:dyDescent="0.2">
      <c r="A59" s="761"/>
      <c r="B59" s="761"/>
      <c r="C59" s="761"/>
      <c r="D59" s="761"/>
      <c r="E59" s="761"/>
      <c r="F59" s="761"/>
      <c r="G59" s="761"/>
      <c r="H59" s="761"/>
      <c r="I59" s="762"/>
      <c r="J59" s="206"/>
      <c r="K59" s="54"/>
      <c r="N59" s="54"/>
    </row>
    <row r="60" spans="1:14" x14ac:dyDescent="0.2">
      <c r="K60" s="19"/>
      <c r="N60" s="54"/>
    </row>
    <row r="61" spans="1:14" x14ac:dyDescent="0.2">
      <c r="K61" s="19"/>
      <c r="N61" s="54"/>
    </row>
    <row r="62" spans="1:14" x14ac:dyDescent="0.2">
      <c r="K62" s="19"/>
      <c r="N62" s="54"/>
    </row>
    <row r="63" spans="1:14" x14ac:dyDescent="0.2">
      <c r="K63" s="19"/>
      <c r="N63" s="54"/>
    </row>
    <row r="64" spans="1:14" x14ac:dyDescent="0.2">
      <c r="K64" s="19"/>
      <c r="N64" s="54"/>
    </row>
    <row r="65" spans="11:14" x14ac:dyDescent="0.2">
      <c r="K65" s="19"/>
      <c r="N65" s="54"/>
    </row>
    <row r="66" spans="11:14" x14ac:dyDescent="0.2">
      <c r="K66" s="19"/>
      <c r="N66" s="54"/>
    </row>
    <row r="67" spans="11:14" x14ac:dyDescent="0.2">
      <c r="K67" s="19"/>
      <c r="N67" s="54"/>
    </row>
    <row r="68" spans="11:14" x14ac:dyDescent="0.2">
      <c r="K68" s="19"/>
      <c r="N68" s="54"/>
    </row>
    <row r="69" spans="11:14" x14ac:dyDescent="0.2">
      <c r="K69" s="19"/>
      <c r="N69" s="54"/>
    </row>
    <row r="70" spans="11:14" x14ac:dyDescent="0.2">
      <c r="K70" s="19"/>
      <c r="N70" s="54"/>
    </row>
    <row r="71" spans="11:14" x14ac:dyDescent="0.2">
      <c r="K71" s="19"/>
      <c r="N71" s="54"/>
    </row>
    <row r="72" spans="11:14" x14ac:dyDescent="0.2">
      <c r="K72" s="19"/>
      <c r="N72" s="54"/>
    </row>
    <row r="73" spans="11:14" x14ac:dyDescent="0.2">
      <c r="K73" s="19"/>
      <c r="N73" s="54"/>
    </row>
    <row r="74" spans="11:14" x14ac:dyDescent="0.2">
      <c r="K74" s="19"/>
      <c r="N74" s="54"/>
    </row>
    <row r="75" spans="11:14" x14ac:dyDescent="0.2">
      <c r="K75" s="19"/>
      <c r="N75" s="54"/>
    </row>
    <row r="76" spans="11:14" x14ac:dyDescent="0.2">
      <c r="K76" s="19"/>
      <c r="N76" s="54"/>
    </row>
    <row r="77" spans="11:14" x14ac:dyDescent="0.2">
      <c r="K77" s="19"/>
      <c r="N77" s="54"/>
    </row>
    <row r="78" spans="11:14" x14ac:dyDescent="0.2">
      <c r="K78" s="19"/>
      <c r="N78" s="54"/>
    </row>
    <row r="79" spans="11:14" x14ac:dyDescent="0.2">
      <c r="K79" s="19"/>
      <c r="N79" s="54"/>
    </row>
    <row r="80" spans="11:14" x14ac:dyDescent="0.2">
      <c r="K80" s="19"/>
      <c r="N80" s="54"/>
    </row>
  </sheetData>
  <mergeCells count="97">
    <mergeCell ref="J4:J8"/>
    <mergeCell ref="K4:N4"/>
    <mergeCell ref="L5:L8"/>
    <mergeCell ref="M5:M8"/>
    <mergeCell ref="A1:C1"/>
    <mergeCell ref="A2:N2"/>
    <mergeCell ref="K1:N1"/>
    <mergeCell ref="A4:A8"/>
    <mergeCell ref="B4:B8"/>
    <mergeCell ref="C4:C8"/>
    <mergeCell ref="I4:I8"/>
    <mergeCell ref="E4:E8"/>
    <mergeCell ref="F4:F8"/>
    <mergeCell ref="G4:G8"/>
    <mergeCell ref="A3:L3"/>
    <mergeCell ref="K5:K8"/>
    <mergeCell ref="L16:L17"/>
    <mergeCell ref="L31:L33"/>
    <mergeCell ref="L28:L29"/>
    <mergeCell ref="M41:M42"/>
    <mergeCell ref="N5:N8"/>
    <mergeCell ref="N16:N17"/>
    <mergeCell ref="N28:N29"/>
    <mergeCell ref="N31:N33"/>
    <mergeCell ref="N38:N39"/>
    <mergeCell ref="N41:N42"/>
    <mergeCell ref="M16:M17"/>
    <mergeCell ref="M28:M29"/>
    <mergeCell ref="M31:M33"/>
    <mergeCell ref="M38:M39"/>
    <mergeCell ref="A48:H48"/>
    <mergeCell ref="F31:F33"/>
    <mergeCell ref="G31:G33"/>
    <mergeCell ref="K38:K39"/>
    <mergeCell ref="L38:L39"/>
    <mergeCell ref="A31:A33"/>
    <mergeCell ref="K41:K42"/>
    <mergeCell ref="L41:L42"/>
    <mergeCell ref="F41:F42"/>
    <mergeCell ref="G41:G42"/>
    <mergeCell ref="E41:E42"/>
    <mergeCell ref="C19:H19"/>
    <mergeCell ref="C27:K27"/>
    <mergeCell ref="K16:K17"/>
    <mergeCell ref="C16:C17"/>
    <mergeCell ref="D31:D33"/>
    <mergeCell ref="E16:E17"/>
    <mergeCell ref="F16:F17"/>
    <mergeCell ref="G16:G17"/>
    <mergeCell ref="B10:K10"/>
    <mergeCell ref="C31:C33"/>
    <mergeCell ref="B26:K26"/>
    <mergeCell ref="K31:K33"/>
    <mergeCell ref="A9:K9"/>
    <mergeCell ref="K28:K29"/>
    <mergeCell ref="C28:C29"/>
    <mergeCell ref="B20:H20"/>
    <mergeCell ref="B16:B17"/>
    <mergeCell ref="D16:D17"/>
    <mergeCell ref="B31:B33"/>
    <mergeCell ref="G28:G29"/>
    <mergeCell ref="F28:F29"/>
    <mergeCell ref="E28:E29"/>
    <mergeCell ref="D28:D29"/>
    <mergeCell ref="A16:A17"/>
    <mergeCell ref="A59:I59"/>
    <mergeCell ref="D38:D39"/>
    <mergeCell ref="C38:C39"/>
    <mergeCell ref="B38:B39"/>
    <mergeCell ref="A38:A39"/>
    <mergeCell ref="A56:H56"/>
    <mergeCell ref="A54:H54"/>
    <mergeCell ref="A51:H51"/>
    <mergeCell ref="A53:H53"/>
    <mergeCell ref="A58:H58"/>
    <mergeCell ref="A52:H52"/>
    <mergeCell ref="A49:H49"/>
    <mergeCell ref="A46:H46"/>
    <mergeCell ref="A50:H50"/>
    <mergeCell ref="A57:H57"/>
    <mergeCell ref="A55:H55"/>
    <mergeCell ref="H4:H8"/>
    <mergeCell ref="C11:K11"/>
    <mergeCell ref="D4:D8"/>
    <mergeCell ref="C43:H43"/>
    <mergeCell ref="A47:H47"/>
    <mergeCell ref="E31:E33"/>
    <mergeCell ref="B44:H44"/>
    <mergeCell ref="F38:F39"/>
    <mergeCell ref="E38:E39"/>
    <mergeCell ref="A45:H45"/>
    <mergeCell ref="A41:A42"/>
    <mergeCell ref="B41:B42"/>
    <mergeCell ref="C41:C42"/>
    <mergeCell ref="D41:D42"/>
    <mergeCell ref="B28:B29"/>
    <mergeCell ref="A28:A29"/>
  </mergeCells>
  <phoneticPr fontId="14" type="noConversion"/>
  <pageMargins left="0.19685039370078741" right="0.19685039370078741" top="0.51181102362204722" bottom="0.19685039370078741" header="0" footer="0"/>
  <pageSetup paperSize="9" scale="64"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A1:N56"/>
  <sheetViews>
    <sheetView zoomScale="85" zoomScaleNormal="85" workbookViewId="0">
      <pane xSplit="11" ySplit="5" topLeftCell="L6" activePane="bottomRight" state="frozen"/>
      <selection activeCell="I43" sqref="I43"/>
      <selection pane="topRight" activeCell="I43" sqref="I43"/>
      <selection pane="bottomLeft" activeCell="I43" sqref="I43"/>
      <selection pane="bottomRight" activeCell="A56" sqref="A1:N56"/>
    </sheetView>
  </sheetViews>
  <sheetFormatPr defaultColWidth="9.140625" defaultRowHeight="30" customHeight="1" x14ac:dyDescent="0.2"/>
  <cols>
    <col min="1" max="1" width="3.5703125" style="46" customWidth="1"/>
    <col min="2" max="2" width="3.28515625" style="1" customWidth="1"/>
    <col min="3" max="3" width="3.42578125" style="1" customWidth="1"/>
    <col min="4" max="4" width="40.5703125" style="1" customWidth="1"/>
    <col min="5" max="5" width="5.140625" style="1" customWidth="1"/>
    <col min="6" max="6" width="35.28515625" style="1" customWidth="1"/>
    <col min="7" max="7" width="26" style="1" customWidth="1"/>
    <col min="8" max="8" width="6.42578125" style="1" customWidth="1"/>
    <col min="9" max="9" width="12.85546875" style="37" customWidth="1"/>
    <col min="10" max="10" width="12.85546875" style="83" customWidth="1"/>
    <col min="11" max="11" width="28.42578125" style="1" customWidth="1"/>
    <col min="12" max="12" width="7.5703125" style="180" customWidth="1"/>
    <col min="13" max="13" width="7.5703125" style="226" customWidth="1"/>
    <col min="14" max="14" width="42" style="1" customWidth="1"/>
    <col min="15" max="16384" width="9.140625" style="1"/>
  </cols>
  <sheetData>
    <row r="1" spans="1:14" ht="18.75" customHeight="1" x14ac:dyDescent="0.2">
      <c r="A1" s="68"/>
      <c r="B1" s="68"/>
      <c r="C1" s="68"/>
      <c r="D1" s="68"/>
      <c r="E1" s="68"/>
      <c r="F1" s="68"/>
      <c r="G1" s="68"/>
      <c r="H1" s="68"/>
      <c r="I1" s="68"/>
      <c r="J1" s="225"/>
      <c r="K1" s="794"/>
      <c r="L1" s="794"/>
      <c r="M1" s="83"/>
    </row>
    <row r="2" spans="1:14" ht="33" customHeight="1" x14ac:dyDescent="0.2">
      <c r="A2" s="803" t="s">
        <v>130</v>
      </c>
      <c r="B2" s="803" t="s">
        <v>131</v>
      </c>
      <c r="C2" s="803" t="s">
        <v>132</v>
      </c>
      <c r="D2" s="782" t="s">
        <v>133</v>
      </c>
      <c r="E2" s="822" t="s">
        <v>653</v>
      </c>
      <c r="F2" s="823" t="s">
        <v>654</v>
      </c>
      <c r="G2" s="823" t="s">
        <v>655</v>
      </c>
      <c r="H2" s="803" t="s">
        <v>129</v>
      </c>
      <c r="I2" s="821" t="s">
        <v>663</v>
      </c>
      <c r="J2" s="821" t="s">
        <v>947</v>
      </c>
      <c r="K2" s="829" t="s">
        <v>656</v>
      </c>
      <c r="L2" s="830"/>
      <c r="M2" s="830"/>
      <c r="N2" s="831"/>
    </row>
    <row r="3" spans="1:14" ht="20.25" customHeight="1" x14ac:dyDescent="0.2">
      <c r="A3" s="803"/>
      <c r="B3" s="803"/>
      <c r="C3" s="803"/>
      <c r="D3" s="782"/>
      <c r="E3" s="822"/>
      <c r="F3" s="823"/>
      <c r="G3" s="823"/>
      <c r="H3" s="803"/>
      <c r="I3" s="821"/>
      <c r="J3" s="821"/>
      <c r="K3" s="821" t="s">
        <v>134</v>
      </c>
      <c r="L3" s="832" t="s">
        <v>948</v>
      </c>
      <c r="M3" s="832" t="s">
        <v>949</v>
      </c>
      <c r="N3" s="782" t="s">
        <v>950</v>
      </c>
    </row>
    <row r="4" spans="1:14" ht="30" customHeight="1" x14ac:dyDescent="0.2">
      <c r="A4" s="803"/>
      <c r="B4" s="803"/>
      <c r="C4" s="803"/>
      <c r="D4" s="782"/>
      <c r="E4" s="822"/>
      <c r="F4" s="823"/>
      <c r="G4" s="823"/>
      <c r="H4" s="803"/>
      <c r="I4" s="821"/>
      <c r="J4" s="821"/>
      <c r="K4" s="821"/>
      <c r="L4" s="832"/>
      <c r="M4" s="832"/>
      <c r="N4" s="782"/>
    </row>
    <row r="5" spans="1:14" ht="75" customHeight="1" x14ac:dyDescent="0.2">
      <c r="A5" s="803"/>
      <c r="B5" s="803"/>
      <c r="C5" s="803"/>
      <c r="D5" s="782"/>
      <c r="E5" s="822"/>
      <c r="F5" s="823"/>
      <c r="G5" s="823"/>
      <c r="H5" s="803"/>
      <c r="I5" s="821"/>
      <c r="J5" s="821"/>
      <c r="K5" s="821"/>
      <c r="L5" s="832"/>
      <c r="M5" s="832"/>
      <c r="N5" s="782"/>
    </row>
    <row r="6" spans="1:14" ht="21.75" customHeight="1" x14ac:dyDescent="0.2">
      <c r="A6" s="803"/>
      <c r="B6" s="803"/>
      <c r="C6" s="803"/>
      <c r="D6" s="782"/>
      <c r="E6" s="822"/>
      <c r="F6" s="823"/>
      <c r="G6" s="823"/>
      <c r="H6" s="803"/>
      <c r="I6" s="821"/>
      <c r="J6" s="821"/>
      <c r="K6" s="821"/>
      <c r="L6" s="832"/>
      <c r="M6" s="832"/>
      <c r="N6" s="782"/>
    </row>
    <row r="7" spans="1:14" ht="26.25" customHeight="1" x14ac:dyDescent="0.2">
      <c r="A7" s="824" t="s">
        <v>243</v>
      </c>
      <c r="B7" s="824"/>
      <c r="C7" s="824"/>
      <c r="D7" s="824"/>
      <c r="E7" s="824"/>
      <c r="F7" s="824"/>
      <c r="G7" s="824"/>
      <c r="H7" s="824"/>
      <c r="I7" s="824"/>
      <c r="J7" s="824"/>
      <c r="K7" s="824"/>
      <c r="L7" s="260"/>
      <c r="M7" s="260"/>
      <c r="N7" s="261"/>
    </row>
    <row r="8" spans="1:14" ht="16.5" customHeight="1" x14ac:dyDescent="0.2">
      <c r="A8" s="262" t="s">
        <v>141</v>
      </c>
      <c r="B8" s="801" t="s">
        <v>364</v>
      </c>
      <c r="C8" s="801"/>
      <c r="D8" s="801"/>
      <c r="E8" s="801"/>
      <c r="F8" s="801"/>
      <c r="G8" s="801"/>
      <c r="H8" s="801"/>
      <c r="I8" s="801"/>
      <c r="J8" s="801"/>
      <c r="K8" s="801"/>
      <c r="L8" s="263"/>
      <c r="M8" s="263"/>
      <c r="N8" s="264"/>
    </row>
    <row r="9" spans="1:14" ht="17.25" customHeight="1" x14ac:dyDescent="0.2">
      <c r="A9" s="262" t="s">
        <v>141</v>
      </c>
      <c r="B9" s="262" t="s">
        <v>141</v>
      </c>
      <c r="C9" s="801" t="s">
        <v>363</v>
      </c>
      <c r="D9" s="801"/>
      <c r="E9" s="801"/>
      <c r="F9" s="801"/>
      <c r="G9" s="801"/>
      <c r="H9" s="801"/>
      <c r="I9" s="801"/>
      <c r="J9" s="801"/>
      <c r="K9" s="801"/>
      <c r="L9" s="263"/>
      <c r="M9" s="263"/>
      <c r="N9" s="264"/>
    </row>
    <row r="10" spans="1:14" ht="94.5" customHeight="1" x14ac:dyDescent="0.2">
      <c r="A10" s="265" t="s">
        <v>141</v>
      </c>
      <c r="B10" s="265" t="s">
        <v>141</v>
      </c>
      <c r="C10" s="265" t="s">
        <v>141</v>
      </c>
      <c r="D10" s="266" t="s">
        <v>365</v>
      </c>
      <c r="E10" s="267" t="s">
        <v>178</v>
      </c>
      <c r="F10" s="268" t="s">
        <v>671</v>
      </c>
      <c r="G10" s="268" t="s">
        <v>672</v>
      </c>
      <c r="H10" s="266" t="s">
        <v>153</v>
      </c>
      <c r="I10" s="269">
        <v>87.3</v>
      </c>
      <c r="J10" s="203">
        <v>62.7</v>
      </c>
      <c r="K10" s="97" t="s">
        <v>228</v>
      </c>
      <c r="L10" s="151">
        <v>100</v>
      </c>
      <c r="M10" s="151">
        <v>100</v>
      </c>
      <c r="N10" s="97" t="s">
        <v>993</v>
      </c>
    </row>
    <row r="11" spans="1:14" ht="33.75" customHeight="1" x14ac:dyDescent="0.2">
      <c r="A11" s="265" t="s">
        <v>141</v>
      </c>
      <c r="B11" s="265" t="s">
        <v>141</v>
      </c>
      <c r="C11" s="265" t="s">
        <v>143</v>
      </c>
      <c r="D11" s="271" t="s">
        <v>223</v>
      </c>
      <c r="E11" s="272" t="s">
        <v>178</v>
      </c>
      <c r="F11" s="273" t="s">
        <v>673</v>
      </c>
      <c r="G11" s="274" t="s">
        <v>674</v>
      </c>
      <c r="H11" s="275" t="s">
        <v>15</v>
      </c>
      <c r="I11" s="276">
        <v>2.5</v>
      </c>
      <c r="J11" s="59">
        <v>2.2999999999999998</v>
      </c>
      <c r="K11" s="60" t="s">
        <v>240</v>
      </c>
      <c r="L11" s="307">
        <v>60</v>
      </c>
      <c r="M11" s="307">
        <v>63</v>
      </c>
      <c r="N11" s="47" t="s">
        <v>973</v>
      </c>
    </row>
    <row r="12" spans="1:14" ht="64.5" customHeight="1" x14ac:dyDescent="0.2">
      <c r="A12" s="265" t="s">
        <v>141</v>
      </c>
      <c r="B12" s="265" t="s">
        <v>141</v>
      </c>
      <c r="C12" s="265" t="s">
        <v>144</v>
      </c>
      <c r="D12" s="266" t="s">
        <v>244</v>
      </c>
      <c r="E12" s="278">
        <v>1</v>
      </c>
      <c r="F12" s="279" t="s">
        <v>743</v>
      </c>
      <c r="G12" s="280" t="s">
        <v>658</v>
      </c>
      <c r="H12" s="275" t="s">
        <v>1</v>
      </c>
      <c r="I12" s="276">
        <v>0.1</v>
      </c>
      <c r="J12" s="276">
        <v>0</v>
      </c>
      <c r="K12" s="281" t="s">
        <v>289</v>
      </c>
      <c r="L12" s="270">
        <v>4</v>
      </c>
      <c r="M12" s="270">
        <v>4</v>
      </c>
      <c r="N12" s="281" t="s">
        <v>976</v>
      </c>
    </row>
    <row r="13" spans="1:14" ht="42.75" hidden="1" customHeight="1" x14ac:dyDescent="0.2">
      <c r="A13" s="265" t="s">
        <v>141</v>
      </c>
      <c r="B13" s="265" t="s">
        <v>141</v>
      </c>
      <c r="C13" s="265" t="s">
        <v>147</v>
      </c>
      <c r="D13" s="266" t="s">
        <v>537</v>
      </c>
      <c r="E13" s="266"/>
      <c r="F13" s="266"/>
      <c r="G13" s="266"/>
      <c r="H13" s="275" t="s">
        <v>15</v>
      </c>
      <c r="I13" s="276"/>
      <c r="J13" s="276"/>
      <c r="K13" s="282" t="s">
        <v>538</v>
      </c>
      <c r="L13" s="283" t="s">
        <v>548</v>
      </c>
      <c r="M13" s="283" t="s">
        <v>548</v>
      </c>
      <c r="N13" s="282"/>
    </row>
    <row r="14" spans="1:14" ht="15.75" customHeight="1" x14ac:dyDescent="0.2">
      <c r="A14" s="315" t="s">
        <v>141</v>
      </c>
      <c r="B14" s="316" t="s">
        <v>141</v>
      </c>
      <c r="C14" s="802" t="s">
        <v>135</v>
      </c>
      <c r="D14" s="802"/>
      <c r="E14" s="802"/>
      <c r="F14" s="802"/>
      <c r="G14" s="802"/>
      <c r="H14" s="802"/>
      <c r="I14" s="285">
        <f>SUM(I10:I13)</f>
        <v>89.899999999999991</v>
      </c>
      <c r="J14" s="285">
        <f>SUM(J10:J13)</f>
        <v>65</v>
      </c>
      <c r="K14" s="314"/>
      <c r="L14" s="314"/>
      <c r="M14" s="314"/>
      <c r="N14" s="314"/>
    </row>
    <row r="15" spans="1:14" ht="15.75" customHeight="1" x14ac:dyDescent="0.2">
      <c r="A15" s="315" t="s">
        <v>141</v>
      </c>
      <c r="B15" s="802" t="s">
        <v>136</v>
      </c>
      <c r="C15" s="802"/>
      <c r="D15" s="802"/>
      <c r="E15" s="802"/>
      <c r="F15" s="802"/>
      <c r="G15" s="802"/>
      <c r="H15" s="802"/>
      <c r="I15" s="285">
        <f t="shared" ref="I15:J15" si="0">+I14</f>
        <v>89.899999999999991</v>
      </c>
      <c r="J15" s="285">
        <f t="shared" si="0"/>
        <v>65</v>
      </c>
      <c r="K15" s="314"/>
      <c r="L15" s="314"/>
      <c r="M15" s="314"/>
      <c r="N15" s="314"/>
    </row>
    <row r="16" spans="1:14" ht="16.5" customHeight="1" x14ac:dyDescent="0.2">
      <c r="A16" s="262" t="s">
        <v>142</v>
      </c>
      <c r="B16" s="801" t="s">
        <v>368</v>
      </c>
      <c r="C16" s="801"/>
      <c r="D16" s="801"/>
      <c r="E16" s="801"/>
      <c r="F16" s="801"/>
      <c r="G16" s="801"/>
      <c r="H16" s="801"/>
      <c r="I16" s="801"/>
      <c r="J16" s="801"/>
      <c r="K16" s="801"/>
      <c r="L16" s="263"/>
      <c r="M16" s="263"/>
      <c r="N16" s="264"/>
    </row>
    <row r="17" spans="1:14" ht="17.25" customHeight="1" x14ac:dyDescent="0.2">
      <c r="A17" s="262" t="s">
        <v>142</v>
      </c>
      <c r="B17" s="262" t="s">
        <v>141</v>
      </c>
      <c r="C17" s="801" t="s">
        <v>493</v>
      </c>
      <c r="D17" s="801"/>
      <c r="E17" s="801"/>
      <c r="F17" s="801"/>
      <c r="G17" s="801"/>
      <c r="H17" s="801"/>
      <c r="I17" s="801"/>
      <c r="J17" s="801"/>
      <c r="K17" s="801"/>
      <c r="L17" s="263"/>
      <c r="M17" s="263"/>
      <c r="N17" s="264"/>
    </row>
    <row r="18" spans="1:14" ht="66.75" customHeight="1" x14ac:dyDescent="0.2">
      <c r="A18" s="287" t="s">
        <v>142</v>
      </c>
      <c r="B18" s="287" t="s">
        <v>141</v>
      </c>
      <c r="C18" s="287" t="s">
        <v>141</v>
      </c>
      <c r="D18" s="266" t="s">
        <v>629</v>
      </c>
      <c r="E18" s="288" t="s">
        <v>178</v>
      </c>
      <c r="F18" s="289" t="s">
        <v>675</v>
      </c>
      <c r="G18" s="289" t="s">
        <v>672</v>
      </c>
      <c r="H18" s="275" t="s">
        <v>1</v>
      </c>
      <c r="I18" s="276">
        <v>44.9</v>
      </c>
      <c r="J18" s="276">
        <v>44.9</v>
      </c>
      <c r="K18" s="281" t="s">
        <v>235</v>
      </c>
      <c r="L18" s="290">
        <v>6</v>
      </c>
      <c r="M18" s="290">
        <v>6</v>
      </c>
      <c r="N18" s="281" t="s">
        <v>974</v>
      </c>
    </row>
    <row r="19" spans="1:14" ht="57.75" customHeight="1" x14ac:dyDescent="0.2">
      <c r="A19" s="287" t="s">
        <v>142</v>
      </c>
      <c r="B19" s="287" t="s">
        <v>141</v>
      </c>
      <c r="C19" s="287" t="s">
        <v>142</v>
      </c>
      <c r="D19" s="266" t="s">
        <v>283</v>
      </c>
      <c r="E19" s="288" t="s">
        <v>178</v>
      </c>
      <c r="F19" s="289" t="s">
        <v>675</v>
      </c>
      <c r="G19" s="289" t="s">
        <v>672</v>
      </c>
      <c r="H19" s="266" t="s">
        <v>1</v>
      </c>
      <c r="I19" s="269">
        <v>20</v>
      </c>
      <c r="J19" s="203">
        <v>20</v>
      </c>
      <c r="K19" s="85" t="s">
        <v>282</v>
      </c>
      <c r="L19" s="151">
        <v>41</v>
      </c>
      <c r="M19" s="151">
        <v>41</v>
      </c>
      <c r="N19" s="85" t="s">
        <v>975</v>
      </c>
    </row>
    <row r="20" spans="1:14" ht="61.5" customHeight="1" x14ac:dyDescent="0.2">
      <c r="A20" s="287" t="s">
        <v>142</v>
      </c>
      <c r="B20" s="287" t="s">
        <v>141</v>
      </c>
      <c r="C20" s="287" t="s">
        <v>143</v>
      </c>
      <c r="D20" s="266" t="s">
        <v>311</v>
      </c>
      <c r="E20" s="288" t="s">
        <v>178</v>
      </c>
      <c r="F20" s="289" t="s">
        <v>675</v>
      </c>
      <c r="G20" s="289" t="s">
        <v>672</v>
      </c>
      <c r="H20" s="266" t="s">
        <v>1</v>
      </c>
      <c r="I20" s="269">
        <v>26.2</v>
      </c>
      <c r="J20" s="269">
        <v>26.2</v>
      </c>
      <c r="K20" s="281" t="s">
        <v>229</v>
      </c>
      <c r="L20" s="290" t="s">
        <v>602</v>
      </c>
      <c r="M20" s="290" t="s">
        <v>968</v>
      </c>
      <c r="N20" s="281" t="s">
        <v>977</v>
      </c>
    </row>
    <row r="21" spans="1:14" ht="49.5" customHeight="1" x14ac:dyDescent="0.2">
      <c r="A21" s="287" t="s">
        <v>142</v>
      </c>
      <c r="B21" s="287" t="s">
        <v>141</v>
      </c>
      <c r="C21" s="287" t="s">
        <v>144</v>
      </c>
      <c r="D21" s="275" t="s">
        <v>312</v>
      </c>
      <c r="E21" s="288" t="s">
        <v>178</v>
      </c>
      <c r="F21" s="289" t="s">
        <v>675</v>
      </c>
      <c r="G21" s="289" t="s">
        <v>672</v>
      </c>
      <c r="H21" s="266" t="s">
        <v>1</v>
      </c>
      <c r="I21" s="269">
        <v>5.2</v>
      </c>
      <c r="J21" s="203">
        <v>5.2</v>
      </c>
      <c r="K21" s="89" t="s">
        <v>284</v>
      </c>
      <c r="L21" s="151">
        <v>14500</v>
      </c>
      <c r="M21" s="151">
        <v>17394</v>
      </c>
      <c r="N21" s="65" t="s">
        <v>985</v>
      </c>
    </row>
    <row r="22" spans="1:14" ht="58.5" customHeight="1" x14ac:dyDescent="0.2">
      <c r="A22" s="287" t="s">
        <v>142</v>
      </c>
      <c r="B22" s="287" t="s">
        <v>141</v>
      </c>
      <c r="C22" s="287" t="s">
        <v>145</v>
      </c>
      <c r="D22" s="275" t="s">
        <v>534</v>
      </c>
      <c r="E22" s="288" t="s">
        <v>178</v>
      </c>
      <c r="F22" s="289" t="s">
        <v>675</v>
      </c>
      <c r="G22" s="289" t="s">
        <v>672</v>
      </c>
      <c r="H22" s="266" t="s">
        <v>1</v>
      </c>
      <c r="I22" s="269">
        <v>96.5</v>
      </c>
      <c r="J22" s="203">
        <v>95.3</v>
      </c>
      <c r="K22" s="89" t="s">
        <v>236</v>
      </c>
      <c r="L22" s="151">
        <v>3</v>
      </c>
      <c r="M22" s="151">
        <v>3</v>
      </c>
      <c r="N22" s="65" t="s">
        <v>984</v>
      </c>
    </row>
    <row r="23" spans="1:14" ht="54.75" customHeight="1" x14ac:dyDescent="0.2">
      <c r="A23" s="287" t="s">
        <v>142</v>
      </c>
      <c r="B23" s="287" t="s">
        <v>141</v>
      </c>
      <c r="C23" s="287" t="s">
        <v>146</v>
      </c>
      <c r="D23" s="281" t="s">
        <v>328</v>
      </c>
      <c r="E23" s="288" t="s">
        <v>178</v>
      </c>
      <c r="F23" s="289" t="s">
        <v>675</v>
      </c>
      <c r="G23" s="289" t="s">
        <v>672</v>
      </c>
      <c r="H23" s="266" t="s">
        <v>1</v>
      </c>
      <c r="I23" s="269">
        <v>6</v>
      </c>
      <c r="J23" s="203">
        <v>6</v>
      </c>
      <c r="K23" s="89" t="s">
        <v>969</v>
      </c>
      <c r="L23" s="151">
        <v>285</v>
      </c>
      <c r="M23" s="151">
        <v>354</v>
      </c>
      <c r="N23" s="102" t="s">
        <v>986</v>
      </c>
    </row>
    <row r="24" spans="1:14" ht="75.75" customHeight="1" x14ac:dyDescent="0.2">
      <c r="A24" s="287" t="s">
        <v>142</v>
      </c>
      <c r="B24" s="287" t="s">
        <v>141</v>
      </c>
      <c r="C24" s="287" t="s">
        <v>147</v>
      </c>
      <c r="D24" s="281" t="s">
        <v>494</v>
      </c>
      <c r="E24" s="288" t="s">
        <v>178</v>
      </c>
      <c r="F24" s="289" t="s">
        <v>675</v>
      </c>
      <c r="G24" s="289" t="s">
        <v>672</v>
      </c>
      <c r="H24" s="266" t="s">
        <v>1</v>
      </c>
      <c r="I24" s="269">
        <v>21.1</v>
      </c>
      <c r="J24" s="203">
        <v>21.1</v>
      </c>
      <c r="K24" s="89" t="s">
        <v>367</v>
      </c>
      <c r="L24" s="151">
        <v>1750</v>
      </c>
      <c r="M24" s="151">
        <v>1398</v>
      </c>
      <c r="N24" s="102" t="s">
        <v>987</v>
      </c>
    </row>
    <row r="25" spans="1:14" ht="49.5" customHeight="1" x14ac:dyDescent="0.2">
      <c r="A25" s="292" t="s">
        <v>142</v>
      </c>
      <c r="B25" s="292" t="s">
        <v>141</v>
      </c>
      <c r="C25" s="292" t="s">
        <v>148</v>
      </c>
      <c r="D25" s="293" t="s">
        <v>482</v>
      </c>
      <c r="E25" s="288" t="s">
        <v>178</v>
      </c>
      <c r="F25" s="289" t="s">
        <v>675</v>
      </c>
      <c r="G25" s="289" t="s">
        <v>672</v>
      </c>
      <c r="H25" s="266" t="s">
        <v>1</v>
      </c>
      <c r="I25" s="269">
        <v>19.100000000000001</v>
      </c>
      <c r="J25" s="203">
        <v>19.100000000000001</v>
      </c>
      <c r="K25" s="85" t="s">
        <v>483</v>
      </c>
      <c r="L25" s="148">
        <v>1800</v>
      </c>
      <c r="M25" s="148">
        <v>5814</v>
      </c>
      <c r="N25" s="85" t="s">
        <v>988</v>
      </c>
    </row>
    <row r="26" spans="1:14" ht="69" customHeight="1" x14ac:dyDescent="0.2">
      <c r="A26" s="292" t="s">
        <v>142</v>
      </c>
      <c r="B26" s="292" t="s">
        <v>141</v>
      </c>
      <c r="C26" s="292" t="s">
        <v>149</v>
      </c>
      <c r="D26" s="293" t="s">
        <v>549</v>
      </c>
      <c r="E26" s="288" t="s">
        <v>178</v>
      </c>
      <c r="F26" s="289" t="s">
        <v>675</v>
      </c>
      <c r="G26" s="289" t="s">
        <v>672</v>
      </c>
      <c r="H26" s="266" t="s">
        <v>1</v>
      </c>
      <c r="I26" s="269">
        <v>18.2</v>
      </c>
      <c r="J26" s="269">
        <v>0</v>
      </c>
      <c r="K26" s="291" t="s">
        <v>970</v>
      </c>
      <c r="L26" s="290">
        <v>3</v>
      </c>
      <c r="M26" s="290">
        <v>0</v>
      </c>
      <c r="N26" s="291" t="s">
        <v>980</v>
      </c>
    </row>
    <row r="27" spans="1:14" ht="42" customHeight="1" x14ac:dyDescent="0.2">
      <c r="A27" s="292" t="s">
        <v>142</v>
      </c>
      <c r="B27" s="292" t="s">
        <v>141</v>
      </c>
      <c r="C27" s="292" t="s">
        <v>150</v>
      </c>
      <c r="D27" s="293" t="s">
        <v>498</v>
      </c>
      <c r="E27" s="288" t="s">
        <v>178</v>
      </c>
      <c r="F27" s="289" t="s">
        <v>675</v>
      </c>
      <c r="G27" s="289" t="s">
        <v>672</v>
      </c>
      <c r="H27" s="266" t="s">
        <v>1</v>
      </c>
      <c r="I27" s="269">
        <v>14</v>
      </c>
      <c r="J27" s="269">
        <v>12.5</v>
      </c>
      <c r="K27" s="291" t="s">
        <v>530</v>
      </c>
      <c r="L27" s="290">
        <v>1</v>
      </c>
      <c r="M27" s="290">
        <v>1</v>
      </c>
      <c r="N27" s="291" t="s">
        <v>989</v>
      </c>
    </row>
    <row r="28" spans="1:14" s="37" customFormat="1" ht="60" customHeight="1" x14ac:dyDescent="0.2">
      <c r="A28" s="287" t="s">
        <v>142</v>
      </c>
      <c r="B28" s="287" t="s">
        <v>141</v>
      </c>
      <c r="C28" s="287" t="s">
        <v>151</v>
      </c>
      <c r="D28" s="266" t="s">
        <v>550</v>
      </c>
      <c r="E28" s="288" t="s">
        <v>178</v>
      </c>
      <c r="F28" s="289" t="s">
        <v>675</v>
      </c>
      <c r="G28" s="289" t="s">
        <v>672</v>
      </c>
      <c r="H28" s="266" t="s">
        <v>1</v>
      </c>
      <c r="I28" s="269">
        <v>31.8</v>
      </c>
      <c r="J28" s="269">
        <v>31.8</v>
      </c>
      <c r="K28" s="281" t="s">
        <v>603</v>
      </c>
      <c r="L28" s="270" t="s">
        <v>552</v>
      </c>
      <c r="M28" s="270" t="s">
        <v>552</v>
      </c>
      <c r="N28" s="281" t="s">
        <v>990</v>
      </c>
    </row>
    <row r="29" spans="1:14" s="37" customFormat="1" ht="45.75" customHeight="1" x14ac:dyDescent="0.2">
      <c r="A29" s="287" t="s">
        <v>142</v>
      </c>
      <c r="B29" s="287" t="s">
        <v>141</v>
      </c>
      <c r="C29" s="287" t="s">
        <v>152</v>
      </c>
      <c r="D29" s="266" t="s">
        <v>551</v>
      </c>
      <c r="E29" s="288" t="s">
        <v>178</v>
      </c>
      <c r="F29" s="289" t="s">
        <v>675</v>
      </c>
      <c r="G29" s="289" t="s">
        <v>672</v>
      </c>
      <c r="H29" s="266" t="s">
        <v>1</v>
      </c>
      <c r="I29" s="269">
        <v>41.4</v>
      </c>
      <c r="J29" s="203">
        <v>32</v>
      </c>
      <c r="K29" s="86" t="s">
        <v>971</v>
      </c>
      <c r="L29" s="204">
        <v>1</v>
      </c>
      <c r="M29" s="204">
        <v>1</v>
      </c>
      <c r="N29" s="86" t="s">
        <v>991</v>
      </c>
    </row>
    <row r="30" spans="1:14" s="37" customFormat="1" ht="58.5" customHeight="1" x14ac:dyDescent="0.2">
      <c r="A30" s="287" t="s">
        <v>142</v>
      </c>
      <c r="B30" s="287" t="s">
        <v>141</v>
      </c>
      <c r="C30" s="283" t="s">
        <v>2</v>
      </c>
      <c r="D30" s="266" t="s">
        <v>604</v>
      </c>
      <c r="E30" s="288" t="s">
        <v>178</v>
      </c>
      <c r="F30" s="289" t="s">
        <v>675</v>
      </c>
      <c r="G30" s="289" t="s">
        <v>672</v>
      </c>
      <c r="H30" s="266" t="s">
        <v>1</v>
      </c>
      <c r="I30" s="269">
        <v>39</v>
      </c>
      <c r="J30" s="203">
        <v>38.299999999999997</v>
      </c>
      <c r="K30" s="86" t="s">
        <v>553</v>
      </c>
      <c r="L30" s="204">
        <v>30</v>
      </c>
      <c r="M30" s="204">
        <v>32</v>
      </c>
      <c r="N30" s="86" t="s">
        <v>992</v>
      </c>
    </row>
    <row r="31" spans="1:14" ht="51.75" customHeight="1" x14ac:dyDescent="0.2">
      <c r="A31" s="287" t="s">
        <v>142</v>
      </c>
      <c r="B31" s="287" t="s">
        <v>141</v>
      </c>
      <c r="C31" s="287" t="s">
        <v>8</v>
      </c>
      <c r="D31" s="275" t="s">
        <v>216</v>
      </c>
      <c r="E31" s="288" t="s">
        <v>178</v>
      </c>
      <c r="F31" s="289" t="s">
        <v>675</v>
      </c>
      <c r="G31" s="289" t="s">
        <v>672</v>
      </c>
      <c r="H31" s="266" t="s">
        <v>1</v>
      </c>
      <c r="I31" s="269">
        <v>3</v>
      </c>
      <c r="J31" s="203">
        <v>3</v>
      </c>
      <c r="K31" s="89" t="s">
        <v>54</v>
      </c>
      <c r="L31" s="151">
        <v>1</v>
      </c>
      <c r="M31" s="151">
        <v>1</v>
      </c>
      <c r="N31" s="89" t="s">
        <v>981</v>
      </c>
    </row>
    <row r="32" spans="1:14" ht="73.5" customHeight="1" x14ac:dyDescent="0.2">
      <c r="A32" s="287" t="s">
        <v>142</v>
      </c>
      <c r="B32" s="287" t="s">
        <v>141</v>
      </c>
      <c r="C32" s="287" t="s">
        <v>5</v>
      </c>
      <c r="D32" s="275" t="s">
        <v>921</v>
      </c>
      <c r="E32" s="272" t="s">
        <v>178</v>
      </c>
      <c r="F32" s="274" t="s">
        <v>675</v>
      </c>
      <c r="G32" s="274" t="s">
        <v>672</v>
      </c>
      <c r="H32" s="266" t="s">
        <v>1</v>
      </c>
      <c r="I32" s="269">
        <v>8.3000000000000007</v>
      </c>
      <c r="J32" s="203">
        <v>8.3000000000000007</v>
      </c>
      <c r="K32" s="89" t="s">
        <v>922</v>
      </c>
      <c r="L32" s="151" t="s">
        <v>541</v>
      </c>
      <c r="M32" s="151" t="s">
        <v>541</v>
      </c>
      <c r="N32" s="89" t="s">
        <v>982</v>
      </c>
    </row>
    <row r="33" spans="1:14" ht="15.75" customHeight="1" x14ac:dyDescent="0.2">
      <c r="A33" s="308" t="s">
        <v>142</v>
      </c>
      <c r="B33" s="309" t="s">
        <v>141</v>
      </c>
      <c r="C33" s="802" t="s">
        <v>135</v>
      </c>
      <c r="D33" s="802"/>
      <c r="E33" s="802"/>
      <c r="F33" s="802"/>
      <c r="G33" s="802"/>
      <c r="H33" s="802"/>
      <c r="I33" s="285">
        <f>SUM(I18:I32)</f>
        <v>394.7</v>
      </c>
      <c r="J33" s="285">
        <f>SUM(J18:J32)</f>
        <v>363.70000000000005</v>
      </c>
      <c r="K33" s="311"/>
      <c r="L33" s="312"/>
      <c r="M33" s="312"/>
      <c r="N33" s="311"/>
    </row>
    <row r="34" spans="1:14" ht="15.75" customHeight="1" x14ac:dyDescent="0.2">
      <c r="A34" s="308" t="s">
        <v>142</v>
      </c>
      <c r="B34" s="802" t="s">
        <v>103</v>
      </c>
      <c r="C34" s="802"/>
      <c r="D34" s="802"/>
      <c r="E34" s="802"/>
      <c r="F34" s="802"/>
      <c r="G34" s="802"/>
      <c r="H34" s="802"/>
      <c r="I34" s="285">
        <f t="shared" ref="I34:J34" si="1">+I33</f>
        <v>394.7</v>
      </c>
      <c r="J34" s="285">
        <f t="shared" si="1"/>
        <v>363.70000000000005</v>
      </c>
      <c r="K34" s="313"/>
      <c r="L34" s="314"/>
      <c r="M34" s="314"/>
      <c r="N34" s="313"/>
    </row>
    <row r="35" spans="1:14" ht="17.25" customHeight="1" x14ac:dyDescent="0.2">
      <c r="A35" s="262" t="s">
        <v>143</v>
      </c>
      <c r="B35" s="801" t="s">
        <v>26</v>
      </c>
      <c r="C35" s="801"/>
      <c r="D35" s="801"/>
      <c r="E35" s="801"/>
      <c r="F35" s="801"/>
      <c r="G35" s="801"/>
      <c r="H35" s="801"/>
      <c r="I35" s="801"/>
      <c r="J35" s="801"/>
      <c r="K35" s="801"/>
      <c r="L35" s="263"/>
      <c r="M35" s="263"/>
      <c r="N35" s="286"/>
    </row>
    <row r="36" spans="1:14" ht="15.75" customHeight="1" x14ac:dyDescent="0.2">
      <c r="A36" s="262" t="s">
        <v>143</v>
      </c>
      <c r="B36" s="262" t="s">
        <v>141</v>
      </c>
      <c r="C36" s="801" t="s">
        <v>369</v>
      </c>
      <c r="D36" s="801"/>
      <c r="E36" s="801"/>
      <c r="F36" s="801"/>
      <c r="G36" s="801"/>
      <c r="H36" s="801"/>
      <c r="I36" s="801"/>
      <c r="J36" s="801"/>
      <c r="K36" s="801"/>
      <c r="L36" s="263"/>
      <c r="M36" s="263"/>
      <c r="N36" s="286"/>
    </row>
    <row r="37" spans="1:14" s="25" customFormat="1" ht="89.25" customHeight="1" x14ac:dyDescent="0.2">
      <c r="A37" s="287" t="s">
        <v>143</v>
      </c>
      <c r="B37" s="287" t="s">
        <v>141</v>
      </c>
      <c r="C37" s="287" t="s">
        <v>143</v>
      </c>
      <c r="D37" s="281" t="s">
        <v>285</v>
      </c>
      <c r="E37" s="278">
        <v>1</v>
      </c>
      <c r="F37" s="279" t="s">
        <v>743</v>
      </c>
      <c r="G37" s="280" t="s">
        <v>658</v>
      </c>
      <c r="H37" s="281" t="s">
        <v>1</v>
      </c>
      <c r="I37" s="297">
        <v>6.3</v>
      </c>
      <c r="J37" s="297">
        <v>2.6</v>
      </c>
      <c r="K37" s="275" t="s">
        <v>266</v>
      </c>
      <c r="L37" s="287" t="s">
        <v>366</v>
      </c>
      <c r="M37" s="287" t="s">
        <v>366</v>
      </c>
      <c r="N37" s="275" t="s">
        <v>978</v>
      </c>
    </row>
    <row r="38" spans="1:14" ht="50.25" customHeight="1" x14ac:dyDescent="0.2">
      <c r="A38" s="817" t="s">
        <v>143</v>
      </c>
      <c r="B38" s="817" t="s">
        <v>141</v>
      </c>
      <c r="C38" s="817" t="s">
        <v>144</v>
      </c>
      <c r="D38" s="807" t="s">
        <v>344</v>
      </c>
      <c r="E38" s="819">
        <v>1</v>
      </c>
      <c r="F38" s="809" t="s">
        <v>677</v>
      </c>
      <c r="G38" s="809" t="s">
        <v>676</v>
      </c>
      <c r="H38" s="281" t="s">
        <v>3</v>
      </c>
      <c r="I38" s="297">
        <v>22</v>
      </c>
      <c r="J38" s="92">
        <v>16.5</v>
      </c>
      <c r="K38" s="833" t="s">
        <v>443</v>
      </c>
      <c r="L38" s="825">
        <v>1152</v>
      </c>
      <c r="M38" s="825">
        <v>1562</v>
      </c>
      <c r="N38" s="827" t="s">
        <v>979</v>
      </c>
    </row>
    <row r="39" spans="1:14" ht="52.5" customHeight="1" x14ac:dyDescent="0.2">
      <c r="A39" s="818"/>
      <c r="B39" s="818"/>
      <c r="C39" s="818"/>
      <c r="D39" s="808"/>
      <c r="E39" s="820"/>
      <c r="F39" s="810"/>
      <c r="G39" s="810"/>
      <c r="H39" s="281" t="s">
        <v>4</v>
      </c>
      <c r="I39" s="297">
        <v>4</v>
      </c>
      <c r="J39" s="92">
        <v>2.9</v>
      </c>
      <c r="K39" s="834"/>
      <c r="L39" s="826"/>
      <c r="M39" s="826"/>
      <c r="N39" s="828"/>
    </row>
    <row r="40" spans="1:14" ht="72.75" customHeight="1" x14ac:dyDescent="0.2">
      <c r="A40" s="283" t="s">
        <v>143</v>
      </c>
      <c r="B40" s="283" t="s">
        <v>141</v>
      </c>
      <c r="C40" s="283" t="s">
        <v>145</v>
      </c>
      <c r="D40" s="282" t="s">
        <v>539</v>
      </c>
      <c r="E40" s="278">
        <v>1</v>
      </c>
      <c r="F40" s="298" t="s">
        <v>1298</v>
      </c>
      <c r="G40" s="298" t="s">
        <v>967</v>
      </c>
      <c r="H40" s="281" t="s">
        <v>1</v>
      </c>
      <c r="I40" s="297">
        <v>6.7</v>
      </c>
      <c r="J40" s="92">
        <v>6.7</v>
      </c>
      <c r="K40" s="86" t="s">
        <v>540</v>
      </c>
      <c r="L40" s="204" t="s">
        <v>541</v>
      </c>
      <c r="M40" s="204" t="s">
        <v>541</v>
      </c>
      <c r="N40" s="86" t="s">
        <v>983</v>
      </c>
    </row>
    <row r="41" spans="1:14" ht="18" customHeight="1" x14ac:dyDescent="0.2">
      <c r="A41" s="308" t="s">
        <v>143</v>
      </c>
      <c r="B41" s="310" t="s">
        <v>141</v>
      </c>
      <c r="C41" s="802" t="s">
        <v>113</v>
      </c>
      <c r="D41" s="802"/>
      <c r="E41" s="802"/>
      <c r="F41" s="802"/>
      <c r="G41" s="802"/>
      <c r="H41" s="802"/>
      <c r="I41" s="285">
        <f>SUM(I37:I40)</f>
        <v>39</v>
      </c>
      <c r="J41" s="285">
        <f>SUM(J37:J40)</f>
        <v>28.7</v>
      </c>
      <c r="K41" s="317"/>
      <c r="L41" s="312"/>
      <c r="M41" s="312"/>
      <c r="N41" s="317"/>
    </row>
    <row r="42" spans="1:14" ht="18.75" customHeight="1" x14ac:dyDescent="0.2">
      <c r="A42" s="308" t="s">
        <v>143</v>
      </c>
      <c r="B42" s="802" t="s">
        <v>103</v>
      </c>
      <c r="C42" s="802"/>
      <c r="D42" s="802"/>
      <c r="E42" s="802"/>
      <c r="F42" s="802"/>
      <c r="G42" s="802"/>
      <c r="H42" s="802"/>
      <c r="I42" s="285">
        <f t="shared" ref="I42:J42" si="2">+I41</f>
        <v>39</v>
      </c>
      <c r="J42" s="285">
        <f t="shared" si="2"/>
        <v>28.7</v>
      </c>
      <c r="K42" s="317"/>
      <c r="L42" s="312"/>
      <c r="M42" s="312"/>
      <c r="N42" s="317"/>
    </row>
    <row r="43" spans="1:14" s="45" customFormat="1" ht="20.25" customHeight="1" x14ac:dyDescent="0.25">
      <c r="A43" s="814" t="s">
        <v>137</v>
      </c>
      <c r="B43" s="815"/>
      <c r="C43" s="815"/>
      <c r="D43" s="815"/>
      <c r="E43" s="815"/>
      <c r="F43" s="815"/>
      <c r="G43" s="815"/>
      <c r="H43" s="816"/>
      <c r="I43" s="301">
        <f>+I42+I34+I15</f>
        <v>523.6</v>
      </c>
      <c r="J43" s="301">
        <f>+J42+J34+J15</f>
        <v>457.40000000000003</v>
      </c>
      <c r="K43" s="302"/>
      <c r="L43" s="303"/>
      <c r="M43" s="303"/>
      <c r="N43" s="302"/>
    </row>
    <row r="44" spans="1:14" ht="16.5" customHeight="1" x14ac:dyDescent="0.2">
      <c r="A44" s="804" t="s">
        <v>156</v>
      </c>
      <c r="B44" s="805"/>
      <c r="C44" s="805"/>
      <c r="D44" s="805"/>
      <c r="E44" s="805"/>
      <c r="F44" s="805"/>
      <c r="G44" s="805"/>
      <c r="H44" s="806"/>
      <c r="I44" s="735">
        <f>+I43-I45-I52</f>
        <v>0</v>
      </c>
      <c r="J44" s="735">
        <f>+J43-J45-J52</f>
        <v>9.2370555648813024E-14</v>
      </c>
      <c r="K44" s="302"/>
      <c r="L44" s="303"/>
      <c r="M44" s="303"/>
      <c r="N44" s="302"/>
    </row>
    <row r="45" spans="1:14" ht="20.25" customHeight="1" x14ac:dyDescent="0.2">
      <c r="A45" s="811" t="s">
        <v>17</v>
      </c>
      <c r="B45" s="812"/>
      <c r="C45" s="812"/>
      <c r="D45" s="812"/>
      <c r="E45" s="812"/>
      <c r="F45" s="812"/>
      <c r="G45" s="812"/>
      <c r="H45" s="813"/>
      <c r="I45" s="304">
        <f t="shared" ref="I45:J45" si="3">SUM(I46:I51)</f>
        <v>497.6</v>
      </c>
      <c r="J45" s="304">
        <f t="shared" si="3"/>
        <v>437.99999999999994</v>
      </c>
      <c r="K45" s="302"/>
      <c r="L45" s="303"/>
      <c r="M45" s="303"/>
      <c r="N45" s="302"/>
    </row>
    <row r="46" spans="1:14" ht="15.75" customHeight="1" x14ac:dyDescent="0.2">
      <c r="A46" s="795" t="s">
        <v>957</v>
      </c>
      <c r="B46" s="796"/>
      <c r="C46" s="796"/>
      <c r="D46" s="796"/>
      <c r="E46" s="796"/>
      <c r="F46" s="796"/>
      <c r="G46" s="796"/>
      <c r="H46" s="797"/>
      <c r="I46" s="305">
        <f>+I40+I37+I31+I30+I29+I28+I27+I26+I24+I25+I23+I22+I21+I20+I19+I18+I12+I32</f>
        <v>407.8</v>
      </c>
      <c r="J46" s="305">
        <f>+J40+J37+J31+J30+J29+J28+J27+J26+J24+J25+J23+J22+J21+J20+J19+J18+J12+J32</f>
        <v>372.99999999999994</v>
      </c>
      <c r="K46" s="736">
        <f>+I46+I48</f>
        <v>495.1</v>
      </c>
      <c r="L46" s="736">
        <f>+J46+J48</f>
        <v>435.69999999999993</v>
      </c>
      <c r="M46" s="737"/>
      <c r="N46" s="302"/>
    </row>
    <row r="47" spans="1:14" ht="15.75" customHeight="1" x14ac:dyDescent="0.2">
      <c r="A47" s="795" t="s">
        <v>972</v>
      </c>
      <c r="B47" s="796"/>
      <c r="C47" s="796"/>
      <c r="D47" s="796"/>
      <c r="E47" s="796"/>
      <c r="F47" s="796"/>
      <c r="G47" s="796"/>
      <c r="H47" s="797"/>
      <c r="I47" s="306">
        <f>+I13+I11</f>
        <v>2.5</v>
      </c>
      <c r="J47" s="306">
        <f>+J13+J11</f>
        <v>2.2999999999999998</v>
      </c>
      <c r="K47" s="736"/>
      <c r="L47" s="737"/>
      <c r="M47" s="737"/>
      <c r="N47" s="302"/>
    </row>
    <row r="48" spans="1:14" ht="12.75" x14ac:dyDescent="0.2">
      <c r="A48" s="795" t="s">
        <v>959</v>
      </c>
      <c r="B48" s="796"/>
      <c r="C48" s="796"/>
      <c r="D48" s="796"/>
      <c r="E48" s="796"/>
      <c r="F48" s="796"/>
      <c r="G48" s="796"/>
      <c r="H48" s="797"/>
      <c r="I48" s="306">
        <f>+I10</f>
        <v>87.3</v>
      </c>
      <c r="J48" s="306">
        <f>+J10</f>
        <v>62.7</v>
      </c>
      <c r="K48" s="302"/>
      <c r="L48" s="303"/>
      <c r="M48" s="303"/>
      <c r="N48" s="302"/>
    </row>
    <row r="49" spans="1:14" ht="12.75" x14ac:dyDescent="0.2">
      <c r="A49" s="795" t="s">
        <v>960</v>
      </c>
      <c r="B49" s="796"/>
      <c r="C49" s="796"/>
      <c r="D49" s="796"/>
      <c r="E49" s="796"/>
      <c r="F49" s="796"/>
      <c r="G49" s="796"/>
      <c r="H49" s="797"/>
      <c r="I49" s="306"/>
      <c r="J49" s="306"/>
      <c r="K49" s="302"/>
      <c r="L49" s="303"/>
      <c r="M49" s="303"/>
      <c r="N49" s="302"/>
    </row>
    <row r="50" spans="1:14" ht="12.75" x14ac:dyDescent="0.2">
      <c r="A50" s="795" t="s">
        <v>961</v>
      </c>
      <c r="B50" s="796"/>
      <c r="C50" s="796"/>
      <c r="D50" s="796"/>
      <c r="E50" s="796"/>
      <c r="F50" s="796"/>
      <c r="G50" s="796"/>
      <c r="H50" s="797"/>
      <c r="I50" s="306"/>
      <c r="J50" s="306"/>
      <c r="K50" s="302"/>
      <c r="L50" s="303"/>
      <c r="M50" s="303"/>
      <c r="N50" s="302"/>
    </row>
    <row r="51" spans="1:14" ht="12.75" x14ac:dyDescent="0.2">
      <c r="A51" s="795" t="s">
        <v>962</v>
      </c>
      <c r="B51" s="796"/>
      <c r="C51" s="796"/>
      <c r="D51" s="796"/>
      <c r="E51" s="796"/>
      <c r="F51" s="796"/>
      <c r="G51" s="796"/>
      <c r="H51" s="797"/>
      <c r="I51" s="306"/>
      <c r="J51" s="306"/>
      <c r="K51" s="302"/>
      <c r="L51" s="303"/>
      <c r="M51" s="303"/>
      <c r="N51" s="302"/>
    </row>
    <row r="52" spans="1:14" ht="16.5" customHeight="1" x14ac:dyDescent="0.2">
      <c r="A52" s="798" t="s">
        <v>16</v>
      </c>
      <c r="B52" s="799"/>
      <c r="C52" s="799"/>
      <c r="D52" s="799"/>
      <c r="E52" s="799"/>
      <c r="F52" s="799"/>
      <c r="G52" s="799"/>
      <c r="H52" s="800"/>
      <c r="I52" s="304">
        <f t="shared" ref="I52:J52" si="4">SUM(I53:I56)</f>
        <v>26</v>
      </c>
      <c r="J52" s="304">
        <f t="shared" si="4"/>
        <v>19.399999999999999</v>
      </c>
      <c r="K52" s="302"/>
      <c r="L52" s="303"/>
      <c r="M52" s="303"/>
      <c r="N52" s="302"/>
    </row>
    <row r="53" spans="1:14" ht="12.75" x14ac:dyDescent="0.2">
      <c r="A53" s="795" t="s">
        <v>963</v>
      </c>
      <c r="B53" s="796"/>
      <c r="C53" s="796"/>
      <c r="D53" s="796"/>
      <c r="E53" s="796"/>
      <c r="F53" s="796"/>
      <c r="G53" s="796"/>
      <c r="H53" s="797"/>
      <c r="I53" s="306">
        <f>+I38</f>
        <v>22</v>
      </c>
      <c r="J53" s="306">
        <f>+J38</f>
        <v>16.5</v>
      </c>
      <c r="K53" s="302"/>
      <c r="L53" s="303"/>
      <c r="M53" s="303"/>
      <c r="N53" s="302"/>
    </row>
    <row r="54" spans="1:14" ht="12.75" x14ac:dyDescent="0.2">
      <c r="A54" s="795" t="s">
        <v>964</v>
      </c>
      <c r="B54" s="796"/>
      <c r="C54" s="796"/>
      <c r="D54" s="796"/>
      <c r="E54" s="796"/>
      <c r="F54" s="796"/>
      <c r="G54" s="796"/>
      <c r="H54" s="797"/>
      <c r="I54" s="306">
        <f>+I39</f>
        <v>4</v>
      </c>
      <c r="J54" s="306">
        <f>+J39</f>
        <v>2.9</v>
      </c>
      <c r="K54" s="302"/>
      <c r="L54" s="303"/>
      <c r="M54" s="303"/>
      <c r="N54" s="302"/>
    </row>
    <row r="55" spans="1:14" ht="12.75" x14ac:dyDescent="0.2">
      <c r="A55" s="795" t="s">
        <v>965</v>
      </c>
      <c r="B55" s="796"/>
      <c r="C55" s="796"/>
      <c r="D55" s="796"/>
      <c r="E55" s="796"/>
      <c r="F55" s="796"/>
      <c r="G55" s="796"/>
      <c r="H55" s="797"/>
      <c r="I55" s="306"/>
      <c r="J55" s="306"/>
      <c r="K55" s="302"/>
      <c r="L55" s="303"/>
      <c r="M55" s="303"/>
      <c r="N55" s="302"/>
    </row>
    <row r="56" spans="1:14" ht="12.75" x14ac:dyDescent="0.2">
      <c r="A56" s="795" t="s">
        <v>966</v>
      </c>
      <c r="B56" s="796"/>
      <c r="C56" s="796"/>
      <c r="D56" s="796"/>
      <c r="E56" s="796"/>
      <c r="F56" s="796"/>
      <c r="G56" s="796"/>
      <c r="H56" s="797"/>
      <c r="I56" s="306"/>
      <c r="J56" s="306"/>
      <c r="K56" s="302"/>
      <c r="L56" s="303"/>
      <c r="M56" s="303"/>
      <c r="N56" s="302"/>
    </row>
  </sheetData>
  <mergeCells count="54">
    <mergeCell ref="M38:M39"/>
    <mergeCell ref="N3:N6"/>
    <mergeCell ref="N38:N39"/>
    <mergeCell ref="K2:N2"/>
    <mergeCell ref="L3:L6"/>
    <mergeCell ref="M3:M6"/>
    <mergeCell ref="L38:L39"/>
    <mergeCell ref="K38:K39"/>
    <mergeCell ref="C2:C6"/>
    <mergeCell ref="C17:K17"/>
    <mergeCell ref="A2:A6"/>
    <mergeCell ref="B8:K8"/>
    <mergeCell ref="H2:H6"/>
    <mergeCell ref="C14:H14"/>
    <mergeCell ref="B15:H15"/>
    <mergeCell ref="I2:I6"/>
    <mergeCell ref="E2:E6"/>
    <mergeCell ref="F2:F6"/>
    <mergeCell ref="K3:K6"/>
    <mergeCell ref="A7:K7"/>
    <mergeCell ref="D2:D6"/>
    <mergeCell ref="G2:G6"/>
    <mergeCell ref="J2:J6"/>
    <mergeCell ref="A54:H54"/>
    <mergeCell ref="D38:D39"/>
    <mergeCell ref="A48:H48"/>
    <mergeCell ref="F38:F39"/>
    <mergeCell ref="G38:G39"/>
    <mergeCell ref="A47:H47"/>
    <mergeCell ref="A46:H46"/>
    <mergeCell ref="A45:H45"/>
    <mergeCell ref="A43:H43"/>
    <mergeCell ref="B38:B39"/>
    <mergeCell ref="E38:E39"/>
    <mergeCell ref="C38:C39"/>
    <mergeCell ref="C41:H41"/>
    <mergeCell ref="A38:A39"/>
    <mergeCell ref="B42:H42"/>
    <mergeCell ref="K1:L1"/>
    <mergeCell ref="A56:H56"/>
    <mergeCell ref="A50:H50"/>
    <mergeCell ref="A49:H49"/>
    <mergeCell ref="A55:H55"/>
    <mergeCell ref="A51:H51"/>
    <mergeCell ref="A52:H52"/>
    <mergeCell ref="A53:H53"/>
    <mergeCell ref="C36:K36"/>
    <mergeCell ref="C33:H33"/>
    <mergeCell ref="B16:K16"/>
    <mergeCell ref="B35:K35"/>
    <mergeCell ref="C9:K9"/>
    <mergeCell ref="B2:B6"/>
    <mergeCell ref="B34:H34"/>
    <mergeCell ref="A44:H44"/>
  </mergeCells>
  <phoneticPr fontId="14" type="noConversion"/>
  <pageMargins left="0.19685039370078741" right="0.19685039370078741" top="0.51181102362204722" bottom="0.19685039370078741" header="0" footer="0"/>
  <pageSetup paperSize="9" scale="6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AS83"/>
  <sheetViews>
    <sheetView zoomScale="85" zoomScaleNormal="85" workbookViewId="0">
      <pane ySplit="7" topLeftCell="A8" activePane="bottomLeft" state="frozen"/>
      <selection activeCell="H12" sqref="H12:H17"/>
      <selection pane="bottomLeft" activeCell="J13" sqref="J13:J14"/>
    </sheetView>
  </sheetViews>
  <sheetFormatPr defaultColWidth="9.140625" defaultRowHeight="12.75" x14ac:dyDescent="0.2"/>
  <cols>
    <col min="1" max="1" width="3.140625" style="75" customWidth="1"/>
    <col min="2" max="2" width="3.42578125" style="75" customWidth="1"/>
    <col min="3" max="3" width="3.28515625" style="75" customWidth="1"/>
    <col min="4" max="4" width="36.85546875" style="75" customWidth="1"/>
    <col min="5" max="5" width="5.85546875" style="168" hidden="1" customWidth="1"/>
    <col min="6" max="6" width="33" style="168" customWidth="1"/>
    <col min="7" max="7" width="26" style="168" customWidth="1"/>
    <col min="8" max="8" width="8.7109375" style="75" customWidth="1"/>
    <col min="9" max="9" width="12.7109375" style="48" customWidth="1"/>
    <col min="10" max="10" width="13.42578125" style="231" customWidth="1"/>
    <col min="11" max="11" width="28.85546875" style="48" customWidth="1"/>
    <col min="12" max="13" width="7.42578125" style="369" customWidth="1"/>
    <col min="14" max="14" width="36.7109375" style="48" customWidth="1"/>
    <col min="15" max="16384" width="9.140625" style="71"/>
  </cols>
  <sheetData>
    <row r="1" spans="1:45" ht="81.75" hidden="1" customHeight="1" x14ac:dyDescent="0.2">
      <c r="A1" s="42"/>
      <c r="B1" s="42"/>
      <c r="C1" s="42"/>
      <c r="D1" s="42"/>
      <c r="E1" s="166"/>
      <c r="F1" s="166"/>
      <c r="G1" s="166"/>
      <c r="H1" s="42"/>
      <c r="I1" s="835" t="s">
        <v>941</v>
      </c>
      <c r="J1" s="835"/>
      <c r="K1" s="835"/>
      <c r="L1" s="835"/>
      <c r="M1" s="359"/>
      <c r="N1" s="71"/>
    </row>
    <row r="2" spans="1:45" ht="21.75" customHeight="1" x14ac:dyDescent="0.2">
      <c r="A2" s="848"/>
      <c r="B2" s="848"/>
      <c r="C2" s="848"/>
      <c r="D2" s="848"/>
      <c r="E2" s="848"/>
      <c r="F2" s="848"/>
      <c r="G2" s="848"/>
      <c r="H2" s="848"/>
      <c r="I2" s="848"/>
      <c r="J2" s="848"/>
      <c r="K2" s="848"/>
      <c r="L2" s="848"/>
      <c r="M2" s="360"/>
      <c r="N2" s="71"/>
    </row>
    <row r="3" spans="1:45" s="73" customFormat="1" ht="31.5" customHeight="1" x14ac:dyDescent="0.2">
      <c r="A3" s="803" t="s">
        <v>130</v>
      </c>
      <c r="B3" s="803" t="s">
        <v>131</v>
      </c>
      <c r="C3" s="803" t="s">
        <v>132</v>
      </c>
      <c r="D3" s="782" t="s">
        <v>133</v>
      </c>
      <c r="E3" s="822" t="s">
        <v>653</v>
      </c>
      <c r="F3" s="823" t="s">
        <v>654</v>
      </c>
      <c r="G3" s="823" t="s">
        <v>655</v>
      </c>
      <c r="H3" s="803" t="s">
        <v>129</v>
      </c>
      <c r="I3" s="821" t="s">
        <v>663</v>
      </c>
      <c r="J3" s="821" t="s">
        <v>947</v>
      </c>
      <c r="K3" s="829" t="s">
        <v>656</v>
      </c>
      <c r="L3" s="830"/>
      <c r="M3" s="830"/>
      <c r="N3" s="831"/>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row>
    <row r="4" spans="1:45" s="73" customFormat="1" ht="18.75" customHeight="1" x14ac:dyDescent="0.2">
      <c r="A4" s="803"/>
      <c r="B4" s="803"/>
      <c r="C4" s="803"/>
      <c r="D4" s="782"/>
      <c r="E4" s="822"/>
      <c r="F4" s="823"/>
      <c r="G4" s="823"/>
      <c r="H4" s="803"/>
      <c r="I4" s="821"/>
      <c r="J4" s="821"/>
      <c r="K4" s="821" t="s">
        <v>134</v>
      </c>
      <c r="L4" s="832" t="s">
        <v>948</v>
      </c>
      <c r="M4" s="832" t="s">
        <v>949</v>
      </c>
      <c r="N4" s="782" t="s">
        <v>950</v>
      </c>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row>
    <row r="5" spans="1:45" s="73" customFormat="1" ht="15" customHeight="1" x14ac:dyDescent="0.2">
      <c r="A5" s="803"/>
      <c r="B5" s="803"/>
      <c r="C5" s="803"/>
      <c r="D5" s="782"/>
      <c r="E5" s="822"/>
      <c r="F5" s="823"/>
      <c r="G5" s="823"/>
      <c r="H5" s="803"/>
      <c r="I5" s="821"/>
      <c r="J5" s="821"/>
      <c r="K5" s="821"/>
      <c r="L5" s="832"/>
      <c r="M5" s="832"/>
      <c r="N5" s="78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row>
    <row r="6" spans="1:45" s="73" customFormat="1" ht="85.5" customHeight="1" x14ac:dyDescent="0.2">
      <c r="A6" s="803"/>
      <c r="B6" s="803"/>
      <c r="C6" s="803"/>
      <c r="D6" s="782"/>
      <c r="E6" s="822"/>
      <c r="F6" s="823"/>
      <c r="G6" s="823"/>
      <c r="H6" s="803"/>
      <c r="I6" s="821"/>
      <c r="J6" s="821"/>
      <c r="K6" s="821"/>
      <c r="L6" s="832"/>
      <c r="M6" s="832"/>
      <c r="N6" s="78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row>
    <row r="7" spans="1:45" s="73" customFormat="1" ht="19.5" customHeight="1" x14ac:dyDescent="0.2">
      <c r="A7" s="803"/>
      <c r="B7" s="803"/>
      <c r="C7" s="803"/>
      <c r="D7" s="782"/>
      <c r="E7" s="822"/>
      <c r="F7" s="823"/>
      <c r="G7" s="823"/>
      <c r="H7" s="803"/>
      <c r="I7" s="821"/>
      <c r="J7" s="821"/>
      <c r="K7" s="821"/>
      <c r="L7" s="832"/>
      <c r="M7" s="832"/>
      <c r="N7" s="782"/>
      <c r="O7" s="72"/>
      <c r="P7" s="72"/>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row>
    <row r="8" spans="1:45" s="72" customFormat="1" ht="25.5" customHeight="1" x14ac:dyDescent="0.2">
      <c r="A8" s="824" t="s">
        <v>245</v>
      </c>
      <c r="B8" s="824"/>
      <c r="C8" s="824"/>
      <c r="D8" s="824"/>
      <c r="E8" s="824"/>
      <c r="F8" s="824"/>
      <c r="G8" s="824"/>
      <c r="H8" s="824"/>
      <c r="I8" s="824"/>
      <c r="J8" s="824"/>
      <c r="K8" s="824"/>
      <c r="L8" s="361"/>
      <c r="M8" s="361"/>
      <c r="N8" s="350"/>
    </row>
    <row r="9" spans="1:45" s="72" customFormat="1" ht="15.75" customHeight="1" x14ac:dyDescent="0.2">
      <c r="A9" s="295" t="s">
        <v>141</v>
      </c>
      <c r="B9" s="801" t="s">
        <v>426</v>
      </c>
      <c r="C9" s="801"/>
      <c r="D9" s="801"/>
      <c r="E9" s="801"/>
      <c r="F9" s="801"/>
      <c r="G9" s="801"/>
      <c r="H9" s="801"/>
      <c r="I9" s="801"/>
      <c r="J9" s="801"/>
      <c r="K9" s="801"/>
      <c r="L9" s="299"/>
      <c r="M9" s="299"/>
      <c r="N9" s="73"/>
    </row>
    <row r="10" spans="1:45" s="72" customFormat="1" ht="16.5" customHeight="1" x14ac:dyDescent="0.2">
      <c r="A10" s="295" t="s">
        <v>141</v>
      </c>
      <c r="B10" s="262" t="s">
        <v>141</v>
      </c>
      <c r="C10" s="801" t="s">
        <v>56</v>
      </c>
      <c r="D10" s="801"/>
      <c r="E10" s="801"/>
      <c r="F10" s="801"/>
      <c r="G10" s="801"/>
      <c r="H10" s="801"/>
      <c r="I10" s="801"/>
      <c r="J10" s="801"/>
      <c r="K10" s="801"/>
      <c r="L10" s="299"/>
      <c r="M10" s="299"/>
      <c r="N10" s="73"/>
    </row>
    <row r="11" spans="1:45" ht="50.25" customHeight="1" x14ac:dyDescent="0.2">
      <c r="A11" s="847" t="s">
        <v>141</v>
      </c>
      <c r="B11" s="847" t="s">
        <v>141</v>
      </c>
      <c r="C11" s="847" t="s">
        <v>141</v>
      </c>
      <c r="D11" s="846" t="s">
        <v>41</v>
      </c>
      <c r="E11" s="844" t="s">
        <v>178</v>
      </c>
      <c r="F11" s="838" t="s">
        <v>680</v>
      </c>
      <c r="G11" s="838" t="s">
        <v>674</v>
      </c>
      <c r="H11" s="284" t="s">
        <v>15</v>
      </c>
      <c r="I11" s="319">
        <v>4.5</v>
      </c>
      <c r="J11" s="319">
        <v>4.0999999999999996</v>
      </c>
      <c r="K11" s="846" t="s">
        <v>114</v>
      </c>
      <c r="L11" s="875" t="s">
        <v>507</v>
      </c>
      <c r="M11" s="875" t="s">
        <v>1009</v>
      </c>
      <c r="N11" s="846" t="s">
        <v>1032</v>
      </c>
    </row>
    <row r="12" spans="1:45" ht="42" customHeight="1" x14ac:dyDescent="0.2">
      <c r="A12" s="847"/>
      <c r="B12" s="847"/>
      <c r="C12" s="847"/>
      <c r="D12" s="846"/>
      <c r="E12" s="845"/>
      <c r="F12" s="839"/>
      <c r="G12" s="839"/>
      <c r="H12" s="284" t="s">
        <v>1</v>
      </c>
      <c r="I12" s="319">
        <v>656.3</v>
      </c>
      <c r="J12" s="319">
        <v>573.20000000000005</v>
      </c>
      <c r="K12" s="846"/>
      <c r="L12" s="875"/>
      <c r="M12" s="875"/>
      <c r="N12" s="846"/>
    </row>
    <row r="13" spans="1:45" ht="48" customHeight="1" x14ac:dyDescent="0.2">
      <c r="A13" s="847" t="s">
        <v>141</v>
      </c>
      <c r="B13" s="847" t="s">
        <v>141</v>
      </c>
      <c r="C13" s="847" t="s">
        <v>142</v>
      </c>
      <c r="D13" s="846" t="s">
        <v>100</v>
      </c>
      <c r="E13" s="844" t="s">
        <v>178</v>
      </c>
      <c r="F13" s="838" t="s">
        <v>681</v>
      </c>
      <c r="G13" s="840" t="s">
        <v>881</v>
      </c>
      <c r="H13" s="846" t="s">
        <v>15</v>
      </c>
      <c r="I13" s="871">
        <v>942.5</v>
      </c>
      <c r="J13" s="873">
        <v>912.1</v>
      </c>
      <c r="K13" s="116" t="s">
        <v>115</v>
      </c>
      <c r="L13" s="200">
        <v>2300</v>
      </c>
      <c r="M13" s="200">
        <v>2138</v>
      </c>
      <c r="N13" s="833" t="s">
        <v>1033</v>
      </c>
    </row>
    <row r="14" spans="1:45" ht="42.75" customHeight="1" x14ac:dyDescent="0.2">
      <c r="A14" s="847"/>
      <c r="B14" s="847"/>
      <c r="C14" s="847"/>
      <c r="D14" s="846"/>
      <c r="E14" s="845"/>
      <c r="F14" s="839"/>
      <c r="G14" s="840"/>
      <c r="H14" s="846"/>
      <c r="I14" s="872"/>
      <c r="J14" s="874"/>
      <c r="K14" s="116" t="s">
        <v>1010</v>
      </c>
      <c r="L14" s="200">
        <v>1250</v>
      </c>
      <c r="M14" s="200">
        <v>1325</v>
      </c>
      <c r="N14" s="834"/>
    </row>
    <row r="15" spans="1:45" ht="82.5" customHeight="1" x14ac:dyDescent="0.2">
      <c r="A15" s="318" t="s">
        <v>141</v>
      </c>
      <c r="B15" s="318" t="s">
        <v>141</v>
      </c>
      <c r="C15" s="318" t="s">
        <v>143</v>
      </c>
      <c r="D15" s="284" t="s">
        <v>57</v>
      </c>
      <c r="E15" s="288" t="s">
        <v>178</v>
      </c>
      <c r="F15" s="289" t="s">
        <v>682</v>
      </c>
      <c r="G15" s="289" t="s">
        <v>674</v>
      </c>
      <c r="H15" s="266" t="s">
        <v>15</v>
      </c>
      <c r="I15" s="320">
        <v>380.5</v>
      </c>
      <c r="J15" s="320">
        <v>380.5</v>
      </c>
      <c r="K15" s="321" t="s">
        <v>555</v>
      </c>
      <c r="L15" s="265" t="s">
        <v>556</v>
      </c>
      <c r="M15" s="100" t="s">
        <v>1011</v>
      </c>
      <c r="N15" s="89" t="s">
        <v>1034</v>
      </c>
    </row>
    <row r="16" spans="1:45" ht="57" customHeight="1" x14ac:dyDescent="0.2">
      <c r="A16" s="322" t="s">
        <v>141</v>
      </c>
      <c r="B16" s="284" t="s">
        <v>141</v>
      </c>
      <c r="C16" s="323" t="s">
        <v>145</v>
      </c>
      <c r="D16" s="322" t="s">
        <v>58</v>
      </c>
      <c r="E16" s="288" t="s">
        <v>178</v>
      </c>
      <c r="F16" s="324" t="s">
        <v>683</v>
      </c>
      <c r="G16" s="274" t="s">
        <v>657</v>
      </c>
      <c r="H16" s="323" t="s">
        <v>1</v>
      </c>
      <c r="I16" s="297">
        <v>68</v>
      </c>
      <c r="J16" s="30">
        <v>61</v>
      </c>
      <c r="K16" s="120" t="s">
        <v>1012</v>
      </c>
      <c r="L16" s="100" t="s">
        <v>557</v>
      </c>
      <c r="M16" s="100" t="s">
        <v>1013</v>
      </c>
      <c r="N16" s="105" t="s">
        <v>1035</v>
      </c>
    </row>
    <row r="17" spans="1:14" ht="43.5" customHeight="1" x14ac:dyDescent="0.2">
      <c r="A17" s="322" t="s">
        <v>141</v>
      </c>
      <c r="B17" s="284" t="s">
        <v>141</v>
      </c>
      <c r="C17" s="323" t="s">
        <v>146</v>
      </c>
      <c r="D17" s="322" t="s">
        <v>59</v>
      </c>
      <c r="E17" s="288" t="s">
        <v>178</v>
      </c>
      <c r="F17" s="324" t="s">
        <v>684</v>
      </c>
      <c r="G17" s="274" t="s">
        <v>685</v>
      </c>
      <c r="H17" s="323" t="s">
        <v>1</v>
      </c>
      <c r="I17" s="297">
        <v>233.8</v>
      </c>
      <c r="J17" s="30">
        <v>223</v>
      </c>
      <c r="K17" s="116" t="s">
        <v>115</v>
      </c>
      <c r="L17" s="200">
        <v>2300</v>
      </c>
      <c r="M17" s="93">
        <v>2138</v>
      </c>
      <c r="N17" s="90" t="s">
        <v>1036</v>
      </c>
    </row>
    <row r="18" spans="1:14" ht="28.5" customHeight="1" x14ac:dyDescent="0.2">
      <c r="A18" s="876" t="s">
        <v>141</v>
      </c>
      <c r="B18" s="876" t="s">
        <v>141</v>
      </c>
      <c r="C18" s="879" t="s">
        <v>147</v>
      </c>
      <c r="D18" s="841" t="s">
        <v>294</v>
      </c>
      <c r="E18" s="844" t="s">
        <v>178</v>
      </c>
      <c r="F18" s="838" t="s">
        <v>686</v>
      </c>
      <c r="G18" s="838" t="s">
        <v>674</v>
      </c>
      <c r="H18" s="284" t="s">
        <v>4</v>
      </c>
      <c r="I18" s="297">
        <v>3130.8</v>
      </c>
      <c r="J18" s="30">
        <v>2998</v>
      </c>
      <c r="K18" s="849" t="s">
        <v>1014</v>
      </c>
      <c r="L18" s="851">
        <v>1429</v>
      </c>
      <c r="M18" s="851">
        <v>1470</v>
      </c>
      <c r="N18" s="849" t="s">
        <v>1037</v>
      </c>
    </row>
    <row r="19" spans="1:14" ht="28.5" customHeight="1" x14ac:dyDescent="0.2">
      <c r="A19" s="877"/>
      <c r="B19" s="877"/>
      <c r="C19" s="880"/>
      <c r="D19" s="842"/>
      <c r="E19" s="845"/>
      <c r="F19" s="839"/>
      <c r="G19" s="839"/>
      <c r="H19" s="284" t="s">
        <v>15</v>
      </c>
      <c r="I19" s="297">
        <v>0.1</v>
      </c>
      <c r="J19" s="30">
        <v>0.1</v>
      </c>
      <c r="K19" s="850"/>
      <c r="L19" s="852"/>
      <c r="M19" s="852"/>
      <c r="N19" s="850"/>
    </row>
    <row r="20" spans="1:14" ht="36.75" customHeight="1" x14ac:dyDescent="0.2">
      <c r="A20" s="322" t="s">
        <v>141</v>
      </c>
      <c r="B20" s="284" t="s">
        <v>141</v>
      </c>
      <c r="C20" s="323" t="s">
        <v>148</v>
      </c>
      <c r="D20" s="322" t="s">
        <v>22</v>
      </c>
      <c r="E20" s="288" t="s">
        <v>178</v>
      </c>
      <c r="F20" s="324" t="s">
        <v>687</v>
      </c>
      <c r="G20" s="289" t="s">
        <v>674</v>
      </c>
      <c r="H20" s="284" t="s">
        <v>4</v>
      </c>
      <c r="I20" s="297">
        <v>10760.5</v>
      </c>
      <c r="J20" s="30">
        <v>10398</v>
      </c>
      <c r="K20" s="65" t="s">
        <v>1015</v>
      </c>
      <c r="L20" s="200">
        <v>11700</v>
      </c>
      <c r="M20" s="200">
        <v>8846</v>
      </c>
      <c r="N20" s="89" t="s">
        <v>1038</v>
      </c>
    </row>
    <row r="21" spans="1:14" ht="24.75" customHeight="1" x14ac:dyDescent="0.2">
      <c r="A21" s="876" t="s">
        <v>141</v>
      </c>
      <c r="B21" s="876" t="s">
        <v>141</v>
      </c>
      <c r="C21" s="817" t="s">
        <v>149</v>
      </c>
      <c r="D21" s="841" t="s">
        <v>23</v>
      </c>
      <c r="E21" s="844" t="s">
        <v>178</v>
      </c>
      <c r="F21" s="838" t="s">
        <v>688</v>
      </c>
      <c r="G21" s="840" t="s">
        <v>674</v>
      </c>
      <c r="H21" s="322" t="s">
        <v>15</v>
      </c>
      <c r="I21" s="297">
        <v>84.1</v>
      </c>
      <c r="J21" s="30">
        <v>83.4</v>
      </c>
      <c r="K21" s="843" t="s">
        <v>1016</v>
      </c>
      <c r="L21" s="881">
        <v>380</v>
      </c>
      <c r="M21" s="354">
        <v>479</v>
      </c>
      <c r="N21" s="883" t="s">
        <v>1039</v>
      </c>
    </row>
    <row r="22" spans="1:14" ht="26.25" customHeight="1" x14ac:dyDescent="0.2">
      <c r="A22" s="877"/>
      <c r="B22" s="877"/>
      <c r="C22" s="818"/>
      <c r="D22" s="842"/>
      <c r="E22" s="845"/>
      <c r="F22" s="839"/>
      <c r="G22" s="840"/>
      <c r="H22" s="322" t="s">
        <v>1</v>
      </c>
      <c r="I22" s="297">
        <v>16</v>
      </c>
      <c r="J22" s="30">
        <v>16</v>
      </c>
      <c r="K22" s="843"/>
      <c r="L22" s="882"/>
      <c r="M22" s="355"/>
      <c r="N22" s="884"/>
    </row>
    <row r="23" spans="1:14" ht="44.25" customHeight="1" x14ac:dyDescent="0.2">
      <c r="A23" s="326" t="s">
        <v>141</v>
      </c>
      <c r="B23" s="326" t="s">
        <v>141</v>
      </c>
      <c r="C23" s="327" t="s">
        <v>150</v>
      </c>
      <c r="D23" s="328" t="s">
        <v>24</v>
      </c>
      <c r="E23" s="288" t="s">
        <v>178</v>
      </c>
      <c r="F23" s="289" t="s">
        <v>689</v>
      </c>
      <c r="G23" s="324" t="s">
        <v>674</v>
      </c>
      <c r="H23" s="322" t="s">
        <v>15</v>
      </c>
      <c r="I23" s="297">
        <v>23.1</v>
      </c>
      <c r="J23" s="297">
        <v>23.1</v>
      </c>
      <c r="K23" s="329" t="s">
        <v>28</v>
      </c>
      <c r="L23" s="362">
        <v>7</v>
      </c>
      <c r="M23" s="362">
        <v>7</v>
      </c>
      <c r="N23" s="330" t="s">
        <v>1040</v>
      </c>
    </row>
    <row r="24" spans="1:14" ht="42.75" customHeight="1" x14ac:dyDescent="0.2">
      <c r="A24" s="322" t="s">
        <v>141</v>
      </c>
      <c r="B24" s="322" t="s">
        <v>141</v>
      </c>
      <c r="C24" s="331" t="s">
        <v>151</v>
      </c>
      <c r="D24" s="284" t="s">
        <v>30</v>
      </c>
      <c r="E24" s="288" t="s">
        <v>178</v>
      </c>
      <c r="F24" s="289" t="s">
        <v>690</v>
      </c>
      <c r="G24" s="324" t="s">
        <v>674</v>
      </c>
      <c r="H24" s="322" t="s">
        <v>4</v>
      </c>
      <c r="I24" s="297">
        <v>0.1</v>
      </c>
      <c r="J24" s="297">
        <v>0</v>
      </c>
      <c r="K24" s="325" t="s">
        <v>31</v>
      </c>
      <c r="L24" s="363">
        <v>1</v>
      </c>
      <c r="M24" s="363">
        <v>0</v>
      </c>
      <c r="N24" s="325" t="s">
        <v>1017</v>
      </c>
    </row>
    <row r="25" spans="1:14" ht="57" customHeight="1" x14ac:dyDescent="0.2">
      <c r="A25" s="322" t="s">
        <v>141</v>
      </c>
      <c r="B25" s="322" t="s">
        <v>141</v>
      </c>
      <c r="C25" s="331" t="s">
        <v>152</v>
      </c>
      <c r="D25" s="322" t="s">
        <v>32</v>
      </c>
      <c r="E25" s="288" t="s">
        <v>178</v>
      </c>
      <c r="F25" s="289" t="s">
        <v>690</v>
      </c>
      <c r="G25" s="324" t="s">
        <v>674</v>
      </c>
      <c r="H25" s="322" t="s">
        <v>4</v>
      </c>
      <c r="I25" s="297">
        <v>1.6</v>
      </c>
      <c r="J25" s="30">
        <v>0</v>
      </c>
      <c r="K25" s="120" t="s">
        <v>1018</v>
      </c>
      <c r="L25" s="356">
        <v>1</v>
      </c>
      <c r="M25" s="356">
        <v>0</v>
      </c>
      <c r="N25" s="357" t="s">
        <v>1019</v>
      </c>
    </row>
    <row r="26" spans="1:14" ht="82.5" customHeight="1" x14ac:dyDescent="0.2">
      <c r="A26" s="322" t="s">
        <v>141</v>
      </c>
      <c r="B26" s="322" t="s">
        <v>141</v>
      </c>
      <c r="C26" s="331" t="s">
        <v>18</v>
      </c>
      <c r="D26" s="322" t="s">
        <v>158</v>
      </c>
      <c r="E26" s="272" t="s">
        <v>178</v>
      </c>
      <c r="F26" s="274" t="s">
        <v>691</v>
      </c>
      <c r="G26" s="273" t="s">
        <v>674</v>
      </c>
      <c r="H26" s="322" t="s">
        <v>15</v>
      </c>
      <c r="I26" s="297">
        <v>8.9</v>
      </c>
      <c r="J26" s="30">
        <v>4.3</v>
      </c>
      <c r="K26" s="47" t="s">
        <v>1020</v>
      </c>
      <c r="L26" s="356">
        <v>9</v>
      </c>
      <c r="M26" s="356">
        <v>9</v>
      </c>
      <c r="N26" s="90" t="s">
        <v>1041</v>
      </c>
    </row>
    <row r="27" spans="1:14" ht="82.5" customHeight="1" x14ac:dyDescent="0.2">
      <c r="A27" s="275" t="s">
        <v>141</v>
      </c>
      <c r="B27" s="275" t="s">
        <v>141</v>
      </c>
      <c r="C27" s="275" t="s">
        <v>2</v>
      </c>
      <c r="D27" s="275" t="s">
        <v>637</v>
      </c>
      <c r="E27" s="272" t="s">
        <v>178</v>
      </c>
      <c r="F27" s="274" t="s">
        <v>821</v>
      </c>
      <c r="G27" s="273" t="s">
        <v>674</v>
      </c>
      <c r="H27" s="275" t="s">
        <v>15</v>
      </c>
      <c r="I27" s="197">
        <v>6.2</v>
      </c>
      <c r="J27" s="65">
        <v>3.4</v>
      </c>
      <c r="K27" s="47" t="s">
        <v>1021</v>
      </c>
      <c r="L27" s="356">
        <v>6</v>
      </c>
      <c r="M27" s="356">
        <v>4</v>
      </c>
      <c r="N27" s="47" t="s">
        <v>1042</v>
      </c>
    </row>
    <row r="28" spans="1:14" ht="64.5" customHeight="1" x14ac:dyDescent="0.2">
      <c r="A28" s="275" t="s">
        <v>141</v>
      </c>
      <c r="B28" s="275" t="s">
        <v>141</v>
      </c>
      <c r="C28" s="275" t="s">
        <v>8</v>
      </c>
      <c r="D28" s="275" t="s">
        <v>910</v>
      </c>
      <c r="E28" s="272" t="s">
        <v>178</v>
      </c>
      <c r="F28" s="274" t="s">
        <v>679</v>
      </c>
      <c r="G28" s="273" t="s">
        <v>674</v>
      </c>
      <c r="H28" s="275" t="s">
        <v>15</v>
      </c>
      <c r="I28" s="197">
        <v>125.6</v>
      </c>
      <c r="J28" s="65">
        <v>140.4</v>
      </c>
      <c r="K28" s="47" t="s">
        <v>911</v>
      </c>
      <c r="L28" s="356">
        <v>100</v>
      </c>
      <c r="M28" s="356">
        <v>100</v>
      </c>
      <c r="N28" s="47" t="s">
        <v>1043</v>
      </c>
    </row>
    <row r="29" spans="1:14" ht="117.75" customHeight="1" x14ac:dyDescent="0.2">
      <c r="A29" s="275" t="s">
        <v>141</v>
      </c>
      <c r="B29" s="275" t="s">
        <v>141</v>
      </c>
      <c r="C29" s="275" t="s">
        <v>6</v>
      </c>
      <c r="D29" s="275" t="s">
        <v>923</v>
      </c>
      <c r="E29" s="272" t="s">
        <v>178</v>
      </c>
      <c r="F29" s="274" t="s">
        <v>679</v>
      </c>
      <c r="G29" s="273" t="s">
        <v>674</v>
      </c>
      <c r="H29" s="275" t="s">
        <v>15</v>
      </c>
      <c r="I29" s="197">
        <v>140.4</v>
      </c>
      <c r="J29" s="65">
        <v>96.8</v>
      </c>
      <c r="K29" s="47" t="s">
        <v>1022</v>
      </c>
      <c r="L29" s="356">
        <v>100</v>
      </c>
      <c r="M29" s="356">
        <v>100</v>
      </c>
      <c r="N29" s="47" t="s">
        <v>1044</v>
      </c>
    </row>
    <row r="30" spans="1:14" ht="71.25" customHeight="1" x14ac:dyDescent="0.2">
      <c r="A30" s="275" t="s">
        <v>141</v>
      </c>
      <c r="B30" s="275" t="s">
        <v>141</v>
      </c>
      <c r="C30" s="275" t="s">
        <v>7</v>
      </c>
      <c r="D30" s="275" t="s">
        <v>924</v>
      </c>
      <c r="E30" s="272" t="s">
        <v>178</v>
      </c>
      <c r="F30" s="274" t="s">
        <v>679</v>
      </c>
      <c r="G30" s="273" t="s">
        <v>674</v>
      </c>
      <c r="H30" s="275" t="s">
        <v>15</v>
      </c>
      <c r="I30" s="197">
        <v>3.9</v>
      </c>
      <c r="J30" s="31">
        <v>7</v>
      </c>
      <c r="K30" s="47" t="s">
        <v>911</v>
      </c>
      <c r="L30" s="356">
        <v>100</v>
      </c>
      <c r="M30" s="356">
        <v>100</v>
      </c>
      <c r="N30" s="47" t="s">
        <v>1045</v>
      </c>
    </row>
    <row r="31" spans="1:14" ht="16.5" customHeight="1" x14ac:dyDescent="0.2">
      <c r="A31" s="295" t="s">
        <v>141</v>
      </c>
      <c r="B31" s="309" t="s">
        <v>141</v>
      </c>
      <c r="C31" s="802" t="s">
        <v>135</v>
      </c>
      <c r="D31" s="802"/>
      <c r="E31" s="802"/>
      <c r="F31" s="802"/>
      <c r="G31" s="802"/>
      <c r="H31" s="802"/>
      <c r="I31" s="333">
        <f>SUM(I11:I30)</f>
        <v>16586.900000000005</v>
      </c>
      <c r="J31" s="333">
        <f>SUM(J11:J30)</f>
        <v>15924.399999999998</v>
      </c>
      <c r="K31" s="358"/>
      <c r="L31" s="364"/>
      <c r="M31" s="364"/>
      <c r="N31" s="358"/>
    </row>
    <row r="32" spans="1:14" ht="18" customHeight="1" x14ac:dyDescent="0.2">
      <c r="A32" s="322" t="s">
        <v>141</v>
      </c>
      <c r="B32" s="284" t="s">
        <v>142</v>
      </c>
      <c r="C32" s="801" t="s">
        <v>253</v>
      </c>
      <c r="D32" s="801"/>
      <c r="E32" s="801"/>
      <c r="F32" s="801"/>
      <c r="G32" s="801"/>
      <c r="H32" s="801"/>
      <c r="I32" s="801"/>
      <c r="J32" s="801"/>
      <c r="K32" s="801"/>
      <c r="L32" s="299"/>
      <c r="M32" s="299"/>
      <c r="N32" s="228"/>
    </row>
    <row r="33" spans="1:14" ht="69" customHeight="1" x14ac:dyDescent="0.2">
      <c r="A33" s="318" t="s">
        <v>141</v>
      </c>
      <c r="B33" s="318" t="s">
        <v>142</v>
      </c>
      <c r="C33" s="287" t="s">
        <v>141</v>
      </c>
      <c r="D33" s="266" t="s">
        <v>260</v>
      </c>
      <c r="E33" s="334" t="s">
        <v>178</v>
      </c>
      <c r="F33" s="335" t="s">
        <v>692</v>
      </c>
      <c r="G33" s="335" t="s">
        <v>693</v>
      </c>
      <c r="H33" s="323" t="s">
        <v>1</v>
      </c>
      <c r="I33" s="276">
        <v>440</v>
      </c>
      <c r="J33" s="276">
        <v>497.9</v>
      </c>
      <c r="K33" s="277" t="s">
        <v>116</v>
      </c>
      <c r="L33" s="363">
        <v>4500</v>
      </c>
      <c r="M33" s="363">
        <v>4540</v>
      </c>
      <c r="N33" s="277" t="s">
        <v>1046</v>
      </c>
    </row>
    <row r="34" spans="1:14" ht="68.25" customHeight="1" x14ac:dyDescent="0.2">
      <c r="A34" s="322" t="s">
        <v>141</v>
      </c>
      <c r="B34" s="284" t="s">
        <v>142</v>
      </c>
      <c r="C34" s="284" t="s">
        <v>142</v>
      </c>
      <c r="D34" s="325" t="s">
        <v>61</v>
      </c>
      <c r="E34" s="336">
        <v>1</v>
      </c>
      <c r="F34" s="337" t="s">
        <v>694</v>
      </c>
      <c r="G34" s="324" t="s">
        <v>695</v>
      </c>
      <c r="H34" s="321" t="s">
        <v>1</v>
      </c>
      <c r="I34" s="338">
        <v>126</v>
      </c>
      <c r="J34" s="82">
        <v>120.7</v>
      </c>
      <c r="K34" s="47" t="s">
        <v>118</v>
      </c>
      <c r="L34" s="356">
        <v>500</v>
      </c>
      <c r="M34" s="356">
        <v>498</v>
      </c>
      <c r="N34" s="89" t="s">
        <v>1047</v>
      </c>
    </row>
    <row r="35" spans="1:14" ht="42.75" customHeight="1" x14ac:dyDescent="0.2">
      <c r="A35" s="322" t="s">
        <v>141</v>
      </c>
      <c r="B35" s="284" t="s">
        <v>142</v>
      </c>
      <c r="C35" s="284" t="s">
        <v>143</v>
      </c>
      <c r="D35" s="325" t="s">
        <v>62</v>
      </c>
      <c r="E35" s="336">
        <v>1</v>
      </c>
      <c r="F35" s="337" t="s">
        <v>696</v>
      </c>
      <c r="G35" s="324" t="s">
        <v>685</v>
      </c>
      <c r="H35" s="321" t="s">
        <v>1</v>
      </c>
      <c r="I35" s="338">
        <v>132.5</v>
      </c>
      <c r="J35" s="82">
        <v>130</v>
      </c>
      <c r="K35" s="47" t="s">
        <v>119</v>
      </c>
      <c r="L35" s="356">
        <v>5800</v>
      </c>
      <c r="M35" s="356">
        <v>5796</v>
      </c>
      <c r="N35" s="86" t="s">
        <v>1048</v>
      </c>
    </row>
    <row r="36" spans="1:14" ht="45" customHeight="1" x14ac:dyDescent="0.2">
      <c r="A36" s="322" t="s">
        <v>141</v>
      </c>
      <c r="B36" s="284" t="s">
        <v>142</v>
      </c>
      <c r="C36" s="284" t="s">
        <v>144</v>
      </c>
      <c r="D36" s="277" t="s">
        <v>528</v>
      </c>
      <c r="E36" s="336">
        <v>1</v>
      </c>
      <c r="F36" s="339" t="s">
        <v>697</v>
      </c>
      <c r="G36" s="273" t="s">
        <v>695</v>
      </c>
      <c r="H36" s="277" t="s">
        <v>1</v>
      </c>
      <c r="I36" s="338">
        <v>30</v>
      </c>
      <c r="J36" s="82">
        <v>29.1</v>
      </c>
      <c r="K36" s="65" t="s">
        <v>1023</v>
      </c>
      <c r="L36" s="200">
        <v>320</v>
      </c>
      <c r="M36" s="200">
        <v>291</v>
      </c>
      <c r="N36" s="90" t="s">
        <v>1049</v>
      </c>
    </row>
    <row r="37" spans="1:14" ht="69.75" customHeight="1" x14ac:dyDescent="0.2">
      <c r="A37" s="322" t="s">
        <v>141</v>
      </c>
      <c r="B37" s="284" t="s">
        <v>142</v>
      </c>
      <c r="C37" s="284" t="s">
        <v>145</v>
      </c>
      <c r="D37" s="277" t="s">
        <v>634</v>
      </c>
      <c r="E37" s="336">
        <v>1</v>
      </c>
      <c r="F37" s="339" t="s">
        <v>680</v>
      </c>
      <c r="G37" s="273" t="s">
        <v>674</v>
      </c>
      <c r="H37" s="277" t="s">
        <v>15</v>
      </c>
      <c r="I37" s="338">
        <v>371.2</v>
      </c>
      <c r="J37" s="82">
        <v>371.2</v>
      </c>
      <c r="K37" s="65" t="s">
        <v>635</v>
      </c>
      <c r="L37" s="200">
        <v>100</v>
      </c>
      <c r="M37" s="200">
        <v>100</v>
      </c>
      <c r="N37" s="65" t="s">
        <v>1050</v>
      </c>
    </row>
    <row r="38" spans="1:14" ht="58.5" customHeight="1" x14ac:dyDescent="0.2">
      <c r="A38" s="322" t="s">
        <v>141</v>
      </c>
      <c r="B38" s="284" t="s">
        <v>142</v>
      </c>
      <c r="C38" s="284" t="s">
        <v>147</v>
      </c>
      <c r="D38" s="325" t="s">
        <v>217</v>
      </c>
      <c r="E38" s="336">
        <v>1</v>
      </c>
      <c r="F38" s="337" t="s">
        <v>698</v>
      </c>
      <c r="G38" s="324" t="s">
        <v>674</v>
      </c>
      <c r="H38" s="321" t="s">
        <v>1</v>
      </c>
      <c r="I38" s="338">
        <v>3</v>
      </c>
      <c r="J38" s="82">
        <v>3</v>
      </c>
      <c r="K38" s="47" t="s">
        <v>224</v>
      </c>
      <c r="L38" s="356">
        <v>1</v>
      </c>
      <c r="M38" s="356">
        <v>1</v>
      </c>
      <c r="N38" s="65" t="s">
        <v>1051</v>
      </c>
    </row>
    <row r="39" spans="1:14" ht="42" customHeight="1" x14ac:dyDescent="0.2">
      <c r="A39" s="322" t="s">
        <v>141</v>
      </c>
      <c r="B39" s="284" t="s">
        <v>142</v>
      </c>
      <c r="C39" s="284" t="s">
        <v>148</v>
      </c>
      <c r="D39" s="325" t="s">
        <v>946</v>
      </c>
      <c r="E39" s="336">
        <v>1</v>
      </c>
      <c r="F39" s="337" t="s">
        <v>917</v>
      </c>
      <c r="G39" s="324" t="s">
        <v>685</v>
      </c>
      <c r="H39" s="321" t="s">
        <v>15</v>
      </c>
      <c r="I39" s="338">
        <v>0.9</v>
      </c>
      <c r="J39" s="338">
        <v>0.9</v>
      </c>
      <c r="K39" s="197" t="s">
        <v>635</v>
      </c>
      <c r="L39" s="294">
        <v>100</v>
      </c>
      <c r="M39" s="294">
        <v>100</v>
      </c>
      <c r="N39" s="197" t="s">
        <v>1024</v>
      </c>
    </row>
    <row r="40" spans="1:14" ht="33" customHeight="1" x14ac:dyDescent="0.2">
      <c r="A40" s="322" t="s">
        <v>141</v>
      </c>
      <c r="B40" s="284" t="s">
        <v>142</v>
      </c>
      <c r="C40" s="284" t="s">
        <v>149</v>
      </c>
      <c r="D40" s="325" t="s">
        <v>945</v>
      </c>
      <c r="E40" s="336">
        <v>1</v>
      </c>
      <c r="F40" s="337" t="s">
        <v>917</v>
      </c>
      <c r="G40" s="324" t="s">
        <v>685</v>
      </c>
      <c r="H40" s="321" t="s">
        <v>15</v>
      </c>
      <c r="I40" s="338">
        <v>85.3</v>
      </c>
      <c r="J40" s="338">
        <v>80.2</v>
      </c>
      <c r="K40" s="197" t="s">
        <v>635</v>
      </c>
      <c r="L40" s="294">
        <v>100</v>
      </c>
      <c r="M40" s="294">
        <v>100</v>
      </c>
      <c r="N40" s="197" t="s">
        <v>1025</v>
      </c>
    </row>
    <row r="41" spans="1:14" ht="19.5" customHeight="1" x14ac:dyDescent="0.2">
      <c r="A41" s="295" t="s">
        <v>141</v>
      </c>
      <c r="B41" s="295" t="s">
        <v>142</v>
      </c>
      <c r="C41" s="802" t="s">
        <v>135</v>
      </c>
      <c r="D41" s="802"/>
      <c r="E41" s="802"/>
      <c r="F41" s="802"/>
      <c r="G41" s="802"/>
      <c r="H41" s="802"/>
      <c r="I41" s="285">
        <f>SUM(I33:I40)</f>
        <v>1188.9000000000001</v>
      </c>
      <c r="J41" s="285">
        <f>SUM(J33:J40)</f>
        <v>1233.0000000000002</v>
      </c>
      <c r="K41" s="358"/>
      <c r="L41" s="365"/>
      <c r="M41" s="365"/>
      <c r="N41" s="358"/>
    </row>
    <row r="42" spans="1:14" ht="16.5" customHeight="1" x14ac:dyDescent="0.2">
      <c r="A42" s="322" t="s">
        <v>141</v>
      </c>
      <c r="B42" s="284" t="s">
        <v>143</v>
      </c>
      <c r="C42" s="836" t="s">
        <v>427</v>
      </c>
      <c r="D42" s="836"/>
      <c r="E42" s="836"/>
      <c r="F42" s="836"/>
      <c r="G42" s="836"/>
      <c r="H42" s="836"/>
      <c r="I42" s="836"/>
      <c r="J42" s="836"/>
      <c r="K42" s="836"/>
      <c r="L42" s="332"/>
      <c r="M42" s="332"/>
      <c r="N42" s="228"/>
    </row>
    <row r="43" spans="1:14" ht="95.25" customHeight="1" x14ac:dyDescent="0.2">
      <c r="A43" s="318" t="s">
        <v>141</v>
      </c>
      <c r="B43" s="318" t="s">
        <v>143</v>
      </c>
      <c r="C43" s="287" t="s">
        <v>141</v>
      </c>
      <c r="D43" s="323" t="s">
        <v>60</v>
      </c>
      <c r="E43" s="272" t="s">
        <v>178</v>
      </c>
      <c r="F43" s="195" t="s">
        <v>699</v>
      </c>
      <c r="G43" s="274" t="s">
        <v>665</v>
      </c>
      <c r="H43" s="277" t="s">
        <v>1</v>
      </c>
      <c r="I43" s="276">
        <v>462.6</v>
      </c>
      <c r="J43" s="22">
        <v>448.4</v>
      </c>
      <c r="K43" s="120" t="s">
        <v>117</v>
      </c>
      <c r="L43" s="200">
        <v>550</v>
      </c>
      <c r="M43" s="200">
        <v>747.3</v>
      </c>
      <c r="N43" s="60" t="s">
        <v>1052</v>
      </c>
    </row>
    <row r="44" spans="1:14" ht="21" customHeight="1" x14ac:dyDescent="0.2">
      <c r="A44" s="370" t="s">
        <v>141</v>
      </c>
      <c r="B44" s="370" t="s">
        <v>143</v>
      </c>
      <c r="C44" s="802" t="s">
        <v>135</v>
      </c>
      <c r="D44" s="802"/>
      <c r="E44" s="802"/>
      <c r="F44" s="802"/>
      <c r="G44" s="802"/>
      <c r="H44" s="802"/>
      <c r="I44" s="333">
        <f t="shared" ref="I44:J44" si="0">SUM(I43)</f>
        <v>462.6</v>
      </c>
      <c r="J44" s="333">
        <f t="shared" si="0"/>
        <v>448.4</v>
      </c>
      <c r="K44" s="358"/>
      <c r="L44" s="365"/>
      <c r="M44" s="365"/>
      <c r="N44" s="358"/>
    </row>
    <row r="45" spans="1:14" ht="17.25" customHeight="1" x14ac:dyDescent="0.2">
      <c r="A45" s="309" t="s">
        <v>141</v>
      </c>
      <c r="B45" s="802" t="s">
        <v>136</v>
      </c>
      <c r="C45" s="802"/>
      <c r="D45" s="802"/>
      <c r="E45" s="802"/>
      <c r="F45" s="802"/>
      <c r="G45" s="802"/>
      <c r="H45" s="802"/>
      <c r="I45" s="285">
        <f>+I44+I41+I31</f>
        <v>18238.400000000005</v>
      </c>
      <c r="J45" s="285">
        <f>+J44+J41+J31</f>
        <v>17605.8</v>
      </c>
      <c r="K45" s="371"/>
      <c r="L45" s="372"/>
      <c r="M45" s="372"/>
      <c r="N45" s="371"/>
    </row>
    <row r="46" spans="1:14" ht="16.5" customHeight="1" x14ac:dyDescent="0.2">
      <c r="A46" s="295" t="s">
        <v>142</v>
      </c>
      <c r="B46" s="837" t="s">
        <v>428</v>
      </c>
      <c r="C46" s="837"/>
      <c r="D46" s="837"/>
      <c r="E46" s="837"/>
      <c r="F46" s="837"/>
      <c r="G46" s="837"/>
      <c r="H46" s="837"/>
      <c r="I46" s="837"/>
      <c r="J46" s="837"/>
      <c r="K46" s="837"/>
      <c r="L46" s="366"/>
      <c r="M46" s="366"/>
      <c r="N46" s="228"/>
    </row>
    <row r="47" spans="1:14" ht="16.5" customHeight="1" x14ac:dyDescent="0.2">
      <c r="A47" s="295" t="s">
        <v>142</v>
      </c>
      <c r="B47" s="341" t="s">
        <v>141</v>
      </c>
      <c r="C47" s="837" t="s">
        <v>429</v>
      </c>
      <c r="D47" s="837"/>
      <c r="E47" s="837"/>
      <c r="F47" s="837"/>
      <c r="G47" s="837"/>
      <c r="H47" s="837"/>
      <c r="I47" s="837"/>
      <c r="J47" s="837"/>
      <c r="K47" s="837"/>
      <c r="L47" s="366"/>
      <c r="M47" s="366"/>
      <c r="N47" s="228"/>
    </row>
    <row r="48" spans="1:14" ht="43.5" customHeight="1" x14ac:dyDescent="0.2">
      <c r="A48" s="322" t="s">
        <v>142</v>
      </c>
      <c r="B48" s="342" t="s">
        <v>141</v>
      </c>
      <c r="C48" s="322" t="s">
        <v>146</v>
      </c>
      <c r="D48" s="197" t="s">
        <v>120</v>
      </c>
      <c r="E48" s="288" t="s">
        <v>178</v>
      </c>
      <c r="F48" s="289" t="s">
        <v>675</v>
      </c>
      <c r="G48" s="289" t="s">
        <v>674</v>
      </c>
      <c r="H48" s="343" t="s">
        <v>1</v>
      </c>
      <c r="I48" s="344">
        <v>60</v>
      </c>
      <c r="J48" s="122">
        <v>60</v>
      </c>
      <c r="K48" s="121" t="s">
        <v>227</v>
      </c>
      <c r="L48" s="373">
        <v>21</v>
      </c>
      <c r="M48" s="373">
        <v>21</v>
      </c>
      <c r="N48" s="121" t="s">
        <v>1053</v>
      </c>
    </row>
    <row r="49" spans="1:14" s="74" customFormat="1" ht="72" customHeight="1" x14ac:dyDescent="0.2">
      <c r="A49" s="287" t="s">
        <v>142</v>
      </c>
      <c r="B49" s="287" t="s">
        <v>141</v>
      </c>
      <c r="C49" s="287" t="s">
        <v>148</v>
      </c>
      <c r="D49" s="197" t="s">
        <v>332</v>
      </c>
      <c r="E49" s="288" t="s">
        <v>178</v>
      </c>
      <c r="F49" s="289" t="s">
        <v>701</v>
      </c>
      <c r="G49" s="289" t="s">
        <v>674</v>
      </c>
      <c r="H49" s="197" t="s">
        <v>3</v>
      </c>
      <c r="I49" s="297">
        <v>98</v>
      </c>
      <c r="J49" s="30">
        <v>97.7</v>
      </c>
      <c r="K49" s="102" t="s">
        <v>286</v>
      </c>
      <c r="L49" s="200">
        <v>150</v>
      </c>
      <c r="M49" s="200">
        <v>266</v>
      </c>
      <c r="N49" s="102" t="s">
        <v>1029</v>
      </c>
    </row>
    <row r="50" spans="1:14" s="74" customFormat="1" ht="23.25" customHeight="1" x14ac:dyDescent="0.2">
      <c r="A50" s="863" t="s">
        <v>142</v>
      </c>
      <c r="B50" s="817" t="s">
        <v>141</v>
      </c>
      <c r="C50" s="863" t="s">
        <v>149</v>
      </c>
      <c r="D50" s="867" t="s">
        <v>531</v>
      </c>
      <c r="E50" s="844" t="s">
        <v>178</v>
      </c>
      <c r="F50" s="838" t="s">
        <v>700</v>
      </c>
      <c r="G50" s="838" t="s">
        <v>674</v>
      </c>
      <c r="H50" s="197" t="s">
        <v>15</v>
      </c>
      <c r="I50" s="297">
        <v>35</v>
      </c>
      <c r="J50" s="30">
        <v>35</v>
      </c>
      <c r="K50" s="868" t="s">
        <v>286</v>
      </c>
      <c r="L50" s="851">
        <v>5</v>
      </c>
      <c r="M50" s="352">
        <v>5</v>
      </c>
      <c r="N50" s="827" t="s">
        <v>1054</v>
      </c>
    </row>
    <row r="51" spans="1:14" s="74" customFormat="1" ht="23.25" customHeight="1" x14ac:dyDescent="0.2">
      <c r="A51" s="863"/>
      <c r="B51" s="818"/>
      <c r="C51" s="863"/>
      <c r="D51" s="867"/>
      <c r="E51" s="845"/>
      <c r="F51" s="839"/>
      <c r="G51" s="839"/>
      <c r="H51" s="197" t="s">
        <v>1</v>
      </c>
      <c r="I51" s="297">
        <v>7</v>
      </c>
      <c r="J51" s="30">
        <v>3.4</v>
      </c>
      <c r="K51" s="868"/>
      <c r="L51" s="852"/>
      <c r="M51" s="374"/>
      <c r="N51" s="828"/>
    </row>
    <row r="52" spans="1:14" s="74" customFormat="1" ht="59.25" customHeight="1" x14ac:dyDescent="0.2">
      <c r="A52" s="817" t="s">
        <v>142</v>
      </c>
      <c r="B52" s="817" t="s">
        <v>141</v>
      </c>
      <c r="C52" s="817" t="s">
        <v>150</v>
      </c>
      <c r="D52" s="807" t="s">
        <v>430</v>
      </c>
      <c r="E52" s="267" t="s">
        <v>178</v>
      </c>
      <c r="F52" s="838" t="s">
        <v>702</v>
      </c>
      <c r="G52" s="242" t="s">
        <v>674</v>
      </c>
      <c r="H52" s="197" t="s">
        <v>1</v>
      </c>
      <c r="I52" s="297">
        <v>78.900000000000006</v>
      </c>
      <c r="J52" s="30">
        <v>78.8</v>
      </c>
      <c r="K52" s="827" t="s">
        <v>508</v>
      </c>
      <c r="L52" s="851" t="s">
        <v>558</v>
      </c>
      <c r="M52" s="851" t="s">
        <v>1026</v>
      </c>
      <c r="N52" s="827" t="s">
        <v>1055</v>
      </c>
    </row>
    <row r="53" spans="1:14" s="74" customFormat="1" ht="72" customHeight="1" x14ac:dyDescent="0.2">
      <c r="A53" s="818"/>
      <c r="B53" s="818"/>
      <c r="C53" s="818"/>
      <c r="D53" s="808"/>
      <c r="E53" s="345"/>
      <c r="F53" s="839"/>
      <c r="G53" s="243"/>
      <c r="H53" s="197" t="s">
        <v>15</v>
      </c>
      <c r="I53" s="297">
        <v>150.9</v>
      </c>
      <c r="J53" s="30">
        <v>150.9</v>
      </c>
      <c r="K53" s="828"/>
      <c r="L53" s="852"/>
      <c r="M53" s="852"/>
      <c r="N53" s="828"/>
    </row>
    <row r="54" spans="1:14" s="74" customFormat="1" ht="105.75" customHeight="1" x14ac:dyDescent="0.2">
      <c r="A54" s="287" t="s">
        <v>142</v>
      </c>
      <c r="B54" s="287" t="s">
        <v>141</v>
      </c>
      <c r="C54" s="287" t="s">
        <v>151</v>
      </c>
      <c r="D54" s="282" t="s">
        <v>554</v>
      </c>
      <c r="E54" s="288" t="s">
        <v>178</v>
      </c>
      <c r="F54" s="289" t="s">
        <v>675</v>
      </c>
      <c r="G54" s="289" t="s">
        <v>674</v>
      </c>
      <c r="H54" s="197" t="s">
        <v>1</v>
      </c>
      <c r="I54" s="297">
        <v>13.5</v>
      </c>
      <c r="J54" s="30">
        <v>13.5</v>
      </c>
      <c r="K54" s="104" t="s">
        <v>1027</v>
      </c>
      <c r="L54" s="353">
        <v>100</v>
      </c>
      <c r="M54" s="353">
        <v>105</v>
      </c>
      <c r="N54" s="104" t="s">
        <v>1056</v>
      </c>
    </row>
    <row r="55" spans="1:14" s="74" customFormat="1" ht="23.25" customHeight="1" x14ac:dyDescent="0.2">
      <c r="A55" s="309" t="s">
        <v>142</v>
      </c>
      <c r="B55" s="309" t="s">
        <v>141</v>
      </c>
      <c r="C55" s="802" t="s">
        <v>135</v>
      </c>
      <c r="D55" s="802"/>
      <c r="E55" s="802"/>
      <c r="F55" s="802"/>
      <c r="G55" s="802"/>
      <c r="H55" s="802"/>
      <c r="I55" s="333">
        <f>SUM(I48:I54)</f>
        <v>443.29999999999995</v>
      </c>
      <c r="J55" s="333">
        <f>SUM(J48:J54)</f>
        <v>439.29999999999995</v>
      </c>
      <c r="K55" s="313"/>
      <c r="L55" s="376"/>
      <c r="M55" s="376"/>
      <c r="N55" s="313"/>
    </row>
    <row r="56" spans="1:14" ht="16.5" customHeight="1" x14ac:dyDescent="0.2">
      <c r="A56" s="309" t="s">
        <v>142</v>
      </c>
      <c r="B56" s="802" t="s">
        <v>103</v>
      </c>
      <c r="C56" s="802"/>
      <c r="D56" s="802"/>
      <c r="E56" s="802"/>
      <c r="F56" s="802"/>
      <c r="G56" s="802"/>
      <c r="H56" s="802"/>
      <c r="I56" s="333">
        <f t="shared" ref="I56:J56" si="1">+I55</f>
        <v>443.29999999999995</v>
      </c>
      <c r="J56" s="333">
        <f t="shared" si="1"/>
        <v>439.29999999999995</v>
      </c>
      <c r="K56" s="313"/>
      <c r="L56" s="317"/>
      <c r="M56" s="317"/>
      <c r="N56" s="313"/>
    </row>
    <row r="57" spans="1:14" ht="18.75" customHeight="1" x14ac:dyDescent="0.2">
      <c r="A57" s="295" t="s">
        <v>143</v>
      </c>
      <c r="B57" s="855" t="s">
        <v>431</v>
      </c>
      <c r="C57" s="856"/>
      <c r="D57" s="856"/>
      <c r="E57" s="856"/>
      <c r="F57" s="856"/>
      <c r="G57" s="856"/>
      <c r="H57" s="856"/>
      <c r="I57" s="856"/>
      <c r="J57" s="856"/>
      <c r="K57" s="857"/>
      <c r="L57" s="367"/>
      <c r="M57" s="367"/>
      <c r="N57" s="228"/>
    </row>
    <row r="58" spans="1:14" ht="21.75" customHeight="1" x14ac:dyDescent="0.2">
      <c r="A58" s="295" t="s">
        <v>143</v>
      </c>
      <c r="B58" s="262" t="s">
        <v>141</v>
      </c>
      <c r="C58" s="855" t="s">
        <v>169</v>
      </c>
      <c r="D58" s="856"/>
      <c r="E58" s="856"/>
      <c r="F58" s="856"/>
      <c r="G58" s="856"/>
      <c r="H58" s="856"/>
      <c r="I58" s="856"/>
      <c r="J58" s="856"/>
      <c r="K58" s="857"/>
      <c r="L58" s="367"/>
      <c r="M58" s="367"/>
      <c r="N58" s="228"/>
    </row>
    <row r="59" spans="1:14" ht="24.75" customHeight="1" x14ac:dyDescent="0.2">
      <c r="A59" s="863" t="s">
        <v>143</v>
      </c>
      <c r="B59" s="863" t="s">
        <v>141</v>
      </c>
      <c r="C59" s="863" t="s">
        <v>141</v>
      </c>
      <c r="D59" s="867" t="s">
        <v>210</v>
      </c>
      <c r="E59" s="819">
        <v>1</v>
      </c>
      <c r="F59" s="809" t="s">
        <v>703</v>
      </c>
      <c r="G59" s="809" t="s">
        <v>704</v>
      </c>
      <c r="H59" s="281" t="s">
        <v>1</v>
      </c>
      <c r="I59" s="297">
        <v>150</v>
      </c>
      <c r="J59" s="297">
        <v>93</v>
      </c>
      <c r="K59" s="867" t="s">
        <v>211</v>
      </c>
      <c r="L59" s="861">
        <v>3</v>
      </c>
      <c r="M59" s="861">
        <v>2</v>
      </c>
      <c r="N59" s="867" t="s">
        <v>1030</v>
      </c>
    </row>
    <row r="60" spans="1:14" ht="33.75" customHeight="1" x14ac:dyDescent="0.2">
      <c r="A60" s="863"/>
      <c r="B60" s="863"/>
      <c r="C60" s="863"/>
      <c r="D60" s="867"/>
      <c r="E60" s="870"/>
      <c r="F60" s="864"/>
      <c r="G60" s="864"/>
      <c r="H60" s="281" t="s">
        <v>3</v>
      </c>
      <c r="I60" s="297">
        <v>12.5</v>
      </c>
      <c r="J60" s="297">
        <v>0</v>
      </c>
      <c r="K60" s="867"/>
      <c r="L60" s="862"/>
      <c r="M60" s="862"/>
      <c r="N60" s="867"/>
    </row>
    <row r="61" spans="1:14" ht="81" customHeight="1" x14ac:dyDescent="0.2">
      <c r="A61" s="318" t="s">
        <v>143</v>
      </c>
      <c r="B61" s="318" t="s">
        <v>141</v>
      </c>
      <c r="C61" s="287" t="s">
        <v>142</v>
      </c>
      <c r="D61" s="281" t="s">
        <v>261</v>
      </c>
      <c r="E61" s="346">
        <v>1</v>
      </c>
      <c r="F61" s="280" t="s">
        <v>705</v>
      </c>
      <c r="G61" s="280" t="s">
        <v>706</v>
      </c>
      <c r="H61" s="281" t="s">
        <v>1</v>
      </c>
      <c r="I61" s="297">
        <v>200</v>
      </c>
      <c r="J61" s="30">
        <v>174.2</v>
      </c>
      <c r="K61" s="102" t="s">
        <v>1028</v>
      </c>
      <c r="L61" s="200">
        <v>100</v>
      </c>
      <c r="M61" s="200">
        <v>100</v>
      </c>
      <c r="N61" s="89" t="s">
        <v>1031</v>
      </c>
    </row>
    <row r="62" spans="1:14" ht="55.5" customHeight="1" x14ac:dyDescent="0.2">
      <c r="A62" s="318" t="s">
        <v>143</v>
      </c>
      <c r="B62" s="318" t="s">
        <v>141</v>
      </c>
      <c r="C62" s="287" t="s">
        <v>143</v>
      </c>
      <c r="D62" s="281" t="s">
        <v>444</v>
      </c>
      <c r="E62" s="346">
        <v>1</v>
      </c>
      <c r="F62" s="280" t="s">
        <v>707</v>
      </c>
      <c r="G62" s="280" t="s">
        <v>706</v>
      </c>
      <c r="H62" s="281" t="s">
        <v>1</v>
      </c>
      <c r="I62" s="297">
        <v>30</v>
      </c>
      <c r="J62" s="30">
        <v>28.2</v>
      </c>
      <c r="K62" s="102" t="s">
        <v>208</v>
      </c>
      <c r="L62" s="200">
        <v>3</v>
      </c>
      <c r="M62" s="200">
        <v>3</v>
      </c>
      <c r="N62" s="102" t="s">
        <v>1057</v>
      </c>
    </row>
    <row r="63" spans="1:14" ht="27.75" customHeight="1" x14ac:dyDescent="0.2">
      <c r="A63" s="876" t="s">
        <v>143</v>
      </c>
      <c r="B63" s="876" t="s">
        <v>141</v>
      </c>
      <c r="C63" s="817" t="s">
        <v>144</v>
      </c>
      <c r="D63" s="807" t="s">
        <v>300</v>
      </c>
      <c r="E63" s="819">
        <v>1</v>
      </c>
      <c r="F63" s="809" t="s">
        <v>709</v>
      </c>
      <c r="G63" s="809" t="s">
        <v>708</v>
      </c>
      <c r="H63" s="281" t="s">
        <v>3</v>
      </c>
      <c r="I63" s="297">
        <v>34.5</v>
      </c>
      <c r="J63" s="30">
        <v>7.9</v>
      </c>
      <c r="K63" s="827" t="s">
        <v>313</v>
      </c>
      <c r="L63" s="865" t="s">
        <v>333</v>
      </c>
      <c r="M63" s="865" t="s">
        <v>333</v>
      </c>
      <c r="N63" s="827" t="s">
        <v>1058</v>
      </c>
    </row>
    <row r="64" spans="1:14" ht="23.25" customHeight="1" x14ac:dyDescent="0.2">
      <c r="A64" s="877"/>
      <c r="B64" s="877"/>
      <c r="C64" s="818"/>
      <c r="D64" s="808"/>
      <c r="E64" s="869"/>
      <c r="F64" s="864"/>
      <c r="G64" s="864"/>
      <c r="H64" s="281" t="s">
        <v>1</v>
      </c>
      <c r="I64" s="297">
        <v>0.4</v>
      </c>
      <c r="J64" s="30">
        <v>0.4</v>
      </c>
      <c r="K64" s="828"/>
      <c r="L64" s="866"/>
      <c r="M64" s="866"/>
      <c r="N64" s="828"/>
    </row>
    <row r="65" spans="1:14" ht="18.75" customHeight="1" x14ac:dyDescent="0.2">
      <c r="A65" s="309" t="s">
        <v>143</v>
      </c>
      <c r="B65" s="309" t="s">
        <v>141</v>
      </c>
      <c r="C65" s="802" t="s">
        <v>135</v>
      </c>
      <c r="D65" s="802"/>
      <c r="E65" s="802"/>
      <c r="F65" s="802"/>
      <c r="G65" s="802"/>
      <c r="H65" s="802"/>
      <c r="I65" s="333">
        <f>SUM(I59:I64)</f>
        <v>427.4</v>
      </c>
      <c r="J65" s="333">
        <f>SUM(J59:J64)</f>
        <v>303.69999999999993</v>
      </c>
      <c r="K65" s="314"/>
      <c r="L65" s="376"/>
      <c r="M65" s="376"/>
      <c r="N65" s="314"/>
    </row>
    <row r="66" spans="1:14" ht="18.75" customHeight="1" x14ac:dyDescent="0.2">
      <c r="A66" s="309" t="s">
        <v>143</v>
      </c>
      <c r="B66" s="802" t="s">
        <v>103</v>
      </c>
      <c r="C66" s="802"/>
      <c r="D66" s="802"/>
      <c r="E66" s="802"/>
      <c r="F66" s="802"/>
      <c r="G66" s="802"/>
      <c r="H66" s="802"/>
      <c r="I66" s="333">
        <f t="shared" ref="I66:J66" si="2">+I65</f>
        <v>427.4</v>
      </c>
      <c r="J66" s="333">
        <f t="shared" si="2"/>
        <v>303.69999999999993</v>
      </c>
      <c r="K66" s="317"/>
      <c r="L66" s="317"/>
      <c r="M66" s="317"/>
      <c r="N66" s="317"/>
    </row>
    <row r="67" spans="1:14" ht="19.5" customHeight="1" x14ac:dyDescent="0.2">
      <c r="A67" s="859" t="s">
        <v>137</v>
      </c>
      <c r="B67" s="859"/>
      <c r="C67" s="859"/>
      <c r="D67" s="859"/>
      <c r="E67" s="859"/>
      <c r="F67" s="859"/>
      <c r="G67" s="859"/>
      <c r="H67" s="859"/>
      <c r="I67" s="347">
        <f>+I66+I56+I45</f>
        <v>19109.100000000006</v>
      </c>
      <c r="J67" s="347">
        <f>+J66+J56+J45</f>
        <v>18348.8</v>
      </c>
      <c r="K67" s="302"/>
      <c r="L67" s="368"/>
      <c r="M67" s="368"/>
      <c r="N67" s="302"/>
    </row>
    <row r="68" spans="1:14" ht="14.25" customHeight="1" x14ac:dyDescent="0.2">
      <c r="A68" s="878" t="s">
        <v>156</v>
      </c>
      <c r="B68" s="878"/>
      <c r="C68" s="878"/>
      <c r="D68" s="878"/>
      <c r="E68" s="878"/>
      <c r="F68" s="878"/>
      <c r="G68" s="878"/>
      <c r="H68" s="878"/>
      <c r="I68" s="348">
        <f>+I67-I69-I76</f>
        <v>0</v>
      </c>
      <c r="J68" s="348">
        <f>+J67-J69-J76</f>
        <v>0</v>
      </c>
      <c r="K68" s="302"/>
      <c r="L68" s="368"/>
      <c r="M68" s="368"/>
      <c r="N68" s="302"/>
    </row>
    <row r="69" spans="1:14" ht="17.25" customHeight="1" x14ac:dyDescent="0.2">
      <c r="A69" s="858" t="s">
        <v>17</v>
      </c>
      <c r="B69" s="858"/>
      <c r="C69" s="858"/>
      <c r="D69" s="858"/>
      <c r="E69" s="858"/>
      <c r="F69" s="858"/>
      <c r="G69" s="858"/>
      <c r="H69" s="858"/>
      <c r="I69" s="304">
        <f t="shared" ref="I69:J69" si="3">SUM(I70:I75)</f>
        <v>5071.1000000000004</v>
      </c>
      <c r="J69" s="304">
        <f t="shared" si="3"/>
        <v>4847.2000000000007</v>
      </c>
      <c r="K69" s="302"/>
      <c r="L69" s="368"/>
      <c r="M69" s="368"/>
      <c r="N69" s="302"/>
    </row>
    <row r="70" spans="1:14" ht="12.75" customHeight="1" x14ac:dyDescent="0.2">
      <c r="A70" s="853" t="s">
        <v>957</v>
      </c>
      <c r="B70" s="853"/>
      <c r="C70" s="853"/>
      <c r="D70" s="853"/>
      <c r="E70" s="853"/>
      <c r="F70" s="853"/>
      <c r="G70" s="853"/>
      <c r="H70" s="853"/>
      <c r="I70" s="305">
        <f>+I62+I61+I59+I52+I51+I48+I43+I38+I35+I34+I33+I22+I17+I16+I12+I64+I36+I54</f>
        <v>2708</v>
      </c>
      <c r="J70" s="305">
        <f>+J62+J61+J59+J52+J51+J48+J43+J38+J35+J34+J33+J22+J17+J16+J12+J64+J36+J54</f>
        <v>2553.8000000000002</v>
      </c>
      <c r="K70" s="736">
        <v>2553.8000000000002</v>
      </c>
      <c r="L70" s="738">
        <f>+K70-J70</f>
        <v>0</v>
      </c>
      <c r="M70" s="368"/>
      <c r="N70" s="302"/>
    </row>
    <row r="71" spans="1:14" ht="15" customHeight="1" x14ac:dyDescent="0.2">
      <c r="A71" s="853" t="s">
        <v>958</v>
      </c>
      <c r="B71" s="853"/>
      <c r="C71" s="853"/>
      <c r="D71" s="853"/>
      <c r="E71" s="853"/>
      <c r="F71" s="853"/>
      <c r="G71" s="853"/>
      <c r="H71" s="853"/>
      <c r="I71" s="305">
        <f>+I50+I26+I15+I13+I11+I53+I37+I27+I21+I23+I28+I29+I30+I19+I40+I39</f>
        <v>2363.1000000000004</v>
      </c>
      <c r="J71" s="305">
        <f>+J50+J26+J15+J13+J11+J53+J37+J27+J21+J23+J28+J29+J30+J19+J40+J39</f>
        <v>2293.4</v>
      </c>
      <c r="K71" s="302"/>
      <c r="L71" s="368"/>
      <c r="M71" s="368"/>
      <c r="N71" s="302"/>
    </row>
    <row r="72" spans="1:14" ht="12.75" customHeight="1" x14ac:dyDescent="0.2">
      <c r="A72" s="853" t="s">
        <v>959</v>
      </c>
      <c r="B72" s="853"/>
      <c r="C72" s="853"/>
      <c r="D72" s="853"/>
      <c r="E72" s="853"/>
      <c r="F72" s="853"/>
      <c r="G72" s="853"/>
      <c r="H72" s="853"/>
      <c r="I72" s="305"/>
      <c r="J72" s="305"/>
      <c r="K72" s="302"/>
      <c r="L72" s="368"/>
      <c r="M72" s="368"/>
      <c r="N72" s="302"/>
    </row>
    <row r="73" spans="1:14" ht="12.75" customHeight="1" x14ac:dyDescent="0.2">
      <c r="A73" s="853" t="s">
        <v>960</v>
      </c>
      <c r="B73" s="853"/>
      <c r="C73" s="853"/>
      <c r="D73" s="853"/>
      <c r="E73" s="853"/>
      <c r="F73" s="853"/>
      <c r="G73" s="853"/>
      <c r="H73" s="853"/>
      <c r="I73" s="305"/>
      <c r="J73" s="305"/>
      <c r="K73" s="302"/>
      <c r="L73" s="368"/>
      <c r="M73" s="368"/>
      <c r="N73" s="302"/>
    </row>
    <row r="74" spans="1:14" ht="12.75" customHeight="1" x14ac:dyDescent="0.2">
      <c r="A74" s="853" t="s">
        <v>961</v>
      </c>
      <c r="B74" s="853"/>
      <c r="C74" s="853"/>
      <c r="D74" s="853"/>
      <c r="E74" s="853"/>
      <c r="F74" s="853"/>
      <c r="G74" s="853"/>
      <c r="H74" s="853"/>
      <c r="I74" s="305"/>
      <c r="J74" s="305"/>
      <c r="K74" s="302"/>
      <c r="L74" s="368"/>
      <c r="M74" s="368"/>
      <c r="N74" s="302"/>
    </row>
    <row r="75" spans="1:14" ht="12.75" customHeight="1" x14ac:dyDescent="0.2">
      <c r="A75" s="853" t="s">
        <v>962</v>
      </c>
      <c r="B75" s="853"/>
      <c r="C75" s="853"/>
      <c r="D75" s="853"/>
      <c r="E75" s="853"/>
      <c r="F75" s="853"/>
      <c r="G75" s="853"/>
      <c r="H75" s="853"/>
      <c r="I75" s="305"/>
      <c r="J75" s="305"/>
      <c r="K75" s="302"/>
      <c r="L75" s="368"/>
      <c r="M75" s="368"/>
      <c r="N75" s="302"/>
    </row>
    <row r="76" spans="1:14" ht="15.75" customHeight="1" x14ac:dyDescent="0.2">
      <c r="A76" s="854" t="s">
        <v>16</v>
      </c>
      <c r="B76" s="854"/>
      <c r="C76" s="854"/>
      <c r="D76" s="854"/>
      <c r="E76" s="854"/>
      <c r="F76" s="854"/>
      <c r="G76" s="854"/>
      <c r="H76" s="854"/>
      <c r="I76" s="349">
        <f t="shared" ref="I76:J76" si="4">SUM(I77:I80)</f>
        <v>14038</v>
      </c>
      <c r="J76" s="349">
        <f t="shared" si="4"/>
        <v>13501.6</v>
      </c>
      <c r="K76" s="302"/>
      <c r="L76" s="368"/>
      <c r="M76" s="368"/>
      <c r="N76" s="302"/>
    </row>
    <row r="77" spans="1:14" ht="12.75" customHeight="1" x14ac:dyDescent="0.2">
      <c r="A77" s="853" t="s">
        <v>963</v>
      </c>
      <c r="B77" s="853"/>
      <c r="C77" s="853"/>
      <c r="D77" s="853"/>
      <c r="E77" s="853"/>
      <c r="F77" s="853"/>
      <c r="G77" s="853"/>
      <c r="H77" s="853"/>
      <c r="I77" s="305">
        <f>+I63+I60+I49</f>
        <v>145</v>
      </c>
      <c r="J77" s="305">
        <f>+J63+J60+J49</f>
        <v>105.60000000000001</v>
      </c>
      <c r="K77" s="302"/>
      <c r="L77" s="368"/>
      <c r="M77" s="368"/>
      <c r="N77" s="302"/>
    </row>
    <row r="78" spans="1:14" ht="12.75" customHeight="1" x14ac:dyDescent="0.2">
      <c r="A78" s="853" t="s">
        <v>964</v>
      </c>
      <c r="B78" s="853"/>
      <c r="C78" s="853"/>
      <c r="D78" s="853"/>
      <c r="E78" s="853"/>
      <c r="F78" s="853"/>
      <c r="G78" s="853"/>
      <c r="H78" s="853"/>
      <c r="I78" s="305">
        <f>+I25+I24+I20+I18</f>
        <v>13893</v>
      </c>
      <c r="J78" s="305">
        <f>+J25+J24+J20+J18</f>
        <v>13396</v>
      </c>
      <c r="K78" s="302"/>
      <c r="L78" s="368"/>
      <c r="M78" s="368"/>
      <c r="N78" s="302"/>
    </row>
    <row r="79" spans="1:14" ht="12.75" customHeight="1" x14ac:dyDescent="0.2">
      <c r="A79" s="853" t="s">
        <v>965</v>
      </c>
      <c r="B79" s="853"/>
      <c r="C79" s="853"/>
      <c r="D79" s="853"/>
      <c r="E79" s="853"/>
      <c r="F79" s="853"/>
      <c r="G79" s="853"/>
      <c r="H79" s="853"/>
      <c r="I79" s="305"/>
      <c r="J79" s="305"/>
      <c r="K79" s="302"/>
      <c r="L79" s="368"/>
      <c r="M79" s="368"/>
      <c r="N79" s="302"/>
    </row>
    <row r="80" spans="1:14" ht="12.75" customHeight="1" x14ac:dyDescent="0.2">
      <c r="A80" s="853" t="s">
        <v>966</v>
      </c>
      <c r="B80" s="853"/>
      <c r="C80" s="853"/>
      <c r="D80" s="853"/>
      <c r="E80" s="853"/>
      <c r="F80" s="853"/>
      <c r="G80" s="853"/>
      <c r="H80" s="853"/>
      <c r="I80" s="305"/>
      <c r="J80" s="305"/>
      <c r="K80" s="302"/>
      <c r="L80" s="368"/>
      <c r="M80" s="368"/>
      <c r="N80" s="302"/>
    </row>
    <row r="81" spans="1:14" x14ac:dyDescent="0.2">
      <c r="A81" s="860"/>
      <c r="B81" s="860"/>
      <c r="C81" s="860"/>
      <c r="D81" s="860"/>
      <c r="E81" s="860"/>
      <c r="F81" s="860"/>
      <c r="G81" s="860"/>
      <c r="H81" s="860"/>
      <c r="I81" s="860"/>
      <c r="J81" s="206"/>
    </row>
    <row r="82" spans="1:14" x14ac:dyDescent="0.2">
      <c r="H82" s="69"/>
      <c r="I82" s="70"/>
      <c r="J82" s="230"/>
      <c r="K82" s="70"/>
      <c r="N82" s="70"/>
    </row>
    <row r="83" spans="1:14" x14ac:dyDescent="0.2">
      <c r="H83" s="69"/>
      <c r="I83" s="70"/>
      <c r="J83" s="230"/>
      <c r="K83" s="70"/>
      <c r="N83" s="70"/>
    </row>
  </sheetData>
  <mergeCells count="133">
    <mergeCell ref="N4:N7"/>
    <mergeCell ref="N11:N12"/>
    <mergeCell ref="N18:N19"/>
    <mergeCell ref="N21:N22"/>
    <mergeCell ref="N50:N51"/>
    <mergeCell ref="N52:N53"/>
    <mergeCell ref="N59:N60"/>
    <mergeCell ref="N63:N64"/>
    <mergeCell ref="M4:M7"/>
    <mergeCell ref="N13:N14"/>
    <mergeCell ref="D18:D19"/>
    <mergeCell ref="C18:C19"/>
    <mergeCell ref="B18:B19"/>
    <mergeCell ref="A18:A19"/>
    <mergeCell ref="B50:B51"/>
    <mergeCell ref="D59:D60"/>
    <mergeCell ref="A75:H75"/>
    <mergeCell ref="C55:H55"/>
    <mergeCell ref="M11:M12"/>
    <mergeCell ref="M18:M19"/>
    <mergeCell ref="M52:M53"/>
    <mergeCell ref="M59:M60"/>
    <mergeCell ref="M63:M64"/>
    <mergeCell ref="L21:L22"/>
    <mergeCell ref="H3:H7"/>
    <mergeCell ref="D13:D14"/>
    <mergeCell ref="A50:A51"/>
    <mergeCell ref="A59:A60"/>
    <mergeCell ref="D50:D51"/>
    <mergeCell ref="A73:H73"/>
    <mergeCell ref="A21:A22"/>
    <mergeCell ref="B21:B22"/>
    <mergeCell ref="C21:C22"/>
    <mergeCell ref="B52:B53"/>
    <mergeCell ref="A52:A53"/>
    <mergeCell ref="C58:K58"/>
    <mergeCell ref="K52:K53"/>
    <mergeCell ref="K63:K64"/>
    <mergeCell ref="A68:H68"/>
    <mergeCell ref="A63:A64"/>
    <mergeCell ref="B63:B64"/>
    <mergeCell ref="D52:D53"/>
    <mergeCell ref="C52:C53"/>
    <mergeCell ref="C44:H44"/>
    <mergeCell ref="B45:H45"/>
    <mergeCell ref="A13:A14"/>
    <mergeCell ref="C3:C7"/>
    <mergeCell ref="E18:E19"/>
    <mergeCell ref="K4:K7"/>
    <mergeCell ref="A8:K8"/>
    <mergeCell ref="B13:B14"/>
    <mergeCell ref="A11:A12"/>
    <mergeCell ref="A3:A7"/>
    <mergeCell ref="C13:C14"/>
    <mergeCell ref="B9:K9"/>
    <mergeCell ref="B3:B7"/>
    <mergeCell ref="D3:D7"/>
    <mergeCell ref="C10:K10"/>
    <mergeCell ref="C11:C12"/>
    <mergeCell ref="I13:I14"/>
    <mergeCell ref="I3:I7"/>
    <mergeCell ref="E11:E12"/>
    <mergeCell ref="F11:F12"/>
    <mergeCell ref="G11:G12"/>
    <mergeCell ref="E13:E14"/>
    <mergeCell ref="G3:G7"/>
    <mergeCell ref="H13:H14"/>
    <mergeCell ref="J3:J7"/>
    <mergeCell ref="J13:J14"/>
    <mergeCell ref="K3:N3"/>
    <mergeCell ref="L4:L7"/>
    <mergeCell ref="L11:L12"/>
    <mergeCell ref="A81:I81"/>
    <mergeCell ref="A80:H80"/>
    <mergeCell ref="L59:L60"/>
    <mergeCell ref="C65:H65"/>
    <mergeCell ref="B59:B60"/>
    <mergeCell ref="G59:G60"/>
    <mergeCell ref="L50:L51"/>
    <mergeCell ref="L63:L64"/>
    <mergeCell ref="K59:K60"/>
    <mergeCell ref="L52:L53"/>
    <mergeCell ref="K50:K51"/>
    <mergeCell ref="C63:C64"/>
    <mergeCell ref="C50:C51"/>
    <mergeCell ref="E63:E64"/>
    <mergeCell ref="F63:F64"/>
    <mergeCell ref="G63:G64"/>
    <mergeCell ref="D63:D64"/>
    <mergeCell ref="C59:C60"/>
    <mergeCell ref="E50:E51"/>
    <mergeCell ref="F50:F51"/>
    <mergeCell ref="G50:G51"/>
    <mergeCell ref="F52:F53"/>
    <mergeCell ref="E59:E60"/>
    <mergeCell ref="F59:F60"/>
    <mergeCell ref="A79:H79"/>
    <mergeCell ref="A74:H74"/>
    <mergeCell ref="A72:H72"/>
    <mergeCell ref="A76:H76"/>
    <mergeCell ref="A70:H70"/>
    <mergeCell ref="A78:H78"/>
    <mergeCell ref="B66:H66"/>
    <mergeCell ref="A71:H71"/>
    <mergeCell ref="B56:H56"/>
    <mergeCell ref="B57:K57"/>
    <mergeCell ref="A69:H69"/>
    <mergeCell ref="A67:H67"/>
    <mergeCell ref="A77:H77"/>
    <mergeCell ref="I1:L1"/>
    <mergeCell ref="C42:K42"/>
    <mergeCell ref="C31:H31"/>
    <mergeCell ref="C47:K47"/>
    <mergeCell ref="B46:K46"/>
    <mergeCell ref="C41:H41"/>
    <mergeCell ref="F21:F22"/>
    <mergeCell ref="G21:G22"/>
    <mergeCell ref="C32:K32"/>
    <mergeCell ref="D21:D22"/>
    <mergeCell ref="K21:K22"/>
    <mergeCell ref="E21:E22"/>
    <mergeCell ref="K11:K12"/>
    <mergeCell ref="B11:B12"/>
    <mergeCell ref="D11:D12"/>
    <mergeCell ref="A2:L2"/>
    <mergeCell ref="E3:E7"/>
    <mergeCell ref="F13:F14"/>
    <mergeCell ref="G13:G14"/>
    <mergeCell ref="F3:F7"/>
    <mergeCell ref="K18:K19"/>
    <mergeCell ref="L18:L19"/>
    <mergeCell ref="G18:G19"/>
    <mergeCell ref="F18:F19"/>
  </mergeCells>
  <phoneticPr fontId="14" type="noConversion"/>
  <pageMargins left="0.19685039370078741" right="0.19685039370078741" top="0.51181102362204722" bottom="0.19685039370078741" header="0" footer="0"/>
  <pageSetup paperSize="9" scale="6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N56"/>
  <sheetViews>
    <sheetView zoomScale="70" zoomScaleNormal="70" workbookViewId="0">
      <pane ySplit="7" topLeftCell="A8" activePane="bottomLeft" state="frozen"/>
      <selection sqref="A1:XFD1"/>
      <selection pane="bottomLeft" activeCell="K15" sqref="K15"/>
    </sheetView>
  </sheetViews>
  <sheetFormatPr defaultColWidth="9.140625" defaultRowHeight="12.75" x14ac:dyDescent="0.2"/>
  <cols>
    <col min="1" max="1" width="3.5703125" style="56" customWidth="1"/>
    <col min="2" max="2" width="3.85546875" style="56" customWidth="1"/>
    <col min="3" max="3" width="5.140625" style="76" customWidth="1"/>
    <col min="4" max="4" width="41.28515625" style="56" customWidth="1"/>
    <col min="5" max="5" width="7" style="56" hidden="1" customWidth="1"/>
    <col min="6" max="6" width="36.140625" style="56" customWidth="1"/>
    <col min="7" max="7" width="22.85546875" style="56" customWidth="1"/>
    <col min="8" max="8" width="6.5703125" style="57" customWidth="1"/>
    <col min="9" max="9" width="14.85546875" style="58" customWidth="1"/>
    <col min="10" max="10" width="14.140625" style="207" customWidth="1"/>
    <col min="11" max="11" width="34.5703125" style="58" customWidth="1"/>
    <col min="12" max="12" width="9" style="77" customWidth="1"/>
    <col min="13" max="13" width="9.28515625" style="233" customWidth="1"/>
    <col min="14" max="14" width="47" style="29" customWidth="1"/>
    <col min="15" max="16384" width="9.140625" style="3"/>
  </cols>
  <sheetData>
    <row r="1" spans="1:14" ht="23.25" customHeight="1" x14ac:dyDescent="0.2">
      <c r="A1" s="915"/>
      <c r="B1" s="915"/>
      <c r="C1" s="915"/>
      <c r="D1" s="915"/>
      <c r="E1" s="915"/>
      <c r="F1" s="915"/>
      <c r="G1" s="915"/>
      <c r="H1" s="915"/>
      <c r="I1" s="915"/>
      <c r="J1" s="915"/>
      <c r="K1" s="915"/>
      <c r="L1" s="915"/>
      <c r="M1" s="232"/>
      <c r="N1" s="227"/>
    </row>
    <row r="2" spans="1:14" ht="20.25" hidden="1" customHeight="1" x14ac:dyDescent="0.2">
      <c r="A2" s="123"/>
      <c r="B2" s="123"/>
      <c r="C2" s="124"/>
      <c r="D2" s="123"/>
      <c r="E2" s="123"/>
      <c r="F2" s="123"/>
      <c r="G2" s="123"/>
      <c r="H2" s="125"/>
      <c r="I2" s="123"/>
      <c r="J2" s="234"/>
      <c r="K2" s="794"/>
      <c r="L2" s="794"/>
      <c r="M2" s="232"/>
      <c r="N2" s="227"/>
    </row>
    <row r="3" spans="1:14" s="5" customFormat="1" ht="22.5" customHeight="1" x14ac:dyDescent="0.2">
      <c r="A3" s="911" t="s">
        <v>130</v>
      </c>
      <c r="B3" s="911" t="s">
        <v>131</v>
      </c>
      <c r="C3" s="911" t="s">
        <v>132</v>
      </c>
      <c r="D3" s="917" t="s">
        <v>133</v>
      </c>
      <c r="E3" s="912" t="s">
        <v>653</v>
      </c>
      <c r="F3" s="916" t="s">
        <v>654</v>
      </c>
      <c r="G3" s="916" t="s">
        <v>655</v>
      </c>
      <c r="H3" s="911" t="s">
        <v>129</v>
      </c>
      <c r="I3" s="885" t="s">
        <v>663</v>
      </c>
      <c r="J3" s="885" t="s">
        <v>947</v>
      </c>
      <c r="K3" s="886" t="s">
        <v>656</v>
      </c>
      <c r="L3" s="887"/>
      <c r="M3" s="887"/>
      <c r="N3" s="888"/>
    </row>
    <row r="4" spans="1:14" s="5" customFormat="1" ht="13.5" customHeight="1" x14ac:dyDescent="0.2">
      <c r="A4" s="911"/>
      <c r="B4" s="911"/>
      <c r="C4" s="911"/>
      <c r="D4" s="917"/>
      <c r="E4" s="912"/>
      <c r="F4" s="916"/>
      <c r="G4" s="916"/>
      <c r="H4" s="911"/>
      <c r="I4" s="885"/>
      <c r="J4" s="885"/>
      <c r="K4" s="885" t="s">
        <v>134</v>
      </c>
      <c r="L4" s="889" t="s">
        <v>948</v>
      </c>
      <c r="M4" s="889" t="s">
        <v>949</v>
      </c>
      <c r="N4" s="917" t="s">
        <v>950</v>
      </c>
    </row>
    <row r="5" spans="1:14" s="5" customFormat="1" ht="12" customHeight="1" x14ac:dyDescent="0.2">
      <c r="A5" s="911"/>
      <c r="B5" s="911"/>
      <c r="C5" s="911"/>
      <c r="D5" s="917"/>
      <c r="E5" s="912"/>
      <c r="F5" s="916"/>
      <c r="G5" s="916"/>
      <c r="H5" s="911"/>
      <c r="I5" s="885"/>
      <c r="J5" s="885"/>
      <c r="K5" s="885"/>
      <c r="L5" s="889"/>
      <c r="M5" s="889"/>
      <c r="N5" s="917"/>
    </row>
    <row r="6" spans="1:14" s="5" customFormat="1" ht="69.75" customHeight="1" x14ac:dyDescent="0.2">
      <c r="A6" s="911"/>
      <c r="B6" s="911"/>
      <c r="C6" s="911"/>
      <c r="D6" s="917"/>
      <c r="E6" s="912"/>
      <c r="F6" s="916"/>
      <c r="G6" s="916"/>
      <c r="H6" s="911"/>
      <c r="I6" s="885"/>
      <c r="J6" s="885"/>
      <c r="K6" s="885"/>
      <c r="L6" s="889"/>
      <c r="M6" s="889"/>
      <c r="N6" s="917"/>
    </row>
    <row r="7" spans="1:14" s="5" customFormat="1" ht="62.25" customHeight="1" x14ac:dyDescent="0.2">
      <c r="A7" s="911"/>
      <c r="B7" s="911"/>
      <c r="C7" s="911"/>
      <c r="D7" s="917"/>
      <c r="E7" s="912"/>
      <c r="F7" s="916"/>
      <c r="G7" s="916"/>
      <c r="H7" s="911"/>
      <c r="I7" s="885"/>
      <c r="J7" s="885"/>
      <c r="K7" s="885"/>
      <c r="L7" s="889"/>
      <c r="M7" s="889"/>
      <c r="N7" s="917"/>
    </row>
    <row r="8" spans="1:14" s="5" customFormat="1" ht="36" customHeight="1" x14ac:dyDescent="0.2">
      <c r="A8" s="768" t="s">
        <v>651</v>
      </c>
      <c r="B8" s="768"/>
      <c r="C8" s="768"/>
      <c r="D8" s="768"/>
      <c r="E8" s="768"/>
      <c r="F8" s="768"/>
      <c r="G8" s="768"/>
      <c r="H8" s="768"/>
      <c r="I8" s="768"/>
      <c r="J8" s="768"/>
      <c r="K8" s="768"/>
      <c r="L8" s="189"/>
      <c r="M8" s="189"/>
      <c r="N8" s="377"/>
    </row>
    <row r="9" spans="1:14" s="5" customFormat="1" ht="21" customHeight="1" x14ac:dyDescent="0.2">
      <c r="A9" s="7" t="s">
        <v>141</v>
      </c>
      <c r="B9" s="910" t="s">
        <v>389</v>
      </c>
      <c r="C9" s="910"/>
      <c r="D9" s="910"/>
      <c r="E9" s="910"/>
      <c r="F9" s="910"/>
      <c r="G9" s="910"/>
      <c r="H9" s="910"/>
      <c r="I9" s="910"/>
      <c r="J9" s="910"/>
      <c r="K9" s="910"/>
      <c r="L9" s="190"/>
      <c r="M9" s="190"/>
      <c r="N9" s="378"/>
    </row>
    <row r="10" spans="1:14" s="5" customFormat="1" ht="23.25" customHeight="1" x14ac:dyDescent="0.2">
      <c r="A10" s="7" t="s">
        <v>141</v>
      </c>
      <c r="B10" s="110" t="s">
        <v>141</v>
      </c>
      <c r="C10" s="910" t="s">
        <v>390</v>
      </c>
      <c r="D10" s="910"/>
      <c r="E10" s="910"/>
      <c r="F10" s="910"/>
      <c r="G10" s="910"/>
      <c r="H10" s="910"/>
      <c r="I10" s="910"/>
      <c r="J10" s="910"/>
      <c r="K10" s="910"/>
      <c r="L10" s="190"/>
      <c r="M10" s="190"/>
      <c r="N10" s="378"/>
    </row>
    <row r="11" spans="1:14" ht="95.25" customHeight="1" x14ac:dyDescent="0.2">
      <c r="A11" s="62" t="s">
        <v>141</v>
      </c>
      <c r="B11" s="62" t="s">
        <v>141</v>
      </c>
      <c r="C11" s="379" t="s">
        <v>141</v>
      </c>
      <c r="D11" s="62" t="s">
        <v>516</v>
      </c>
      <c r="E11" s="109" t="s">
        <v>178</v>
      </c>
      <c r="F11" s="80" t="s">
        <v>710</v>
      </c>
      <c r="G11" s="147" t="s">
        <v>711</v>
      </c>
      <c r="H11" s="61" t="s">
        <v>1</v>
      </c>
      <c r="I11" s="203">
        <v>53.7</v>
      </c>
      <c r="J11" s="39">
        <v>50.9</v>
      </c>
      <c r="K11" s="102" t="s">
        <v>393</v>
      </c>
      <c r="L11" s="66">
        <v>31</v>
      </c>
      <c r="M11" s="66">
        <v>31</v>
      </c>
      <c r="N11" s="102" t="s">
        <v>1071</v>
      </c>
    </row>
    <row r="12" spans="1:14" ht="18.75" customHeight="1" x14ac:dyDescent="0.2">
      <c r="A12" s="398" t="s">
        <v>141</v>
      </c>
      <c r="B12" s="682" t="s">
        <v>141</v>
      </c>
      <c r="C12" s="774" t="s">
        <v>135</v>
      </c>
      <c r="D12" s="774"/>
      <c r="E12" s="774"/>
      <c r="F12" s="774"/>
      <c r="G12" s="774"/>
      <c r="H12" s="774"/>
      <c r="I12" s="24">
        <f t="shared" ref="I12:J12" si="0">SUM(I11)</f>
        <v>53.7</v>
      </c>
      <c r="J12" s="24">
        <f t="shared" si="0"/>
        <v>50.9</v>
      </c>
      <c r="K12" s="683"/>
      <c r="L12" s="245"/>
      <c r="M12" s="245"/>
      <c r="N12" s="683"/>
    </row>
    <row r="13" spans="1:14" ht="19.5" customHeight="1" x14ac:dyDescent="0.2">
      <c r="A13" s="7" t="s">
        <v>141</v>
      </c>
      <c r="B13" s="110" t="s">
        <v>143</v>
      </c>
      <c r="C13" s="910" t="s">
        <v>499</v>
      </c>
      <c r="D13" s="910"/>
      <c r="E13" s="910"/>
      <c r="F13" s="910"/>
      <c r="G13" s="910"/>
      <c r="H13" s="910"/>
      <c r="I13" s="910"/>
      <c r="J13" s="910"/>
      <c r="K13" s="910"/>
      <c r="L13" s="190"/>
      <c r="M13" s="190"/>
      <c r="N13" s="380"/>
    </row>
    <row r="14" spans="1:14" ht="97.5" customHeight="1" x14ac:dyDescent="0.2">
      <c r="A14" s="98" t="s">
        <v>141</v>
      </c>
      <c r="B14" s="98" t="s">
        <v>143</v>
      </c>
      <c r="C14" s="381" t="s">
        <v>141</v>
      </c>
      <c r="D14" s="88" t="s">
        <v>501</v>
      </c>
      <c r="E14" s="109" t="s">
        <v>178</v>
      </c>
      <c r="F14" s="80" t="s">
        <v>675</v>
      </c>
      <c r="G14" s="147" t="s">
        <v>711</v>
      </c>
      <c r="H14" s="62" t="s">
        <v>1</v>
      </c>
      <c r="I14" s="92">
        <v>10.3</v>
      </c>
      <c r="J14" s="92">
        <v>10.3</v>
      </c>
      <c r="K14" s="241" t="s">
        <v>1059</v>
      </c>
      <c r="L14" s="185" t="s">
        <v>502</v>
      </c>
      <c r="M14" s="185" t="s">
        <v>502</v>
      </c>
      <c r="N14" s="61" t="s">
        <v>1072</v>
      </c>
    </row>
    <row r="15" spans="1:14" ht="91.5" customHeight="1" x14ac:dyDescent="0.2">
      <c r="A15" s="106" t="s">
        <v>141</v>
      </c>
      <c r="B15" s="106" t="s">
        <v>143</v>
      </c>
      <c r="C15" s="379" t="s">
        <v>142</v>
      </c>
      <c r="D15" s="106" t="s">
        <v>391</v>
      </c>
      <c r="E15" s="108" t="s">
        <v>178</v>
      </c>
      <c r="F15" s="145" t="s">
        <v>712</v>
      </c>
      <c r="G15" s="145" t="s">
        <v>711</v>
      </c>
      <c r="H15" s="61" t="s">
        <v>1</v>
      </c>
      <c r="I15" s="203">
        <v>3.5</v>
      </c>
      <c r="J15" s="39">
        <v>2.9</v>
      </c>
      <c r="K15" s="116" t="s">
        <v>392</v>
      </c>
      <c r="L15" s="112" t="s">
        <v>394</v>
      </c>
      <c r="M15" s="101" t="s">
        <v>1060</v>
      </c>
      <c r="N15" s="65" t="s">
        <v>1073</v>
      </c>
    </row>
    <row r="16" spans="1:14" ht="23.25" customHeight="1" x14ac:dyDescent="0.2">
      <c r="A16" s="398" t="s">
        <v>141</v>
      </c>
      <c r="B16" s="682" t="s">
        <v>143</v>
      </c>
      <c r="C16" s="774" t="s">
        <v>135</v>
      </c>
      <c r="D16" s="774"/>
      <c r="E16" s="774"/>
      <c r="F16" s="774"/>
      <c r="G16" s="774"/>
      <c r="H16" s="774"/>
      <c r="I16" s="24">
        <f>SUM(I14:I15)</f>
        <v>13.8</v>
      </c>
      <c r="J16" s="24">
        <f>SUM(J14:J15)</f>
        <v>13.200000000000001</v>
      </c>
      <c r="K16" s="684"/>
      <c r="L16" s="685"/>
      <c r="M16" s="685"/>
      <c r="N16" s="684"/>
    </row>
    <row r="17" spans="1:14" ht="18.75" customHeight="1" x14ac:dyDescent="0.2">
      <c r="A17" s="7" t="s">
        <v>141</v>
      </c>
      <c r="B17" s="110" t="s">
        <v>144</v>
      </c>
      <c r="C17" s="910" t="s">
        <v>395</v>
      </c>
      <c r="D17" s="910"/>
      <c r="E17" s="910"/>
      <c r="F17" s="910"/>
      <c r="G17" s="910"/>
      <c r="H17" s="910"/>
      <c r="I17" s="910"/>
      <c r="J17" s="910"/>
      <c r="K17" s="910"/>
      <c r="L17" s="190"/>
      <c r="M17" s="190"/>
      <c r="N17" s="380"/>
    </row>
    <row r="18" spans="1:14" ht="137.25" customHeight="1" x14ac:dyDescent="0.2">
      <c r="A18" s="62" t="s">
        <v>141</v>
      </c>
      <c r="B18" s="62" t="s">
        <v>144</v>
      </c>
      <c r="C18" s="379" t="s">
        <v>141</v>
      </c>
      <c r="D18" s="62" t="s">
        <v>462</v>
      </c>
      <c r="E18" s="109" t="s">
        <v>178</v>
      </c>
      <c r="F18" s="80" t="s">
        <v>712</v>
      </c>
      <c r="G18" s="80" t="s">
        <v>711</v>
      </c>
      <c r="H18" s="62" t="s">
        <v>1</v>
      </c>
      <c r="I18" s="92">
        <v>43.5</v>
      </c>
      <c r="J18" s="30">
        <v>43.8</v>
      </c>
      <c r="K18" s="102" t="s">
        <v>463</v>
      </c>
      <c r="L18" s="101" t="s">
        <v>925</v>
      </c>
      <c r="M18" s="112" t="s">
        <v>1061</v>
      </c>
      <c r="N18" s="105" t="s">
        <v>1074</v>
      </c>
    </row>
    <row r="19" spans="1:14" ht="18" customHeight="1" x14ac:dyDescent="0.2">
      <c r="A19" s="398" t="s">
        <v>141</v>
      </c>
      <c r="B19" s="682" t="s">
        <v>144</v>
      </c>
      <c r="C19" s="774" t="s">
        <v>135</v>
      </c>
      <c r="D19" s="774"/>
      <c r="E19" s="774"/>
      <c r="F19" s="774"/>
      <c r="G19" s="774"/>
      <c r="H19" s="774"/>
      <c r="I19" s="24">
        <f t="shared" ref="I19:J19" si="1">SUM(I18:I18)</f>
        <v>43.5</v>
      </c>
      <c r="J19" s="24">
        <f t="shared" si="1"/>
        <v>43.8</v>
      </c>
      <c r="K19" s="684"/>
      <c r="L19" s="685"/>
      <c r="M19" s="685"/>
      <c r="N19" s="684"/>
    </row>
    <row r="20" spans="1:14" ht="25.5" customHeight="1" x14ac:dyDescent="0.2">
      <c r="A20" s="7" t="s">
        <v>141</v>
      </c>
      <c r="B20" s="110" t="s">
        <v>145</v>
      </c>
      <c r="C20" s="910" t="s">
        <v>396</v>
      </c>
      <c r="D20" s="910"/>
      <c r="E20" s="910"/>
      <c r="F20" s="910"/>
      <c r="G20" s="910"/>
      <c r="H20" s="910"/>
      <c r="I20" s="910"/>
      <c r="J20" s="910"/>
      <c r="K20" s="910"/>
      <c r="L20" s="190"/>
      <c r="M20" s="190"/>
      <c r="N20" s="380"/>
    </row>
    <row r="21" spans="1:14" ht="34.5" customHeight="1" x14ac:dyDescent="0.2">
      <c r="A21" s="94" t="s">
        <v>141</v>
      </c>
      <c r="B21" s="94" t="s">
        <v>145</v>
      </c>
      <c r="C21" s="382" t="s">
        <v>141</v>
      </c>
      <c r="D21" s="97" t="s">
        <v>500</v>
      </c>
      <c r="E21" s="753" t="s">
        <v>178</v>
      </c>
      <c r="F21" s="920" t="s">
        <v>713</v>
      </c>
      <c r="G21" s="920" t="s">
        <v>711</v>
      </c>
      <c r="H21" s="89" t="s">
        <v>1</v>
      </c>
      <c r="I21" s="92">
        <f>SUM(I22:I26)</f>
        <v>475</v>
      </c>
      <c r="J21" s="92">
        <f>SUM(J22:J26)</f>
        <v>475</v>
      </c>
      <c r="K21" s="90" t="s">
        <v>397</v>
      </c>
      <c r="L21" s="151">
        <v>5</v>
      </c>
      <c r="M21" s="66">
        <v>5</v>
      </c>
      <c r="N21" s="65" t="s">
        <v>1075</v>
      </c>
    </row>
    <row r="22" spans="1:14" ht="72.75" customHeight="1" x14ac:dyDescent="0.2">
      <c r="A22" s="145"/>
      <c r="B22" s="145"/>
      <c r="C22" s="383" t="s">
        <v>606</v>
      </c>
      <c r="D22" s="147" t="s">
        <v>593</v>
      </c>
      <c r="E22" s="918"/>
      <c r="F22" s="921"/>
      <c r="G22" s="921"/>
      <c r="H22" s="147" t="s">
        <v>1</v>
      </c>
      <c r="I22" s="384">
        <v>220</v>
      </c>
      <c r="J22" s="126">
        <v>220</v>
      </c>
      <c r="K22" s="65" t="s">
        <v>1062</v>
      </c>
      <c r="L22" s="66" t="s">
        <v>1063</v>
      </c>
      <c r="M22" s="66" t="s">
        <v>1063</v>
      </c>
      <c r="N22" s="65" t="s">
        <v>1076</v>
      </c>
    </row>
    <row r="23" spans="1:14" ht="85.5" customHeight="1" x14ac:dyDescent="0.2">
      <c r="A23" s="94"/>
      <c r="B23" s="94"/>
      <c r="C23" s="383" t="s">
        <v>607</v>
      </c>
      <c r="D23" s="147" t="s">
        <v>464</v>
      </c>
      <c r="E23" s="918"/>
      <c r="F23" s="921"/>
      <c r="G23" s="921"/>
      <c r="H23" s="147" t="s">
        <v>1</v>
      </c>
      <c r="I23" s="384">
        <v>120</v>
      </c>
      <c r="J23" s="126">
        <v>120</v>
      </c>
      <c r="K23" s="65" t="s">
        <v>1064</v>
      </c>
      <c r="L23" s="127" t="s">
        <v>1065</v>
      </c>
      <c r="M23" s="127" t="s">
        <v>1066</v>
      </c>
      <c r="N23" s="65" t="s">
        <v>1077</v>
      </c>
    </row>
    <row r="24" spans="1:14" ht="83.25" customHeight="1" x14ac:dyDescent="0.2">
      <c r="A24" s="94"/>
      <c r="B24" s="94"/>
      <c r="C24" s="383" t="s">
        <v>608</v>
      </c>
      <c r="D24" s="147" t="s">
        <v>465</v>
      </c>
      <c r="E24" s="918"/>
      <c r="F24" s="921"/>
      <c r="G24" s="921"/>
      <c r="H24" s="147" t="s">
        <v>1</v>
      </c>
      <c r="I24" s="384">
        <v>15</v>
      </c>
      <c r="J24" s="126">
        <v>15</v>
      </c>
      <c r="K24" s="65" t="s">
        <v>570</v>
      </c>
      <c r="L24" s="128" t="s">
        <v>926</v>
      </c>
      <c r="M24" s="128" t="s">
        <v>1067</v>
      </c>
      <c r="N24" s="65" t="s">
        <v>1078</v>
      </c>
    </row>
    <row r="25" spans="1:14" ht="69" customHeight="1" x14ac:dyDescent="0.2">
      <c r="A25" s="94"/>
      <c r="B25" s="94"/>
      <c r="C25" s="383" t="s">
        <v>609</v>
      </c>
      <c r="D25" s="147" t="s">
        <v>466</v>
      </c>
      <c r="E25" s="918"/>
      <c r="F25" s="921"/>
      <c r="G25" s="921"/>
      <c r="H25" s="147" t="s">
        <v>1</v>
      </c>
      <c r="I25" s="384">
        <v>100</v>
      </c>
      <c r="J25" s="126">
        <v>100</v>
      </c>
      <c r="K25" s="102" t="s">
        <v>571</v>
      </c>
      <c r="L25" s="66" t="s">
        <v>572</v>
      </c>
      <c r="M25" s="66" t="s">
        <v>1068</v>
      </c>
      <c r="N25" s="65" t="s">
        <v>1079</v>
      </c>
    </row>
    <row r="26" spans="1:14" ht="46.5" customHeight="1" x14ac:dyDescent="0.2">
      <c r="A26" s="94"/>
      <c r="B26" s="94"/>
      <c r="C26" s="383" t="s">
        <v>913</v>
      </c>
      <c r="D26" s="147" t="s">
        <v>914</v>
      </c>
      <c r="E26" s="918"/>
      <c r="F26" s="921"/>
      <c r="G26" s="921"/>
      <c r="H26" s="147" t="s">
        <v>1</v>
      </c>
      <c r="I26" s="384">
        <v>20</v>
      </c>
      <c r="J26" s="126">
        <v>20</v>
      </c>
      <c r="K26" s="102" t="s">
        <v>1069</v>
      </c>
      <c r="L26" s="388" t="s">
        <v>927</v>
      </c>
      <c r="M26" s="388" t="s">
        <v>1070</v>
      </c>
      <c r="N26" s="65" t="s">
        <v>1080</v>
      </c>
    </row>
    <row r="27" spans="1:14" ht="56.25" customHeight="1" x14ac:dyDescent="0.2">
      <c r="A27" s="106" t="s">
        <v>141</v>
      </c>
      <c r="B27" s="95" t="s">
        <v>145</v>
      </c>
      <c r="C27" s="379" t="s">
        <v>142</v>
      </c>
      <c r="D27" s="106" t="s">
        <v>467</v>
      </c>
      <c r="E27" s="919"/>
      <c r="F27" s="922"/>
      <c r="G27" s="922"/>
      <c r="H27" s="62" t="s">
        <v>1</v>
      </c>
      <c r="I27" s="92">
        <v>55</v>
      </c>
      <c r="J27" s="30">
        <v>55</v>
      </c>
      <c r="K27" s="102" t="s">
        <v>121</v>
      </c>
      <c r="L27" s="114">
        <v>25</v>
      </c>
      <c r="M27" s="114">
        <v>25</v>
      </c>
      <c r="N27" s="102" t="s">
        <v>1081</v>
      </c>
    </row>
    <row r="28" spans="1:14" ht="57" customHeight="1" x14ac:dyDescent="0.2">
      <c r="A28" s="106" t="s">
        <v>141</v>
      </c>
      <c r="B28" s="95" t="s">
        <v>145</v>
      </c>
      <c r="C28" s="379" t="s">
        <v>143</v>
      </c>
      <c r="D28" s="94" t="s">
        <v>649</v>
      </c>
      <c r="E28" s="161">
        <v>1</v>
      </c>
      <c r="F28" s="147" t="s">
        <v>818</v>
      </c>
      <c r="G28" s="80" t="s">
        <v>711</v>
      </c>
      <c r="H28" s="62" t="s">
        <v>1</v>
      </c>
      <c r="I28" s="92">
        <v>10</v>
      </c>
      <c r="J28" s="30">
        <v>10</v>
      </c>
      <c r="K28" s="102" t="s">
        <v>650</v>
      </c>
      <c r="L28" s="114">
        <v>10</v>
      </c>
      <c r="M28" s="114">
        <v>39</v>
      </c>
      <c r="N28" s="113" t="s">
        <v>1299</v>
      </c>
    </row>
    <row r="29" spans="1:14" ht="17.25" customHeight="1" x14ac:dyDescent="0.2">
      <c r="A29" s="398" t="s">
        <v>141</v>
      </c>
      <c r="B29" s="682" t="s">
        <v>145</v>
      </c>
      <c r="C29" s="774" t="s">
        <v>135</v>
      </c>
      <c r="D29" s="774"/>
      <c r="E29" s="774"/>
      <c r="F29" s="774"/>
      <c r="G29" s="774"/>
      <c r="H29" s="774"/>
      <c r="I29" s="23">
        <f>+I27+I21+I28</f>
        <v>540</v>
      </c>
      <c r="J29" s="23">
        <f>+J27+J21+J28</f>
        <v>540</v>
      </c>
      <c r="K29" s="684"/>
      <c r="L29" s="685"/>
      <c r="M29" s="685"/>
      <c r="N29" s="684"/>
    </row>
    <row r="30" spans="1:14" ht="18" customHeight="1" x14ac:dyDescent="0.2">
      <c r="A30" s="398" t="s">
        <v>141</v>
      </c>
      <c r="B30" s="774" t="s">
        <v>136</v>
      </c>
      <c r="C30" s="774"/>
      <c r="D30" s="774"/>
      <c r="E30" s="774"/>
      <c r="F30" s="774"/>
      <c r="G30" s="774"/>
      <c r="H30" s="774"/>
      <c r="I30" s="23">
        <f>+I29+I19+I16+I12</f>
        <v>651</v>
      </c>
      <c r="J30" s="23">
        <f>+J29+J19+J16+J12</f>
        <v>647.9</v>
      </c>
      <c r="K30" s="684"/>
      <c r="L30" s="685"/>
      <c r="M30" s="685"/>
      <c r="N30" s="684"/>
    </row>
    <row r="31" spans="1:14" ht="19.5" customHeight="1" x14ac:dyDescent="0.2">
      <c r="A31" s="7" t="s">
        <v>142</v>
      </c>
      <c r="B31" s="910" t="s">
        <v>520</v>
      </c>
      <c r="C31" s="910"/>
      <c r="D31" s="910"/>
      <c r="E31" s="910"/>
      <c r="F31" s="910"/>
      <c r="G31" s="910"/>
      <c r="H31" s="910"/>
      <c r="I31" s="910"/>
      <c r="J31" s="910"/>
      <c r="K31" s="910"/>
      <c r="L31" s="190"/>
      <c r="M31" s="190"/>
      <c r="N31" s="380"/>
    </row>
    <row r="32" spans="1:14" ht="18.75" customHeight="1" x14ac:dyDescent="0.2">
      <c r="A32" s="7" t="s">
        <v>142</v>
      </c>
      <c r="B32" s="110" t="s">
        <v>141</v>
      </c>
      <c r="C32" s="910" t="s">
        <v>399</v>
      </c>
      <c r="D32" s="910"/>
      <c r="E32" s="910"/>
      <c r="F32" s="910"/>
      <c r="G32" s="910"/>
      <c r="H32" s="910"/>
      <c r="I32" s="910"/>
      <c r="J32" s="910"/>
      <c r="K32" s="910"/>
      <c r="L32" s="190"/>
      <c r="M32" s="190"/>
      <c r="N32" s="380"/>
    </row>
    <row r="33" spans="1:14" ht="88.5" customHeight="1" x14ac:dyDescent="0.2">
      <c r="A33" s="385" t="s">
        <v>142</v>
      </c>
      <c r="B33" s="385" t="s">
        <v>141</v>
      </c>
      <c r="C33" s="385" t="s">
        <v>141</v>
      </c>
      <c r="D33" s="85" t="s">
        <v>398</v>
      </c>
      <c r="E33" s="160">
        <v>1</v>
      </c>
      <c r="F33" s="167" t="s">
        <v>819</v>
      </c>
      <c r="G33" s="167" t="s">
        <v>711</v>
      </c>
      <c r="H33" s="89" t="s">
        <v>1</v>
      </c>
      <c r="I33" s="92">
        <v>50</v>
      </c>
      <c r="J33" s="30">
        <v>44.1</v>
      </c>
      <c r="K33" s="103" t="s">
        <v>192</v>
      </c>
      <c r="L33" s="169">
        <v>5</v>
      </c>
      <c r="M33" s="169">
        <v>5</v>
      </c>
      <c r="N33" s="103" t="s">
        <v>1083</v>
      </c>
    </row>
    <row r="34" spans="1:14" ht="23.25" customHeight="1" x14ac:dyDescent="0.2">
      <c r="A34" s="899" t="s">
        <v>142</v>
      </c>
      <c r="B34" s="899" t="s">
        <v>141</v>
      </c>
      <c r="C34" s="899" t="s">
        <v>142</v>
      </c>
      <c r="D34" s="767" t="s">
        <v>269</v>
      </c>
      <c r="E34" s="923">
        <v>1</v>
      </c>
      <c r="F34" s="779" t="s">
        <v>714</v>
      </c>
      <c r="G34" s="779" t="s">
        <v>708</v>
      </c>
      <c r="H34" s="89" t="s">
        <v>1</v>
      </c>
      <c r="I34" s="92">
        <v>0</v>
      </c>
      <c r="J34" s="30">
        <v>0</v>
      </c>
      <c r="K34" s="868" t="s">
        <v>189</v>
      </c>
      <c r="L34" s="913">
        <v>1</v>
      </c>
      <c r="M34" s="913">
        <v>1</v>
      </c>
      <c r="N34" s="868" t="s">
        <v>1082</v>
      </c>
    </row>
    <row r="35" spans="1:14" ht="24" customHeight="1" x14ac:dyDescent="0.2">
      <c r="A35" s="899"/>
      <c r="B35" s="899"/>
      <c r="C35" s="899"/>
      <c r="D35" s="767"/>
      <c r="E35" s="924"/>
      <c r="F35" s="780"/>
      <c r="G35" s="780"/>
      <c r="H35" s="89" t="s">
        <v>3</v>
      </c>
      <c r="I35" s="92">
        <v>15</v>
      </c>
      <c r="J35" s="30">
        <v>14.4</v>
      </c>
      <c r="K35" s="868"/>
      <c r="L35" s="914"/>
      <c r="M35" s="914"/>
      <c r="N35" s="868"/>
    </row>
    <row r="36" spans="1:14" ht="29.25" hidden="1" customHeight="1" x14ac:dyDescent="0.2">
      <c r="A36" s="905" t="s">
        <v>142</v>
      </c>
      <c r="B36" s="905" t="s">
        <v>143</v>
      </c>
      <c r="C36" s="905" t="s">
        <v>143</v>
      </c>
      <c r="D36" s="833" t="s">
        <v>334</v>
      </c>
      <c r="E36" s="903">
        <v>1</v>
      </c>
      <c r="F36" s="779" t="s">
        <v>820</v>
      </c>
      <c r="G36" s="779" t="s">
        <v>708</v>
      </c>
      <c r="H36" s="89" t="s">
        <v>1</v>
      </c>
      <c r="I36" s="92">
        <v>0</v>
      </c>
      <c r="J36" s="30">
        <v>0</v>
      </c>
      <c r="K36" s="827" t="s">
        <v>605</v>
      </c>
      <c r="L36" s="908"/>
      <c r="M36" s="908"/>
      <c r="N36" s="827" t="s">
        <v>1084</v>
      </c>
    </row>
    <row r="37" spans="1:14" ht="29.25" hidden="1" customHeight="1" x14ac:dyDescent="0.2">
      <c r="A37" s="906"/>
      <c r="B37" s="906"/>
      <c r="C37" s="906"/>
      <c r="D37" s="834"/>
      <c r="E37" s="904"/>
      <c r="F37" s="780"/>
      <c r="G37" s="780"/>
      <c r="H37" s="89" t="s">
        <v>4</v>
      </c>
      <c r="I37" s="92">
        <v>0</v>
      </c>
      <c r="J37" s="30">
        <v>0</v>
      </c>
      <c r="K37" s="828"/>
      <c r="L37" s="909"/>
      <c r="M37" s="909"/>
      <c r="N37" s="828"/>
    </row>
    <row r="38" spans="1:14" ht="58.5" customHeight="1" x14ac:dyDescent="0.2">
      <c r="A38" s="379" t="s">
        <v>142</v>
      </c>
      <c r="B38" s="379" t="s">
        <v>141</v>
      </c>
      <c r="C38" s="379" t="s">
        <v>144</v>
      </c>
      <c r="D38" s="89" t="s">
        <v>559</v>
      </c>
      <c r="E38" s="161">
        <v>1</v>
      </c>
      <c r="F38" s="111" t="s">
        <v>942</v>
      </c>
      <c r="G38" s="111" t="s">
        <v>711</v>
      </c>
      <c r="H38" s="89" t="s">
        <v>1</v>
      </c>
      <c r="I38" s="92">
        <v>20</v>
      </c>
      <c r="J38" s="30">
        <v>19.7</v>
      </c>
      <c r="K38" s="102" t="s">
        <v>605</v>
      </c>
      <c r="L38" s="66" t="s">
        <v>485</v>
      </c>
      <c r="M38" s="101" t="s">
        <v>485</v>
      </c>
      <c r="N38" s="102" t="s">
        <v>1085</v>
      </c>
    </row>
    <row r="39" spans="1:14" ht="33" customHeight="1" x14ac:dyDescent="0.2">
      <c r="A39" s="379" t="s">
        <v>142</v>
      </c>
      <c r="B39" s="379" t="s">
        <v>141</v>
      </c>
      <c r="C39" s="379" t="s">
        <v>145</v>
      </c>
      <c r="D39" s="89" t="s">
        <v>468</v>
      </c>
      <c r="E39" s="161">
        <v>1</v>
      </c>
      <c r="F39" s="111" t="s">
        <v>679</v>
      </c>
      <c r="G39" s="111" t="s">
        <v>658</v>
      </c>
      <c r="H39" s="89" t="s">
        <v>1</v>
      </c>
      <c r="I39" s="92">
        <v>15</v>
      </c>
      <c r="J39" s="30">
        <v>15</v>
      </c>
      <c r="K39" s="102" t="s">
        <v>469</v>
      </c>
      <c r="L39" s="66">
        <v>1</v>
      </c>
      <c r="M39" s="66">
        <v>1</v>
      </c>
      <c r="N39" s="102" t="s">
        <v>1086</v>
      </c>
    </row>
    <row r="40" spans="1:14" ht="18.75" customHeight="1" x14ac:dyDescent="0.2">
      <c r="A40" s="398" t="s">
        <v>142</v>
      </c>
      <c r="B40" s="682" t="s">
        <v>141</v>
      </c>
      <c r="C40" s="774" t="s">
        <v>135</v>
      </c>
      <c r="D40" s="774"/>
      <c r="E40" s="774"/>
      <c r="F40" s="774"/>
      <c r="G40" s="774"/>
      <c r="H40" s="774"/>
      <c r="I40" s="23">
        <f>SUM(I33:I39)</f>
        <v>100</v>
      </c>
      <c r="J40" s="23">
        <f>SUM(J33:J39)</f>
        <v>93.2</v>
      </c>
      <c r="K40" s="32"/>
      <c r="L40" s="686"/>
      <c r="M40" s="686"/>
      <c r="N40" s="32"/>
    </row>
    <row r="41" spans="1:14" ht="21.75" customHeight="1" x14ac:dyDescent="0.2">
      <c r="A41" s="398" t="s">
        <v>142</v>
      </c>
      <c r="B41" s="774" t="s">
        <v>136</v>
      </c>
      <c r="C41" s="774"/>
      <c r="D41" s="774"/>
      <c r="E41" s="774"/>
      <c r="F41" s="774"/>
      <c r="G41" s="774"/>
      <c r="H41" s="774"/>
      <c r="I41" s="23">
        <f t="shared" ref="I41:J41" si="2">+I40</f>
        <v>100</v>
      </c>
      <c r="J41" s="23">
        <f t="shared" si="2"/>
        <v>93.2</v>
      </c>
      <c r="K41" s="683"/>
      <c r="L41" s="245"/>
      <c r="M41" s="245"/>
      <c r="N41" s="683"/>
    </row>
    <row r="42" spans="1:14" ht="19.5" customHeight="1" x14ac:dyDescent="0.2">
      <c r="A42" s="907" t="s">
        <v>137</v>
      </c>
      <c r="B42" s="907"/>
      <c r="C42" s="907"/>
      <c r="D42" s="907"/>
      <c r="E42" s="907"/>
      <c r="F42" s="907"/>
      <c r="G42" s="907"/>
      <c r="H42" s="907"/>
      <c r="I42" s="386">
        <f>+I41+I30</f>
        <v>751</v>
      </c>
      <c r="J42" s="386">
        <f>+J41+J30</f>
        <v>741.1</v>
      </c>
      <c r="K42" s="387"/>
      <c r="L42" s="191"/>
      <c r="M42" s="191"/>
      <c r="N42" s="387"/>
    </row>
    <row r="43" spans="1:14" ht="14.25" customHeight="1" x14ac:dyDescent="0.2">
      <c r="A43" s="900" t="s">
        <v>156</v>
      </c>
      <c r="B43" s="901"/>
      <c r="C43" s="901"/>
      <c r="D43" s="901"/>
      <c r="E43" s="901"/>
      <c r="F43" s="901"/>
      <c r="G43" s="901"/>
      <c r="H43" s="902"/>
      <c r="I43" s="735">
        <f>+I42-I44-I51</f>
        <v>0</v>
      </c>
      <c r="J43" s="735">
        <f>+J42-J44-J51</f>
        <v>2.042810365310288E-13</v>
      </c>
      <c r="K43" s="387"/>
      <c r="L43" s="191"/>
      <c r="M43" s="191"/>
      <c r="N43" s="387"/>
    </row>
    <row r="44" spans="1:14" x14ac:dyDescent="0.2">
      <c r="A44" s="896" t="s">
        <v>17</v>
      </c>
      <c r="B44" s="897"/>
      <c r="C44" s="897"/>
      <c r="D44" s="897"/>
      <c r="E44" s="897"/>
      <c r="F44" s="897"/>
      <c r="G44" s="897"/>
      <c r="H44" s="898"/>
      <c r="I44" s="50">
        <f t="shared" ref="I44:J44" si="3">SUM(I45:I50)</f>
        <v>736</v>
      </c>
      <c r="J44" s="50">
        <f t="shared" si="3"/>
        <v>726.69999999999982</v>
      </c>
      <c r="K44" s="387"/>
      <c r="L44" s="191"/>
      <c r="M44" s="191"/>
      <c r="N44" s="387"/>
    </row>
    <row r="45" spans="1:14" ht="15.75" customHeight="1" x14ac:dyDescent="0.2">
      <c r="A45" s="890" t="s">
        <v>195</v>
      </c>
      <c r="B45" s="891"/>
      <c r="C45" s="891"/>
      <c r="D45" s="891"/>
      <c r="E45" s="891"/>
      <c r="F45" s="891"/>
      <c r="G45" s="891"/>
      <c r="H45" s="892"/>
      <c r="I45" s="33">
        <f>+I39+I38+I36+I34+I33+I27+I21+I18+I15+I14+I11+I28</f>
        <v>736</v>
      </c>
      <c r="J45" s="33">
        <f>+J39+J38+J36+J34+J33+J27+J21+J18+J15+J14+J11+J28</f>
        <v>726.69999999999982</v>
      </c>
      <c r="K45" s="387"/>
      <c r="L45" s="141"/>
      <c r="M45" s="141"/>
      <c r="N45" s="387"/>
    </row>
    <row r="46" spans="1:14" ht="17.25" customHeight="1" x14ac:dyDescent="0.2">
      <c r="A46" s="890" t="s">
        <v>196</v>
      </c>
      <c r="B46" s="891"/>
      <c r="C46" s="891"/>
      <c r="D46" s="891"/>
      <c r="E46" s="891"/>
      <c r="F46" s="891"/>
      <c r="G46" s="891"/>
      <c r="H46" s="892"/>
      <c r="I46" s="34"/>
      <c r="J46" s="34"/>
      <c r="K46" s="387"/>
      <c r="L46" s="191"/>
      <c r="M46" s="191"/>
      <c r="N46" s="387"/>
    </row>
    <row r="47" spans="1:14" ht="15.75" customHeight="1" x14ac:dyDescent="0.2">
      <c r="A47" s="890" t="s">
        <v>197</v>
      </c>
      <c r="B47" s="891"/>
      <c r="C47" s="891"/>
      <c r="D47" s="891"/>
      <c r="E47" s="891"/>
      <c r="F47" s="891"/>
      <c r="G47" s="891"/>
      <c r="H47" s="892"/>
      <c r="I47" s="15"/>
      <c r="J47" s="15"/>
      <c r="K47" s="387"/>
      <c r="L47" s="191"/>
      <c r="M47" s="191"/>
      <c r="N47" s="387"/>
    </row>
    <row r="48" spans="1:14" ht="14.25" customHeight="1" x14ac:dyDescent="0.2">
      <c r="A48" s="890" t="s">
        <v>198</v>
      </c>
      <c r="B48" s="891"/>
      <c r="C48" s="891"/>
      <c r="D48" s="891"/>
      <c r="E48" s="891"/>
      <c r="F48" s="891"/>
      <c r="G48" s="891"/>
      <c r="H48" s="892"/>
      <c r="I48" s="15"/>
      <c r="J48" s="15"/>
      <c r="K48" s="387"/>
      <c r="L48" s="191"/>
      <c r="M48" s="191"/>
      <c r="N48" s="387"/>
    </row>
    <row r="49" spans="1:14" ht="14.25" customHeight="1" x14ac:dyDescent="0.2">
      <c r="A49" s="890" t="s">
        <v>199</v>
      </c>
      <c r="B49" s="891"/>
      <c r="C49" s="891"/>
      <c r="D49" s="891"/>
      <c r="E49" s="891"/>
      <c r="F49" s="891"/>
      <c r="G49" s="891"/>
      <c r="H49" s="892"/>
      <c r="I49" s="15"/>
      <c r="J49" s="15"/>
      <c r="K49" s="387"/>
      <c r="L49" s="191"/>
      <c r="M49" s="191"/>
      <c r="N49" s="387"/>
    </row>
    <row r="50" spans="1:14" ht="13.5" customHeight="1" x14ac:dyDescent="0.2">
      <c r="A50" s="890" t="s">
        <v>200</v>
      </c>
      <c r="B50" s="891"/>
      <c r="C50" s="891"/>
      <c r="D50" s="891"/>
      <c r="E50" s="891"/>
      <c r="F50" s="891"/>
      <c r="G50" s="891"/>
      <c r="H50" s="892"/>
      <c r="I50" s="15"/>
      <c r="J50" s="15"/>
      <c r="K50" s="387"/>
      <c r="L50" s="191"/>
      <c r="M50" s="191"/>
      <c r="N50" s="387"/>
    </row>
    <row r="51" spans="1:14" ht="15.75" customHeight="1" x14ac:dyDescent="0.2">
      <c r="A51" s="893" t="s">
        <v>16</v>
      </c>
      <c r="B51" s="894"/>
      <c r="C51" s="894"/>
      <c r="D51" s="894"/>
      <c r="E51" s="894"/>
      <c r="F51" s="894"/>
      <c r="G51" s="894"/>
      <c r="H51" s="895"/>
      <c r="I51" s="50">
        <f t="shared" ref="I51:J51" si="4">SUM(I52:I55)</f>
        <v>15</v>
      </c>
      <c r="J51" s="50">
        <f t="shared" si="4"/>
        <v>14.4</v>
      </c>
      <c r="K51" s="387"/>
      <c r="L51" s="191"/>
      <c r="M51" s="191"/>
      <c r="N51" s="387"/>
    </row>
    <row r="52" spans="1:14" ht="14.25" customHeight="1" x14ac:dyDescent="0.2">
      <c r="A52" s="890" t="s">
        <v>201</v>
      </c>
      <c r="B52" s="891"/>
      <c r="C52" s="891"/>
      <c r="D52" s="891"/>
      <c r="E52" s="891"/>
      <c r="F52" s="891"/>
      <c r="G52" s="891"/>
      <c r="H52" s="892"/>
      <c r="I52" s="34">
        <f t="shared" ref="I52:J52" si="5">+I35</f>
        <v>15</v>
      </c>
      <c r="J52" s="34">
        <f t="shared" si="5"/>
        <v>14.4</v>
      </c>
      <c r="K52" s="387"/>
      <c r="L52" s="191"/>
      <c r="M52" s="191"/>
      <c r="N52" s="387"/>
    </row>
    <row r="53" spans="1:14" x14ac:dyDescent="0.2">
      <c r="A53" s="890" t="s">
        <v>202</v>
      </c>
      <c r="B53" s="891"/>
      <c r="C53" s="891"/>
      <c r="D53" s="891"/>
      <c r="E53" s="891"/>
      <c r="F53" s="891"/>
      <c r="G53" s="891"/>
      <c r="H53" s="892"/>
      <c r="I53" s="34"/>
      <c r="J53" s="34"/>
      <c r="K53" s="387"/>
      <c r="L53" s="191"/>
      <c r="M53" s="191"/>
      <c r="N53" s="387"/>
    </row>
    <row r="54" spans="1:14" ht="14.25" customHeight="1" x14ac:dyDescent="0.2">
      <c r="A54" s="890" t="s">
        <v>203</v>
      </c>
      <c r="B54" s="891"/>
      <c r="C54" s="891"/>
      <c r="D54" s="891"/>
      <c r="E54" s="891"/>
      <c r="F54" s="891"/>
      <c r="G54" s="891"/>
      <c r="H54" s="892"/>
      <c r="I54" s="15"/>
      <c r="J54" s="15"/>
      <c r="K54" s="387"/>
      <c r="L54" s="191"/>
      <c r="M54" s="191"/>
      <c r="N54" s="387"/>
    </row>
    <row r="55" spans="1:14" x14ac:dyDescent="0.2">
      <c r="A55" s="890" t="s">
        <v>204</v>
      </c>
      <c r="B55" s="891"/>
      <c r="C55" s="891"/>
      <c r="D55" s="891"/>
      <c r="E55" s="891"/>
      <c r="F55" s="891"/>
      <c r="G55" s="891"/>
      <c r="H55" s="892"/>
      <c r="I55" s="15"/>
      <c r="J55" s="15"/>
      <c r="K55" s="387"/>
      <c r="L55" s="191"/>
      <c r="M55" s="191"/>
      <c r="N55" s="387"/>
    </row>
    <row r="56" spans="1:14" x14ac:dyDescent="0.2">
      <c r="A56" s="860"/>
      <c r="B56" s="860"/>
      <c r="C56" s="860"/>
      <c r="D56" s="860"/>
      <c r="E56" s="860"/>
      <c r="F56" s="860"/>
      <c r="G56" s="860"/>
      <c r="H56" s="860"/>
      <c r="I56" s="860"/>
      <c r="J56" s="206"/>
    </row>
  </sheetData>
  <mergeCells count="72">
    <mergeCell ref="M34:M35"/>
    <mergeCell ref="M36:M37"/>
    <mergeCell ref="N4:N7"/>
    <mergeCell ref="N34:N35"/>
    <mergeCell ref="N36:N37"/>
    <mergeCell ref="M4:M7"/>
    <mergeCell ref="G21:G27"/>
    <mergeCell ref="E34:E35"/>
    <mergeCell ref="F34:F35"/>
    <mergeCell ref="G34:G35"/>
    <mergeCell ref="C29:H29"/>
    <mergeCell ref="L34:L35"/>
    <mergeCell ref="A1:L1"/>
    <mergeCell ref="K2:L2"/>
    <mergeCell ref="F3:F7"/>
    <mergeCell ref="G3:G7"/>
    <mergeCell ref="A3:A7"/>
    <mergeCell ref="B3:B7"/>
    <mergeCell ref="D3:D7"/>
    <mergeCell ref="H3:H7"/>
    <mergeCell ref="A8:K8"/>
    <mergeCell ref="B9:K9"/>
    <mergeCell ref="C13:K13"/>
    <mergeCell ref="C32:K32"/>
    <mergeCell ref="C19:H19"/>
    <mergeCell ref="E21:E27"/>
    <mergeCell ref="F21:F27"/>
    <mergeCell ref="L36:L37"/>
    <mergeCell ref="C16:H16"/>
    <mergeCell ref="C20:K20"/>
    <mergeCell ref="I3:I7"/>
    <mergeCell ref="K4:K7"/>
    <mergeCell ref="C12:H12"/>
    <mergeCell ref="C10:K10"/>
    <mergeCell ref="C3:C7"/>
    <mergeCell ref="C17:K17"/>
    <mergeCell ref="B30:H30"/>
    <mergeCell ref="K34:K35"/>
    <mergeCell ref="C34:C35"/>
    <mergeCell ref="C36:C37"/>
    <mergeCell ref="B31:K31"/>
    <mergeCell ref="E3:E7"/>
    <mergeCell ref="K36:K37"/>
    <mergeCell ref="A44:H44"/>
    <mergeCell ref="B34:B35"/>
    <mergeCell ref="B41:H41"/>
    <mergeCell ref="A43:H43"/>
    <mergeCell ref="F36:F37"/>
    <mergeCell ref="G36:G37"/>
    <mergeCell ref="E36:E37"/>
    <mergeCell ref="C40:H40"/>
    <mergeCell ref="A34:A35"/>
    <mergeCell ref="A36:A37"/>
    <mergeCell ref="A42:H42"/>
    <mergeCell ref="D36:D37"/>
    <mergeCell ref="B36:B37"/>
    <mergeCell ref="J3:J7"/>
    <mergeCell ref="K3:N3"/>
    <mergeCell ref="L4:L7"/>
    <mergeCell ref="A56:I56"/>
    <mergeCell ref="A55:H55"/>
    <mergeCell ref="A54:H54"/>
    <mergeCell ref="A52:H52"/>
    <mergeCell ref="A48:H48"/>
    <mergeCell ref="A51:H51"/>
    <mergeCell ref="A49:H49"/>
    <mergeCell ref="A50:H50"/>
    <mergeCell ref="A53:H53"/>
    <mergeCell ref="A47:H47"/>
    <mergeCell ref="A46:H46"/>
    <mergeCell ref="D34:D35"/>
    <mergeCell ref="A45:H45"/>
  </mergeCells>
  <phoneticPr fontId="14" type="noConversion"/>
  <pageMargins left="0.19685039370078741" right="0.19685039370078741" top="0.51181102362204722" bottom="0.19685039370078741" header="0" footer="0"/>
  <pageSetup paperSize="9" scale="5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O69"/>
  <sheetViews>
    <sheetView zoomScale="85" zoomScaleNormal="85" workbookViewId="0">
      <pane ySplit="7" topLeftCell="A8" activePane="bottomLeft" state="frozen"/>
      <selection sqref="A1:XFD1"/>
      <selection pane="bottomLeft" activeCell="C10" sqref="C10:L10"/>
    </sheetView>
  </sheetViews>
  <sheetFormatPr defaultColWidth="9.140625" defaultRowHeight="12.75" x14ac:dyDescent="0.2"/>
  <cols>
    <col min="1" max="1" width="4" style="14" customWidth="1"/>
    <col min="2" max="2" width="4.140625" style="14" customWidth="1"/>
    <col min="3" max="3" width="3.5703125" style="16" customWidth="1"/>
    <col min="4" max="4" width="38.85546875" style="13" customWidth="1"/>
    <col min="5" max="5" width="5" style="13" customWidth="1"/>
    <col min="6" max="6" width="38.5703125" style="13" customWidth="1"/>
    <col min="7" max="7" width="26.42578125" style="13" customWidth="1"/>
    <col min="8" max="8" width="6.85546875" style="13" customWidth="1"/>
    <col min="9" max="10" width="12.85546875" style="396" customWidth="1"/>
    <col min="11" max="11" width="28" style="12" customWidth="1"/>
    <col min="12" max="13" width="6.140625" style="191" customWidth="1"/>
    <col min="14" max="14" width="40" style="12" customWidth="1"/>
    <col min="15" max="16384" width="9.140625" style="2"/>
  </cols>
  <sheetData>
    <row r="1" spans="1:15" ht="12.75" customHeight="1" x14ac:dyDescent="0.2">
      <c r="A1" s="930"/>
      <c r="B1" s="930"/>
      <c r="C1" s="930"/>
      <c r="D1" s="930"/>
      <c r="E1" s="930"/>
      <c r="F1" s="930"/>
      <c r="G1" s="930"/>
      <c r="H1" s="930"/>
      <c r="I1" s="930"/>
      <c r="J1" s="930"/>
      <c r="K1" s="930"/>
      <c r="L1" s="930"/>
      <c r="M1" s="2"/>
      <c r="N1" s="2"/>
    </row>
    <row r="2" spans="1:15" ht="18" customHeight="1" x14ac:dyDescent="0.2">
      <c r="A2" s="934"/>
      <c r="B2" s="934"/>
      <c r="C2" s="934"/>
      <c r="D2" s="934"/>
      <c r="E2" s="934"/>
      <c r="F2" s="934"/>
      <c r="G2" s="934"/>
      <c r="H2" s="934"/>
      <c r="I2" s="934"/>
      <c r="J2" s="934"/>
      <c r="K2" s="934"/>
      <c r="L2" s="934"/>
      <c r="M2" s="2"/>
      <c r="N2" s="2"/>
    </row>
    <row r="3" spans="1:15" s="6" customFormat="1" ht="27" customHeight="1" x14ac:dyDescent="0.2">
      <c r="A3" s="911" t="s">
        <v>130</v>
      </c>
      <c r="B3" s="911" t="s">
        <v>131</v>
      </c>
      <c r="C3" s="911" t="s">
        <v>132</v>
      </c>
      <c r="D3" s="917" t="s">
        <v>133</v>
      </c>
      <c r="E3" s="912" t="s">
        <v>653</v>
      </c>
      <c r="F3" s="916" t="s">
        <v>654</v>
      </c>
      <c r="G3" s="916" t="s">
        <v>655</v>
      </c>
      <c r="H3" s="911" t="s">
        <v>129</v>
      </c>
      <c r="I3" s="885" t="s">
        <v>663</v>
      </c>
      <c r="J3" s="885" t="s">
        <v>947</v>
      </c>
      <c r="K3" s="886" t="s">
        <v>656</v>
      </c>
      <c r="L3" s="887"/>
      <c r="M3" s="887"/>
      <c r="N3" s="888"/>
    </row>
    <row r="4" spans="1:15" s="6" customFormat="1" ht="12" customHeight="1" x14ac:dyDescent="0.2">
      <c r="A4" s="911"/>
      <c r="B4" s="911"/>
      <c r="C4" s="911"/>
      <c r="D4" s="917"/>
      <c r="E4" s="912"/>
      <c r="F4" s="916"/>
      <c r="G4" s="916"/>
      <c r="H4" s="911"/>
      <c r="I4" s="885"/>
      <c r="J4" s="885"/>
      <c r="K4" s="885" t="s">
        <v>134</v>
      </c>
      <c r="L4" s="889" t="s">
        <v>948</v>
      </c>
      <c r="M4" s="889" t="s">
        <v>949</v>
      </c>
      <c r="N4" s="917" t="s">
        <v>950</v>
      </c>
    </row>
    <row r="5" spans="1:15" s="6" customFormat="1" ht="12" customHeight="1" x14ac:dyDescent="0.2">
      <c r="A5" s="911"/>
      <c r="B5" s="911"/>
      <c r="C5" s="911"/>
      <c r="D5" s="917"/>
      <c r="E5" s="912"/>
      <c r="F5" s="916"/>
      <c r="G5" s="916"/>
      <c r="H5" s="911"/>
      <c r="I5" s="885"/>
      <c r="J5" s="885"/>
      <c r="K5" s="885"/>
      <c r="L5" s="889"/>
      <c r="M5" s="889"/>
      <c r="N5" s="917"/>
    </row>
    <row r="6" spans="1:15" s="6" customFormat="1" ht="12" customHeight="1" x14ac:dyDescent="0.2">
      <c r="A6" s="911"/>
      <c r="B6" s="911"/>
      <c r="C6" s="911"/>
      <c r="D6" s="917"/>
      <c r="E6" s="912"/>
      <c r="F6" s="916"/>
      <c r="G6" s="916"/>
      <c r="H6" s="911"/>
      <c r="I6" s="885"/>
      <c r="J6" s="885"/>
      <c r="K6" s="885"/>
      <c r="L6" s="889"/>
      <c r="M6" s="889"/>
      <c r="N6" s="917"/>
    </row>
    <row r="7" spans="1:15" s="6" customFormat="1" ht="84" customHeight="1" x14ac:dyDescent="0.2">
      <c r="A7" s="911"/>
      <c r="B7" s="911"/>
      <c r="C7" s="911"/>
      <c r="D7" s="917"/>
      <c r="E7" s="912"/>
      <c r="F7" s="916"/>
      <c r="G7" s="916"/>
      <c r="H7" s="911"/>
      <c r="I7" s="885"/>
      <c r="J7" s="885"/>
      <c r="K7" s="885"/>
      <c r="L7" s="889"/>
      <c r="M7" s="889"/>
      <c r="N7" s="917"/>
    </row>
    <row r="8" spans="1:15" s="6" customFormat="1" ht="27" customHeight="1" x14ac:dyDescent="0.2">
      <c r="A8" s="768" t="s">
        <v>246</v>
      </c>
      <c r="B8" s="768"/>
      <c r="C8" s="768"/>
      <c r="D8" s="768"/>
      <c r="E8" s="768"/>
      <c r="F8" s="768"/>
      <c r="G8" s="768"/>
      <c r="H8" s="768"/>
      <c r="I8" s="768"/>
      <c r="J8" s="768"/>
      <c r="K8" s="768"/>
      <c r="L8" s="768"/>
      <c r="M8" s="389"/>
      <c r="N8" s="389"/>
    </row>
    <row r="9" spans="1:15" ht="18.75" customHeight="1" x14ac:dyDescent="0.2">
      <c r="A9" s="7" t="s">
        <v>143</v>
      </c>
      <c r="B9" s="933" t="s">
        <v>400</v>
      </c>
      <c r="C9" s="933"/>
      <c r="D9" s="933"/>
      <c r="E9" s="933"/>
      <c r="F9" s="933"/>
      <c r="G9" s="933"/>
      <c r="H9" s="933"/>
      <c r="I9" s="933"/>
      <c r="J9" s="933"/>
      <c r="K9" s="933"/>
      <c r="L9" s="933"/>
      <c r="M9" s="390"/>
      <c r="N9" s="390"/>
    </row>
    <row r="10" spans="1:15" ht="19.5" customHeight="1" x14ac:dyDescent="0.2">
      <c r="A10" s="7" t="s">
        <v>143</v>
      </c>
      <c r="B10" s="7" t="s">
        <v>142</v>
      </c>
      <c r="C10" s="910" t="s">
        <v>122</v>
      </c>
      <c r="D10" s="910"/>
      <c r="E10" s="910"/>
      <c r="F10" s="910"/>
      <c r="G10" s="910"/>
      <c r="H10" s="910"/>
      <c r="I10" s="910"/>
      <c r="J10" s="910"/>
      <c r="K10" s="910"/>
      <c r="L10" s="910"/>
      <c r="M10" s="390"/>
      <c r="N10" s="390"/>
    </row>
    <row r="11" spans="1:15" ht="50.25" customHeight="1" x14ac:dyDescent="0.2">
      <c r="A11" s="106" t="s">
        <v>143</v>
      </c>
      <c r="B11" s="106" t="s">
        <v>142</v>
      </c>
      <c r="C11" s="95" t="s">
        <v>141</v>
      </c>
      <c r="D11" s="62" t="s">
        <v>401</v>
      </c>
      <c r="E11" s="176">
        <v>1</v>
      </c>
      <c r="F11" s="179" t="s">
        <v>715</v>
      </c>
      <c r="G11" s="80" t="s">
        <v>711</v>
      </c>
      <c r="H11" s="61" t="s">
        <v>1</v>
      </c>
      <c r="I11" s="59">
        <v>91.9</v>
      </c>
      <c r="J11" s="59">
        <v>77.3</v>
      </c>
      <c r="K11" s="927" t="s">
        <v>123</v>
      </c>
      <c r="L11" s="825">
        <v>40</v>
      </c>
      <c r="M11" s="825">
        <v>40</v>
      </c>
      <c r="N11" s="833" t="s">
        <v>1092</v>
      </c>
      <c r="O11" s="84"/>
    </row>
    <row r="12" spans="1:15" ht="47.25" customHeight="1" x14ac:dyDescent="0.2">
      <c r="A12" s="95" t="s">
        <v>143</v>
      </c>
      <c r="B12" s="95" t="s">
        <v>142</v>
      </c>
      <c r="C12" s="95" t="s">
        <v>142</v>
      </c>
      <c r="D12" s="62" t="s">
        <v>237</v>
      </c>
      <c r="E12" s="176">
        <v>1</v>
      </c>
      <c r="F12" s="80" t="s">
        <v>716</v>
      </c>
      <c r="G12" s="80" t="s">
        <v>711</v>
      </c>
      <c r="H12" s="61" t="s">
        <v>1</v>
      </c>
      <c r="I12" s="59">
        <v>232.1</v>
      </c>
      <c r="J12" s="59">
        <v>230.7</v>
      </c>
      <c r="K12" s="927"/>
      <c r="L12" s="826"/>
      <c r="M12" s="826"/>
      <c r="N12" s="834"/>
    </row>
    <row r="13" spans="1:15" ht="70.5" customHeight="1" x14ac:dyDescent="0.2">
      <c r="A13" s="235" t="s">
        <v>143</v>
      </c>
      <c r="B13" s="236" t="s">
        <v>142</v>
      </c>
      <c r="C13" s="99" t="s">
        <v>143</v>
      </c>
      <c r="D13" s="237" t="s">
        <v>63</v>
      </c>
      <c r="E13" s="164">
        <v>1</v>
      </c>
      <c r="F13" s="238" t="s">
        <v>717</v>
      </c>
      <c r="G13" s="238" t="s">
        <v>711</v>
      </c>
      <c r="H13" s="86" t="s">
        <v>1</v>
      </c>
      <c r="I13" s="202">
        <v>25</v>
      </c>
      <c r="J13" s="59">
        <v>25</v>
      </c>
      <c r="K13" s="64" t="s">
        <v>124</v>
      </c>
      <c r="L13" s="151">
        <v>21</v>
      </c>
      <c r="M13" s="151">
        <v>21</v>
      </c>
      <c r="N13" s="64" t="s">
        <v>1093</v>
      </c>
    </row>
    <row r="14" spans="1:15" ht="58.5" customHeight="1" x14ac:dyDescent="0.2">
      <c r="A14" s="133" t="s">
        <v>143</v>
      </c>
      <c r="B14" s="134" t="s">
        <v>142</v>
      </c>
      <c r="C14" s="91" t="s">
        <v>144</v>
      </c>
      <c r="D14" s="10" t="s">
        <v>64</v>
      </c>
      <c r="E14" s="161">
        <v>1</v>
      </c>
      <c r="F14" s="147" t="s">
        <v>718</v>
      </c>
      <c r="G14" s="80" t="s">
        <v>711</v>
      </c>
      <c r="H14" s="89" t="s">
        <v>1</v>
      </c>
      <c r="I14" s="59">
        <v>3</v>
      </c>
      <c r="J14" s="59">
        <v>3</v>
      </c>
      <c r="K14" s="64" t="s">
        <v>125</v>
      </c>
      <c r="L14" s="149">
        <v>1</v>
      </c>
      <c r="M14" s="149">
        <v>1</v>
      </c>
      <c r="N14" s="89" t="s">
        <v>1094</v>
      </c>
    </row>
    <row r="15" spans="1:15" ht="78.75" hidden="1" customHeight="1" x14ac:dyDescent="0.2">
      <c r="A15" s="133" t="s">
        <v>143</v>
      </c>
      <c r="B15" s="134" t="s">
        <v>142</v>
      </c>
      <c r="C15" s="91" t="s">
        <v>145</v>
      </c>
      <c r="D15" s="10" t="s">
        <v>238</v>
      </c>
      <c r="E15" s="160">
        <v>1</v>
      </c>
      <c r="F15" s="147" t="s">
        <v>719</v>
      </c>
      <c r="G15" s="80" t="s">
        <v>711</v>
      </c>
      <c r="H15" s="89" t="s">
        <v>1</v>
      </c>
      <c r="I15" s="59">
        <v>0</v>
      </c>
      <c r="J15" s="59">
        <v>0</v>
      </c>
      <c r="K15" s="64" t="s">
        <v>1087</v>
      </c>
      <c r="L15" s="149">
        <v>0</v>
      </c>
      <c r="M15" s="149">
        <v>0</v>
      </c>
      <c r="N15" s="89" t="s">
        <v>1112</v>
      </c>
    </row>
    <row r="16" spans="1:15" ht="48.75" customHeight="1" x14ac:dyDescent="0.2">
      <c r="A16" s="173" t="s">
        <v>143</v>
      </c>
      <c r="B16" s="94" t="s">
        <v>142</v>
      </c>
      <c r="C16" s="94" t="s">
        <v>146</v>
      </c>
      <c r="D16" s="94" t="s">
        <v>470</v>
      </c>
      <c r="E16" s="108" t="s">
        <v>178</v>
      </c>
      <c r="F16" s="147" t="s">
        <v>720</v>
      </c>
      <c r="G16" s="80" t="s">
        <v>711</v>
      </c>
      <c r="H16" s="89" t="s">
        <v>1</v>
      </c>
      <c r="I16" s="59">
        <v>13</v>
      </c>
      <c r="J16" s="59">
        <v>13</v>
      </c>
      <c r="K16" s="90" t="s">
        <v>212</v>
      </c>
      <c r="L16" s="152">
        <v>7</v>
      </c>
      <c r="M16" s="391">
        <v>7</v>
      </c>
      <c r="N16" s="90" t="s">
        <v>1088</v>
      </c>
    </row>
    <row r="17" spans="1:14" ht="156" customHeight="1" x14ac:dyDescent="0.2">
      <c r="A17" s="91" t="s">
        <v>143</v>
      </c>
      <c r="B17" s="91" t="s">
        <v>142</v>
      </c>
      <c r="C17" s="91" t="s">
        <v>147</v>
      </c>
      <c r="D17" s="97" t="s">
        <v>65</v>
      </c>
      <c r="E17" s="161">
        <v>1</v>
      </c>
      <c r="F17" s="147" t="s">
        <v>721</v>
      </c>
      <c r="G17" s="80" t="s">
        <v>711</v>
      </c>
      <c r="H17" s="89" t="s">
        <v>1</v>
      </c>
      <c r="I17" s="59">
        <v>9.3000000000000007</v>
      </c>
      <c r="J17" s="59">
        <v>9.4</v>
      </c>
      <c r="K17" s="61" t="s">
        <v>170</v>
      </c>
      <c r="L17" s="151">
        <v>3</v>
      </c>
      <c r="M17" s="392">
        <v>3</v>
      </c>
      <c r="N17" s="61" t="s">
        <v>1095</v>
      </c>
    </row>
    <row r="18" spans="1:14" ht="15.75" customHeight="1" x14ac:dyDescent="0.2">
      <c r="A18" s="397" t="s">
        <v>143</v>
      </c>
      <c r="B18" s="398" t="s">
        <v>142</v>
      </c>
      <c r="C18" s="774" t="s">
        <v>135</v>
      </c>
      <c r="D18" s="774"/>
      <c r="E18" s="774"/>
      <c r="F18" s="774"/>
      <c r="G18" s="774"/>
      <c r="H18" s="774"/>
      <c r="I18" s="23">
        <f>SUM(I11:I17)</f>
        <v>374.3</v>
      </c>
      <c r="J18" s="23">
        <f>SUM(J11:J17)</f>
        <v>358.4</v>
      </c>
      <c r="K18" s="244"/>
      <c r="L18" s="245"/>
      <c r="M18" s="399"/>
      <c r="N18" s="244"/>
    </row>
    <row r="19" spans="1:14" ht="16.5" customHeight="1" x14ac:dyDescent="0.2">
      <c r="A19" s="400" t="s">
        <v>143</v>
      </c>
      <c r="B19" s="774" t="s">
        <v>136</v>
      </c>
      <c r="C19" s="774"/>
      <c r="D19" s="774"/>
      <c r="E19" s="774"/>
      <c r="F19" s="774"/>
      <c r="G19" s="774"/>
      <c r="H19" s="774"/>
      <c r="I19" s="23">
        <f>+I18</f>
        <v>374.3</v>
      </c>
      <c r="J19" s="23">
        <f>+J18</f>
        <v>358.4</v>
      </c>
      <c r="K19" s="244"/>
      <c r="L19" s="245"/>
      <c r="M19" s="399"/>
      <c r="N19" s="244"/>
    </row>
    <row r="20" spans="1:14" ht="16.5" customHeight="1" x14ac:dyDescent="0.2">
      <c r="A20" s="129" t="s">
        <v>144</v>
      </c>
      <c r="B20" s="910" t="s">
        <v>490</v>
      </c>
      <c r="C20" s="910"/>
      <c r="D20" s="910"/>
      <c r="E20" s="910"/>
      <c r="F20" s="910"/>
      <c r="G20" s="910"/>
      <c r="H20" s="910"/>
      <c r="I20" s="910"/>
      <c r="J20" s="910"/>
      <c r="K20" s="910"/>
      <c r="L20" s="910"/>
      <c r="M20" s="390"/>
      <c r="N20" s="390"/>
    </row>
    <row r="21" spans="1:14" ht="15.75" customHeight="1" x14ac:dyDescent="0.2">
      <c r="A21" s="129" t="s">
        <v>144</v>
      </c>
      <c r="B21" s="7" t="s">
        <v>141</v>
      </c>
      <c r="C21" s="910" t="s">
        <v>402</v>
      </c>
      <c r="D21" s="910"/>
      <c r="E21" s="910"/>
      <c r="F21" s="910"/>
      <c r="G21" s="910"/>
      <c r="H21" s="910"/>
      <c r="I21" s="910"/>
      <c r="J21" s="910"/>
      <c r="K21" s="910"/>
      <c r="L21" s="910"/>
      <c r="M21" s="390"/>
      <c r="N21" s="390"/>
    </row>
    <row r="22" spans="1:14" ht="43.5" customHeight="1" x14ac:dyDescent="0.2">
      <c r="A22" s="135" t="s">
        <v>144</v>
      </c>
      <c r="B22" s="62" t="s">
        <v>141</v>
      </c>
      <c r="C22" s="95" t="s">
        <v>141</v>
      </c>
      <c r="D22" s="106" t="s">
        <v>66</v>
      </c>
      <c r="E22" s="109" t="s">
        <v>178</v>
      </c>
      <c r="F22" s="163" t="s">
        <v>722</v>
      </c>
      <c r="G22" s="80" t="s">
        <v>723</v>
      </c>
      <c r="H22" s="64" t="s">
        <v>1</v>
      </c>
      <c r="I22" s="59">
        <v>11</v>
      </c>
      <c r="J22" s="59">
        <v>11</v>
      </c>
      <c r="K22" s="64" t="s">
        <v>124</v>
      </c>
      <c r="L22" s="151">
        <v>5</v>
      </c>
      <c r="M22" s="151">
        <v>5</v>
      </c>
      <c r="N22" s="61" t="s">
        <v>1096</v>
      </c>
    </row>
    <row r="23" spans="1:14" ht="62.25" customHeight="1" x14ac:dyDescent="0.2">
      <c r="A23" s="136" t="s">
        <v>144</v>
      </c>
      <c r="B23" s="62" t="s">
        <v>141</v>
      </c>
      <c r="C23" s="95" t="s">
        <v>142</v>
      </c>
      <c r="D23" s="62" t="s">
        <v>404</v>
      </c>
      <c r="E23" s="165" t="s">
        <v>178</v>
      </c>
      <c r="F23" s="162" t="s">
        <v>724</v>
      </c>
      <c r="G23" s="177" t="s">
        <v>723</v>
      </c>
      <c r="H23" s="90" t="s">
        <v>1</v>
      </c>
      <c r="I23" s="59">
        <v>4</v>
      </c>
      <c r="J23" s="59">
        <v>4</v>
      </c>
      <c r="K23" s="64" t="s">
        <v>408</v>
      </c>
      <c r="L23" s="151">
        <v>40</v>
      </c>
      <c r="M23" s="151">
        <v>40</v>
      </c>
      <c r="N23" s="64" t="s">
        <v>1097</v>
      </c>
    </row>
    <row r="24" spans="1:14" ht="61.5" customHeight="1" x14ac:dyDescent="0.2">
      <c r="A24" s="135" t="s">
        <v>144</v>
      </c>
      <c r="B24" s="62" t="s">
        <v>141</v>
      </c>
      <c r="C24" s="95" t="s">
        <v>143</v>
      </c>
      <c r="D24" s="106" t="s">
        <v>560</v>
      </c>
      <c r="E24" s="109" t="s">
        <v>178</v>
      </c>
      <c r="F24" s="163" t="s">
        <v>725</v>
      </c>
      <c r="G24" s="80" t="s">
        <v>723</v>
      </c>
      <c r="H24" s="90" t="s">
        <v>1</v>
      </c>
      <c r="I24" s="59">
        <v>16</v>
      </c>
      <c r="J24" s="59">
        <v>16</v>
      </c>
      <c r="K24" s="64" t="s">
        <v>27</v>
      </c>
      <c r="L24" s="151">
        <v>6</v>
      </c>
      <c r="M24" s="151">
        <v>4</v>
      </c>
      <c r="N24" s="61" t="s">
        <v>1098</v>
      </c>
    </row>
    <row r="25" spans="1:14" ht="44.25" customHeight="1" x14ac:dyDescent="0.2">
      <c r="A25" s="135" t="s">
        <v>144</v>
      </c>
      <c r="B25" s="62" t="s">
        <v>141</v>
      </c>
      <c r="C25" s="95" t="s">
        <v>144</v>
      </c>
      <c r="D25" s="106" t="s">
        <v>403</v>
      </c>
      <c r="E25" s="109" t="s">
        <v>178</v>
      </c>
      <c r="F25" s="145" t="s">
        <v>726</v>
      </c>
      <c r="G25" s="80" t="s">
        <v>723</v>
      </c>
      <c r="H25" s="90" t="s">
        <v>1</v>
      </c>
      <c r="I25" s="59">
        <v>2</v>
      </c>
      <c r="J25" s="59">
        <v>2</v>
      </c>
      <c r="K25" s="64" t="s">
        <v>27</v>
      </c>
      <c r="L25" s="151">
        <v>1</v>
      </c>
      <c r="M25" s="151">
        <v>1</v>
      </c>
      <c r="N25" s="64" t="s">
        <v>1099</v>
      </c>
    </row>
    <row r="26" spans="1:14" ht="59.25" customHeight="1" x14ac:dyDescent="0.2">
      <c r="A26" s="135" t="s">
        <v>144</v>
      </c>
      <c r="B26" s="62" t="s">
        <v>141</v>
      </c>
      <c r="C26" s="95" t="s">
        <v>145</v>
      </c>
      <c r="D26" s="106" t="s">
        <v>630</v>
      </c>
      <c r="E26" s="109" t="s">
        <v>178</v>
      </c>
      <c r="F26" s="163" t="s">
        <v>727</v>
      </c>
      <c r="G26" s="80" t="s">
        <v>723</v>
      </c>
      <c r="H26" s="90" t="s">
        <v>1</v>
      </c>
      <c r="I26" s="59">
        <v>3</v>
      </c>
      <c r="J26" s="59">
        <v>3</v>
      </c>
      <c r="K26" s="64" t="s">
        <v>561</v>
      </c>
      <c r="L26" s="151">
        <v>1</v>
      </c>
      <c r="M26" s="151">
        <v>1</v>
      </c>
      <c r="N26" s="64" t="s">
        <v>1100</v>
      </c>
    </row>
    <row r="27" spans="1:14" ht="46.5" customHeight="1" x14ac:dyDescent="0.2">
      <c r="A27" s="135" t="s">
        <v>144</v>
      </c>
      <c r="B27" s="62" t="s">
        <v>141</v>
      </c>
      <c r="C27" s="95" t="s">
        <v>146</v>
      </c>
      <c r="D27" s="106" t="s">
        <v>562</v>
      </c>
      <c r="E27" s="109" t="s">
        <v>178</v>
      </c>
      <c r="F27" s="163" t="s">
        <v>728</v>
      </c>
      <c r="G27" s="80" t="s">
        <v>723</v>
      </c>
      <c r="H27" s="90" t="s">
        <v>1</v>
      </c>
      <c r="I27" s="59">
        <v>5</v>
      </c>
      <c r="J27" s="59">
        <v>5</v>
      </c>
      <c r="K27" s="64" t="s">
        <v>631</v>
      </c>
      <c r="L27" s="151">
        <v>1</v>
      </c>
      <c r="M27" s="151">
        <v>1</v>
      </c>
      <c r="N27" s="64" t="s">
        <v>1101</v>
      </c>
    </row>
    <row r="28" spans="1:14" ht="21.75" customHeight="1" x14ac:dyDescent="0.2">
      <c r="A28" s="951" t="s">
        <v>144</v>
      </c>
      <c r="B28" s="763" t="s">
        <v>141</v>
      </c>
      <c r="C28" s="763" t="s">
        <v>147</v>
      </c>
      <c r="D28" s="949" t="s">
        <v>563</v>
      </c>
      <c r="E28" s="945" t="s">
        <v>178</v>
      </c>
      <c r="F28" s="947" t="s">
        <v>816</v>
      </c>
      <c r="G28" s="947" t="s">
        <v>723</v>
      </c>
      <c r="H28" s="90" t="s">
        <v>1</v>
      </c>
      <c r="I28" s="59">
        <v>3.5</v>
      </c>
      <c r="J28" s="59">
        <v>3.5</v>
      </c>
      <c r="K28" s="953" t="s">
        <v>564</v>
      </c>
      <c r="L28" s="825">
        <v>7</v>
      </c>
      <c r="M28" s="825">
        <v>6</v>
      </c>
      <c r="N28" s="953" t="s">
        <v>1102</v>
      </c>
    </row>
    <row r="29" spans="1:14" ht="34.5" customHeight="1" x14ac:dyDescent="0.2">
      <c r="A29" s="952"/>
      <c r="B29" s="764"/>
      <c r="C29" s="764"/>
      <c r="D29" s="950"/>
      <c r="E29" s="946"/>
      <c r="F29" s="948"/>
      <c r="G29" s="948"/>
      <c r="H29" s="90" t="s">
        <v>4</v>
      </c>
      <c r="I29" s="59">
        <v>5.3</v>
      </c>
      <c r="J29" s="59">
        <v>5.3</v>
      </c>
      <c r="K29" s="954"/>
      <c r="L29" s="826"/>
      <c r="M29" s="826"/>
      <c r="N29" s="954"/>
    </row>
    <row r="30" spans="1:14" ht="14.25" customHeight="1" x14ac:dyDescent="0.2">
      <c r="A30" s="400" t="s">
        <v>144</v>
      </c>
      <c r="B30" s="398" t="s">
        <v>141</v>
      </c>
      <c r="C30" s="774" t="s">
        <v>135</v>
      </c>
      <c r="D30" s="774"/>
      <c r="E30" s="774"/>
      <c r="F30" s="774"/>
      <c r="G30" s="774"/>
      <c r="H30" s="774"/>
      <c r="I30" s="23">
        <f t="shared" ref="I30:J30" si="0">SUM(I22:I29)</f>
        <v>49.8</v>
      </c>
      <c r="J30" s="23">
        <f t="shared" si="0"/>
        <v>49.8</v>
      </c>
      <c r="K30" s="244"/>
      <c r="L30" s="245"/>
      <c r="M30" s="399"/>
      <c r="N30" s="244"/>
    </row>
    <row r="31" spans="1:14" ht="15.75" customHeight="1" x14ac:dyDescent="0.2">
      <c r="A31" s="400" t="s">
        <v>144</v>
      </c>
      <c r="B31" s="774" t="s">
        <v>136</v>
      </c>
      <c r="C31" s="774"/>
      <c r="D31" s="774"/>
      <c r="E31" s="774"/>
      <c r="F31" s="774"/>
      <c r="G31" s="774"/>
      <c r="H31" s="774"/>
      <c r="I31" s="23">
        <f t="shared" ref="I31:J31" si="1">+I30</f>
        <v>49.8</v>
      </c>
      <c r="J31" s="23">
        <f t="shared" si="1"/>
        <v>49.8</v>
      </c>
      <c r="K31" s="244"/>
      <c r="L31" s="245"/>
      <c r="M31" s="399"/>
      <c r="N31" s="244"/>
    </row>
    <row r="32" spans="1:14" ht="20.25" customHeight="1" x14ac:dyDescent="0.2">
      <c r="A32" s="132" t="s">
        <v>145</v>
      </c>
      <c r="B32" s="935" t="s">
        <v>405</v>
      </c>
      <c r="C32" s="937"/>
      <c r="D32" s="937"/>
      <c r="E32" s="937"/>
      <c r="F32" s="937"/>
      <c r="G32" s="937"/>
      <c r="H32" s="937"/>
      <c r="I32" s="937"/>
      <c r="J32" s="937"/>
      <c r="K32" s="937"/>
      <c r="L32" s="937"/>
      <c r="M32" s="390"/>
      <c r="N32" s="390"/>
    </row>
    <row r="33" spans="1:14" ht="21" customHeight="1" x14ac:dyDescent="0.2">
      <c r="A33" s="137" t="s">
        <v>145</v>
      </c>
      <c r="B33" s="106" t="s">
        <v>141</v>
      </c>
      <c r="C33" s="910" t="s">
        <v>406</v>
      </c>
      <c r="D33" s="910"/>
      <c r="E33" s="910"/>
      <c r="F33" s="910"/>
      <c r="G33" s="910"/>
      <c r="H33" s="910"/>
      <c r="I33" s="910"/>
      <c r="J33" s="910"/>
      <c r="K33" s="910"/>
      <c r="L33" s="910"/>
      <c r="M33" s="390"/>
      <c r="N33" s="390"/>
    </row>
    <row r="34" spans="1:14" ht="135.75" customHeight="1" x14ac:dyDescent="0.2">
      <c r="A34" s="95" t="s">
        <v>145</v>
      </c>
      <c r="B34" s="95" t="s">
        <v>141</v>
      </c>
      <c r="C34" s="95" t="s">
        <v>141</v>
      </c>
      <c r="D34" s="61" t="s">
        <v>407</v>
      </c>
      <c r="E34" s="176">
        <v>1</v>
      </c>
      <c r="F34" s="107" t="s">
        <v>729</v>
      </c>
      <c r="G34" s="111" t="s">
        <v>730</v>
      </c>
      <c r="H34" s="90" t="s">
        <v>1</v>
      </c>
      <c r="I34" s="92">
        <v>22</v>
      </c>
      <c r="J34" s="92">
        <v>22</v>
      </c>
      <c r="K34" s="64" t="s">
        <v>27</v>
      </c>
      <c r="L34" s="149">
        <v>8</v>
      </c>
      <c r="M34" s="149">
        <v>8</v>
      </c>
      <c r="N34" s="64" t="s">
        <v>1103</v>
      </c>
    </row>
    <row r="35" spans="1:14" ht="56.25" customHeight="1" x14ac:dyDescent="0.2">
      <c r="A35" s="106" t="s">
        <v>145</v>
      </c>
      <c r="B35" s="106" t="s">
        <v>141</v>
      </c>
      <c r="C35" s="95" t="s">
        <v>142</v>
      </c>
      <c r="D35" s="61" t="s">
        <v>166</v>
      </c>
      <c r="E35" s="176">
        <v>1</v>
      </c>
      <c r="F35" s="107" t="s">
        <v>731</v>
      </c>
      <c r="G35" s="167" t="s">
        <v>730</v>
      </c>
      <c r="H35" s="90" t="s">
        <v>1</v>
      </c>
      <c r="I35" s="92">
        <v>24.5</v>
      </c>
      <c r="J35" s="92">
        <v>24.3</v>
      </c>
      <c r="K35" s="64" t="s">
        <v>190</v>
      </c>
      <c r="L35" s="149">
        <v>20</v>
      </c>
      <c r="M35" s="149">
        <v>28</v>
      </c>
      <c r="N35" s="64" t="s">
        <v>1104</v>
      </c>
    </row>
    <row r="36" spans="1:14" ht="54.75" customHeight="1" x14ac:dyDescent="0.2">
      <c r="A36" s="150" t="s">
        <v>145</v>
      </c>
      <c r="B36" s="91" t="s">
        <v>141</v>
      </c>
      <c r="C36" s="91" t="s">
        <v>143</v>
      </c>
      <c r="D36" s="89" t="s">
        <v>225</v>
      </c>
      <c r="E36" s="171">
        <v>1</v>
      </c>
      <c r="F36" s="172" t="s">
        <v>732</v>
      </c>
      <c r="G36" s="167" t="s">
        <v>730</v>
      </c>
      <c r="H36" s="90" t="s">
        <v>1</v>
      </c>
      <c r="I36" s="92">
        <v>30.4</v>
      </c>
      <c r="J36" s="92">
        <v>29.7</v>
      </c>
      <c r="K36" s="63" t="s">
        <v>27</v>
      </c>
      <c r="L36" s="149">
        <v>8</v>
      </c>
      <c r="M36" s="393">
        <v>8</v>
      </c>
      <c r="N36" s="90" t="s">
        <v>1105</v>
      </c>
    </row>
    <row r="37" spans="1:14" ht="58.5" customHeight="1" x14ac:dyDescent="0.2">
      <c r="A37" s="91" t="s">
        <v>145</v>
      </c>
      <c r="B37" s="91" t="s">
        <v>141</v>
      </c>
      <c r="C37" s="91" t="s">
        <v>144</v>
      </c>
      <c r="D37" s="89" t="s">
        <v>336</v>
      </c>
      <c r="E37" s="160">
        <v>1</v>
      </c>
      <c r="F37" s="167" t="s">
        <v>732</v>
      </c>
      <c r="G37" s="167" t="s">
        <v>730</v>
      </c>
      <c r="H37" s="90" t="s">
        <v>1</v>
      </c>
      <c r="I37" s="92">
        <v>19.899999999999999</v>
      </c>
      <c r="J37" s="92">
        <v>19.3</v>
      </c>
      <c r="K37" s="63" t="s">
        <v>292</v>
      </c>
      <c r="L37" s="149">
        <v>21</v>
      </c>
      <c r="M37" s="393">
        <v>21</v>
      </c>
      <c r="N37" s="90" t="s">
        <v>1106</v>
      </c>
    </row>
    <row r="38" spans="1:14" ht="39" customHeight="1" x14ac:dyDescent="0.2">
      <c r="A38" s="95" t="s">
        <v>145</v>
      </c>
      <c r="B38" s="95" t="s">
        <v>141</v>
      </c>
      <c r="C38" s="95" t="s">
        <v>145</v>
      </c>
      <c r="D38" s="89" t="s">
        <v>270</v>
      </c>
      <c r="E38" s="160">
        <v>1</v>
      </c>
      <c r="F38" s="167" t="s">
        <v>733</v>
      </c>
      <c r="G38" s="167" t="s">
        <v>730</v>
      </c>
      <c r="H38" s="97" t="s">
        <v>15</v>
      </c>
      <c r="I38" s="92">
        <v>32.799999999999997</v>
      </c>
      <c r="J38" s="92">
        <v>32.299999999999997</v>
      </c>
      <c r="K38" s="90" t="s">
        <v>489</v>
      </c>
      <c r="L38" s="149">
        <v>100</v>
      </c>
      <c r="M38" s="393">
        <v>100</v>
      </c>
      <c r="N38" s="90" t="s">
        <v>1107</v>
      </c>
    </row>
    <row r="39" spans="1:14" ht="43.5" customHeight="1" x14ac:dyDescent="0.2">
      <c r="A39" s="95" t="s">
        <v>145</v>
      </c>
      <c r="B39" s="95" t="s">
        <v>141</v>
      </c>
      <c r="C39" s="95" t="s">
        <v>146</v>
      </c>
      <c r="D39" s="89" t="s">
        <v>565</v>
      </c>
      <c r="E39" s="161">
        <v>1</v>
      </c>
      <c r="F39" s="111" t="s">
        <v>817</v>
      </c>
      <c r="G39" s="111" t="s">
        <v>730</v>
      </c>
      <c r="H39" s="97" t="s">
        <v>1</v>
      </c>
      <c r="I39" s="92">
        <v>12</v>
      </c>
      <c r="J39" s="92">
        <v>12</v>
      </c>
      <c r="K39" s="90" t="s">
        <v>566</v>
      </c>
      <c r="L39" s="149">
        <v>3</v>
      </c>
      <c r="M39" s="149">
        <v>3</v>
      </c>
      <c r="N39" s="90" t="s">
        <v>1108</v>
      </c>
    </row>
    <row r="40" spans="1:14" ht="17.25" customHeight="1" x14ac:dyDescent="0.2">
      <c r="A40" s="131" t="s">
        <v>145</v>
      </c>
      <c r="B40" s="398" t="s">
        <v>141</v>
      </c>
      <c r="C40" s="774" t="s">
        <v>135</v>
      </c>
      <c r="D40" s="774"/>
      <c r="E40" s="774"/>
      <c r="F40" s="774"/>
      <c r="G40" s="774"/>
      <c r="H40" s="774"/>
      <c r="I40" s="23">
        <f>SUM(I34:I39)</f>
        <v>141.60000000000002</v>
      </c>
      <c r="J40" s="23">
        <f>SUM(J34:J39)</f>
        <v>139.6</v>
      </c>
      <c r="K40" s="244"/>
      <c r="L40" s="245"/>
      <c r="M40" s="245"/>
      <c r="N40" s="244"/>
    </row>
    <row r="41" spans="1:14" ht="18.75" customHeight="1" x14ac:dyDescent="0.2">
      <c r="A41" s="129" t="s">
        <v>145</v>
      </c>
      <c r="B41" s="774" t="s">
        <v>136</v>
      </c>
      <c r="C41" s="774"/>
      <c r="D41" s="774"/>
      <c r="E41" s="774"/>
      <c r="F41" s="774"/>
      <c r="G41" s="774"/>
      <c r="H41" s="774"/>
      <c r="I41" s="23">
        <f t="shared" ref="I41:J41" si="2">+I40</f>
        <v>141.60000000000002</v>
      </c>
      <c r="J41" s="23">
        <f t="shared" si="2"/>
        <v>139.6</v>
      </c>
      <c r="K41" s="244"/>
      <c r="L41" s="245"/>
      <c r="M41" s="245"/>
      <c r="N41" s="244"/>
    </row>
    <row r="42" spans="1:14" ht="15" customHeight="1" x14ac:dyDescent="0.2">
      <c r="A42" s="129" t="s">
        <v>146</v>
      </c>
      <c r="B42" s="935" t="s">
        <v>409</v>
      </c>
      <c r="C42" s="936"/>
      <c r="D42" s="936"/>
      <c r="E42" s="936"/>
      <c r="F42" s="936"/>
      <c r="G42" s="936"/>
      <c r="H42" s="936"/>
      <c r="I42" s="936"/>
      <c r="J42" s="936"/>
      <c r="K42" s="936"/>
      <c r="L42" s="936"/>
      <c r="M42" s="390"/>
      <c r="N42" s="390"/>
    </row>
    <row r="43" spans="1:14" ht="18" customHeight="1" x14ac:dyDescent="0.2">
      <c r="A43" s="130" t="s">
        <v>146</v>
      </c>
      <c r="B43" s="7" t="s">
        <v>141</v>
      </c>
      <c r="C43" s="935" t="s">
        <v>410</v>
      </c>
      <c r="D43" s="936"/>
      <c r="E43" s="936"/>
      <c r="F43" s="936"/>
      <c r="G43" s="936"/>
      <c r="H43" s="936"/>
      <c r="I43" s="936"/>
      <c r="J43" s="936"/>
      <c r="K43" s="936"/>
      <c r="L43" s="936"/>
      <c r="M43" s="390"/>
      <c r="N43" s="390"/>
    </row>
    <row r="44" spans="1:14" ht="26.25" customHeight="1" x14ac:dyDescent="0.2">
      <c r="A44" s="763" t="s">
        <v>146</v>
      </c>
      <c r="B44" s="770" t="s">
        <v>141</v>
      </c>
      <c r="C44" s="770" t="s">
        <v>141</v>
      </c>
      <c r="D44" s="926" t="s">
        <v>21</v>
      </c>
      <c r="E44" s="956">
        <v>1</v>
      </c>
      <c r="F44" s="776" t="s">
        <v>664</v>
      </c>
      <c r="G44" s="955" t="s">
        <v>734</v>
      </c>
      <c r="H44" s="11" t="s">
        <v>15</v>
      </c>
      <c r="I44" s="92">
        <v>700</v>
      </c>
      <c r="J44" s="92">
        <v>700</v>
      </c>
      <c r="K44" s="926" t="s">
        <v>191</v>
      </c>
      <c r="L44" s="944">
        <v>100</v>
      </c>
      <c r="M44" s="944">
        <v>100</v>
      </c>
      <c r="N44" s="957" t="s">
        <v>1090</v>
      </c>
    </row>
    <row r="45" spans="1:14" ht="21" customHeight="1" x14ac:dyDescent="0.2">
      <c r="A45" s="764"/>
      <c r="B45" s="770"/>
      <c r="C45" s="770"/>
      <c r="D45" s="926"/>
      <c r="E45" s="956"/>
      <c r="F45" s="776"/>
      <c r="G45" s="955"/>
      <c r="H45" s="11" t="s">
        <v>1</v>
      </c>
      <c r="I45" s="92">
        <v>202.5</v>
      </c>
      <c r="J45" s="92">
        <v>201.9</v>
      </c>
      <c r="K45" s="926"/>
      <c r="L45" s="944"/>
      <c r="M45" s="944"/>
      <c r="N45" s="957"/>
    </row>
    <row r="46" spans="1:14" ht="24" customHeight="1" x14ac:dyDescent="0.2">
      <c r="A46" s="756" t="s">
        <v>146</v>
      </c>
      <c r="B46" s="760" t="s">
        <v>141</v>
      </c>
      <c r="C46" s="760" t="s">
        <v>142</v>
      </c>
      <c r="D46" s="926" t="s">
        <v>296</v>
      </c>
      <c r="E46" s="923">
        <v>1</v>
      </c>
      <c r="F46" s="779" t="s">
        <v>666</v>
      </c>
      <c r="G46" s="779" t="s">
        <v>708</v>
      </c>
      <c r="H46" s="60" t="s">
        <v>1</v>
      </c>
      <c r="I46" s="92">
        <v>200</v>
      </c>
      <c r="J46" s="92">
        <v>123.9</v>
      </c>
      <c r="K46" s="927" t="s">
        <v>287</v>
      </c>
      <c r="L46" s="925">
        <v>1</v>
      </c>
      <c r="M46" s="925">
        <v>1</v>
      </c>
      <c r="N46" s="927" t="s">
        <v>1109</v>
      </c>
    </row>
    <row r="47" spans="1:14" ht="34.5" customHeight="1" x14ac:dyDescent="0.2">
      <c r="A47" s="757"/>
      <c r="B47" s="760"/>
      <c r="C47" s="760"/>
      <c r="D47" s="926"/>
      <c r="E47" s="924"/>
      <c r="F47" s="780"/>
      <c r="G47" s="780"/>
      <c r="H47" s="60" t="s">
        <v>3</v>
      </c>
      <c r="I47" s="92">
        <v>373</v>
      </c>
      <c r="J47" s="92">
        <v>325.39999999999998</v>
      </c>
      <c r="K47" s="927"/>
      <c r="L47" s="925"/>
      <c r="M47" s="925"/>
      <c r="N47" s="927"/>
    </row>
    <row r="48" spans="1:14" ht="24" customHeight="1" x14ac:dyDescent="0.2">
      <c r="A48" s="756" t="s">
        <v>146</v>
      </c>
      <c r="B48" s="760" t="s">
        <v>141</v>
      </c>
      <c r="C48" s="760" t="s">
        <v>143</v>
      </c>
      <c r="D48" s="767" t="s">
        <v>411</v>
      </c>
      <c r="E48" s="938">
        <v>1</v>
      </c>
      <c r="F48" s="941" t="s">
        <v>735</v>
      </c>
      <c r="G48" s="941" t="s">
        <v>708</v>
      </c>
      <c r="H48" s="89" t="s">
        <v>1</v>
      </c>
      <c r="I48" s="92">
        <v>161.30000000000001</v>
      </c>
      <c r="J48" s="92">
        <v>161.30000000000001</v>
      </c>
      <c r="K48" s="767" t="s">
        <v>189</v>
      </c>
      <c r="L48" s="781">
        <v>1</v>
      </c>
      <c r="M48" s="781">
        <v>1</v>
      </c>
      <c r="N48" s="767" t="s">
        <v>1110</v>
      </c>
    </row>
    <row r="49" spans="1:14" ht="19.5" customHeight="1" x14ac:dyDescent="0.2">
      <c r="A49" s="929"/>
      <c r="B49" s="760"/>
      <c r="C49" s="760"/>
      <c r="D49" s="767"/>
      <c r="E49" s="939"/>
      <c r="F49" s="942"/>
      <c r="G49" s="942"/>
      <c r="H49" s="89" t="s">
        <v>4</v>
      </c>
      <c r="I49" s="92">
        <v>5.4</v>
      </c>
      <c r="J49" s="92">
        <v>4.9000000000000004</v>
      </c>
      <c r="K49" s="767"/>
      <c r="L49" s="781"/>
      <c r="M49" s="781"/>
      <c r="N49" s="767"/>
    </row>
    <row r="50" spans="1:14" ht="24.75" customHeight="1" x14ac:dyDescent="0.2">
      <c r="A50" s="757"/>
      <c r="B50" s="760"/>
      <c r="C50" s="760"/>
      <c r="D50" s="767"/>
      <c r="E50" s="940"/>
      <c r="F50" s="943"/>
      <c r="G50" s="943"/>
      <c r="H50" s="89" t="s">
        <v>3</v>
      </c>
      <c r="I50" s="92">
        <v>31</v>
      </c>
      <c r="J50" s="92">
        <v>27.5</v>
      </c>
      <c r="K50" s="767"/>
      <c r="L50" s="781"/>
      <c r="M50" s="781"/>
      <c r="N50" s="767"/>
    </row>
    <row r="51" spans="1:14" ht="51.75" customHeight="1" x14ac:dyDescent="0.2">
      <c r="A51" s="98" t="s">
        <v>146</v>
      </c>
      <c r="B51" s="98" t="s">
        <v>141</v>
      </c>
      <c r="C51" s="98" t="s">
        <v>146</v>
      </c>
      <c r="D51" s="85" t="s">
        <v>506</v>
      </c>
      <c r="E51" s="174">
        <v>1</v>
      </c>
      <c r="F51" s="167" t="s">
        <v>738</v>
      </c>
      <c r="G51" s="175" t="s">
        <v>734</v>
      </c>
      <c r="H51" s="89" t="s">
        <v>1</v>
      </c>
      <c r="I51" s="92">
        <v>70</v>
      </c>
      <c r="J51" s="92">
        <v>70</v>
      </c>
      <c r="K51" s="61" t="s">
        <v>172</v>
      </c>
      <c r="L51" s="138">
        <v>100</v>
      </c>
      <c r="M51" s="138">
        <v>100</v>
      </c>
      <c r="N51" s="61" t="s">
        <v>1091</v>
      </c>
    </row>
    <row r="52" spans="1:14" ht="57.75" hidden="1" customHeight="1" x14ac:dyDescent="0.2">
      <c r="A52" s="98" t="s">
        <v>146</v>
      </c>
      <c r="B52" s="98" t="s">
        <v>141</v>
      </c>
      <c r="C52" s="98" t="s">
        <v>147</v>
      </c>
      <c r="D52" s="85" t="s">
        <v>641</v>
      </c>
      <c r="E52" s="174">
        <v>1</v>
      </c>
      <c r="F52" s="167" t="s">
        <v>737</v>
      </c>
      <c r="G52" s="167" t="s">
        <v>736</v>
      </c>
      <c r="H52" s="89" t="s">
        <v>1</v>
      </c>
      <c r="I52" s="92">
        <v>0</v>
      </c>
      <c r="J52" s="92">
        <v>0</v>
      </c>
      <c r="K52" s="61" t="s">
        <v>642</v>
      </c>
      <c r="L52" s="138" t="s">
        <v>596</v>
      </c>
      <c r="M52" s="138" t="s">
        <v>1089</v>
      </c>
      <c r="N52" s="89" t="s">
        <v>1111</v>
      </c>
    </row>
    <row r="53" spans="1:14" ht="17.25" customHeight="1" x14ac:dyDescent="0.2">
      <c r="A53" s="398" t="s">
        <v>146</v>
      </c>
      <c r="B53" s="398" t="s">
        <v>141</v>
      </c>
      <c r="C53" s="774" t="s">
        <v>135</v>
      </c>
      <c r="D53" s="774"/>
      <c r="E53" s="774"/>
      <c r="F53" s="774"/>
      <c r="G53" s="774"/>
      <c r="H53" s="774"/>
      <c r="I53" s="139">
        <f>SUM(I44:I52)</f>
        <v>1743.2</v>
      </c>
      <c r="J53" s="139">
        <f>SUM(J44:J52)</f>
        <v>1614.8999999999999</v>
      </c>
      <c r="K53" s="32"/>
      <c r="L53" s="401"/>
      <c r="M53" s="401"/>
      <c r="N53" s="32"/>
    </row>
    <row r="54" spans="1:14" ht="16.5" customHeight="1" x14ac:dyDescent="0.2">
      <c r="A54" s="398" t="s">
        <v>146</v>
      </c>
      <c r="B54" s="774" t="s">
        <v>136</v>
      </c>
      <c r="C54" s="774"/>
      <c r="D54" s="774"/>
      <c r="E54" s="774"/>
      <c r="F54" s="774"/>
      <c r="G54" s="774"/>
      <c r="H54" s="774"/>
      <c r="I54" s="139">
        <f t="shared" ref="I54:J54" si="3">+I53</f>
        <v>1743.2</v>
      </c>
      <c r="J54" s="139">
        <f t="shared" si="3"/>
        <v>1614.8999999999999</v>
      </c>
      <c r="K54" s="32"/>
      <c r="L54" s="401"/>
      <c r="M54" s="401"/>
      <c r="N54" s="32"/>
    </row>
    <row r="55" spans="1:14" ht="20.25" customHeight="1" x14ac:dyDescent="0.2">
      <c r="A55" s="932" t="s">
        <v>137</v>
      </c>
      <c r="B55" s="932"/>
      <c r="C55" s="932"/>
      <c r="D55" s="932"/>
      <c r="E55" s="932"/>
      <c r="F55" s="932"/>
      <c r="G55" s="932"/>
      <c r="H55" s="932"/>
      <c r="I55" s="140">
        <f>+I54+I41+I31+I19</f>
        <v>2308.9</v>
      </c>
      <c r="J55" s="140">
        <f>+J54+J41+J31+J19</f>
        <v>2162.6999999999998</v>
      </c>
      <c r="K55" s="35"/>
      <c r="L55" s="141"/>
      <c r="M55" s="141"/>
      <c r="N55" s="35"/>
    </row>
    <row r="56" spans="1:14" ht="16.5" customHeight="1" x14ac:dyDescent="0.2">
      <c r="A56" s="746" t="s">
        <v>156</v>
      </c>
      <c r="B56" s="746"/>
      <c r="C56" s="746"/>
      <c r="D56" s="746"/>
      <c r="E56" s="746"/>
      <c r="F56" s="746"/>
      <c r="G56" s="746"/>
      <c r="H56" s="746"/>
      <c r="I56" s="735">
        <f>+I55-I57-I64</f>
        <v>0</v>
      </c>
      <c r="J56" s="735">
        <f>+J55-J57-J64</f>
        <v>0</v>
      </c>
      <c r="K56" s="35"/>
      <c r="L56" s="142"/>
      <c r="M56" s="142"/>
      <c r="N56" s="35"/>
    </row>
    <row r="57" spans="1:14" ht="18" customHeight="1" x14ac:dyDescent="0.2">
      <c r="A57" s="928" t="s">
        <v>17</v>
      </c>
      <c r="B57" s="928"/>
      <c r="C57" s="928"/>
      <c r="D57" s="928"/>
      <c r="E57" s="928"/>
      <c r="F57" s="928"/>
      <c r="G57" s="928"/>
      <c r="H57" s="928"/>
      <c r="I57" s="50">
        <f>SUM(I58:I63)</f>
        <v>1894.1999999999998</v>
      </c>
      <c r="J57" s="50">
        <f>SUM(J58:J63)</f>
        <v>1799.6000000000001</v>
      </c>
      <c r="K57" s="35"/>
      <c r="L57" s="143"/>
      <c r="M57" s="143"/>
      <c r="N57" s="35"/>
    </row>
    <row r="58" spans="1:14" ht="13.5" customHeight="1" x14ac:dyDescent="0.2">
      <c r="A58" s="765" t="s">
        <v>104</v>
      </c>
      <c r="B58" s="765"/>
      <c r="C58" s="765"/>
      <c r="D58" s="765"/>
      <c r="E58" s="765"/>
      <c r="F58" s="765"/>
      <c r="G58" s="765"/>
      <c r="H58" s="765"/>
      <c r="I58" s="33">
        <f>+I51+I48+I46+I37+I36+I35+I34+I27+I24+I23+I22+I17+I16+I15+I14+I13+I12+I11+I39+I28+I26+I25+I52+I45</f>
        <v>1161.3999999999999</v>
      </c>
      <c r="J58" s="33">
        <f>+J51+J48+J46+J37+J36+J35+J34+J27+J24+J23+J22+J17+J16+J15+J14+J13+J12+J11+J39+J28+J26+J25+J52+J45</f>
        <v>1067.3000000000002</v>
      </c>
      <c r="K58" s="35"/>
      <c r="L58" s="143"/>
      <c r="M58" s="143"/>
      <c r="N58" s="35"/>
    </row>
    <row r="59" spans="1:14" ht="14.25" customHeight="1" x14ac:dyDescent="0.2">
      <c r="A59" s="765" t="s">
        <v>168</v>
      </c>
      <c r="B59" s="765"/>
      <c r="C59" s="765"/>
      <c r="D59" s="765"/>
      <c r="E59" s="765"/>
      <c r="F59" s="765"/>
      <c r="G59" s="765"/>
      <c r="H59" s="765"/>
      <c r="I59" s="34">
        <f>+I44+I38</f>
        <v>732.8</v>
      </c>
      <c r="J59" s="34">
        <f>+J44+J38</f>
        <v>732.3</v>
      </c>
      <c r="K59" s="35"/>
      <c r="L59" s="142"/>
      <c r="M59" s="142"/>
      <c r="N59" s="35"/>
    </row>
    <row r="60" spans="1:14" ht="14.25" customHeight="1" x14ac:dyDescent="0.2">
      <c r="A60" s="765" t="s">
        <v>105</v>
      </c>
      <c r="B60" s="765"/>
      <c r="C60" s="765"/>
      <c r="D60" s="765"/>
      <c r="E60" s="765"/>
      <c r="F60" s="765"/>
      <c r="G60" s="765"/>
      <c r="H60" s="765"/>
      <c r="I60" s="15"/>
      <c r="J60" s="15"/>
      <c r="K60" s="35"/>
      <c r="L60" s="142"/>
      <c r="M60" s="142"/>
      <c r="N60" s="35"/>
    </row>
    <row r="61" spans="1:14" ht="14.25" customHeight="1" x14ac:dyDescent="0.2">
      <c r="A61" s="765" t="s">
        <v>106</v>
      </c>
      <c r="B61" s="765"/>
      <c r="C61" s="765"/>
      <c r="D61" s="765"/>
      <c r="E61" s="765"/>
      <c r="F61" s="765"/>
      <c r="G61" s="765"/>
      <c r="H61" s="765"/>
      <c r="I61" s="34"/>
      <c r="J61" s="34"/>
      <c r="K61" s="35"/>
      <c r="L61" s="142"/>
      <c r="M61" s="142"/>
      <c r="N61" s="35"/>
    </row>
    <row r="62" spans="1:14" ht="14.25" customHeight="1" x14ac:dyDescent="0.2">
      <c r="A62" s="765" t="s">
        <v>109</v>
      </c>
      <c r="B62" s="765"/>
      <c r="C62" s="765"/>
      <c r="D62" s="765"/>
      <c r="E62" s="765"/>
      <c r="F62" s="765"/>
      <c r="G62" s="765"/>
      <c r="H62" s="765"/>
      <c r="I62" s="15"/>
      <c r="J62" s="15"/>
      <c r="K62" s="35"/>
      <c r="L62" s="142"/>
      <c r="M62" s="142"/>
      <c r="N62" s="35"/>
    </row>
    <row r="63" spans="1:14" ht="14.25" customHeight="1" x14ac:dyDescent="0.2">
      <c r="A63" s="765" t="s">
        <v>110</v>
      </c>
      <c r="B63" s="765"/>
      <c r="C63" s="765"/>
      <c r="D63" s="765"/>
      <c r="E63" s="765"/>
      <c r="F63" s="765"/>
      <c r="G63" s="765"/>
      <c r="H63" s="765"/>
      <c r="I63" s="15"/>
      <c r="J63" s="15"/>
      <c r="K63" s="35"/>
      <c r="L63" s="142"/>
      <c r="M63" s="142"/>
      <c r="N63" s="35"/>
    </row>
    <row r="64" spans="1:14" ht="16.5" customHeight="1" x14ac:dyDescent="0.2">
      <c r="A64" s="931" t="s">
        <v>16</v>
      </c>
      <c r="B64" s="931"/>
      <c r="C64" s="931"/>
      <c r="D64" s="931"/>
      <c r="E64" s="931"/>
      <c r="F64" s="931"/>
      <c r="G64" s="931"/>
      <c r="H64" s="931"/>
      <c r="I64" s="50">
        <f t="shared" ref="I64:J64" si="4">SUM(I65:I68)</f>
        <v>414.7</v>
      </c>
      <c r="J64" s="50">
        <f t="shared" si="4"/>
        <v>363.09999999999997</v>
      </c>
      <c r="K64" s="35"/>
      <c r="L64" s="142"/>
      <c r="M64" s="142"/>
      <c r="N64" s="35"/>
    </row>
    <row r="65" spans="1:14" x14ac:dyDescent="0.2">
      <c r="A65" s="765" t="s">
        <v>107</v>
      </c>
      <c r="B65" s="765"/>
      <c r="C65" s="765"/>
      <c r="D65" s="765"/>
      <c r="E65" s="765"/>
      <c r="F65" s="765"/>
      <c r="G65" s="765"/>
      <c r="H65" s="765"/>
      <c r="I65" s="34">
        <f>+I47+I50</f>
        <v>404</v>
      </c>
      <c r="J65" s="34">
        <f>+J47+J50</f>
        <v>352.9</v>
      </c>
      <c r="K65" s="35"/>
      <c r="L65" s="142"/>
      <c r="M65" s="142"/>
      <c r="N65" s="35"/>
    </row>
    <row r="66" spans="1:14" x14ac:dyDescent="0.2">
      <c r="A66" s="765" t="s">
        <v>108</v>
      </c>
      <c r="B66" s="765"/>
      <c r="C66" s="765"/>
      <c r="D66" s="765"/>
      <c r="E66" s="765"/>
      <c r="F66" s="765"/>
      <c r="G66" s="765"/>
      <c r="H66" s="765"/>
      <c r="I66" s="34">
        <f>+I49+I29</f>
        <v>10.7</v>
      </c>
      <c r="J66" s="34">
        <f>+J49+J29</f>
        <v>10.199999999999999</v>
      </c>
      <c r="K66" s="35"/>
      <c r="L66" s="142"/>
      <c r="M66" s="142"/>
      <c r="N66" s="35"/>
    </row>
    <row r="67" spans="1:14" x14ac:dyDescent="0.2">
      <c r="A67" s="765" t="s">
        <v>111</v>
      </c>
      <c r="B67" s="765"/>
      <c r="C67" s="765"/>
      <c r="D67" s="765"/>
      <c r="E67" s="765"/>
      <c r="F67" s="765"/>
      <c r="G67" s="765"/>
      <c r="H67" s="765"/>
      <c r="I67" s="34"/>
      <c r="J67" s="34"/>
      <c r="K67" s="35"/>
      <c r="L67" s="142"/>
      <c r="M67" s="142"/>
      <c r="N67" s="35"/>
    </row>
    <row r="68" spans="1:14" x14ac:dyDescent="0.2">
      <c r="A68" s="765" t="s">
        <v>112</v>
      </c>
      <c r="B68" s="765"/>
      <c r="C68" s="765"/>
      <c r="D68" s="765"/>
      <c r="E68" s="765"/>
      <c r="F68" s="765"/>
      <c r="G68" s="765"/>
      <c r="H68" s="765"/>
      <c r="I68" s="15"/>
      <c r="J68" s="15"/>
      <c r="K68" s="35"/>
      <c r="L68" s="142"/>
      <c r="M68" s="142"/>
      <c r="N68" s="35"/>
    </row>
    <row r="69" spans="1:14" s="4" customFormat="1" x14ac:dyDescent="0.2">
      <c r="A69" s="761"/>
      <c r="B69" s="761"/>
      <c r="C69" s="761"/>
      <c r="D69" s="761"/>
      <c r="E69" s="761"/>
      <c r="F69" s="761"/>
      <c r="G69" s="761"/>
      <c r="H69" s="761"/>
      <c r="I69" s="761"/>
      <c r="J69" s="240"/>
      <c r="K69" s="394"/>
      <c r="L69" s="395"/>
      <c r="M69" s="395"/>
      <c r="N69" s="394"/>
    </row>
  </sheetData>
  <mergeCells count="97">
    <mergeCell ref="M48:M50"/>
    <mergeCell ref="N4:N7"/>
    <mergeCell ref="N11:N12"/>
    <mergeCell ref="N28:N29"/>
    <mergeCell ref="N44:N45"/>
    <mergeCell ref="N46:N47"/>
    <mergeCell ref="N48:N50"/>
    <mergeCell ref="M4:M7"/>
    <mergeCell ref="M11:M12"/>
    <mergeCell ref="M28:M29"/>
    <mergeCell ref="M44:M45"/>
    <mergeCell ref="M46:M47"/>
    <mergeCell ref="A28:A29"/>
    <mergeCell ref="B28:B29"/>
    <mergeCell ref="B31:H31"/>
    <mergeCell ref="A46:A47"/>
    <mergeCell ref="K28:K29"/>
    <mergeCell ref="G44:G45"/>
    <mergeCell ref="F44:F45"/>
    <mergeCell ref="E44:E45"/>
    <mergeCell ref="D44:D45"/>
    <mergeCell ref="C44:C45"/>
    <mergeCell ref="B44:B45"/>
    <mergeCell ref="A44:A45"/>
    <mergeCell ref="L28:L29"/>
    <mergeCell ref="B19:H19"/>
    <mergeCell ref="C18:H18"/>
    <mergeCell ref="E28:E29"/>
    <mergeCell ref="F28:F29"/>
    <mergeCell ref="G28:G29"/>
    <mergeCell ref="C21:L21"/>
    <mergeCell ref="B20:L20"/>
    <mergeCell ref="D28:D29"/>
    <mergeCell ref="C28:C29"/>
    <mergeCell ref="K48:K50"/>
    <mergeCell ref="C40:H40"/>
    <mergeCell ref="C43:L43"/>
    <mergeCell ref="B32:L32"/>
    <mergeCell ref="C33:L33"/>
    <mergeCell ref="B42:L42"/>
    <mergeCell ref="C46:C47"/>
    <mergeCell ref="E46:E47"/>
    <mergeCell ref="F46:F47"/>
    <mergeCell ref="G46:G47"/>
    <mergeCell ref="E48:E50"/>
    <mergeCell ref="F48:F50"/>
    <mergeCell ref="B46:B47"/>
    <mergeCell ref="G48:G50"/>
    <mergeCell ref="K44:K45"/>
    <mergeCell ref="L44:L45"/>
    <mergeCell ref="K11:K12"/>
    <mergeCell ref="L11:L12"/>
    <mergeCell ref="B9:L9"/>
    <mergeCell ref="A2:L2"/>
    <mergeCell ref="A3:A7"/>
    <mergeCell ref="B3:B7"/>
    <mergeCell ref="H3:H7"/>
    <mergeCell ref="K4:K7"/>
    <mergeCell ref="I3:I7"/>
    <mergeCell ref="E3:E7"/>
    <mergeCell ref="F3:F7"/>
    <mergeCell ref="G3:G7"/>
    <mergeCell ref="J3:J7"/>
    <mergeCell ref="K3:N3"/>
    <mergeCell ref="L4:L7"/>
    <mergeCell ref="A1:L1"/>
    <mergeCell ref="A8:L8"/>
    <mergeCell ref="C3:C7"/>
    <mergeCell ref="D3:D7"/>
    <mergeCell ref="A67:H67"/>
    <mergeCell ref="A66:H66"/>
    <mergeCell ref="A64:H64"/>
    <mergeCell ref="A60:H60"/>
    <mergeCell ref="A62:H62"/>
    <mergeCell ref="A55:H55"/>
    <mergeCell ref="C30:H30"/>
    <mergeCell ref="C53:H53"/>
    <mergeCell ref="C48:C50"/>
    <mergeCell ref="D48:D50"/>
    <mergeCell ref="B48:B50"/>
    <mergeCell ref="B41:H41"/>
    <mergeCell ref="A69:I69"/>
    <mergeCell ref="L46:L47"/>
    <mergeCell ref="L48:L50"/>
    <mergeCell ref="C10:L10"/>
    <mergeCell ref="D46:D47"/>
    <mergeCell ref="K46:K47"/>
    <mergeCell ref="A68:H68"/>
    <mergeCell ref="A59:H59"/>
    <mergeCell ref="A61:H61"/>
    <mergeCell ref="A63:H63"/>
    <mergeCell ref="A57:H57"/>
    <mergeCell ref="A65:H65"/>
    <mergeCell ref="A58:H58"/>
    <mergeCell ref="A56:H56"/>
    <mergeCell ref="B54:H54"/>
    <mergeCell ref="A48:A50"/>
  </mergeCells>
  <phoneticPr fontId="14" type="noConversion"/>
  <pageMargins left="0.19685039370078741" right="0.19685039370078741" top="0.19685039370078741" bottom="0.19685039370078741" header="0" footer="0"/>
  <pageSetup paperSize="9" scale="63"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N63"/>
  <sheetViews>
    <sheetView zoomScale="85" zoomScaleNormal="85" workbookViewId="0">
      <pane ySplit="6" topLeftCell="A7" activePane="bottomLeft" state="frozen"/>
      <selection sqref="A1:XFD1"/>
      <selection pane="bottomLeft" activeCell="C9" sqref="C9:K9"/>
    </sheetView>
  </sheetViews>
  <sheetFormatPr defaultColWidth="9.140625" defaultRowHeight="12.75" x14ac:dyDescent="0.2"/>
  <cols>
    <col min="1" max="1" width="3.42578125" style="14" customWidth="1"/>
    <col min="2" max="2" width="3.7109375" style="14" customWidth="1"/>
    <col min="3" max="3" width="3.5703125" style="16" customWidth="1"/>
    <col min="4" max="4" width="40.42578125" style="14" customWidth="1"/>
    <col min="5" max="5" width="6" style="14" customWidth="1"/>
    <col min="6" max="6" width="39.7109375" style="178" customWidth="1"/>
    <col min="7" max="7" width="25.140625" style="14" customWidth="1"/>
    <col min="8" max="8" width="7.140625" style="13" customWidth="1"/>
    <col min="9" max="9" width="12.28515625" style="12" customWidth="1"/>
    <col min="10" max="10" width="12.28515625" style="207" customWidth="1"/>
    <col min="11" max="11" width="29.5703125" style="12" customWidth="1"/>
    <col min="12" max="13" width="6.85546875" style="191" customWidth="1"/>
    <col min="14" max="14" width="40.42578125" style="12" customWidth="1"/>
    <col min="15" max="16384" width="9.140625" style="29"/>
  </cols>
  <sheetData>
    <row r="1" spans="1:14" ht="15.75" customHeight="1" x14ac:dyDescent="0.2">
      <c r="H1" s="835"/>
      <c r="I1" s="835"/>
      <c r="J1" s="835"/>
      <c r="K1" s="835"/>
      <c r="L1" s="835"/>
      <c r="M1" s="29"/>
      <c r="N1" s="29"/>
    </row>
    <row r="2" spans="1:14" s="36" customFormat="1" ht="30" customHeight="1" x14ac:dyDescent="0.2">
      <c r="A2" s="743" t="s">
        <v>130</v>
      </c>
      <c r="B2" s="743" t="s">
        <v>131</v>
      </c>
      <c r="C2" s="743" t="s">
        <v>132</v>
      </c>
      <c r="D2" s="745" t="s">
        <v>133</v>
      </c>
      <c r="E2" s="791" t="s">
        <v>653</v>
      </c>
      <c r="F2" s="792" t="s">
        <v>654</v>
      </c>
      <c r="G2" s="792" t="s">
        <v>655</v>
      </c>
      <c r="H2" s="743" t="s">
        <v>129</v>
      </c>
      <c r="I2" s="783" t="s">
        <v>663</v>
      </c>
      <c r="J2" s="783" t="s">
        <v>947</v>
      </c>
      <c r="K2" s="783" t="s">
        <v>656</v>
      </c>
      <c r="L2" s="783"/>
      <c r="M2" s="783"/>
      <c r="N2" s="783"/>
    </row>
    <row r="3" spans="1:14" s="36" customFormat="1" ht="12.75" customHeight="1" x14ac:dyDescent="0.2">
      <c r="A3" s="743"/>
      <c r="B3" s="743"/>
      <c r="C3" s="743"/>
      <c r="D3" s="745"/>
      <c r="E3" s="791"/>
      <c r="F3" s="792"/>
      <c r="G3" s="792"/>
      <c r="H3" s="743"/>
      <c r="I3" s="783"/>
      <c r="J3" s="783"/>
      <c r="K3" s="783" t="s">
        <v>134</v>
      </c>
      <c r="L3" s="787" t="s">
        <v>948</v>
      </c>
      <c r="M3" s="787" t="s">
        <v>949</v>
      </c>
      <c r="N3" s="745" t="s">
        <v>950</v>
      </c>
    </row>
    <row r="4" spans="1:14" s="36" customFormat="1" ht="15" customHeight="1" x14ac:dyDescent="0.2">
      <c r="A4" s="743"/>
      <c r="B4" s="743"/>
      <c r="C4" s="743"/>
      <c r="D4" s="745"/>
      <c r="E4" s="791"/>
      <c r="F4" s="792"/>
      <c r="G4" s="792"/>
      <c r="H4" s="743"/>
      <c r="I4" s="783"/>
      <c r="J4" s="783"/>
      <c r="K4" s="783"/>
      <c r="L4" s="787"/>
      <c r="M4" s="787"/>
      <c r="N4" s="745"/>
    </row>
    <row r="5" spans="1:14" s="36" customFormat="1" ht="37.5" customHeight="1" x14ac:dyDescent="0.2">
      <c r="A5" s="743"/>
      <c r="B5" s="743"/>
      <c r="C5" s="743"/>
      <c r="D5" s="745"/>
      <c r="E5" s="791"/>
      <c r="F5" s="792"/>
      <c r="G5" s="792"/>
      <c r="H5" s="743"/>
      <c r="I5" s="783"/>
      <c r="J5" s="783"/>
      <c r="K5" s="783"/>
      <c r="L5" s="787"/>
      <c r="M5" s="787"/>
      <c r="N5" s="745"/>
    </row>
    <row r="6" spans="1:14" s="36" customFormat="1" ht="104.25" customHeight="1" x14ac:dyDescent="0.2">
      <c r="A6" s="743"/>
      <c r="B6" s="743"/>
      <c r="C6" s="743"/>
      <c r="D6" s="745"/>
      <c r="E6" s="791"/>
      <c r="F6" s="792"/>
      <c r="G6" s="792"/>
      <c r="H6" s="743"/>
      <c r="I6" s="783"/>
      <c r="J6" s="783"/>
      <c r="K6" s="783"/>
      <c r="L6" s="787"/>
      <c r="M6" s="787"/>
      <c r="N6" s="745"/>
    </row>
    <row r="7" spans="1:14" s="36" customFormat="1" ht="30.75" customHeight="1" x14ac:dyDescent="0.2">
      <c r="A7" s="1000" t="s">
        <v>251</v>
      </c>
      <c r="B7" s="1000"/>
      <c r="C7" s="1000"/>
      <c r="D7" s="1000"/>
      <c r="E7" s="1000"/>
      <c r="F7" s="1000"/>
      <c r="G7" s="1000"/>
      <c r="H7" s="1000"/>
      <c r="I7" s="1000"/>
      <c r="J7" s="1000"/>
      <c r="K7" s="1000"/>
      <c r="L7" s="402"/>
      <c r="M7" s="402"/>
      <c r="N7" s="403"/>
    </row>
    <row r="8" spans="1:14" s="36" customFormat="1" ht="15" customHeight="1" x14ac:dyDescent="0.2">
      <c r="A8" s="404" t="s">
        <v>141</v>
      </c>
      <c r="B8" s="997" t="s">
        <v>380</v>
      </c>
      <c r="C8" s="997"/>
      <c r="D8" s="997"/>
      <c r="E8" s="997"/>
      <c r="F8" s="997"/>
      <c r="G8" s="997"/>
      <c r="H8" s="997"/>
      <c r="I8" s="997"/>
      <c r="J8" s="997"/>
      <c r="K8" s="997"/>
      <c r="L8" s="405"/>
      <c r="M8" s="405"/>
      <c r="N8" s="406"/>
    </row>
    <row r="9" spans="1:14" s="36" customFormat="1" ht="18" customHeight="1" x14ac:dyDescent="0.2">
      <c r="A9" s="404" t="s">
        <v>141</v>
      </c>
      <c r="B9" s="407" t="s">
        <v>141</v>
      </c>
      <c r="C9" s="997" t="s">
        <v>230</v>
      </c>
      <c r="D9" s="997"/>
      <c r="E9" s="997"/>
      <c r="F9" s="997"/>
      <c r="G9" s="997"/>
      <c r="H9" s="997"/>
      <c r="I9" s="997"/>
      <c r="J9" s="997"/>
      <c r="K9" s="997"/>
      <c r="L9" s="405"/>
      <c r="M9" s="405"/>
      <c r="N9" s="406"/>
    </row>
    <row r="10" spans="1:14" ht="81" customHeight="1" x14ac:dyDescent="0.2">
      <c r="A10" s="994" t="s">
        <v>141</v>
      </c>
      <c r="B10" s="994" t="s">
        <v>141</v>
      </c>
      <c r="C10" s="994" t="s">
        <v>141</v>
      </c>
      <c r="D10" s="409" t="s">
        <v>383</v>
      </c>
      <c r="E10" s="996" t="s">
        <v>178</v>
      </c>
      <c r="F10" s="995" t="s">
        <v>668</v>
      </c>
      <c r="G10" s="995" t="s">
        <v>658</v>
      </c>
      <c r="H10" s="971" t="s">
        <v>1</v>
      </c>
      <c r="I10" s="958">
        <v>75</v>
      </c>
      <c r="J10" s="958">
        <v>75</v>
      </c>
      <c r="K10" s="413" t="s">
        <v>477</v>
      </c>
      <c r="L10" s="414">
        <v>9</v>
      </c>
      <c r="M10" s="66">
        <v>10.3</v>
      </c>
      <c r="N10" s="102" t="s">
        <v>1126</v>
      </c>
    </row>
    <row r="11" spans="1:14" ht="32.25" customHeight="1" x14ac:dyDescent="0.2">
      <c r="A11" s="994"/>
      <c r="B11" s="994"/>
      <c r="C11" s="994"/>
      <c r="D11" s="415" t="s">
        <v>495</v>
      </c>
      <c r="E11" s="996"/>
      <c r="F11" s="995"/>
      <c r="G11" s="995"/>
      <c r="H11" s="971"/>
      <c r="I11" s="958"/>
      <c r="J11" s="958"/>
      <c r="K11" s="964" t="s">
        <v>218</v>
      </c>
      <c r="L11" s="999">
        <v>4</v>
      </c>
      <c r="M11" s="962">
        <v>4</v>
      </c>
      <c r="N11" s="963" t="s">
        <v>1127</v>
      </c>
    </row>
    <row r="12" spans="1:14" ht="40.5" customHeight="1" x14ac:dyDescent="0.2">
      <c r="A12" s="994"/>
      <c r="B12" s="994"/>
      <c r="C12" s="994"/>
      <c r="D12" s="415" t="s">
        <v>384</v>
      </c>
      <c r="E12" s="996"/>
      <c r="F12" s="995"/>
      <c r="G12" s="995"/>
      <c r="H12" s="971"/>
      <c r="I12" s="958"/>
      <c r="J12" s="958"/>
      <c r="K12" s="964"/>
      <c r="L12" s="999"/>
      <c r="M12" s="962"/>
      <c r="N12" s="963"/>
    </row>
    <row r="13" spans="1:14" ht="68.25" customHeight="1" x14ac:dyDescent="0.2">
      <c r="A13" s="994"/>
      <c r="B13" s="994"/>
      <c r="C13" s="994"/>
      <c r="D13" s="415" t="s">
        <v>386</v>
      </c>
      <c r="E13" s="996"/>
      <c r="F13" s="995"/>
      <c r="G13" s="995"/>
      <c r="H13" s="971"/>
      <c r="I13" s="958"/>
      <c r="J13" s="958"/>
      <c r="K13" s="413" t="s">
        <v>496</v>
      </c>
      <c r="L13" s="414">
        <v>160</v>
      </c>
      <c r="M13" s="66">
        <v>160</v>
      </c>
      <c r="N13" s="49" t="s">
        <v>1128</v>
      </c>
    </row>
    <row r="14" spans="1:14" ht="85.5" customHeight="1" x14ac:dyDescent="0.2">
      <c r="A14" s="994"/>
      <c r="B14" s="994"/>
      <c r="C14" s="994"/>
      <c r="D14" s="415" t="s">
        <v>461</v>
      </c>
      <c r="E14" s="996"/>
      <c r="F14" s="995"/>
      <c r="G14" s="995"/>
      <c r="H14" s="971"/>
      <c r="I14" s="958"/>
      <c r="J14" s="958"/>
      <c r="K14" s="413" t="s">
        <v>219</v>
      </c>
      <c r="L14" s="414">
        <v>4</v>
      </c>
      <c r="M14" s="66">
        <v>4</v>
      </c>
      <c r="N14" s="49" t="s">
        <v>1129</v>
      </c>
    </row>
    <row r="15" spans="1:14" ht="88.5" customHeight="1" x14ac:dyDescent="0.2">
      <c r="A15" s="994"/>
      <c r="B15" s="994"/>
      <c r="C15" s="994"/>
      <c r="D15" s="415" t="s">
        <v>385</v>
      </c>
      <c r="E15" s="996"/>
      <c r="F15" s="995"/>
      <c r="G15" s="995"/>
      <c r="H15" s="971"/>
      <c r="I15" s="958"/>
      <c r="J15" s="958"/>
      <c r="K15" s="413" t="s">
        <v>568</v>
      </c>
      <c r="L15" s="414">
        <v>1000</v>
      </c>
      <c r="M15" s="66">
        <v>1390</v>
      </c>
      <c r="N15" s="49" t="s">
        <v>1130</v>
      </c>
    </row>
    <row r="16" spans="1:14" ht="17.25" customHeight="1" x14ac:dyDescent="0.2">
      <c r="A16" s="447" t="s">
        <v>141</v>
      </c>
      <c r="B16" s="448" t="s">
        <v>141</v>
      </c>
      <c r="C16" s="959" t="s">
        <v>135</v>
      </c>
      <c r="D16" s="959"/>
      <c r="E16" s="959"/>
      <c r="F16" s="959"/>
      <c r="G16" s="959"/>
      <c r="H16" s="959"/>
      <c r="I16" s="246">
        <f>SUM(I10:I15)</f>
        <v>75</v>
      </c>
      <c r="J16" s="246">
        <f>SUM(J10:J15)</f>
        <v>75</v>
      </c>
      <c r="K16" s="445"/>
      <c r="L16" s="446"/>
      <c r="M16" s="446"/>
      <c r="N16" s="445"/>
    </row>
    <row r="17" spans="1:14" ht="17.25" customHeight="1" x14ac:dyDescent="0.2">
      <c r="A17" s="443" t="s">
        <v>141</v>
      </c>
      <c r="B17" s="959" t="s">
        <v>136</v>
      </c>
      <c r="C17" s="959"/>
      <c r="D17" s="959"/>
      <c r="E17" s="959"/>
      <c r="F17" s="959"/>
      <c r="G17" s="959"/>
      <c r="H17" s="959"/>
      <c r="I17" s="246">
        <f t="shared" ref="I17:J17" si="0">+I16</f>
        <v>75</v>
      </c>
      <c r="J17" s="246">
        <f t="shared" si="0"/>
        <v>75</v>
      </c>
      <c r="K17" s="445"/>
      <c r="L17" s="446"/>
      <c r="M17" s="446"/>
      <c r="N17" s="445"/>
    </row>
    <row r="18" spans="1:14" ht="17.25" customHeight="1" x14ac:dyDescent="0.2">
      <c r="A18" s="404" t="s">
        <v>142</v>
      </c>
      <c r="B18" s="997" t="s">
        <v>387</v>
      </c>
      <c r="C18" s="997"/>
      <c r="D18" s="997"/>
      <c r="E18" s="997"/>
      <c r="F18" s="997"/>
      <c r="G18" s="997"/>
      <c r="H18" s="997"/>
      <c r="I18" s="997"/>
      <c r="J18" s="997"/>
      <c r="K18" s="997"/>
      <c r="L18" s="420"/>
      <c r="M18" s="420"/>
      <c r="N18" s="419"/>
    </row>
    <row r="19" spans="1:14" ht="21.75" customHeight="1" x14ac:dyDescent="0.2">
      <c r="A19" s="404" t="s">
        <v>142</v>
      </c>
      <c r="B19" s="407" t="s">
        <v>141</v>
      </c>
      <c r="C19" s="997" t="s">
        <v>378</v>
      </c>
      <c r="D19" s="997"/>
      <c r="E19" s="997"/>
      <c r="F19" s="997"/>
      <c r="G19" s="997"/>
      <c r="H19" s="997"/>
      <c r="I19" s="997"/>
      <c r="J19" s="997"/>
      <c r="K19" s="997"/>
      <c r="L19" s="405"/>
      <c r="M19" s="405"/>
      <c r="N19" s="419"/>
    </row>
    <row r="20" spans="1:14" ht="69.75" customHeight="1" x14ac:dyDescent="0.2">
      <c r="A20" s="408" t="s">
        <v>142</v>
      </c>
      <c r="B20" s="408" t="s">
        <v>142</v>
      </c>
      <c r="C20" s="408" t="s">
        <v>141</v>
      </c>
      <c r="D20" s="418" t="s">
        <v>67</v>
      </c>
      <c r="E20" s="421" t="s">
        <v>178</v>
      </c>
      <c r="F20" s="422" t="s">
        <v>739</v>
      </c>
      <c r="G20" s="423" t="s">
        <v>740</v>
      </c>
      <c r="H20" s="419" t="s">
        <v>1</v>
      </c>
      <c r="I20" s="424">
        <v>3</v>
      </c>
      <c r="J20" s="22">
        <v>2</v>
      </c>
      <c r="K20" s="65" t="s">
        <v>1113</v>
      </c>
      <c r="L20" s="66">
        <v>3</v>
      </c>
      <c r="M20" s="66">
        <v>1</v>
      </c>
      <c r="N20" s="827" t="s">
        <v>1140</v>
      </c>
    </row>
    <row r="21" spans="1:14" ht="42" customHeight="1" x14ac:dyDescent="0.2">
      <c r="A21" s="408" t="s">
        <v>142</v>
      </c>
      <c r="B21" s="408" t="s">
        <v>142</v>
      </c>
      <c r="C21" s="408" t="s">
        <v>142</v>
      </c>
      <c r="D21" s="418" t="s">
        <v>262</v>
      </c>
      <c r="E21" s="421" t="s">
        <v>178</v>
      </c>
      <c r="F21" s="422" t="s">
        <v>741</v>
      </c>
      <c r="G21" s="423" t="s">
        <v>740</v>
      </c>
      <c r="H21" s="419" t="s">
        <v>1</v>
      </c>
      <c r="I21" s="424">
        <v>3</v>
      </c>
      <c r="J21" s="22">
        <v>0</v>
      </c>
      <c r="K21" s="65" t="s">
        <v>263</v>
      </c>
      <c r="L21" s="66">
        <v>3</v>
      </c>
      <c r="M21" s="66">
        <v>1</v>
      </c>
      <c r="N21" s="828"/>
    </row>
    <row r="22" spans="1:14" ht="99" customHeight="1" x14ac:dyDescent="0.2">
      <c r="A22" s="408" t="s">
        <v>142</v>
      </c>
      <c r="B22" s="408" t="s">
        <v>141</v>
      </c>
      <c r="C22" s="408" t="s">
        <v>143</v>
      </c>
      <c r="D22" s="416" t="s">
        <v>231</v>
      </c>
      <c r="E22" s="421" t="s">
        <v>178</v>
      </c>
      <c r="F22" s="425" t="s">
        <v>678</v>
      </c>
      <c r="G22" s="425" t="s">
        <v>740</v>
      </c>
      <c r="H22" s="412" t="s">
        <v>1</v>
      </c>
      <c r="I22" s="255">
        <v>45</v>
      </c>
      <c r="J22" s="255">
        <v>45</v>
      </c>
      <c r="K22" s="416" t="s">
        <v>542</v>
      </c>
      <c r="L22" s="414">
        <v>4</v>
      </c>
      <c r="M22" s="414">
        <v>4</v>
      </c>
      <c r="N22" s="416" t="s">
        <v>1131</v>
      </c>
    </row>
    <row r="23" spans="1:14" ht="100.5" customHeight="1" x14ac:dyDescent="0.2">
      <c r="A23" s="408" t="s">
        <v>142</v>
      </c>
      <c r="B23" s="408" t="s">
        <v>141</v>
      </c>
      <c r="C23" s="408" t="s">
        <v>144</v>
      </c>
      <c r="D23" s="416" t="s">
        <v>295</v>
      </c>
      <c r="E23" s="426">
        <v>1</v>
      </c>
      <c r="F23" s="427" t="s">
        <v>742</v>
      </c>
      <c r="G23" s="425" t="s">
        <v>740</v>
      </c>
      <c r="H23" s="416" t="s">
        <v>1</v>
      </c>
      <c r="I23" s="424">
        <v>45</v>
      </c>
      <c r="J23" s="440">
        <v>42.9</v>
      </c>
      <c r="K23" s="65" t="s">
        <v>126</v>
      </c>
      <c r="L23" s="66">
        <v>4</v>
      </c>
      <c r="M23" s="66">
        <v>4</v>
      </c>
      <c r="N23" s="65" t="s">
        <v>1132</v>
      </c>
    </row>
    <row r="24" spans="1:14" ht="25.5" customHeight="1" x14ac:dyDescent="0.2">
      <c r="A24" s="994" t="s">
        <v>142</v>
      </c>
      <c r="B24" s="994" t="s">
        <v>141</v>
      </c>
      <c r="C24" s="994" t="s">
        <v>145</v>
      </c>
      <c r="D24" s="961" t="s">
        <v>280</v>
      </c>
      <c r="E24" s="972">
        <v>1</v>
      </c>
      <c r="F24" s="979" t="s">
        <v>666</v>
      </c>
      <c r="G24" s="979" t="s">
        <v>708</v>
      </c>
      <c r="H24" s="416" t="s">
        <v>1</v>
      </c>
      <c r="I24" s="424">
        <v>0</v>
      </c>
      <c r="J24" s="22">
        <v>0</v>
      </c>
      <c r="K24" s="827" t="s">
        <v>340</v>
      </c>
      <c r="L24" s="913">
        <v>100</v>
      </c>
      <c r="M24" s="913">
        <v>100</v>
      </c>
      <c r="N24" s="827" t="s">
        <v>1133</v>
      </c>
    </row>
    <row r="25" spans="1:14" ht="25.5" customHeight="1" x14ac:dyDescent="0.2">
      <c r="A25" s="994"/>
      <c r="B25" s="994"/>
      <c r="C25" s="994"/>
      <c r="D25" s="961"/>
      <c r="E25" s="972"/>
      <c r="F25" s="979"/>
      <c r="G25" s="979"/>
      <c r="H25" s="416" t="s">
        <v>3</v>
      </c>
      <c r="I25" s="424">
        <v>25.5</v>
      </c>
      <c r="J25" s="22">
        <v>1.1000000000000001</v>
      </c>
      <c r="K25" s="970"/>
      <c r="L25" s="998"/>
      <c r="M25" s="998"/>
      <c r="N25" s="970"/>
    </row>
    <row r="26" spans="1:14" ht="81" customHeight="1" x14ac:dyDescent="0.2">
      <c r="A26" s="408" t="s">
        <v>142</v>
      </c>
      <c r="B26" s="408" t="s">
        <v>141</v>
      </c>
      <c r="C26" s="408" t="s">
        <v>147</v>
      </c>
      <c r="D26" s="416" t="s">
        <v>232</v>
      </c>
      <c r="E26" s="414">
        <v>1</v>
      </c>
      <c r="F26" s="427" t="s">
        <v>754</v>
      </c>
      <c r="G26" s="427" t="s">
        <v>736</v>
      </c>
      <c r="H26" s="428" t="s">
        <v>1</v>
      </c>
      <c r="I26" s="424">
        <v>30</v>
      </c>
      <c r="J26" s="30">
        <v>7</v>
      </c>
      <c r="K26" s="65" t="s">
        <v>521</v>
      </c>
      <c r="L26" s="101" t="s">
        <v>171</v>
      </c>
      <c r="M26" s="66" t="s">
        <v>171</v>
      </c>
      <c r="N26" s="65" t="s">
        <v>1141</v>
      </c>
    </row>
    <row r="27" spans="1:14" ht="44.25" customHeight="1" x14ac:dyDescent="0.2">
      <c r="A27" s="994" t="s">
        <v>142</v>
      </c>
      <c r="B27" s="994" t="s">
        <v>141</v>
      </c>
      <c r="C27" s="994" t="s">
        <v>149</v>
      </c>
      <c r="D27" s="964" t="s">
        <v>445</v>
      </c>
      <c r="E27" s="414">
        <v>1</v>
      </c>
      <c r="F27" s="427" t="s">
        <v>744</v>
      </c>
      <c r="G27" s="964" t="s">
        <v>740</v>
      </c>
      <c r="H27" s="964" t="s">
        <v>1</v>
      </c>
      <c r="I27" s="973">
        <v>31</v>
      </c>
      <c r="J27" s="973">
        <v>28.1</v>
      </c>
      <c r="K27" s="964" t="s">
        <v>521</v>
      </c>
      <c r="L27" s="965" t="s">
        <v>643</v>
      </c>
      <c r="M27" s="1001" t="s">
        <v>1114</v>
      </c>
      <c r="N27" s="827" t="s">
        <v>1134</v>
      </c>
    </row>
    <row r="28" spans="1:14" ht="51.75" customHeight="1" x14ac:dyDescent="0.2">
      <c r="A28" s="994"/>
      <c r="B28" s="994"/>
      <c r="C28" s="994"/>
      <c r="D28" s="964"/>
      <c r="E28" s="414">
        <v>2</v>
      </c>
      <c r="F28" s="427" t="s">
        <v>745</v>
      </c>
      <c r="G28" s="964"/>
      <c r="H28" s="964"/>
      <c r="I28" s="973"/>
      <c r="J28" s="973"/>
      <c r="K28" s="964"/>
      <c r="L28" s="965"/>
      <c r="M28" s="1002"/>
      <c r="N28" s="970"/>
    </row>
    <row r="29" spans="1:14" ht="34.5" customHeight="1" x14ac:dyDescent="0.2">
      <c r="A29" s="994"/>
      <c r="B29" s="994"/>
      <c r="C29" s="994"/>
      <c r="D29" s="964"/>
      <c r="E29" s="414">
        <v>3</v>
      </c>
      <c r="F29" s="427" t="s">
        <v>813</v>
      </c>
      <c r="G29" s="964"/>
      <c r="H29" s="964"/>
      <c r="I29" s="973"/>
      <c r="J29" s="973"/>
      <c r="K29" s="964"/>
      <c r="L29" s="965"/>
      <c r="M29" s="1003"/>
      <c r="N29" s="828"/>
    </row>
    <row r="30" spans="1:14" ht="81" customHeight="1" x14ac:dyDescent="0.2">
      <c r="A30" s="429" t="s">
        <v>142</v>
      </c>
      <c r="B30" s="429" t="s">
        <v>141</v>
      </c>
      <c r="C30" s="429" t="s">
        <v>150</v>
      </c>
      <c r="D30" s="416" t="s">
        <v>505</v>
      </c>
      <c r="E30" s="426">
        <v>1</v>
      </c>
      <c r="F30" s="427" t="s">
        <v>679</v>
      </c>
      <c r="G30" s="425" t="s">
        <v>740</v>
      </c>
      <c r="H30" s="416" t="s">
        <v>1</v>
      </c>
      <c r="I30" s="424">
        <v>40</v>
      </c>
      <c r="J30" s="424">
        <v>11.4</v>
      </c>
      <c r="K30" s="413" t="s">
        <v>1115</v>
      </c>
      <c r="L30" s="430">
        <v>2</v>
      </c>
      <c r="M30" s="430">
        <v>2</v>
      </c>
      <c r="N30" s="413" t="s">
        <v>1142</v>
      </c>
    </row>
    <row r="31" spans="1:14" ht="81.75" customHeight="1" x14ac:dyDescent="0.2">
      <c r="A31" s="429" t="s">
        <v>142</v>
      </c>
      <c r="B31" s="429" t="s">
        <v>141</v>
      </c>
      <c r="C31" s="429" t="s">
        <v>151</v>
      </c>
      <c r="D31" s="416" t="s">
        <v>503</v>
      </c>
      <c r="E31" s="426">
        <v>1</v>
      </c>
      <c r="F31" s="427" t="s">
        <v>746</v>
      </c>
      <c r="G31" s="425" t="s">
        <v>740</v>
      </c>
      <c r="H31" s="412" t="s">
        <v>1</v>
      </c>
      <c r="I31" s="255">
        <v>14</v>
      </c>
      <c r="J31" s="441">
        <v>4.5</v>
      </c>
      <c r="K31" s="442" t="s">
        <v>584</v>
      </c>
      <c r="L31" s="101" t="s">
        <v>928</v>
      </c>
      <c r="M31" s="101" t="s">
        <v>1116</v>
      </c>
      <c r="N31" s="442" t="s">
        <v>1143</v>
      </c>
    </row>
    <row r="32" spans="1:14" ht="54" customHeight="1" x14ac:dyDescent="0.2">
      <c r="A32" s="408" t="s">
        <v>142</v>
      </c>
      <c r="B32" s="408" t="s">
        <v>141</v>
      </c>
      <c r="C32" s="408" t="s">
        <v>152</v>
      </c>
      <c r="D32" s="416" t="s">
        <v>573</v>
      </c>
      <c r="E32" s="431">
        <v>1</v>
      </c>
      <c r="F32" s="425" t="s">
        <v>747</v>
      </c>
      <c r="G32" s="425" t="s">
        <v>740</v>
      </c>
      <c r="H32" s="428" t="s">
        <v>1</v>
      </c>
      <c r="I32" s="255">
        <v>2</v>
      </c>
      <c r="J32" s="30">
        <v>1.1000000000000001</v>
      </c>
      <c r="K32" s="102" t="s">
        <v>574</v>
      </c>
      <c r="L32" s="101" t="s">
        <v>575</v>
      </c>
      <c r="M32" s="101" t="s">
        <v>1117</v>
      </c>
      <c r="N32" s="102" t="s">
        <v>1135</v>
      </c>
    </row>
    <row r="33" spans="1:14" ht="69" customHeight="1" x14ac:dyDescent="0.2">
      <c r="A33" s="429" t="s">
        <v>142</v>
      </c>
      <c r="B33" s="429" t="s">
        <v>141</v>
      </c>
      <c r="C33" s="429" t="s">
        <v>2</v>
      </c>
      <c r="D33" s="416" t="s">
        <v>514</v>
      </c>
      <c r="E33" s="431">
        <v>1</v>
      </c>
      <c r="F33" s="425" t="s">
        <v>747</v>
      </c>
      <c r="G33" s="425" t="s">
        <v>740</v>
      </c>
      <c r="H33" s="432" t="s">
        <v>1</v>
      </c>
      <c r="I33" s="255">
        <v>32.5</v>
      </c>
      <c r="J33" s="30">
        <v>27.7</v>
      </c>
      <c r="K33" s="65" t="s">
        <v>264</v>
      </c>
      <c r="L33" s="66">
        <v>1</v>
      </c>
      <c r="M33" s="66">
        <v>4</v>
      </c>
      <c r="N33" s="65" t="s">
        <v>1136</v>
      </c>
    </row>
    <row r="34" spans="1:14" ht="92.25" customHeight="1" x14ac:dyDescent="0.2">
      <c r="A34" s="429" t="s">
        <v>142</v>
      </c>
      <c r="B34" s="429" t="s">
        <v>141</v>
      </c>
      <c r="C34" s="429" t="s">
        <v>8</v>
      </c>
      <c r="D34" s="416" t="s">
        <v>594</v>
      </c>
      <c r="E34" s="426">
        <v>1</v>
      </c>
      <c r="F34" s="425" t="s">
        <v>738</v>
      </c>
      <c r="G34" s="416" t="s">
        <v>736</v>
      </c>
      <c r="H34" s="432" t="s">
        <v>1</v>
      </c>
      <c r="I34" s="255">
        <v>0</v>
      </c>
      <c r="J34" s="30">
        <v>0</v>
      </c>
      <c r="K34" s="103" t="s">
        <v>1118</v>
      </c>
      <c r="L34" s="169"/>
      <c r="M34" s="169"/>
      <c r="N34" s="103" t="s">
        <v>1144</v>
      </c>
    </row>
    <row r="35" spans="1:14" ht="81.75" customHeight="1" x14ac:dyDescent="0.2">
      <c r="A35" s="429" t="s">
        <v>142</v>
      </c>
      <c r="B35" s="429" t="s">
        <v>141</v>
      </c>
      <c r="C35" s="429" t="s">
        <v>5</v>
      </c>
      <c r="D35" s="416" t="s">
        <v>577</v>
      </c>
      <c r="E35" s="426">
        <v>1</v>
      </c>
      <c r="F35" s="425" t="s">
        <v>748</v>
      </c>
      <c r="G35" s="425" t="s">
        <v>740</v>
      </c>
      <c r="H35" s="432" t="s">
        <v>1</v>
      </c>
      <c r="I35" s="255">
        <v>20</v>
      </c>
      <c r="J35" s="255">
        <v>0</v>
      </c>
      <c r="K35" s="416" t="s">
        <v>595</v>
      </c>
      <c r="L35" s="414" t="s">
        <v>596</v>
      </c>
      <c r="M35" s="414" t="s">
        <v>596</v>
      </c>
      <c r="N35" s="416" t="s">
        <v>1145</v>
      </c>
    </row>
    <row r="36" spans="1:14" s="37" customFormat="1" ht="55.5" customHeight="1" x14ac:dyDescent="0.2">
      <c r="A36" s="965" t="s">
        <v>142</v>
      </c>
      <c r="B36" s="965" t="s">
        <v>141</v>
      </c>
      <c r="C36" s="965" t="s">
        <v>6</v>
      </c>
      <c r="D36" s="961" t="s">
        <v>578</v>
      </c>
      <c r="E36" s="431">
        <v>1</v>
      </c>
      <c r="F36" s="411" t="s">
        <v>749</v>
      </c>
      <c r="G36" s="961" t="s">
        <v>665</v>
      </c>
      <c r="H36" s="965" t="s">
        <v>1</v>
      </c>
      <c r="I36" s="958">
        <v>40</v>
      </c>
      <c r="J36" s="974">
        <v>39.4</v>
      </c>
      <c r="K36" s="966" t="s">
        <v>579</v>
      </c>
      <c r="L36" s="968">
        <v>2</v>
      </c>
      <c r="M36" s="968">
        <v>2</v>
      </c>
      <c r="N36" s="966" t="s">
        <v>1137</v>
      </c>
    </row>
    <row r="37" spans="1:14" s="37" customFormat="1" ht="51.75" customHeight="1" x14ac:dyDescent="0.2">
      <c r="A37" s="965"/>
      <c r="B37" s="965"/>
      <c r="C37" s="965"/>
      <c r="D37" s="961"/>
      <c r="E37" s="431">
        <v>2</v>
      </c>
      <c r="F37" s="411" t="s">
        <v>750</v>
      </c>
      <c r="G37" s="961"/>
      <c r="H37" s="965"/>
      <c r="I37" s="958"/>
      <c r="J37" s="975"/>
      <c r="K37" s="967"/>
      <c r="L37" s="969"/>
      <c r="M37" s="969"/>
      <c r="N37" s="967"/>
    </row>
    <row r="38" spans="1:14" s="83" customFormat="1" ht="67.5" customHeight="1" x14ac:dyDescent="0.2">
      <c r="A38" s="429" t="s">
        <v>142</v>
      </c>
      <c r="B38" s="429" t="s">
        <v>141</v>
      </c>
      <c r="C38" s="429" t="s">
        <v>7</v>
      </c>
      <c r="D38" s="409" t="s">
        <v>644</v>
      </c>
      <c r="E38" s="421" t="s">
        <v>178</v>
      </c>
      <c r="F38" s="425" t="s">
        <v>678</v>
      </c>
      <c r="G38" s="425" t="s">
        <v>740</v>
      </c>
      <c r="H38" s="409" t="s">
        <v>1</v>
      </c>
      <c r="I38" s="424">
        <v>26</v>
      </c>
      <c r="J38" s="22">
        <v>26</v>
      </c>
      <c r="K38" s="65" t="s">
        <v>645</v>
      </c>
      <c r="L38" s="65">
        <v>1</v>
      </c>
      <c r="M38" s="65">
        <v>1</v>
      </c>
      <c r="N38" s="65" t="s">
        <v>1138</v>
      </c>
    </row>
    <row r="39" spans="1:14" ht="24.75" customHeight="1" x14ac:dyDescent="0.2">
      <c r="A39" s="443" t="s">
        <v>142</v>
      </c>
      <c r="B39" s="444" t="s">
        <v>141</v>
      </c>
      <c r="C39" s="959" t="s">
        <v>135</v>
      </c>
      <c r="D39" s="959"/>
      <c r="E39" s="959"/>
      <c r="F39" s="959"/>
      <c r="G39" s="959"/>
      <c r="H39" s="959"/>
      <c r="I39" s="253">
        <f>SUM(I20:I38)</f>
        <v>357</v>
      </c>
      <c r="J39" s="253">
        <f>SUM(J20:J38)</f>
        <v>236.2</v>
      </c>
      <c r="K39" s="445"/>
      <c r="L39" s="446"/>
      <c r="M39" s="446"/>
      <c r="N39" s="445"/>
    </row>
    <row r="40" spans="1:14" ht="23.25" customHeight="1" x14ac:dyDescent="0.2">
      <c r="A40" s="404" t="s">
        <v>142</v>
      </c>
      <c r="B40" s="407" t="s">
        <v>142</v>
      </c>
      <c r="C40" s="960" t="s">
        <v>293</v>
      </c>
      <c r="D40" s="960"/>
      <c r="E40" s="960"/>
      <c r="F40" s="960"/>
      <c r="G40" s="960"/>
      <c r="H40" s="960"/>
      <c r="I40" s="960"/>
      <c r="J40" s="960"/>
      <c r="K40" s="960"/>
      <c r="L40" s="420"/>
      <c r="M40" s="420"/>
      <c r="N40" s="419"/>
    </row>
    <row r="41" spans="1:14" ht="72.75" customHeight="1" x14ac:dyDescent="0.2">
      <c r="A41" s="980" t="s">
        <v>142</v>
      </c>
      <c r="B41" s="980" t="s">
        <v>142</v>
      </c>
      <c r="C41" s="980" t="s">
        <v>141</v>
      </c>
      <c r="D41" s="964" t="s">
        <v>597</v>
      </c>
      <c r="E41" s="426">
        <v>1</v>
      </c>
      <c r="F41" s="427" t="s">
        <v>752</v>
      </c>
      <c r="G41" s="981" t="s">
        <v>665</v>
      </c>
      <c r="H41" s="971" t="s">
        <v>1</v>
      </c>
      <c r="I41" s="958">
        <v>105</v>
      </c>
      <c r="J41" s="958">
        <v>102.9</v>
      </c>
      <c r="K41" s="976" t="s">
        <v>591</v>
      </c>
      <c r="L41" s="999">
        <v>100</v>
      </c>
      <c r="M41" s="999">
        <v>80</v>
      </c>
      <c r="N41" s="976" t="s">
        <v>1146</v>
      </c>
    </row>
    <row r="42" spans="1:14" ht="72.75" customHeight="1" x14ac:dyDescent="0.2">
      <c r="A42" s="980"/>
      <c r="B42" s="980"/>
      <c r="C42" s="980"/>
      <c r="D42" s="964"/>
      <c r="E42" s="426">
        <v>2</v>
      </c>
      <c r="F42" s="427" t="s">
        <v>814</v>
      </c>
      <c r="G42" s="981"/>
      <c r="H42" s="971"/>
      <c r="I42" s="958"/>
      <c r="J42" s="958"/>
      <c r="K42" s="976"/>
      <c r="L42" s="999"/>
      <c r="M42" s="999"/>
      <c r="N42" s="976"/>
    </row>
    <row r="43" spans="1:14" ht="33" customHeight="1" x14ac:dyDescent="0.2">
      <c r="A43" s="965" t="s">
        <v>142</v>
      </c>
      <c r="B43" s="965" t="s">
        <v>142</v>
      </c>
      <c r="C43" s="965" t="s">
        <v>142</v>
      </c>
      <c r="D43" s="964" t="s">
        <v>335</v>
      </c>
      <c r="E43" s="978">
        <v>1</v>
      </c>
      <c r="F43" s="979" t="s">
        <v>714</v>
      </c>
      <c r="G43" s="979" t="s">
        <v>676</v>
      </c>
      <c r="H43" s="416" t="s">
        <v>1</v>
      </c>
      <c r="I43" s="424">
        <v>3.5</v>
      </c>
      <c r="J43" s="424">
        <v>3.5</v>
      </c>
      <c r="K43" s="964" t="s">
        <v>291</v>
      </c>
      <c r="L43" s="999">
        <v>2</v>
      </c>
      <c r="M43" s="999">
        <v>2</v>
      </c>
      <c r="N43" s="964" t="s">
        <v>1139</v>
      </c>
    </row>
    <row r="44" spans="1:14" ht="33" customHeight="1" x14ac:dyDescent="0.2">
      <c r="A44" s="965"/>
      <c r="B44" s="965"/>
      <c r="C44" s="965"/>
      <c r="D44" s="964"/>
      <c r="E44" s="978"/>
      <c r="F44" s="979"/>
      <c r="G44" s="979"/>
      <c r="H44" s="416" t="s">
        <v>3</v>
      </c>
      <c r="I44" s="424">
        <v>37.1</v>
      </c>
      <c r="J44" s="424">
        <v>37</v>
      </c>
      <c r="K44" s="964"/>
      <c r="L44" s="999"/>
      <c r="M44" s="999"/>
      <c r="N44" s="964"/>
    </row>
    <row r="45" spans="1:14" ht="56.25" customHeight="1" x14ac:dyDescent="0.2">
      <c r="A45" s="433" t="s">
        <v>142</v>
      </c>
      <c r="B45" s="433" t="s">
        <v>142</v>
      </c>
      <c r="C45" s="433" t="s">
        <v>143</v>
      </c>
      <c r="D45" s="413" t="s">
        <v>533</v>
      </c>
      <c r="E45" s="426">
        <v>1</v>
      </c>
      <c r="F45" s="427" t="s">
        <v>815</v>
      </c>
      <c r="G45" s="427" t="s">
        <v>751</v>
      </c>
      <c r="H45" s="416" t="s">
        <v>1</v>
      </c>
      <c r="I45" s="424">
        <v>0</v>
      </c>
      <c r="J45" s="424">
        <v>0</v>
      </c>
      <c r="K45" s="419" t="s">
        <v>1119</v>
      </c>
      <c r="L45" s="414">
        <v>13</v>
      </c>
      <c r="M45" s="414">
        <v>22</v>
      </c>
      <c r="N45" s="419" t="s">
        <v>1251</v>
      </c>
    </row>
    <row r="46" spans="1:14" ht="54" hidden="1" customHeight="1" x14ac:dyDescent="0.2">
      <c r="A46" s="433" t="s">
        <v>142</v>
      </c>
      <c r="B46" s="433" t="s">
        <v>142</v>
      </c>
      <c r="C46" s="433" t="s">
        <v>144</v>
      </c>
      <c r="D46" s="416" t="s">
        <v>504</v>
      </c>
      <c r="E46" s="426">
        <v>1</v>
      </c>
      <c r="F46" s="427" t="s">
        <v>753</v>
      </c>
      <c r="G46" s="427" t="s">
        <v>736</v>
      </c>
      <c r="H46" s="416" t="s">
        <v>1</v>
      </c>
      <c r="I46" s="424">
        <v>0</v>
      </c>
      <c r="J46" s="449">
        <v>0</v>
      </c>
      <c r="K46" s="450" t="s">
        <v>1120</v>
      </c>
      <c r="L46" s="101" t="s">
        <v>485</v>
      </c>
      <c r="M46" s="101" t="s">
        <v>1121</v>
      </c>
      <c r="N46" s="450" t="s">
        <v>1147</v>
      </c>
    </row>
    <row r="47" spans="1:14" ht="17.25" customHeight="1" x14ac:dyDescent="0.2">
      <c r="A47" s="443" t="s">
        <v>142</v>
      </c>
      <c r="B47" s="444" t="s">
        <v>142</v>
      </c>
      <c r="C47" s="959" t="s">
        <v>135</v>
      </c>
      <c r="D47" s="959"/>
      <c r="E47" s="959"/>
      <c r="F47" s="959"/>
      <c r="G47" s="959"/>
      <c r="H47" s="959"/>
      <c r="I47" s="253">
        <f>SUM(I41:I46)</f>
        <v>145.6</v>
      </c>
      <c r="J47" s="253">
        <f>SUM(J41:J46)</f>
        <v>143.4</v>
      </c>
      <c r="K47" s="681"/>
      <c r="L47" s="446"/>
      <c r="M47" s="446"/>
      <c r="N47" s="445"/>
    </row>
    <row r="48" spans="1:14" ht="18.75" customHeight="1" x14ac:dyDescent="0.2">
      <c r="A48" s="443" t="s">
        <v>151</v>
      </c>
      <c r="B48" s="959" t="s">
        <v>136</v>
      </c>
      <c r="C48" s="959"/>
      <c r="D48" s="959"/>
      <c r="E48" s="959"/>
      <c r="F48" s="959"/>
      <c r="G48" s="959"/>
      <c r="H48" s="959"/>
      <c r="I48" s="253">
        <f>+I47+I39</f>
        <v>502.6</v>
      </c>
      <c r="J48" s="253">
        <f>+J47+J39</f>
        <v>379.6</v>
      </c>
      <c r="K48" s="681"/>
      <c r="L48" s="446"/>
      <c r="M48" s="446"/>
      <c r="N48" s="445"/>
    </row>
    <row r="49" spans="1:14" ht="17.25" customHeight="1" x14ac:dyDescent="0.2">
      <c r="A49" s="977" t="s">
        <v>137</v>
      </c>
      <c r="B49" s="977"/>
      <c r="C49" s="977"/>
      <c r="D49" s="977"/>
      <c r="E49" s="977"/>
      <c r="F49" s="977"/>
      <c r="G49" s="977"/>
      <c r="H49" s="977"/>
      <c r="I49" s="254">
        <f>+I48+I17</f>
        <v>577.6</v>
      </c>
      <c r="J49" s="254">
        <f>+J48+J17</f>
        <v>454.6</v>
      </c>
      <c r="K49" s="435"/>
      <c r="L49" s="77"/>
      <c r="M49" s="77"/>
      <c r="N49" s="435"/>
    </row>
    <row r="50" spans="1:14" ht="17.25" customHeight="1" x14ac:dyDescent="0.2">
      <c r="A50" s="991" t="s">
        <v>156</v>
      </c>
      <c r="B50" s="992"/>
      <c r="C50" s="992"/>
      <c r="D50" s="992"/>
      <c r="E50" s="992"/>
      <c r="F50" s="992"/>
      <c r="G50" s="992"/>
      <c r="H50" s="993"/>
      <c r="I50" s="734">
        <f>+I49-I51-I58</f>
        <v>0</v>
      </c>
      <c r="J50" s="734">
        <f>+J49-J51-J58</f>
        <v>0</v>
      </c>
      <c r="K50" s="435"/>
      <c r="L50" s="77"/>
      <c r="M50" s="77"/>
      <c r="N50" s="435"/>
    </row>
    <row r="51" spans="1:14" x14ac:dyDescent="0.2">
      <c r="A51" s="988" t="s">
        <v>17</v>
      </c>
      <c r="B51" s="989"/>
      <c r="C51" s="989"/>
      <c r="D51" s="989"/>
      <c r="E51" s="989"/>
      <c r="F51" s="989"/>
      <c r="G51" s="989"/>
      <c r="H51" s="990"/>
      <c r="I51" s="436">
        <f t="shared" ref="I51:J51" si="1">SUM(I52:I57)</f>
        <v>515</v>
      </c>
      <c r="J51" s="436">
        <f t="shared" si="1"/>
        <v>416.5</v>
      </c>
      <c r="K51" s="435"/>
      <c r="L51" s="77"/>
      <c r="M51" s="77"/>
      <c r="N51" s="435"/>
    </row>
    <row r="52" spans="1:14" ht="14.25" customHeight="1" x14ac:dyDescent="0.2">
      <c r="A52" s="982" t="s">
        <v>957</v>
      </c>
      <c r="B52" s="983"/>
      <c r="C52" s="983"/>
      <c r="D52" s="983"/>
      <c r="E52" s="983"/>
      <c r="F52" s="983"/>
      <c r="G52" s="983"/>
      <c r="H52" s="984"/>
      <c r="I52" s="437">
        <f>+I46+I45+I43+I41+I35+I34+I33+I32+I31+I30+I27+I26+I24+I23+I22+I21+I20+I10+I36+I38</f>
        <v>515</v>
      </c>
      <c r="J52" s="437">
        <f>+J46+J45+J43+J41+J35+J34+J33+J32+J31+J30+J27+J26+J24+J23+J22+J21+J20+J10+J36+J38</f>
        <v>416.5</v>
      </c>
      <c r="K52" s="435"/>
      <c r="L52" s="451"/>
      <c r="M52" s="77"/>
      <c r="N52" s="435"/>
    </row>
    <row r="53" spans="1:14" ht="15" customHeight="1" x14ac:dyDescent="0.2">
      <c r="A53" s="982" t="s">
        <v>958</v>
      </c>
      <c r="B53" s="983"/>
      <c r="C53" s="983"/>
      <c r="D53" s="983"/>
      <c r="E53" s="983"/>
      <c r="F53" s="983"/>
      <c r="G53" s="983"/>
      <c r="H53" s="984"/>
      <c r="I53" s="438"/>
      <c r="J53" s="438"/>
      <c r="K53" s="435"/>
      <c r="L53" s="77"/>
      <c r="M53" s="77"/>
      <c r="N53" s="435"/>
    </row>
    <row r="54" spans="1:14" ht="14.25" customHeight="1" x14ac:dyDescent="0.2">
      <c r="A54" s="982" t="s">
        <v>959</v>
      </c>
      <c r="B54" s="983"/>
      <c r="C54" s="983"/>
      <c r="D54" s="983"/>
      <c r="E54" s="983"/>
      <c r="F54" s="983"/>
      <c r="G54" s="983"/>
      <c r="H54" s="984"/>
      <c r="I54" s="438"/>
      <c r="J54" s="438"/>
      <c r="K54" s="435"/>
      <c r="L54" s="77"/>
      <c r="M54" s="77"/>
      <c r="N54" s="435"/>
    </row>
    <row r="55" spans="1:14" ht="15" customHeight="1" x14ac:dyDescent="0.2">
      <c r="A55" s="982" t="s">
        <v>960</v>
      </c>
      <c r="B55" s="983"/>
      <c r="C55" s="983"/>
      <c r="D55" s="983"/>
      <c r="E55" s="983"/>
      <c r="F55" s="983"/>
      <c r="G55" s="983"/>
      <c r="H55" s="984"/>
      <c r="I55" s="438"/>
      <c r="J55" s="438"/>
      <c r="K55" s="435"/>
      <c r="L55" s="77"/>
      <c r="M55" s="77"/>
      <c r="N55" s="435"/>
    </row>
    <row r="56" spans="1:14" ht="14.25" customHeight="1" x14ac:dyDescent="0.2">
      <c r="A56" s="982" t="s">
        <v>961</v>
      </c>
      <c r="B56" s="983"/>
      <c r="C56" s="983"/>
      <c r="D56" s="983"/>
      <c r="E56" s="983"/>
      <c r="F56" s="983"/>
      <c r="G56" s="983"/>
      <c r="H56" s="984"/>
      <c r="I56" s="439"/>
      <c r="J56" s="439"/>
      <c r="K56" s="435"/>
      <c r="L56" s="77"/>
      <c r="M56" s="77"/>
      <c r="N56" s="435"/>
    </row>
    <row r="57" spans="1:14" x14ac:dyDescent="0.2">
      <c r="A57" s="982" t="s">
        <v>962</v>
      </c>
      <c r="B57" s="983"/>
      <c r="C57" s="983"/>
      <c r="D57" s="983"/>
      <c r="E57" s="983"/>
      <c r="F57" s="983"/>
      <c r="G57" s="983"/>
      <c r="H57" s="984"/>
      <c r="I57" s="439"/>
      <c r="J57" s="439"/>
      <c r="K57" s="435"/>
      <c r="L57" s="77"/>
      <c r="M57" s="77"/>
      <c r="N57" s="435"/>
    </row>
    <row r="58" spans="1:14" x14ac:dyDescent="0.2">
      <c r="A58" s="985" t="s">
        <v>16</v>
      </c>
      <c r="B58" s="986"/>
      <c r="C58" s="986"/>
      <c r="D58" s="986"/>
      <c r="E58" s="986"/>
      <c r="F58" s="986"/>
      <c r="G58" s="986"/>
      <c r="H58" s="987"/>
      <c r="I58" s="436">
        <f t="shared" ref="I58:J58" si="2">SUM(I59:I62)</f>
        <v>62.6</v>
      </c>
      <c r="J58" s="436">
        <f t="shared" si="2"/>
        <v>38.1</v>
      </c>
      <c r="K58" s="435"/>
      <c r="L58" s="77"/>
      <c r="M58" s="77"/>
      <c r="N58" s="435"/>
    </row>
    <row r="59" spans="1:14" ht="15.75" customHeight="1" x14ac:dyDescent="0.2">
      <c r="A59" s="982" t="s">
        <v>963</v>
      </c>
      <c r="B59" s="983"/>
      <c r="C59" s="983"/>
      <c r="D59" s="983"/>
      <c r="E59" s="983"/>
      <c r="F59" s="983"/>
      <c r="G59" s="983"/>
      <c r="H59" s="984"/>
      <c r="I59" s="439">
        <f>+I44+I25</f>
        <v>62.6</v>
      </c>
      <c r="J59" s="439">
        <f>+J44+J25</f>
        <v>38.1</v>
      </c>
      <c r="K59" s="435"/>
      <c r="L59" s="77"/>
      <c r="M59" s="77"/>
      <c r="N59" s="435"/>
    </row>
    <row r="60" spans="1:14" ht="14.25" customHeight="1" x14ac:dyDescent="0.2">
      <c r="A60" s="982" t="s">
        <v>964</v>
      </c>
      <c r="B60" s="983"/>
      <c r="C60" s="983"/>
      <c r="D60" s="983"/>
      <c r="E60" s="983"/>
      <c r="F60" s="983"/>
      <c r="G60" s="983"/>
      <c r="H60" s="984"/>
      <c r="I60" s="439"/>
      <c r="J60" s="439"/>
      <c r="K60" s="435"/>
      <c r="L60" s="77"/>
      <c r="M60" s="77"/>
      <c r="N60" s="435"/>
    </row>
    <row r="61" spans="1:14" ht="12.75" customHeight="1" x14ac:dyDescent="0.2">
      <c r="A61" s="982" t="s">
        <v>965</v>
      </c>
      <c r="B61" s="983"/>
      <c r="C61" s="983"/>
      <c r="D61" s="983"/>
      <c r="E61" s="983"/>
      <c r="F61" s="983"/>
      <c r="G61" s="983"/>
      <c r="H61" s="984"/>
      <c r="I61" s="439"/>
      <c r="J61" s="439"/>
      <c r="K61" s="435"/>
      <c r="L61" s="77"/>
      <c r="M61" s="77"/>
      <c r="N61" s="435"/>
    </row>
    <row r="62" spans="1:14" ht="13.5" customHeight="1" x14ac:dyDescent="0.2">
      <c r="A62" s="982" t="s">
        <v>966</v>
      </c>
      <c r="B62" s="983"/>
      <c r="C62" s="983"/>
      <c r="D62" s="983"/>
      <c r="E62" s="983"/>
      <c r="F62" s="983"/>
      <c r="G62" s="983"/>
      <c r="H62" s="984"/>
      <c r="I62" s="439"/>
      <c r="J62" s="439"/>
      <c r="K62" s="435"/>
      <c r="L62" s="77"/>
      <c r="M62" s="77"/>
      <c r="N62" s="435"/>
    </row>
    <row r="63" spans="1:14" x14ac:dyDescent="0.2">
      <c r="A63" s="761"/>
      <c r="B63" s="761"/>
      <c r="C63" s="761"/>
      <c r="D63" s="761"/>
      <c r="E63" s="761"/>
      <c r="F63" s="761"/>
      <c r="G63" s="761"/>
      <c r="H63" s="761"/>
      <c r="I63" s="762"/>
      <c r="J63" s="206"/>
      <c r="K63" s="35"/>
      <c r="N63" s="35"/>
    </row>
  </sheetData>
  <mergeCells count="114">
    <mergeCell ref="N43:N44"/>
    <mergeCell ref="M24:M25"/>
    <mergeCell ref="M27:M29"/>
    <mergeCell ref="M36:M37"/>
    <mergeCell ref="M41:M42"/>
    <mergeCell ref="M43:M44"/>
    <mergeCell ref="L43:L44"/>
    <mergeCell ref="K41:K42"/>
    <mergeCell ref="K43:K44"/>
    <mergeCell ref="L41:L42"/>
    <mergeCell ref="H1:L1"/>
    <mergeCell ref="A2:A6"/>
    <mergeCell ref="H2:H6"/>
    <mergeCell ref="C2:C6"/>
    <mergeCell ref="D2:D6"/>
    <mergeCell ref="L24:L25"/>
    <mergeCell ref="B8:K8"/>
    <mergeCell ref="B2:B6"/>
    <mergeCell ref="I2:I6"/>
    <mergeCell ref="L11:L12"/>
    <mergeCell ref="A7:K7"/>
    <mergeCell ref="K3:K6"/>
    <mergeCell ref="E2:E6"/>
    <mergeCell ref="F2:F6"/>
    <mergeCell ref="G2:G6"/>
    <mergeCell ref="C9:K9"/>
    <mergeCell ref="J2:J6"/>
    <mergeCell ref="K2:N2"/>
    <mergeCell ref="L3:L6"/>
    <mergeCell ref="M3:M6"/>
    <mergeCell ref="N3:N6"/>
    <mergeCell ref="N24:N25"/>
    <mergeCell ref="N20:N21"/>
    <mergeCell ref="A27:A29"/>
    <mergeCell ref="B27:B29"/>
    <mergeCell ref="C27:C29"/>
    <mergeCell ref="F10:F15"/>
    <mergeCell ref="G10:G15"/>
    <mergeCell ref="F24:F25"/>
    <mergeCell ref="G24:G25"/>
    <mergeCell ref="A10:A15"/>
    <mergeCell ref="C10:C15"/>
    <mergeCell ref="B17:H17"/>
    <mergeCell ref="B10:B15"/>
    <mergeCell ref="E10:E15"/>
    <mergeCell ref="C24:C25"/>
    <mergeCell ref="A24:A25"/>
    <mergeCell ref="B24:B25"/>
    <mergeCell ref="C16:H16"/>
    <mergeCell ref="D24:D25"/>
    <mergeCell ref="C19:K19"/>
    <mergeCell ref="B18:K18"/>
    <mergeCell ref="D27:D29"/>
    <mergeCell ref="G27:G29"/>
    <mergeCell ref="H27:H29"/>
    <mergeCell ref="I27:I29"/>
    <mergeCell ref="I10:I15"/>
    <mergeCell ref="A63:I63"/>
    <mergeCell ref="A62:H62"/>
    <mergeCell ref="A60:H60"/>
    <mergeCell ref="A59:H59"/>
    <mergeCell ref="A61:H61"/>
    <mergeCell ref="A58:H58"/>
    <mergeCell ref="A55:H55"/>
    <mergeCell ref="A51:H51"/>
    <mergeCell ref="A50:H50"/>
    <mergeCell ref="A57:H57"/>
    <mergeCell ref="A54:H54"/>
    <mergeCell ref="A52:H52"/>
    <mergeCell ref="A56:H56"/>
    <mergeCell ref="A53:H53"/>
    <mergeCell ref="B48:H48"/>
    <mergeCell ref="A49:H49"/>
    <mergeCell ref="D43:D44"/>
    <mergeCell ref="E43:E44"/>
    <mergeCell ref="F43:F44"/>
    <mergeCell ref="G43:G44"/>
    <mergeCell ref="A36:A37"/>
    <mergeCell ref="B36:B37"/>
    <mergeCell ref="C36:C37"/>
    <mergeCell ref="C47:H47"/>
    <mergeCell ref="A43:A44"/>
    <mergeCell ref="C43:C44"/>
    <mergeCell ref="B43:B44"/>
    <mergeCell ref="B41:B42"/>
    <mergeCell ref="C41:C42"/>
    <mergeCell ref="D41:D42"/>
    <mergeCell ref="A41:A42"/>
    <mergeCell ref="G41:G42"/>
    <mergeCell ref="H41:H42"/>
    <mergeCell ref="I41:I42"/>
    <mergeCell ref="C39:H39"/>
    <mergeCell ref="C40:K40"/>
    <mergeCell ref="D36:D37"/>
    <mergeCell ref="M11:M12"/>
    <mergeCell ref="N11:N12"/>
    <mergeCell ref="J10:J15"/>
    <mergeCell ref="K27:K29"/>
    <mergeCell ref="L27:L29"/>
    <mergeCell ref="K36:K37"/>
    <mergeCell ref="L36:L37"/>
    <mergeCell ref="K24:K25"/>
    <mergeCell ref="G36:G37"/>
    <mergeCell ref="H36:H37"/>
    <mergeCell ref="I36:I37"/>
    <mergeCell ref="K11:K12"/>
    <mergeCell ref="H10:H15"/>
    <mergeCell ref="E24:E25"/>
    <mergeCell ref="J27:J29"/>
    <mergeCell ref="J36:J37"/>
    <mergeCell ref="J41:J42"/>
    <mergeCell ref="N27:N29"/>
    <mergeCell ref="N36:N37"/>
    <mergeCell ref="N41:N42"/>
  </mergeCells>
  <phoneticPr fontId="14" type="noConversion"/>
  <pageMargins left="0.19685039370078741" right="0.19685039370078741" top="0.51181102362204722" bottom="0.19685039370078741" header="0" footer="0"/>
  <pageSetup paperSize="9" scale="62"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N135"/>
  <sheetViews>
    <sheetView zoomScale="85" zoomScaleNormal="85" workbookViewId="0">
      <pane ySplit="7" topLeftCell="A8" activePane="bottomLeft" state="frozen"/>
      <selection sqref="A1:XFD1"/>
      <selection pane="bottomLeft" activeCell="D3" sqref="D3:D7"/>
    </sheetView>
  </sheetViews>
  <sheetFormatPr defaultColWidth="9.140625" defaultRowHeight="12.75" x14ac:dyDescent="0.2"/>
  <cols>
    <col min="1" max="1" width="3.42578125" style="536" customWidth="1"/>
    <col min="2" max="2" width="3.7109375" style="536" customWidth="1"/>
    <col min="3" max="3" width="3.42578125" style="536" customWidth="1"/>
    <col min="4" max="4" width="37.28515625" style="505" customWidth="1"/>
    <col min="5" max="5" width="6.140625" style="537" customWidth="1"/>
    <col min="6" max="6" width="41.85546875" style="537" customWidth="1"/>
    <col min="7" max="7" width="26.140625" style="537" customWidth="1"/>
    <col min="8" max="8" width="9.7109375" style="505" customWidth="1"/>
    <col min="9" max="10" width="13.28515625" style="505" customWidth="1"/>
    <col min="11" max="11" width="29.140625" style="538" customWidth="1"/>
    <col min="12" max="13" width="7" style="539" customWidth="1"/>
    <col min="14" max="14" width="43.28515625" style="538" customWidth="1"/>
    <col min="15" max="16384" width="9.140625" style="505"/>
  </cols>
  <sheetData>
    <row r="1" spans="1:14" ht="12.75" customHeight="1" x14ac:dyDescent="0.2">
      <c r="A1" s="1055"/>
      <c r="B1" s="1055"/>
      <c r="C1" s="1055"/>
      <c r="D1" s="1055"/>
      <c r="E1" s="1055"/>
      <c r="F1" s="1055"/>
      <c r="G1" s="1055"/>
      <c r="H1" s="1055"/>
      <c r="I1" s="1055"/>
      <c r="J1" s="1055"/>
      <c r="K1" s="1055"/>
      <c r="L1" s="1055"/>
      <c r="M1" s="536"/>
      <c r="N1" s="505"/>
    </row>
    <row r="2" spans="1:14" ht="13.5" x14ac:dyDescent="0.2">
      <c r="A2" s="506"/>
      <c r="B2" s="506"/>
      <c r="C2" s="507"/>
      <c r="D2" s="508"/>
      <c r="E2" s="509"/>
      <c r="F2" s="509"/>
      <c r="G2" s="509"/>
      <c r="H2" s="510"/>
      <c r="I2" s="510"/>
      <c r="J2" s="510"/>
      <c r="K2" s="1040"/>
      <c r="L2" s="1040"/>
      <c r="M2" s="536"/>
      <c r="N2" s="505"/>
    </row>
    <row r="3" spans="1:14" ht="28.5" customHeight="1" x14ac:dyDescent="0.2">
      <c r="A3" s="803" t="s">
        <v>130</v>
      </c>
      <c r="B3" s="803" t="s">
        <v>131</v>
      </c>
      <c r="C3" s="803" t="s">
        <v>132</v>
      </c>
      <c r="D3" s="782" t="s">
        <v>133</v>
      </c>
      <c r="E3" s="822" t="s">
        <v>653</v>
      </c>
      <c r="F3" s="823" t="s">
        <v>654</v>
      </c>
      <c r="G3" s="823" t="s">
        <v>655</v>
      </c>
      <c r="H3" s="803" t="s">
        <v>129</v>
      </c>
      <c r="I3" s="821" t="s">
        <v>663</v>
      </c>
      <c r="J3" s="821" t="s">
        <v>947</v>
      </c>
      <c r="K3" s="821" t="s">
        <v>656</v>
      </c>
      <c r="L3" s="821"/>
      <c r="M3" s="821"/>
      <c r="N3" s="821"/>
    </row>
    <row r="4" spans="1:14" ht="13.5" customHeight="1" x14ac:dyDescent="0.2">
      <c r="A4" s="803"/>
      <c r="B4" s="803"/>
      <c r="C4" s="803"/>
      <c r="D4" s="782"/>
      <c r="E4" s="822"/>
      <c r="F4" s="823"/>
      <c r="G4" s="823"/>
      <c r="H4" s="803"/>
      <c r="I4" s="821"/>
      <c r="J4" s="821"/>
      <c r="K4" s="821" t="s">
        <v>134</v>
      </c>
      <c r="L4" s="832" t="s">
        <v>948</v>
      </c>
      <c r="M4" s="832" t="s">
        <v>949</v>
      </c>
      <c r="N4" s="782" t="s">
        <v>950</v>
      </c>
    </row>
    <row r="5" spans="1:14" ht="32.25" customHeight="1" x14ac:dyDescent="0.2">
      <c r="A5" s="803"/>
      <c r="B5" s="803"/>
      <c r="C5" s="803"/>
      <c r="D5" s="782"/>
      <c r="E5" s="822"/>
      <c r="F5" s="823"/>
      <c r="G5" s="823"/>
      <c r="H5" s="803"/>
      <c r="I5" s="821"/>
      <c r="J5" s="821"/>
      <c r="K5" s="821"/>
      <c r="L5" s="832"/>
      <c r="M5" s="832"/>
      <c r="N5" s="782"/>
    </row>
    <row r="6" spans="1:14" ht="28.5" customHeight="1" x14ac:dyDescent="0.2">
      <c r="A6" s="803"/>
      <c r="B6" s="803"/>
      <c r="C6" s="803"/>
      <c r="D6" s="782"/>
      <c r="E6" s="822"/>
      <c r="F6" s="823"/>
      <c r="G6" s="823"/>
      <c r="H6" s="803"/>
      <c r="I6" s="821"/>
      <c r="J6" s="821"/>
      <c r="K6" s="821"/>
      <c r="L6" s="832"/>
      <c r="M6" s="832"/>
      <c r="N6" s="782"/>
    </row>
    <row r="7" spans="1:14" ht="60" customHeight="1" x14ac:dyDescent="0.2">
      <c r="A7" s="803"/>
      <c r="B7" s="803"/>
      <c r="C7" s="803"/>
      <c r="D7" s="782"/>
      <c r="E7" s="822"/>
      <c r="F7" s="823"/>
      <c r="G7" s="823"/>
      <c r="H7" s="803"/>
      <c r="I7" s="821"/>
      <c r="J7" s="821"/>
      <c r="K7" s="821"/>
      <c r="L7" s="832"/>
      <c r="M7" s="832"/>
      <c r="N7" s="782"/>
    </row>
    <row r="8" spans="1:14" ht="30" customHeight="1" x14ac:dyDescent="0.2">
      <c r="A8" s="824" t="s">
        <v>252</v>
      </c>
      <c r="B8" s="824"/>
      <c r="C8" s="824"/>
      <c r="D8" s="824"/>
      <c r="E8" s="824"/>
      <c r="F8" s="824"/>
      <c r="G8" s="824"/>
      <c r="H8" s="824"/>
      <c r="I8" s="824"/>
      <c r="J8" s="824"/>
      <c r="K8" s="824"/>
      <c r="L8" s="511"/>
      <c r="M8" s="511"/>
      <c r="N8" s="512"/>
    </row>
    <row r="9" spans="1:14" ht="18.75" customHeight="1" x14ac:dyDescent="0.2">
      <c r="A9" s="1028" t="s">
        <v>432</v>
      </c>
      <c r="B9" s="1028"/>
      <c r="C9" s="1028"/>
      <c r="D9" s="1028"/>
      <c r="E9" s="1028"/>
      <c r="F9" s="1028"/>
      <c r="G9" s="1028"/>
      <c r="H9" s="1028"/>
      <c r="I9" s="1028"/>
      <c r="J9" s="1028"/>
      <c r="K9" s="1028"/>
      <c r="L9" s="513"/>
      <c r="M9" s="513"/>
      <c r="N9" s="453"/>
    </row>
    <row r="10" spans="1:14" ht="21" customHeight="1" x14ac:dyDescent="0.2">
      <c r="A10" s="1028" t="s">
        <v>440</v>
      </c>
      <c r="B10" s="1028"/>
      <c r="C10" s="1028"/>
      <c r="D10" s="1028"/>
      <c r="E10" s="1028"/>
      <c r="F10" s="1028"/>
      <c r="G10" s="1028"/>
      <c r="H10" s="1028"/>
      <c r="I10" s="1028"/>
      <c r="J10" s="1028"/>
      <c r="K10" s="1028"/>
      <c r="L10" s="1028"/>
      <c r="M10" s="698"/>
      <c r="N10" s="453"/>
    </row>
    <row r="11" spans="1:14" ht="90.75" customHeight="1" x14ac:dyDescent="0.2">
      <c r="A11" s="514" t="s">
        <v>141</v>
      </c>
      <c r="B11" s="514" t="s">
        <v>141</v>
      </c>
      <c r="C11" s="287" t="s">
        <v>141</v>
      </c>
      <c r="D11" s="515" t="s">
        <v>586</v>
      </c>
      <c r="E11" s="516">
        <v>1</v>
      </c>
      <c r="F11" s="517" t="s">
        <v>764</v>
      </c>
      <c r="G11" s="517" t="s">
        <v>740</v>
      </c>
      <c r="H11" s="351" t="s">
        <v>1</v>
      </c>
      <c r="I11" s="297">
        <v>75</v>
      </c>
      <c r="J11" s="297">
        <v>38.1</v>
      </c>
      <c r="K11" s="197" t="s">
        <v>1125</v>
      </c>
      <c r="L11" s="270">
        <v>49</v>
      </c>
      <c r="M11" s="270">
        <v>31</v>
      </c>
      <c r="N11" s="197" t="s">
        <v>1187</v>
      </c>
    </row>
    <row r="12" spans="1:14" ht="63.75" customHeight="1" x14ac:dyDescent="0.2">
      <c r="A12" s="518" t="s">
        <v>141</v>
      </c>
      <c r="B12" s="518" t="s">
        <v>141</v>
      </c>
      <c r="C12" s="287" t="s">
        <v>142</v>
      </c>
      <c r="D12" s="519" t="s">
        <v>652</v>
      </c>
      <c r="E12" s="516">
        <v>1</v>
      </c>
      <c r="F12" s="517" t="s">
        <v>765</v>
      </c>
      <c r="G12" s="517" t="s">
        <v>740</v>
      </c>
      <c r="H12" s="281" t="s">
        <v>1</v>
      </c>
      <c r="I12" s="297">
        <v>20</v>
      </c>
      <c r="J12" s="297">
        <v>0</v>
      </c>
      <c r="K12" s="197" t="s">
        <v>647</v>
      </c>
      <c r="L12" s="270">
        <v>1</v>
      </c>
      <c r="M12" s="270">
        <v>0</v>
      </c>
      <c r="N12" s="455" t="s">
        <v>1209</v>
      </c>
    </row>
    <row r="13" spans="1:14" ht="57" customHeight="1" x14ac:dyDescent="0.2">
      <c r="A13" s="863" t="s">
        <v>141</v>
      </c>
      <c r="B13" s="863" t="s">
        <v>141</v>
      </c>
      <c r="C13" s="863" t="s">
        <v>143</v>
      </c>
      <c r="D13" s="1030" t="s">
        <v>766</v>
      </c>
      <c r="E13" s="520">
        <v>1</v>
      </c>
      <c r="F13" s="339" t="s">
        <v>767</v>
      </c>
      <c r="G13" s="1044" t="s">
        <v>665</v>
      </c>
      <c r="H13" s="1045" t="s">
        <v>1</v>
      </c>
      <c r="I13" s="1056">
        <v>45</v>
      </c>
      <c r="J13" s="871">
        <v>17.2</v>
      </c>
      <c r="K13" s="807" t="s">
        <v>43</v>
      </c>
      <c r="L13" s="1008">
        <v>60</v>
      </c>
      <c r="M13" s="1008">
        <v>133</v>
      </c>
      <c r="N13" s="807" t="s">
        <v>1188</v>
      </c>
    </row>
    <row r="14" spans="1:14" ht="33.75" customHeight="1" x14ac:dyDescent="0.2">
      <c r="A14" s="863"/>
      <c r="B14" s="863"/>
      <c r="C14" s="863"/>
      <c r="D14" s="1031"/>
      <c r="E14" s="520">
        <v>2</v>
      </c>
      <c r="F14" s="339" t="s">
        <v>768</v>
      </c>
      <c r="G14" s="1044"/>
      <c r="H14" s="1045"/>
      <c r="I14" s="1056"/>
      <c r="J14" s="1043"/>
      <c r="K14" s="1014"/>
      <c r="L14" s="1021"/>
      <c r="M14" s="1021"/>
      <c r="N14" s="1014"/>
    </row>
    <row r="15" spans="1:14" ht="37.5" customHeight="1" x14ac:dyDescent="0.2">
      <c r="A15" s="863"/>
      <c r="B15" s="863"/>
      <c r="C15" s="863"/>
      <c r="D15" s="1031"/>
      <c r="E15" s="520">
        <v>3</v>
      </c>
      <c r="F15" s="339" t="s">
        <v>769</v>
      </c>
      <c r="G15" s="1044"/>
      <c r="H15" s="1045"/>
      <c r="I15" s="1056"/>
      <c r="J15" s="872"/>
      <c r="K15" s="808"/>
      <c r="L15" s="1009"/>
      <c r="M15" s="1009"/>
      <c r="N15" s="808"/>
    </row>
    <row r="16" spans="1:14" ht="59.25" customHeight="1" x14ac:dyDescent="0.2">
      <c r="A16" s="323" t="s">
        <v>141</v>
      </c>
      <c r="B16" s="323" t="s">
        <v>141</v>
      </c>
      <c r="C16" s="287" t="s">
        <v>144</v>
      </c>
      <c r="D16" s="325" t="s">
        <v>239</v>
      </c>
      <c r="E16" s="336">
        <v>1</v>
      </c>
      <c r="F16" s="337" t="s">
        <v>770</v>
      </c>
      <c r="G16" s="337" t="s">
        <v>676</v>
      </c>
      <c r="H16" s="325" t="s">
        <v>1</v>
      </c>
      <c r="I16" s="297">
        <v>60</v>
      </c>
      <c r="J16" s="297">
        <v>36.299999999999997</v>
      </c>
      <c r="K16" s="296" t="s">
        <v>625</v>
      </c>
      <c r="L16" s="270">
        <v>4</v>
      </c>
      <c r="M16" s="270">
        <v>8</v>
      </c>
      <c r="N16" s="296" t="s">
        <v>1189</v>
      </c>
    </row>
    <row r="17" spans="1:14" ht="56.25" customHeight="1" x14ac:dyDescent="0.2">
      <c r="A17" s="323" t="s">
        <v>141</v>
      </c>
      <c r="B17" s="323" t="s">
        <v>141</v>
      </c>
      <c r="C17" s="287" t="s">
        <v>145</v>
      </c>
      <c r="D17" s="277" t="s">
        <v>297</v>
      </c>
      <c r="E17" s="516">
        <v>1</v>
      </c>
      <c r="F17" s="517" t="s">
        <v>771</v>
      </c>
      <c r="G17" s="337" t="s">
        <v>665</v>
      </c>
      <c r="H17" s="277" t="s">
        <v>1</v>
      </c>
      <c r="I17" s="297">
        <v>12</v>
      </c>
      <c r="J17" s="297">
        <v>12</v>
      </c>
      <c r="K17" s="351" t="s">
        <v>626</v>
      </c>
      <c r="L17" s="270">
        <v>1</v>
      </c>
      <c r="M17" s="270">
        <v>1</v>
      </c>
      <c r="N17" s="351" t="s">
        <v>1148</v>
      </c>
    </row>
    <row r="18" spans="1:14" ht="19.5" customHeight="1" x14ac:dyDescent="0.2">
      <c r="A18" s="310" t="s">
        <v>141</v>
      </c>
      <c r="B18" s="310" t="s">
        <v>141</v>
      </c>
      <c r="C18" s="1046" t="s">
        <v>42</v>
      </c>
      <c r="D18" s="1046"/>
      <c r="E18" s="1046"/>
      <c r="F18" s="1046"/>
      <c r="G18" s="1046"/>
      <c r="H18" s="1046"/>
      <c r="I18" s="484">
        <f>SUM(I11:I17)</f>
        <v>212</v>
      </c>
      <c r="J18" s="484">
        <f>SUM(J11:J17)</f>
        <v>103.6</v>
      </c>
      <c r="K18" s="313"/>
      <c r="L18" s="314"/>
      <c r="M18" s="314"/>
      <c r="N18" s="313"/>
    </row>
    <row r="19" spans="1:14" ht="19.5" hidden="1" customHeight="1" x14ac:dyDescent="0.2">
      <c r="A19" s="522"/>
      <c r="B19" s="523"/>
      <c r="C19" s="287"/>
      <c r="D19" s="524"/>
      <c r="E19" s="337"/>
      <c r="F19" s="337"/>
      <c r="G19" s="337"/>
      <c r="H19" s="525" t="s">
        <v>35</v>
      </c>
      <c r="I19" s="526">
        <f t="shared" ref="I19:J19" si="0">+I17+I16+I13+I11+I12</f>
        <v>212</v>
      </c>
      <c r="J19" s="526">
        <f t="shared" si="0"/>
        <v>103.6</v>
      </c>
      <c r="K19" s="527"/>
      <c r="L19" s="528"/>
      <c r="M19" s="528"/>
      <c r="N19" s="527"/>
    </row>
    <row r="20" spans="1:14" x14ac:dyDescent="0.2">
      <c r="A20" s="522"/>
      <c r="B20" s="523"/>
      <c r="C20" s="287"/>
      <c r="D20" s="524"/>
      <c r="E20" s="337"/>
      <c r="F20" s="337"/>
      <c r="G20" s="337"/>
      <c r="H20" s="525"/>
      <c r="I20" s="529"/>
      <c r="J20" s="529"/>
      <c r="K20" s="530"/>
      <c r="L20" s="531"/>
      <c r="M20" s="531"/>
      <c r="N20" s="530"/>
    </row>
    <row r="21" spans="1:14" ht="18" customHeight="1" x14ac:dyDescent="0.2">
      <c r="A21" s="1035" t="s">
        <v>44</v>
      </c>
      <c r="B21" s="1035"/>
      <c r="C21" s="1035"/>
      <c r="D21" s="1035"/>
      <c r="E21" s="1035"/>
      <c r="F21" s="1035"/>
      <c r="G21" s="1035"/>
      <c r="H21" s="1035"/>
      <c r="I21" s="1035"/>
      <c r="J21" s="1035"/>
      <c r="K21" s="1035"/>
      <c r="L21" s="452"/>
      <c r="M21" s="452"/>
      <c r="N21" s="453"/>
    </row>
    <row r="22" spans="1:14" ht="69" customHeight="1" x14ac:dyDescent="0.2">
      <c r="A22" s="287" t="s">
        <v>141</v>
      </c>
      <c r="B22" s="287" t="s">
        <v>142</v>
      </c>
      <c r="C22" s="287" t="s">
        <v>141</v>
      </c>
      <c r="D22" s="281" t="s">
        <v>518</v>
      </c>
      <c r="E22" s="346">
        <v>1</v>
      </c>
      <c r="F22" s="280" t="s">
        <v>664</v>
      </c>
      <c r="G22" s="280" t="s">
        <v>665</v>
      </c>
      <c r="H22" s="281" t="s">
        <v>1</v>
      </c>
      <c r="I22" s="297">
        <v>61</v>
      </c>
      <c r="J22" s="297">
        <v>57.8</v>
      </c>
      <c r="K22" s="291" t="s">
        <v>45</v>
      </c>
      <c r="L22" s="454" t="s">
        <v>580</v>
      </c>
      <c r="M22" s="454">
        <v>380</v>
      </c>
      <c r="N22" s="291" t="s">
        <v>1172</v>
      </c>
    </row>
    <row r="23" spans="1:14" ht="91.5" customHeight="1" x14ac:dyDescent="0.2">
      <c r="A23" s="266" t="s">
        <v>141</v>
      </c>
      <c r="B23" s="266" t="s">
        <v>142</v>
      </c>
      <c r="C23" s="287" t="s">
        <v>142</v>
      </c>
      <c r="D23" s="281" t="s">
        <v>305</v>
      </c>
      <c r="E23" s="346">
        <v>1</v>
      </c>
      <c r="F23" s="280" t="s">
        <v>668</v>
      </c>
      <c r="G23" s="280" t="s">
        <v>658</v>
      </c>
      <c r="H23" s="281" t="s">
        <v>1</v>
      </c>
      <c r="I23" s="297">
        <v>150</v>
      </c>
      <c r="J23" s="297">
        <v>24.7</v>
      </c>
      <c r="K23" s="281" t="s">
        <v>583</v>
      </c>
      <c r="L23" s="270" t="s">
        <v>457</v>
      </c>
      <c r="M23" s="270" t="s">
        <v>457</v>
      </c>
      <c r="N23" s="281" t="s">
        <v>1173</v>
      </c>
    </row>
    <row r="24" spans="1:14" ht="82.5" customHeight="1" x14ac:dyDescent="0.2">
      <c r="A24" s="266" t="s">
        <v>141</v>
      </c>
      <c r="B24" s="266" t="s">
        <v>142</v>
      </c>
      <c r="C24" s="287" t="s">
        <v>143</v>
      </c>
      <c r="D24" s="281" t="s">
        <v>167</v>
      </c>
      <c r="E24" s="346">
        <v>1</v>
      </c>
      <c r="F24" s="280" t="s">
        <v>668</v>
      </c>
      <c r="G24" s="280" t="s">
        <v>658</v>
      </c>
      <c r="H24" s="281" t="s">
        <v>1</v>
      </c>
      <c r="I24" s="297">
        <v>85</v>
      </c>
      <c r="J24" s="297">
        <v>85</v>
      </c>
      <c r="K24" s="281" t="s">
        <v>255</v>
      </c>
      <c r="L24" s="454" t="s">
        <v>458</v>
      </c>
      <c r="M24" s="454">
        <v>7.65</v>
      </c>
      <c r="N24" s="281" t="s">
        <v>1190</v>
      </c>
    </row>
    <row r="25" spans="1:14" ht="68.25" customHeight="1" x14ac:dyDescent="0.2">
      <c r="A25" s="287" t="s">
        <v>141</v>
      </c>
      <c r="B25" s="287" t="s">
        <v>142</v>
      </c>
      <c r="C25" s="287" t="s">
        <v>144</v>
      </c>
      <c r="D25" s="281" t="s">
        <v>301</v>
      </c>
      <c r="E25" s="346">
        <v>1</v>
      </c>
      <c r="F25" s="280" t="s">
        <v>668</v>
      </c>
      <c r="G25" s="280" t="s">
        <v>658</v>
      </c>
      <c r="H25" s="281" t="s">
        <v>1</v>
      </c>
      <c r="I25" s="297">
        <v>52.5</v>
      </c>
      <c r="J25" s="297">
        <v>52.4</v>
      </c>
      <c r="K25" s="281" t="s">
        <v>309</v>
      </c>
      <c r="L25" s="454">
        <v>1</v>
      </c>
      <c r="M25" s="454">
        <v>1</v>
      </c>
      <c r="N25" s="281" t="s">
        <v>1191</v>
      </c>
    </row>
    <row r="26" spans="1:14" ht="75.75" customHeight="1" x14ac:dyDescent="0.2">
      <c r="A26" s="287" t="s">
        <v>141</v>
      </c>
      <c r="B26" s="287" t="s">
        <v>142</v>
      </c>
      <c r="C26" s="287" t="s">
        <v>145</v>
      </c>
      <c r="D26" s="281" t="s">
        <v>341</v>
      </c>
      <c r="E26" s="455">
        <v>1</v>
      </c>
      <c r="F26" s="280" t="s">
        <v>668</v>
      </c>
      <c r="G26" s="280" t="s">
        <v>658</v>
      </c>
      <c r="H26" s="281" t="s">
        <v>1</v>
      </c>
      <c r="I26" s="297">
        <v>84.7</v>
      </c>
      <c r="J26" s="297">
        <v>59.1</v>
      </c>
      <c r="K26" s="281" t="s">
        <v>342</v>
      </c>
      <c r="L26" s="270">
        <v>1</v>
      </c>
      <c r="M26" s="270">
        <v>1</v>
      </c>
      <c r="N26" s="281" t="s">
        <v>1174</v>
      </c>
    </row>
    <row r="27" spans="1:14" ht="66" customHeight="1" x14ac:dyDescent="0.2">
      <c r="A27" s="275" t="s">
        <v>141</v>
      </c>
      <c r="B27" s="275" t="s">
        <v>142</v>
      </c>
      <c r="C27" s="275" t="s">
        <v>146</v>
      </c>
      <c r="D27" s="197" t="s">
        <v>160</v>
      </c>
      <c r="E27" s="455">
        <v>1</v>
      </c>
      <c r="F27" s="280" t="s">
        <v>774</v>
      </c>
      <c r="G27" s="280" t="s">
        <v>665</v>
      </c>
      <c r="H27" s="281" t="s">
        <v>1</v>
      </c>
      <c r="I27" s="297">
        <v>111</v>
      </c>
      <c r="J27" s="297">
        <v>111</v>
      </c>
      <c r="K27" s="532" t="s">
        <v>1149</v>
      </c>
      <c r="L27" s="290" t="s">
        <v>1150</v>
      </c>
      <c r="M27" s="290" t="s">
        <v>1151</v>
      </c>
      <c r="N27" s="532" t="s">
        <v>1175</v>
      </c>
    </row>
    <row r="28" spans="1:14" ht="46.5" customHeight="1" x14ac:dyDescent="0.2">
      <c r="A28" s="287" t="s">
        <v>141</v>
      </c>
      <c r="B28" s="287" t="s">
        <v>142</v>
      </c>
      <c r="C28" s="287" t="s">
        <v>147</v>
      </c>
      <c r="D28" s="281" t="s">
        <v>155</v>
      </c>
      <c r="E28" s="346">
        <v>1</v>
      </c>
      <c r="F28" s="280" t="s">
        <v>775</v>
      </c>
      <c r="G28" s="280" t="s">
        <v>665</v>
      </c>
      <c r="H28" s="281" t="s">
        <v>1</v>
      </c>
      <c r="I28" s="297">
        <v>24</v>
      </c>
      <c r="J28" s="297">
        <v>24</v>
      </c>
      <c r="K28" s="291" t="s">
        <v>175</v>
      </c>
      <c r="L28" s="290" t="s">
        <v>509</v>
      </c>
      <c r="M28" s="290">
        <v>335</v>
      </c>
      <c r="N28" s="291" t="s">
        <v>1176</v>
      </c>
    </row>
    <row r="29" spans="1:14" ht="42.75" hidden="1" customHeight="1" x14ac:dyDescent="0.2">
      <c r="A29" s="266" t="s">
        <v>141</v>
      </c>
      <c r="B29" s="266" t="s">
        <v>142</v>
      </c>
      <c r="C29" s="287" t="s">
        <v>148</v>
      </c>
      <c r="D29" s="281" t="s">
        <v>612</v>
      </c>
      <c r="E29" s="346">
        <v>1</v>
      </c>
      <c r="F29" s="280" t="s">
        <v>773</v>
      </c>
      <c r="G29" s="280" t="s">
        <v>665</v>
      </c>
      <c r="H29" s="281" t="s">
        <v>1</v>
      </c>
      <c r="I29" s="297">
        <v>0</v>
      </c>
      <c r="J29" s="297">
        <v>0</v>
      </c>
      <c r="K29" s="281" t="s">
        <v>587</v>
      </c>
      <c r="L29" s="270"/>
      <c r="M29" s="270"/>
      <c r="N29" s="281" t="s">
        <v>1301</v>
      </c>
    </row>
    <row r="30" spans="1:14" ht="47.25" customHeight="1" x14ac:dyDescent="0.2">
      <c r="A30" s="266" t="s">
        <v>141</v>
      </c>
      <c r="B30" s="266" t="s">
        <v>142</v>
      </c>
      <c r="C30" s="287" t="s">
        <v>149</v>
      </c>
      <c r="D30" s="281" t="s">
        <v>299</v>
      </c>
      <c r="E30" s="346">
        <v>1</v>
      </c>
      <c r="F30" s="280" t="s">
        <v>772</v>
      </c>
      <c r="G30" s="280" t="s">
        <v>665</v>
      </c>
      <c r="H30" s="281" t="s">
        <v>1</v>
      </c>
      <c r="I30" s="297">
        <v>4</v>
      </c>
      <c r="J30" s="297">
        <v>3</v>
      </c>
      <c r="K30" s="281" t="s">
        <v>448</v>
      </c>
      <c r="L30" s="270" t="s">
        <v>171</v>
      </c>
      <c r="M30" s="270" t="s">
        <v>171</v>
      </c>
      <c r="N30" s="281" t="s">
        <v>1177</v>
      </c>
    </row>
    <row r="31" spans="1:14" ht="30.75" customHeight="1" x14ac:dyDescent="0.2">
      <c r="A31" s="266" t="s">
        <v>141</v>
      </c>
      <c r="B31" s="266" t="s">
        <v>142</v>
      </c>
      <c r="C31" s="287" t="s">
        <v>151</v>
      </c>
      <c r="D31" s="281" t="s">
        <v>101</v>
      </c>
      <c r="E31" s="346">
        <v>1</v>
      </c>
      <c r="F31" s="280" t="s">
        <v>668</v>
      </c>
      <c r="G31" s="280" t="s">
        <v>658</v>
      </c>
      <c r="H31" s="281" t="s">
        <v>1</v>
      </c>
      <c r="I31" s="297">
        <v>40</v>
      </c>
      <c r="J31" s="297">
        <v>39.799999999999997</v>
      </c>
      <c r="K31" s="281" t="s">
        <v>49</v>
      </c>
      <c r="L31" s="270">
        <v>6</v>
      </c>
      <c r="M31" s="270">
        <v>6</v>
      </c>
      <c r="N31" s="281" t="s">
        <v>1192</v>
      </c>
    </row>
    <row r="32" spans="1:14" ht="34.5" customHeight="1" x14ac:dyDescent="0.2">
      <c r="A32" s="266" t="s">
        <v>141</v>
      </c>
      <c r="B32" s="266" t="s">
        <v>142</v>
      </c>
      <c r="C32" s="287" t="s">
        <v>152</v>
      </c>
      <c r="D32" s="281" t="s">
        <v>0</v>
      </c>
      <c r="E32" s="346">
        <v>1</v>
      </c>
      <c r="F32" s="280" t="s">
        <v>668</v>
      </c>
      <c r="G32" s="280" t="s">
        <v>658</v>
      </c>
      <c r="H32" s="281" t="s">
        <v>1</v>
      </c>
      <c r="I32" s="297">
        <v>90</v>
      </c>
      <c r="J32" s="297">
        <v>41.8</v>
      </c>
      <c r="K32" s="281" t="s">
        <v>174</v>
      </c>
      <c r="L32" s="270">
        <v>8</v>
      </c>
      <c r="M32" s="270">
        <v>8</v>
      </c>
      <c r="N32" s="281" t="s">
        <v>1193</v>
      </c>
    </row>
    <row r="33" spans="1:14" ht="43.5" customHeight="1" x14ac:dyDescent="0.2">
      <c r="A33" s="287" t="s">
        <v>141</v>
      </c>
      <c r="B33" s="287" t="s">
        <v>142</v>
      </c>
      <c r="C33" s="287" t="s">
        <v>6</v>
      </c>
      <c r="D33" s="197" t="s">
        <v>267</v>
      </c>
      <c r="E33" s="346">
        <v>1</v>
      </c>
      <c r="F33" s="280" t="s">
        <v>810</v>
      </c>
      <c r="G33" s="280" t="s">
        <v>665</v>
      </c>
      <c r="H33" s="281" t="s">
        <v>1</v>
      </c>
      <c r="I33" s="297">
        <v>132.5</v>
      </c>
      <c r="J33" s="297">
        <v>132.1</v>
      </c>
      <c r="K33" s="281" t="s">
        <v>234</v>
      </c>
      <c r="L33" s="270" t="s">
        <v>436</v>
      </c>
      <c r="M33" s="270" t="s">
        <v>1152</v>
      </c>
      <c r="N33" s="281" t="s">
        <v>1194</v>
      </c>
    </row>
    <row r="34" spans="1:14" ht="57" customHeight="1" x14ac:dyDescent="0.2">
      <c r="A34" s="287" t="s">
        <v>141</v>
      </c>
      <c r="B34" s="287" t="s">
        <v>142</v>
      </c>
      <c r="C34" s="287" t="s">
        <v>9</v>
      </c>
      <c r="D34" s="281" t="s">
        <v>547</v>
      </c>
      <c r="E34" s="346">
        <v>1</v>
      </c>
      <c r="F34" s="280" t="s">
        <v>776</v>
      </c>
      <c r="G34" s="280" t="s">
        <v>695</v>
      </c>
      <c r="H34" s="281" t="s">
        <v>1</v>
      </c>
      <c r="I34" s="297">
        <v>327</v>
      </c>
      <c r="J34" s="297">
        <v>327</v>
      </c>
      <c r="K34" s="291" t="s">
        <v>627</v>
      </c>
      <c r="L34" s="290" t="s">
        <v>1153</v>
      </c>
      <c r="M34" s="290" t="s">
        <v>1153</v>
      </c>
      <c r="N34" s="291" t="s">
        <v>1195</v>
      </c>
    </row>
    <row r="35" spans="1:14" ht="68.25" customHeight="1" x14ac:dyDescent="0.2">
      <c r="A35" s="287" t="s">
        <v>141</v>
      </c>
      <c r="B35" s="287" t="s">
        <v>142</v>
      </c>
      <c r="C35" s="287" t="s">
        <v>13</v>
      </c>
      <c r="D35" s="281" t="s">
        <v>306</v>
      </c>
      <c r="E35" s="346">
        <v>1</v>
      </c>
      <c r="F35" s="280" t="s">
        <v>810</v>
      </c>
      <c r="G35" s="280" t="s">
        <v>665</v>
      </c>
      <c r="H35" s="281" t="s">
        <v>1</v>
      </c>
      <c r="I35" s="297">
        <v>100</v>
      </c>
      <c r="J35" s="297">
        <v>100</v>
      </c>
      <c r="K35" s="197" t="s">
        <v>1154</v>
      </c>
      <c r="L35" s="270" t="s">
        <v>1155</v>
      </c>
      <c r="M35" s="270" t="s">
        <v>1156</v>
      </c>
      <c r="N35" s="197" t="s">
        <v>1178</v>
      </c>
    </row>
    <row r="36" spans="1:14" ht="64.5" customHeight="1" x14ac:dyDescent="0.2">
      <c r="A36" s="287" t="s">
        <v>141</v>
      </c>
      <c r="B36" s="287" t="s">
        <v>142</v>
      </c>
      <c r="C36" s="287" t="s">
        <v>10</v>
      </c>
      <c r="D36" s="281" t="s">
        <v>450</v>
      </c>
      <c r="E36" s="346">
        <v>1</v>
      </c>
      <c r="F36" s="280" t="s">
        <v>772</v>
      </c>
      <c r="G36" s="280" t="s">
        <v>665</v>
      </c>
      <c r="H36" s="281" t="s">
        <v>1</v>
      </c>
      <c r="I36" s="297">
        <v>19</v>
      </c>
      <c r="J36" s="297">
        <v>0</v>
      </c>
      <c r="K36" s="197" t="s">
        <v>193</v>
      </c>
      <c r="L36" s="270">
        <v>1</v>
      </c>
      <c r="M36" s="270">
        <v>0</v>
      </c>
      <c r="N36" s="455" t="s">
        <v>1210</v>
      </c>
    </row>
    <row r="37" spans="1:14" ht="45.75" customHeight="1" x14ac:dyDescent="0.2">
      <c r="A37" s="287" t="s">
        <v>141</v>
      </c>
      <c r="B37" s="287" t="s">
        <v>142</v>
      </c>
      <c r="C37" s="287" t="s">
        <v>298</v>
      </c>
      <c r="D37" s="281" t="s">
        <v>522</v>
      </c>
      <c r="E37" s="456">
        <v>1</v>
      </c>
      <c r="F37" s="280" t="s">
        <v>668</v>
      </c>
      <c r="G37" s="280" t="s">
        <v>658</v>
      </c>
      <c r="H37" s="281" t="s">
        <v>1</v>
      </c>
      <c r="I37" s="297">
        <v>12</v>
      </c>
      <c r="J37" s="297">
        <v>11.7</v>
      </c>
      <c r="K37" s="197" t="s">
        <v>327</v>
      </c>
      <c r="L37" s="270">
        <v>1</v>
      </c>
      <c r="M37" s="270">
        <v>1</v>
      </c>
      <c r="N37" s="197" t="s">
        <v>1196</v>
      </c>
    </row>
    <row r="38" spans="1:14" ht="61.5" customHeight="1" x14ac:dyDescent="0.2">
      <c r="A38" s="287" t="s">
        <v>141</v>
      </c>
      <c r="B38" s="287" t="s">
        <v>142</v>
      </c>
      <c r="C38" s="287" t="s">
        <v>265</v>
      </c>
      <c r="D38" s="281" t="s">
        <v>437</v>
      </c>
      <c r="E38" s="455">
        <v>1</v>
      </c>
      <c r="F38" s="280" t="s">
        <v>811</v>
      </c>
      <c r="G38" s="280" t="s">
        <v>665</v>
      </c>
      <c r="H38" s="281" t="s">
        <v>1</v>
      </c>
      <c r="I38" s="297">
        <v>12</v>
      </c>
      <c r="J38" s="297">
        <v>12</v>
      </c>
      <c r="K38" s="197" t="s">
        <v>438</v>
      </c>
      <c r="L38" s="270" t="s">
        <v>449</v>
      </c>
      <c r="M38" s="270" t="s">
        <v>449</v>
      </c>
      <c r="N38" s="197" t="s">
        <v>1197</v>
      </c>
    </row>
    <row r="39" spans="1:14" ht="54.75" customHeight="1" x14ac:dyDescent="0.2">
      <c r="A39" s="287" t="s">
        <v>141</v>
      </c>
      <c r="B39" s="287" t="s">
        <v>142</v>
      </c>
      <c r="C39" s="287" t="s">
        <v>268</v>
      </c>
      <c r="D39" s="281" t="s">
        <v>471</v>
      </c>
      <c r="E39" s="346">
        <v>1</v>
      </c>
      <c r="F39" s="280" t="s">
        <v>776</v>
      </c>
      <c r="G39" s="280" t="s">
        <v>695</v>
      </c>
      <c r="H39" s="281" t="s">
        <v>1</v>
      </c>
      <c r="I39" s="297">
        <v>64.8</v>
      </c>
      <c r="J39" s="297">
        <v>64.8</v>
      </c>
      <c r="K39" s="281" t="s">
        <v>1157</v>
      </c>
      <c r="L39" s="287" t="s">
        <v>543</v>
      </c>
      <c r="M39" s="287" t="s">
        <v>543</v>
      </c>
      <c r="N39" s="281" t="s">
        <v>1179</v>
      </c>
    </row>
    <row r="40" spans="1:14" ht="60" customHeight="1" x14ac:dyDescent="0.2">
      <c r="A40" s="287" t="s">
        <v>141</v>
      </c>
      <c r="B40" s="287" t="s">
        <v>142</v>
      </c>
      <c r="C40" s="287" t="s">
        <v>439</v>
      </c>
      <c r="D40" s="457" t="s">
        <v>633</v>
      </c>
      <c r="E40" s="458">
        <v>1</v>
      </c>
      <c r="F40" s="280" t="s">
        <v>773</v>
      </c>
      <c r="G40" s="458" t="s">
        <v>665</v>
      </c>
      <c r="H40" s="351" t="s">
        <v>1</v>
      </c>
      <c r="I40" s="297">
        <v>0</v>
      </c>
      <c r="J40" s="297">
        <v>0</v>
      </c>
      <c r="K40" s="351" t="s">
        <v>193</v>
      </c>
      <c r="L40" s="270"/>
      <c r="M40" s="699"/>
      <c r="N40" s="455" t="s">
        <v>1210</v>
      </c>
    </row>
    <row r="41" spans="1:14" ht="49.5" customHeight="1" x14ac:dyDescent="0.2">
      <c r="A41" s="287" t="s">
        <v>141</v>
      </c>
      <c r="B41" s="287" t="s">
        <v>142</v>
      </c>
      <c r="C41" s="287" t="s">
        <v>472</v>
      </c>
      <c r="D41" s="459" t="s">
        <v>598</v>
      </c>
      <c r="E41" s="346">
        <v>1</v>
      </c>
      <c r="F41" s="280" t="s">
        <v>772</v>
      </c>
      <c r="G41" s="280" t="s">
        <v>665</v>
      </c>
      <c r="H41" s="351" t="s">
        <v>1</v>
      </c>
      <c r="I41" s="297">
        <v>4</v>
      </c>
      <c r="J41" s="297">
        <v>0</v>
      </c>
      <c r="K41" s="351" t="s">
        <v>193</v>
      </c>
      <c r="L41" s="270">
        <v>1</v>
      </c>
      <c r="M41" s="699">
        <v>1</v>
      </c>
      <c r="N41" s="351" t="s">
        <v>1180</v>
      </c>
    </row>
    <row r="42" spans="1:14" ht="19.5" customHeight="1" x14ac:dyDescent="0.2">
      <c r="A42" s="309" t="s">
        <v>141</v>
      </c>
      <c r="B42" s="309" t="s">
        <v>142</v>
      </c>
      <c r="C42" s="1046" t="s">
        <v>46</v>
      </c>
      <c r="D42" s="1046"/>
      <c r="E42" s="1046"/>
      <c r="F42" s="1046"/>
      <c r="G42" s="1046"/>
      <c r="H42" s="1046"/>
      <c r="I42" s="460">
        <f>SUM(I22:I41)</f>
        <v>1373.5</v>
      </c>
      <c r="J42" s="460">
        <f>SUM(J22:J41)</f>
        <v>1146.2</v>
      </c>
      <c r="K42" s="707"/>
      <c r="L42" s="708"/>
      <c r="M42" s="708"/>
      <c r="N42" s="707"/>
    </row>
    <row r="43" spans="1:14" ht="15.75" hidden="1" customHeight="1" x14ac:dyDescent="0.2">
      <c r="A43" s="275"/>
      <c r="B43" s="275"/>
      <c r="C43" s="287"/>
      <c r="D43" s="461"/>
      <c r="E43" s="280"/>
      <c r="F43" s="280"/>
      <c r="G43" s="280"/>
      <c r="H43" s="462" t="s">
        <v>35</v>
      </c>
      <c r="I43" s="463">
        <f>+I37+I35+I34+I33+I32+I31+I30+I29+I27+I26+I25+I24+I23+I22+I36+I39+I40+I41+I38+I28</f>
        <v>1373.5</v>
      </c>
      <c r="J43" s="463">
        <f>+J37+J35+J34+J33+J32+J31+J30+J29+J27+J26+J25+J24+J23+J22+J36+J39+J40+J41+J38+J28</f>
        <v>1146.1999999999998</v>
      </c>
      <c r="K43" s="464"/>
      <c r="L43" s="465"/>
      <c r="M43" s="465"/>
      <c r="N43" s="464"/>
    </row>
    <row r="44" spans="1:14" ht="16.5" hidden="1" customHeight="1" x14ac:dyDescent="0.2">
      <c r="A44" s="275"/>
      <c r="B44" s="275"/>
      <c r="C44" s="287"/>
      <c r="D44" s="461"/>
      <c r="E44" s="280"/>
      <c r="F44" s="280"/>
      <c r="G44" s="280"/>
      <c r="H44" s="462" t="s">
        <v>36</v>
      </c>
      <c r="I44" s="463"/>
      <c r="J44" s="463"/>
      <c r="K44" s="464"/>
      <c r="L44" s="465"/>
      <c r="M44" s="465"/>
      <c r="N44" s="464"/>
    </row>
    <row r="45" spans="1:14" ht="17.25" hidden="1" customHeight="1" x14ac:dyDescent="0.2">
      <c r="A45" s="275"/>
      <c r="B45" s="275"/>
      <c r="C45" s="287"/>
      <c r="D45" s="461"/>
      <c r="E45" s="280"/>
      <c r="F45" s="280"/>
      <c r="G45" s="280"/>
      <c r="H45" s="462" t="s">
        <v>37</v>
      </c>
      <c r="I45" s="463"/>
      <c r="J45" s="463"/>
      <c r="K45" s="464"/>
      <c r="L45" s="465"/>
      <c r="M45" s="465"/>
      <c r="N45" s="464"/>
    </row>
    <row r="46" spans="1:14" hidden="1" x14ac:dyDescent="0.2">
      <c r="A46" s="275"/>
      <c r="B46" s="275"/>
      <c r="C46" s="287"/>
      <c r="D46" s="461"/>
      <c r="E46" s="280"/>
      <c r="F46" s="280"/>
      <c r="G46" s="280"/>
      <c r="H46" s="462" t="s">
        <v>486</v>
      </c>
      <c r="I46" s="463"/>
      <c r="J46" s="463"/>
      <c r="K46" s="464"/>
      <c r="L46" s="465"/>
      <c r="M46" s="465"/>
      <c r="N46" s="464"/>
    </row>
    <row r="47" spans="1:14" hidden="1" x14ac:dyDescent="0.2">
      <c r="A47" s="275"/>
      <c r="B47" s="275"/>
      <c r="C47" s="287"/>
      <c r="D47" s="461"/>
      <c r="E47" s="280"/>
      <c r="F47" s="280"/>
      <c r="G47" s="280"/>
      <c r="H47" s="462" t="s">
        <v>38</v>
      </c>
      <c r="I47" s="463"/>
      <c r="J47" s="463"/>
      <c r="K47" s="464"/>
      <c r="L47" s="465"/>
      <c r="M47" s="465"/>
      <c r="N47" s="464"/>
    </row>
    <row r="48" spans="1:14" hidden="1" x14ac:dyDescent="0.2">
      <c r="A48" s="275"/>
      <c r="B48" s="275"/>
      <c r="C48" s="287"/>
      <c r="D48" s="461"/>
      <c r="E48" s="280"/>
      <c r="F48" s="280"/>
      <c r="G48" s="280"/>
      <c r="H48" s="462" t="s">
        <v>159</v>
      </c>
      <c r="I48" s="463"/>
      <c r="J48" s="463"/>
      <c r="K48" s="464"/>
      <c r="L48" s="465"/>
      <c r="M48" s="465"/>
      <c r="N48" s="464"/>
    </row>
    <row r="49" spans="1:14" ht="24" customHeight="1" x14ac:dyDescent="0.2">
      <c r="A49" s="836" t="s">
        <v>433</v>
      </c>
      <c r="B49" s="836"/>
      <c r="C49" s="836"/>
      <c r="D49" s="836"/>
      <c r="E49" s="836"/>
      <c r="F49" s="836"/>
      <c r="G49" s="836"/>
      <c r="H49" s="836"/>
      <c r="I49" s="836"/>
      <c r="J49" s="836"/>
      <c r="K49" s="836"/>
      <c r="L49" s="340"/>
      <c r="M49" s="340"/>
      <c r="N49" s="453"/>
    </row>
    <row r="50" spans="1:14" ht="51.75" customHeight="1" x14ac:dyDescent="0.2">
      <c r="A50" s="287" t="s">
        <v>141</v>
      </c>
      <c r="B50" s="287" t="s">
        <v>143</v>
      </c>
      <c r="C50" s="287" t="s">
        <v>141</v>
      </c>
      <c r="D50" s="281" t="s">
        <v>310</v>
      </c>
      <c r="E50" s="346">
        <v>1</v>
      </c>
      <c r="F50" s="280" t="s">
        <v>762</v>
      </c>
      <c r="G50" s="274" t="s">
        <v>665</v>
      </c>
      <c r="H50" s="281" t="s">
        <v>1</v>
      </c>
      <c r="I50" s="297">
        <v>0</v>
      </c>
      <c r="J50" s="297">
        <v>0</v>
      </c>
      <c r="K50" s="266" t="s">
        <v>256</v>
      </c>
      <c r="L50" s="287" t="s">
        <v>915</v>
      </c>
      <c r="M50" s="287" t="s">
        <v>905</v>
      </c>
      <c r="N50" s="266" t="s">
        <v>1297</v>
      </c>
    </row>
    <row r="51" spans="1:14" ht="33" customHeight="1" x14ac:dyDescent="0.2">
      <c r="A51" s="863" t="s">
        <v>141</v>
      </c>
      <c r="B51" s="863" t="s">
        <v>143</v>
      </c>
      <c r="C51" s="863" t="s">
        <v>142</v>
      </c>
      <c r="D51" s="867" t="s">
        <v>523</v>
      </c>
      <c r="E51" s="1010">
        <v>1</v>
      </c>
      <c r="F51" s="1027" t="s">
        <v>758</v>
      </c>
      <c r="G51" s="1027" t="s">
        <v>708</v>
      </c>
      <c r="H51" s="281" t="s">
        <v>1</v>
      </c>
      <c r="I51" s="297">
        <v>150</v>
      </c>
      <c r="J51" s="297">
        <v>137.5</v>
      </c>
      <c r="K51" s="1015" t="s">
        <v>812</v>
      </c>
      <c r="L51" s="863" t="s">
        <v>173</v>
      </c>
      <c r="M51" s="863" t="s">
        <v>173</v>
      </c>
      <c r="N51" s="1015" t="s">
        <v>1181</v>
      </c>
    </row>
    <row r="52" spans="1:14" ht="5.25" hidden="1" customHeight="1" x14ac:dyDescent="0.2">
      <c r="A52" s="863"/>
      <c r="B52" s="863"/>
      <c r="C52" s="863"/>
      <c r="D52" s="867"/>
      <c r="E52" s="1011"/>
      <c r="F52" s="1027"/>
      <c r="G52" s="1027"/>
      <c r="H52" s="281" t="s">
        <v>12</v>
      </c>
      <c r="I52" s="297">
        <v>0</v>
      </c>
      <c r="J52" s="297"/>
      <c r="K52" s="1015"/>
      <c r="L52" s="863"/>
      <c r="M52" s="863"/>
      <c r="N52" s="1015"/>
    </row>
    <row r="53" spans="1:14" ht="24.75" customHeight="1" x14ac:dyDescent="0.2">
      <c r="A53" s="863"/>
      <c r="B53" s="863"/>
      <c r="C53" s="863"/>
      <c r="D53" s="867"/>
      <c r="E53" s="1012"/>
      <c r="F53" s="1027"/>
      <c r="G53" s="1027"/>
      <c r="H53" s="281" t="s">
        <v>3</v>
      </c>
      <c r="I53" s="297">
        <v>150</v>
      </c>
      <c r="J53" s="297">
        <v>136.6</v>
      </c>
      <c r="K53" s="1015"/>
      <c r="L53" s="863"/>
      <c r="M53" s="863"/>
      <c r="N53" s="1015"/>
    </row>
    <row r="54" spans="1:14" ht="56.25" customHeight="1" x14ac:dyDescent="0.2">
      <c r="A54" s="287" t="s">
        <v>141</v>
      </c>
      <c r="B54" s="287" t="s">
        <v>143</v>
      </c>
      <c r="C54" s="287" t="s">
        <v>143</v>
      </c>
      <c r="D54" s="281" t="s">
        <v>588</v>
      </c>
      <c r="E54" s="346">
        <v>1</v>
      </c>
      <c r="F54" s="280" t="s">
        <v>762</v>
      </c>
      <c r="G54" s="274" t="s">
        <v>665</v>
      </c>
      <c r="H54" s="281" t="s">
        <v>1</v>
      </c>
      <c r="I54" s="297">
        <v>61</v>
      </c>
      <c r="J54" s="297">
        <v>60.6</v>
      </c>
      <c r="K54" s="266" t="s">
        <v>256</v>
      </c>
      <c r="L54" s="287" t="s">
        <v>646</v>
      </c>
      <c r="M54" s="680" t="s">
        <v>1300</v>
      </c>
      <c r="N54" s="88" t="s">
        <v>1296</v>
      </c>
    </row>
    <row r="55" spans="1:14" ht="24" customHeight="1" x14ac:dyDescent="0.2">
      <c r="A55" s="703"/>
      <c r="B55" s="704"/>
      <c r="C55" s="687"/>
      <c r="D55" s="310" t="s">
        <v>47</v>
      </c>
      <c r="E55" s="688"/>
      <c r="F55" s="688"/>
      <c r="G55" s="688"/>
      <c r="H55" s="371"/>
      <c r="I55" s="333">
        <f>SUM(I50:I54)</f>
        <v>361</v>
      </c>
      <c r="J55" s="333">
        <f>SUM(J50:J54)</f>
        <v>334.70000000000005</v>
      </c>
      <c r="K55" s="705"/>
      <c r="L55" s="706"/>
      <c r="M55" s="706"/>
      <c r="N55" s="705"/>
    </row>
    <row r="56" spans="1:14" ht="19.5" hidden="1" customHeight="1" x14ac:dyDescent="0.2">
      <c r="A56" s="470"/>
      <c r="B56" s="471"/>
      <c r="C56" s="287"/>
      <c r="D56" s="332"/>
      <c r="E56" s="468"/>
      <c r="F56" s="468"/>
      <c r="G56" s="468"/>
      <c r="H56" s="472" t="s">
        <v>35</v>
      </c>
      <c r="I56" s="463">
        <f>+I50+I54+I51</f>
        <v>211</v>
      </c>
      <c r="J56" s="463">
        <f>+J50+J54+J51</f>
        <v>198.1</v>
      </c>
      <c r="K56" s="197"/>
      <c r="L56" s="270"/>
      <c r="M56" s="270"/>
      <c r="N56" s="197"/>
    </row>
    <row r="57" spans="1:14" ht="16.5" hidden="1" customHeight="1" x14ac:dyDescent="0.2">
      <c r="A57" s="470"/>
      <c r="B57" s="471"/>
      <c r="C57" s="287"/>
      <c r="D57" s="332"/>
      <c r="E57" s="468"/>
      <c r="F57" s="468"/>
      <c r="G57" s="468"/>
      <c r="H57" s="472" t="s">
        <v>36</v>
      </c>
      <c r="I57" s="463">
        <f>+I53</f>
        <v>150</v>
      </c>
      <c r="J57" s="463">
        <f>+J53</f>
        <v>136.6</v>
      </c>
      <c r="K57" s="197"/>
      <c r="L57" s="270"/>
      <c r="M57" s="270"/>
      <c r="N57" s="197"/>
    </row>
    <row r="58" spans="1:14" ht="16.5" hidden="1" customHeight="1" x14ac:dyDescent="0.2">
      <c r="A58" s="470"/>
      <c r="B58" s="471"/>
      <c r="C58" s="287"/>
      <c r="D58" s="332"/>
      <c r="E58" s="468"/>
      <c r="F58" s="468"/>
      <c r="G58" s="468"/>
      <c r="H58" s="472" t="s">
        <v>159</v>
      </c>
      <c r="I58" s="463"/>
      <c r="J58" s="463"/>
      <c r="K58" s="197"/>
      <c r="L58" s="270"/>
      <c r="M58" s="270"/>
      <c r="N58" s="197"/>
    </row>
    <row r="59" spans="1:14" ht="16.5" hidden="1" customHeight="1" x14ac:dyDescent="0.2">
      <c r="A59" s="470"/>
      <c r="B59" s="471"/>
      <c r="C59" s="287"/>
      <c r="D59" s="332"/>
      <c r="E59" s="468"/>
      <c r="F59" s="468"/>
      <c r="G59" s="468"/>
      <c r="H59" s="472" t="s">
        <v>486</v>
      </c>
      <c r="I59" s="463">
        <f>+I52</f>
        <v>0</v>
      </c>
      <c r="J59" s="463">
        <f>+J52</f>
        <v>0</v>
      </c>
      <c r="K59" s="197"/>
      <c r="L59" s="270"/>
      <c r="M59" s="270"/>
      <c r="N59" s="197"/>
    </row>
    <row r="60" spans="1:14" ht="13.5" hidden="1" customHeight="1" x14ac:dyDescent="0.2">
      <c r="A60" s="470"/>
      <c r="B60" s="471"/>
      <c r="C60" s="287"/>
      <c r="D60" s="281"/>
      <c r="E60" s="280"/>
      <c r="F60" s="280"/>
      <c r="G60" s="280"/>
      <c r="H60" s="469" t="s">
        <v>37</v>
      </c>
      <c r="I60" s="375"/>
      <c r="J60" s="375"/>
      <c r="K60" s="197"/>
      <c r="L60" s="270"/>
      <c r="M60" s="270"/>
      <c r="N60" s="197"/>
    </row>
    <row r="61" spans="1:14" ht="15.75" customHeight="1" x14ac:dyDescent="0.2">
      <c r="A61" s="1035" t="s">
        <v>435</v>
      </c>
      <c r="B61" s="1035"/>
      <c r="C61" s="1035"/>
      <c r="D61" s="1035"/>
      <c r="E61" s="1035"/>
      <c r="F61" s="1035"/>
      <c r="G61" s="1035"/>
      <c r="H61" s="1035"/>
      <c r="I61" s="1035"/>
      <c r="J61" s="1035"/>
      <c r="K61" s="1035"/>
      <c r="L61" s="452"/>
      <c r="M61" s="452"/>
      <c r="N61" s="453"/>
    </row>
    <row r="62" spans="1:14" ht="69" customHeight="1" x14ac:dyDescent="0.2">
      <c r="A62" s="318" t="s">
        <v>141</v>
      </c>
      <c r="B62" s="318" t="s">
        <v>144</v>
      </c>
      <c r="C62" s="473" t="s">
        <v>141</v>
      </c>
      <c r="D62" s="351" t="s">
        <v>1122</v>
      </c>
      <c r="E62" s="474">
        <v>1</v>
      </c>
      <c r="F62" s="467" t="s">
        <v>882</v>
      </c>
      <c r="G62" s="466" t="s">
        <v>665</v>
      </c>
      <c r="H62" s="351" t="s">
        <v>14</v>
      </c>
      <c r="I62" s="297">
        <v>1589.5</v>
      </c>
      <c r="J62" s="297">
        <v>1639.8</v>
      </c>
      <c r="K62" s="266" t="s">
        <v>177</v>
      </c>
      <c r="L62" s="270" t="s">
        <v>610</v>
      </c>
      <c r="M62" s="270">
        <v>59</v>
      </c>
      <c r="N62" s="281" t="s">
        <v>1198</v>
      </c>
    </row>
    <row r="63" spans="1:14" ht="48.75" customHeight="1" x14ac:dyDescent="0.2">
      <c r="A63" s="318" t="s">
        <v>141</v>
      </c>
      <c r="B63" s="318" t="s">
        <v>144</v>
      </c>
      <c r="C63" s="473" t="s">
        <v>142</v>
      </c>
      <c r="D63" s="351" t="s">
        <v>589</v>
      </c>
      <c r="E63" s="475">
        <v>1</v>
      </c>
      <c r="F63" s="476" t="s">
        <v>883</v>
      </c>
      <c r="G63" s="455" t="s">
        <v>665</v>
      </c>
      <c r="H63" s="351" t="s">
        <v>14</v>
      </c>
      <c r="I63" s="300">
        <v>106.3</v>
      </c>
      <c r="J63" s="300">
        <v>61.3</v>
      </c>
      <c r="K63" s="284" t="s">
        <v>343</v>
      </c>
      <c r="L63" s="270">
        <v>45</v>
      </c>
      <c r="M63" s="270">
        <v>63</v>
      </c>
      <c r="N63" s="266" t="s">
        <v>1199</v>
      </c>
    </row>
    <row r="64" spans="1:14" ht="23.25" customHeight="1" x14ac:dyDescent="0.2">
      <c r="A64" s="1007" t="s">
        <v>141</v>
      </c>
      <c r="B64" s="1007" t="s">
        <v>144</v>
      </c>
      <c r="C64" s="1032" t="s">
        <v>143</v>
      </c>
      <c r="D64" s="1054" t="s">
        <v>1302</v>
      </c>
      <c r="E64" s="1036">
        <v>1</v>
      </c>
      <c r="F64" s="1037" t="s">
        <v>884</v>
      </c>
      <c r="G64" s="1037" t="s">
        <v>665</v>
      </c>
      <c r="H64" s="709" t="s">
        <v>14</v>
      </c>
      <c r="I64" s="710">
        <v>959.8</v>
      </c>
      <c r="J64" s="710">
        <v>969.7</v>
      </c>
      <c r="K64" s="1016" t="s">
        <v>176</v>
      </c>
      <c r="L64" s="1022" t="s">
        <v>611</v>
      </c>
      <c r="M64" s="1022">
        <v>41</v>
      </c>
      <c r="N64" s="1016" t="s">
        <v>1200</v>
      </c>
    </row>
    <row r="65" spans="1:14" ht="18.75" customHeight="1" x14ac:dyDescent="0.2">
      <c r="A65" s="1007"/>
      <c r="B65" s="1007"/>
      <c r="C65" s="1032"/>
      <c r="D65" s="1054"/>
      <c r="E65" s="1036"/>
      <c r="F65" s="1037"/>
      <c r="G65" s="1037"/>
      <c r="H65" s="709" t="s">
        <v>1</v>
      </c>
      <c r="I65" s="711">
        <f>+I79</f>
        <v>20</v>
      </c>
      <c r="J65" s="711">
        <f>+J79</f>
        <v>20</v>
      </c>
      <c r="K65" s="1016"/>
      <c r="L65" s="1007"/>
      <c r="M65" s="1007"/>
      <c r="N65" s="1016"/>
    </row>
    <row r="66" spans="1:14" ht="36.75" customHeight="1" x14ac:dyDescent="0.2">
      <c r="A66" s="1007"/>
      <c r="B66" s="1007"/>
      <c r="C66" s="1032"/>
      <c r="D66" s="1054"/>
      <c r="E66" s="1036"/>
      <c r="F66" s="1037"/>
      <c r="G66" s="1037"/>
      <c r="H66" s="709" t="s">
        <v>3</v>
      </c>
      <c r="I66" s="711">
        <f>+I78</f>
        <v>34</v>
      </c>
      <c r="J66" s="711">
        <f>+J78</f>
        <v>0</v>
      </c>
      <c r="K66" s="1016"/>
      <c r="L66" s="1007"/>
      <c r="M66" s="1007"/>
      <c r="N66" s="1016"/>
    </row>
    <row r="67" spans="1:14" ht="17.25" hidden="1" customHeight="1" x14ac:dyDescent="0.2">
      <c r="A67" s="1007"/>
      <c r="B67" s="1007"/>
      <c r="C67" s="1032"/>
      <c r="D67" s="1054"/>
      <c r="E67" s="1036"/>
      <c r="F67" s="1037"/>
      <c r="G67" s="1037"/>
      <c r="H67" s="709" t="s">
        <v>4</v>
      </c>
      <c r="I67" s="711"/>
      <c r="J67" s="711"/>
      <c r="K67" s="1016"/>
      <c r="L67" s="1007"/>
      <c r="M67" s="1007"/>
      <c r="N67" s="1016"/>
    </row>
    <row r="68" spans="1:14" ht="17.25" hidden="1" customHeight="1" x14ac:dyDescent="0.2">
      <c r="A68" s="1007"/>
      <c r="B68" s="1007"/>
      <c r="C68" s="1032"/>
      <c r="D68" s="1054"/>
      <c r="E68" s="1036"/>
      <c r="F68" s="1037"/>
      <c r="G68" s="1037"/>
      <c r="H68" s="709" t="s">
        <v>12</v>
      </c>
      <c r="I68" s="711"/>
      <c r="J68" s="711"/>
      <c r="K68" s="1016"/>
      <c r="L68" s="1007"/>
      <c r="M68" s="1007"/>
      <c r="N68" s="1016"/>
    </row>
    <row r="69" spans="1:14" s="533" customFormat="1" ht="22.5" hidden="1" customHeight="1" x14ac:dyDescent="0.2">
      <c r="A69" s="1007"/>
      <c r="B69" s="1007"/>
      <c r="C69" s="1032"/>
      <c r="D69" s="1054"/>
      <c r="E69" s="712"/>
      <c r="F69" s="712"/>
      <c r="G69" s="712"/>
      <c r="H69" s="709" t="s">
        <v>11</v>
      </c>
      <c r="I69" s="711"/>
      <c r="J69" s="711"/>
      <c r="K69" s="1016"/>
      <c r="L69" s="1007"/>
      <c r="M69" s="1007"/>
      <c r="N69" s="1016"/>
    </row>
    <row r="70" spans="1:14" s="533" customFormat="1" ht="54.75" customHeight="1" x14ac:dyDescent="0.2">
      <c r="A70" s="1006" t="s">
        <v>141</v>
      </c>
      <c r="B70" s="1006" t="s">
        <v>144</v>
      </c>
      <c r="C70" s="1038" t="s">
        <v>315</v>
      </c>
      <c r="D70" s="1027" t="s">
        <v>233</v>
      </c>
      <c r="E70" s="474">
        <v>1</v>
      </c>
      <c r="F70" s="467" t="s">
        <v>885</v>
      </c>
      <c r="G70" s="1027" t="s">
        <v>665</v>
      </c>
      <c r="H70" s="467" t="s">
        <v>14</v>
      </c>
      <c r="I70" s="479">
        <v>9.3000000000000007</v>
      </c>
      <c r="J70" s="479">
        <v>9.3000000000000007</v>
      </c>
      <c r="K70" s="480" t="s">
        <v>895</v>
      </c>
      <c r="L70" s="481" t="s">
        <v>896</v>
      </c>
      <c r="M70" s="481" t="s">
        <v>896</v>
      </c>
      <c r="N70" s="480" t="s">
        <v>1158</v>
      </c>
    </row>
    <row r="71" spans="1:14" s="533" customFormat="1" ht="57.75" customHeight="1" x14ac:dyDescent="0.2">
      <c r="A71" s="1006"/>
      <c r="B71" s="1006"/>
      <c r="C71" s="1038"/>
      <c r="D71" s="1027"/>
      <c r="E71" s="474">
        <v>2</v>
      </c>
      <c r="F71" s="467" t="s">
        <v>886</v>
      </c>
      <c r="G71" s="1027"/>
      <c r="H71" s="467" t="s">
        <v>14</v>
      </c>
      <c r="I71" s="479">
        <v>6.8</v>
      </c>
      <c r="J71" s="479">
        <v>6.8</v>
      </c>
      <c r="K71" s="480" t="s">
        <v>895</v>
      </c>
      <c r="L71" s="481" t="s">
        <v>897</v>
      </c>
      <c r="M71" s="481" t="s">
        <v>897</v>
      </c>
      <c r="N71" s="480" t="s">
        <v>1158</v>
      </c>
    </row>
    <row r="72" spans="1:14" s="533" customFormat="1" ht="42.75" hidden="1" customHeight="1" x14ac:dyDescent="0.2">
      <c r="A72" s="288" t="s">
        <v>141</v>
      </c>
      <c r="B72" s="288" t="s">
        <v>144</v>
      </c>
      <c r="C72" s="478" t="s">
        <v>316</v>
      </c>
      <c r="D72" s="467" t="s">
        <v>29</v>
      </c>
      <c r="E72" s="467"/>
      <c r="F72" s="467"/>
      <c r="G72" s="467"/>
      <c r="H72" s="467" t="s">
        <v>14</v>
      </c>
      <c r="I72" s="479"/>
      <c r="J72" s="479"/>
      <c r="K72" s="482" t="s">
        <v>451</v>
      </c>
      <c r="L72" s="481"/>
      <c r="M72" s="481"/>
      <c r="N72" s="482" t="s">
        <v>451</v>
      </c>
    </row>
    <row r="73" spans="1:14" s="533" customFormat="1" ht="72" customHeight="1" x14ac:dyDescent="0.2">
      <c r="A73" s="288" t="s">
        <v>141</v>
      </c>
      <c r="B73" s="288" t="s">
        <v>144</v>
      </c>
      <c r="C73" s="478" t="s">
        <v>317</v>
      </c>
      <c r="D73" s="467" t="s">
        <v>1123</v>
      </c>
      <c r="E73" s="467">
        <v>1</v>
      </c>
      <c r="F73" s="467" t="s">
        <v>887</v>
      </c>
      <c r="G73" s="467" t="s">
        <v>665</v>
      </c>
      <c r="H73" s="467" t="s">
        <v>14</v>
      </c>
      <c r="I73" s="479">
        <v>250.9</v>
      </c>
      <c r="J73" s="479">
        <v>250.8</v>
      </c>
      <c r="K73" s="482" t="s">
        <v>451</v>
      </c>
      <c r="L73" s="481" t="s">
        <v>544</v>
      </c>
      <c r="M73" s="481" t="s">
        <v>544</v>
      </c>
      <c r="N73" s="482" t="s">
        <v>1182</v>
      </c>
    </row>
    <row r="74" spans="1:14" s="533" customFormat="1" ht="47.25" hidden="1" customHeight="1" x14ac:dyDescent="0.2">
      <c r="A74" s="288" t="s">
        <v>141</v>
      </c>
      <c r="B74" s="288" t="s">
        <v>144</v>
      </c>
      <c r="C74" s="478" t="s">
        <v>318</v>
      </c>
      <c r="D74" s="280" t="s">
        <v>1124</v>
      </c>
      <c r="E74" s="280"/>
      <c r="F74" s="280"/>
      <c r="G74" s="280" t="s">
        <v>665</v>
      </c>
      <c r="H74" s="467" t="s">
        <v>14</v>
      </c>
      <c r="I74" s="479"/>
      <c r="J74" s="479"/>
      <c r="K74" s="482" t="s">
        <v>452</v>
      </c>
      <c r="L74" s="483"/>
      <c r="M74" s="483"/>
      <c r="N74" s="482" t="s">
        <v>452</v>
      </c>
    </row>
    <row r="75" spans="1:14" s="533" customFormat="1" ht="49.5" customHeight="1" x14ac:dyDescent="0.2">
      <c r="A75" s="1033" t="s">
        <v>141</v>
      </c>
      <c r="B75" s="1033" t="s">
        <v>144</v>
      </c>
      <c r="C75" s="1039" t="s">
        <v>319</v>
      </c>
      <c r="D75" s="1004" t="s">
        <v>600</v>
      </c>
      <c r="E75" s="280">
        <v>1</v>
      </c>
      <c r="F75" s="280" t="s">
        <v>888</v>
      </c>
      <c r="G75" s="280" t="s">
        <v>665</v>
      </c>
      <c r="H75" s="280" t="s">
        <v>14</v>
      </c>
      <c r="I75" s="479">
        <v>209.3</v>
      </c>
      <c r="J75" s="479">
        <v>228.8</v>
      </c>
      <c r="K75" s="1017" t="s">
        <v>452</v>
      </c>
      <c r="L75" s="483" t="s">
        <v>900</v>
      </c>
      <c r="M75" s="483" t="s">
        <v>900</v>
      </c>
      <c r="N75" s="1017" t="s">
        <v>1183</v>
      </c>
    </row>
    <row r="76" spans="1:14" s="533" customFormat="1" ht="32.25" hidden="1" customHeight="1" x14ac:dyDescent="0.2">
      <c r="A76" s="1033"/>
      <c r="B76" s="1033"/>
      <c r="C76" s="1039"/>
      <c r="D76" s="1004"/>
      <c r="E76" s="280"/>
      <c r="F76" s="280"/>
      <c r="G76" s="280"/>
      <c r="H76" s="280"/>
      <c r="I76" s="479"/>
      <c r="J76" s="479"/>
      <c r="K76" s="1017"/>
      <c r="L76" s="483"/>
      <c r="M76" s="483"/>
      <c r="N76" s="1017"/>
    </row>
    <row r="77" spans="1:14" s="533" customFormat="1" ht="24" hidden="1" customHeight="1" x14ac:dyDescent="0.2">
      <c r="A77" s="1033"/>
      <c r="B77" s="1033"/>
      <c r="C77" s="1039"/>
      <c r="D77" s="1004"/>
      <c r="E77" s="280"/>
      <c r="F77" s="280"/>
      <c r="G77" s="280"/>
      <c r="H77" s="280"/>
      <c r="I77" s="479"/>
      <c r="J77" s="479"/>
      <c r="K77" s="1017"/>
      <c r="L77" s="483"/>
      <c r="M77" s="483"/>
      <c r="N77" s="1017"/>
    </row>
    <row r="78" spans="1:14" s="533" customFormat="1" ht="33" customHeight="1" x14ac:dyDescent="0.2">
      <c r="A78" s="1006" t="s">
        <v>141</v>
      </c>
      <c r="B78" s="1006" t="s">
        <v>144</v>
      </c>
      <c r="C78" s="1038" t="s">
        <v>320</v>
      </c>
      <c r="D78" s="1027" t="s">
        <v>258</v>
      </c>
      <c r="E78" s="1005">
        <v>1</v>
      </c>
      <c r="F78" s="1027" t="s">
        <v>666</v>
      </c>
      <c r="G78" s="1027" t="s">
        <v>708</v>
      </c>
      <c r="H78" s="467" t="s">
        <v>3</v>
      </c>
      <c r="I78" s="479">
        <v>34</v>
      </c>
      <c r="J78" s="479">
        <v>0</v>
      </c>
      <c r="K78" s="1018" t="s">
        <v>453</v>
      </c>
      <c r="L78" s="1023" t="s">
        <v>517</v>
      </c>
      <c r="M78" s="1023" t="s">
        <v>517</v>
      </c>
      <c r="N78" s="1018" t="s">
        <v>1201</v>
      </c>
    </row>
    <row r="79" spans="1:14" s="533" customFormat="1" ht="27" customHeight="1" x14ac:dyDescent="0.2">
      <c r="A79" s="1006"/>
      <c r="B79" s="1006"/>
      <c r="C79" s="1038"/>
      <c r="D79" s="1027"/>
      <c r="E79" s="1005"/>
      <c r="F79" s="1027"/>
      <c r="G79" s="1027"/>
      <c r="H79" s="467" t="s">
        <v>1</v>
      </c>
      <c r="I79" s="479">
        <v>20</v>
      </c>
      <c r="J79" s="479">
        <v>20</v>
      </c>
      <c r="K79" s="1018"/>
      <c r="L79" s="1023"/>
      <c r="M79" s="1023"/>
      <c r="N79" s="1018"/>
    </row>
    <row r="80" spans="1:14" s="533" customFormat="1" ht="21" hidden="1" customHeight="1" x14ac:dyDescent="0.2">
      <c r="A80" s="1006"/>
      <c r="B80" s="1006"/>
      <c r="C80" s="1038"/>
      <c r="D80" s="1027"/>
      <c r="E80" s="467"/>
      <c r="F80" s="467"/>
      <c r="G80" s="467"/>
      <c r="H80" s="467" t="s">
        <v>12</v>
      </c>
      <c r="I80" s="479"/>
      <c r="J80" s="479"/>
      <c r="K80" s="1018"/>
      <c r="L80" s="1023"/>
      <c r="M80" s="1023"/>
      <c r="N80" s="1018"/>
    </row>
    <row r="81" spans="1:14" s="533" customFormat="1" ht="21" hidden="1" customHeight="1" x14ac:dyDescent="0.2">
      <c r="A81" s="1006"/>
      <c r="B81" s="1006"/>
      <c r="C81" s="1038"/>
      <c r="D81" s="1027"/>
      <c r="E81" s="467"/>
      <c r="F81" s="467"/>
      <c r="G81" s="467"/>
      <c r="H81" s="467" t="s">
        <v>14</v>
      </c>
      <c r="I81" s="479"/>
      <c r="J81" s="479"/>
      <c r="K81" s="1018"/>
      <c r="L81" s="1023"/>
      <c r="M81" s="1023"/>
      <c r="N81" s="1018"/>
    </row>
    <row r="82" spans="1:14" s="533" customFormat="1" ht="20.25" hidden="1" customHeight="1" x14ac:dyDescent="0.2">
      <c r="A82" s="1034"/>
      <c r="B82" s="1034"/>
      <c r="C82" s="1042"/>
      <c r="D82" s="1041"/>
      <c r="E82" s="534"/>
      <c r="F82" s="534"/>
      <c r="G82" s="534"/>
      <c r="H82" s="534"/>
      <c r="I82" s="535"/>
      <c r="J82" s="535"/>
      <c r="K82" s="1019"/>
      <c r="L82" s="1024"/>
      <c r="M82" s="1024"/>
      <c r="N82" s="1019"/>
    </row>
    <row r="83" spans="1:14" s="533" customFormat="1" ht="21" hidden="1" customHeight="1" x14ac:dyDescent="0.2">
      <c r="A83" s="1034"/>
      <c r="B83" s="1034"/>
      <c r="C83" s="1042"/>
      <c r="D83" s="1041"/>
      <c r="E83" s="534"/>
      <c r="F83" s="534"/>
      <c r="G83" s="534"/>
      <c r="H83" s="534"/>
      <c r="I83" s="535"/>
      <c r="J83" s="535"/>
      <c r="K83" s="1019"/>
      <c r="L83" s="1024"/>
      <c r="M83" s="1024"/>
      <c r="N83" s="1019"/>
    </row>
    <row r="84" spans="1:14" s="533" customFormat="1" ht="31.5" hidden="1" customHeight="1" x14ac:dyDescent="0.2">
      <c r="A84" s="288" t="s">
        <v>141</v>
      </c>
      <c r="B84" s="288" t="s">
        <v>144</v>
      </c>
      <c r="C84" s="478" t="s">
        <v>321</v>
      </c>
      <c r="D84" s="467" t="s">
        <v>162</v>
      </c>
      <c r="E84" s="467"/>
      <c r="F84" s="467"/>
      <c r="G84" s="467"/>
      <c r="H84" s="467" t="s">
        <v>14</v>
      </c>
      <c r="I84" s="479"/>
      <c r="J84" s="479"/>
      <c r="K84" s="482" t="s">
        <v>512</v>
      </c>
      <c r="L84" s="486"/>
      <c r="M84" s="486"/>
      <c r="N84" s="482" t="s">
        <v>512</v>
      </c>
    </row>
    <row r="85" spans="1:14" s="533" customFormat="1" ht="29.25" hidden="1" customHeight="1" x14ac:dyDescent="0.2">
      <c r="A85" s="288" t="s">
        <v>141</v>
      </c>
      <c r="B85" s="288" t="s">
        <v>144</v>
      </c>
      <c r="C85" s="478" t="s">
        <v>322</v>
      </c>
      <c r="D85" s="467" t="s">
        <v>163</v>
      </c>
      <c r="E85" s="467"/>
      <c r="F85" s="467"/>
      <c r="G85" s="467"/>
      <c r="H85" s="467" t="s">
        <v>14</v>
      </c>
      <c r="I85" s="479"/>
      <c r="J85" s="479"/>
      <c r="K85" s="480" t="s">
        <v>512</v>
      </c>
      <c r="L85" s="475"/>
      <c r="M85" s="475"/>
      <c r="N85" s="480" t="s">
        <v>512</v>
      </c>
    </row>
    <row r="86" spans="1:14" s="533" customFormat="1" ht="57.75" customHeight="1" x14ac:dyDescent="0.2">
      <c r="A86" s="1033" t="s">
        <v>141</v>
      </c>
      <c r="B86" s="1033" t="s">
        <v>144</v>
      </c>
      <c r="C86" s="1039" t="s">
        <v>479</v>
      </c>
      <c r="D86" s="1004" t="s">
        <v>590</v>
      </c>
      <c r="E86" s="346">
        <v>1</v>
      </c>
      <c r="F86" s="280" t="s">
        <v>890</v>
      </c>
      <c r="G86" s="1004" t="s">
        <v>665</v>
      </c>
      <c r="H86" s="280" t="s">
        <v>14</v>
      </c>
      <c r="I86" s="479">
        <v>104.5</v>
      </c>
      <c r="J86" s="479">
        <v>104.5</v>
      </c>
      <c r="K86" s="480" t="s">
        <v>455</v>
      </c>
      <c r="L86" s="481" t="s">
        <v>599</v>
      </c>
      <c r="M86" s="481" t="s">
        <v>599</v>
      </c>
      <c r="N86" s="480" t="s">
        <v>1184</v>
      </c>
    </row>
    <row r="87" spans="1:14" s="533" customFormat="1" ht="56.25" customHeight="1" x14ac:dyDescent="0.2">
      <c r="A87" s="1033"/>
      <c r="B87" s="1033"/>
      <c r="C87" s="1039"/>
      <c r="D87" s="1004"/>
      <c r="E87" s="346">
        <v>2</v>
      </c>
      <c r="F87" s="280" t="s">
        <v>889</v>
      </c>
      <c r="G87" s="1004"/>
      <c r="H87" s="280" t="s">
        <v>14</v>
      </c>
      <c r="I87" s="479">
        <v>10</v>
      </c>
      <c r="J87" s="479">
        <v>3.2</v>
      </c>
      <c r="K87" s="480" t="s">
        <v>898</v>
      </c>
      <c r="L87" s="481" t="s">
        <v>901</v>
      </c>
      <c r="M87" s="481" t="s">
        <v>901</v>
      </c>
      <c r="N87" s="480" t="s">
        <v>1158</v>
      </c>
    </row>
    <row r="88" spans="1:14" s="533" customFormat="1" ht="50.25" customHeight="1" x14ac:dyDescent="0.2">
      <c r="A88" s="272" t="s">
        <v>141</v>
      </c>
      <c r="B88" s="272" t="s">
        <v>144</v>
      </c>
      <c r="C88" s="481" t="s">
        <v>323</v>
      </c>
      <c r="D88" s="280" t="s">
        <v>314</v>
      </c>
      <c r="E88" s="280">
        <v>1</v>
      </c>
      <c r="F88" s="280" t="s">
        <v>891</v>
      </c>
      <c r="G88" s="280" t="s">
        <v>665</v>
      </c>
      <c r="H88" s="280" t="s">
        <v>14</v>
      </c>
      <c r="I88" s="479">
        <v>131.4</v>
      </c>
      <c r="J88" s="479">
        <v>131.30000000000001</v>
      </c>
      <c r="K88" s="480" t="s">
        <v>454</v>
      </c>
      <c r="L88" s="481" t="s">
        <v>545</v>
      </c>
      <c r="M88" s="481" t="s">
        <v>545</v>
      </c>
      <c r="N88" s="480" t="s">
        <v>1202</v>
      </c>
    </row>
    <row r="89" spans="1:14" s="533" customFormat="1" ht="36" hidden="1" customHeight="1" x14ac:dyDescent="0.2">
      <c r="A89" s="272" t="s">
        <v>141</v>
      </c>
      <c r="B89" s="272" t="s">
        <v>144</v>
      </c>
      <c r="C89" s="481" t="s">
        <v>324</v>
      </c>
      <c r="D89" s="280" t="s">
        <v>337</v>
      </c>
      <c r="E89" s="280"/>
      <c r="F89" s="280"/>
      <c r="G89" s="280"/>
      <c r="H89" s="280" t="s">
        <v>14</v>
      </c>
      <c r="I89" s="479"/>
      <c r="J89" s="479"/>
      <c r="K89" s="480" t="s">
        <v>456</v>
      </c>
      <c r="L89" s="481"/>
      <c r="M89" s="481"/>
      <c r="N89" s="480" t="s">
        <v>456</v>
      </c>
    </row>
    <row r="90" spans="1:14" s="78" customFormat="1" ht="57.75" customHeight="1" x14ac:dyDescent="0.2">
      <c r="A90" s="1029" t="s">
        <v>142</v>
      </c>
      <c r="B90" s="1029" t="s">
        <v>142</v>
      </c>
      <c r="C90" s="1029" t="s">
        <v>144</v>
      </c>
      <c r="D90" s="867" t="s">
        <v>388</v>
      </c>
      <c r="E90" s="280">
        <v>1</v>
      </c>
      <c r="F90" s="280" t="s">
        <v>892</v>
      </c>
      <c r="G90" s="280" t="s">
        <v>665</v>
      </c>
      <c r="H90" s="281" t="s">
        <v>14</v>
      </c>
      <c r="I90" s="276">
        <v>195</v>
      </c>
      <c r="J90" s="276">
        <v>176.4</v>
      </c>
      <c r="K90" s="275" t="s">
        <v>902</v>
      </c>
      <c r="L90" s="487" t="s">
        <v>903</v>
      </c>
      <c r="M90" s="487" t="s">
        <v>903</v>
      </c>
      <c r="N90" s="275" t="s">
        <v>1185</v>
      </c>
    </row>
    <row r="91" spans="1:14" s="78" customFormat="1" ht="57.75" customHeight="1" x14ac:dyDescent="0.2">
      <c r="A91" s="1029"/>
      <c r="B91" s="1029"/>
      <c r="C91" s="1029"/>
      <c r="D91" s="867"/>
      <c r="E91" s="280">
        <v>2</v>
      </c>
      <c r="F91" s="280" t="s">
        <v>906</v>
      </c>
      <c r="G91" s="280" t="s">
        <v>665</v>
      </c>
      <c r="H91" s="281" t="s">
        <v>1</v>
      </c>
      <c r="I91" s="276">
        <v>22.1</v>
      </c>
      <c r="J91" s="276">
        <v>22</v>
      </c>
      <c r="K91" s="275" t="s">
        <v>912</v>
      </c>
      <c r="L91" s="487" t="s">
        <v>778</v>
      </c>
      <c r="M91" s="487" t="s">
        <v>179</v>
      </c>
      <c r="N91" s="275" t="s">
        <v>1159</v>
      </c>
    </row>
    <row r="92" spans="1:14" s="78" customFormat="1" ht="69" customHeight="1" x14ac:dyDescent="0.2">
      <c r="A92" s="1029"/>
      <c r="B92" s="1029"/>
      <c r="C92" s="1029"/>
      <c r="D92" s="867"/>
      <c r="E92" s="280">
        <v>3</v>
      </c>
      <c r="F92" s="280" t="s">
        <v>893</v>
      </c>
      <c r="G92" s="280" t="s">
        <v>665</v>
      </c>
      <c r="H92" s="281" t="s">
        <v>14</v>
      </c>
      <c r="I92" s="276">
        <v>6.7</v>
      </c>
      <c r="J92" s="276">
        <v>6.7</v>
      </c>
      <c r="K92" s="275" t="s">
        <v>894</v>
      </c>
      <c r="L92" s="487" t="s">
        <v>904</v>
      </c>
      <c r="M92" s="487" t="s">
        <v>904</v>
      </c>
      <c r="N92" s="275" t="s">
        <v>1160</v>
      </c>
    </row>
    <row r="93" spans="1:14" s="78" customFormat="1" ht="31.5" customHeight="1" x14ac:dyDescent="0.2">
      <c r="A93" s="863" t="s">
        <v>142</v>
      </c>
      <c r="B93" s="863" t="s">
        <v>142</v>
      </c>
      <c r="C93" s="863" t="s">
        <v>145</v>
      </c>
      <c r="D93" s="867" t="s">
        <v>254</v>
      </c>
      <c r="E93" s="1005">
        <v>1</v>
      </c>
      <c r="F93" s="1004" t="s">
        <v>759</v>
      </c>
      <c r="G93" s="1027" t="s">
        <v>708</v>
      </c>
      <c r="H93" s="281" t="s">
        <v>1</v>
      </c>
      <c r="I93" s="276">
        <v>15.5</v>
      </c>
      <c r="J93" s="276">
        <v>0.2</v>
      </c>
      <c r="K93" s="1020" t="s">
        <v>281</v>
      </c>
      <c r="L93" s="1025" t="s">
        <v>535</v>
      </c>
      <c r="M93" s="1025" t="s">
        <v>535</v>
      </c>
      <c r="N93" s="1020" t="s">
        <v>1203</v>
      </c>
    </row>
    <row r="94" spans="1:14" s="78" customFormat="1" ht="35.25" customHeight="1" x14ac:dyDescent="0.2">
      <c r="A94" s="863"/>
      <c r="B94" s="863"/>
      <c r="C94" s="863"/>
      <c r="D94" s="867"/>
      <c r="E94" s="1005"/>
      <c r="F94" s="1004"/>
      <c r="G94" s="1027"/>
      <c r="H94" s="281" t="s">
        <v>3</v>
      </c>
      <c r="I94" s="271">
        <v>38</v>
      </c>
      <c r="J94" s="271">
        <v>29</v>
      </c>
      <c r="K94" s="1020"/>
      <c r="L94" s="1026"/>
      <c r="M94" s="1026"/>
      <c r="N94" s="1020"/>
    </row>
    <row r="95" spans="1:14" ht="54" customHeight="1" x14ac:dyDescent="0.2">
      <c r="A95" s="287" t="s">
        <v>141</v>
      </c>
      <c r="B95" s="287" t="s">
        <v>144</v>
      </c>
      <c r="C95" s="287" t="s">
        <v>146</v>
      </c>
      <c r="D95" s="281" t="s">
        <v>39</v>
      </c>
      <c r="E95" s="346">
        <v>1</v>
      </c>
      <c r="F95" s="455" t="s">
        <v>760</v>
      </c>
      <c r="G95" s="289" t="s">
        <v>665</v>
      </c>
      <c r="H95" s="281" t="s">
        <v>1</v>
      </c>
      <c r="I95" s="276">
        <v>70</v>
      </c>
      <c r="J95" s="276">
        <v>66</v>
      </c>
      <c r="K95" s="266" t="s">
        <v>51</v>
      </c>
      <c r="L95" s="270">
        <v>3</v>
      </c>
      <c r="M95" s="270">
        <v>4</v>
      </c>
      <c r="N95" s="266" t="s">
        <v>1204</v>
      </c>
    </row>
    <row r="96" spans="1:14" ht="45" customHeight="1" x14ac:dyDescent="0.2">
      <c r="A96" s="287" t="s">
        <v>141</v>
      </c>
      <c r="B96" s="287" t="s">
        <v>144</v>
      </c>
      <c r="C96" s="287" t="s">
        <v>147</v>
      </c>
      <c r="D96" s="281" t="s">
        <v>288</v>
      </c>
      <c r="E96" s="346">
        <v>1</v>
      </c>
      <c r="F96" s="488" t="s">
        <v>761</v>
      </c>
      <c r="G96" s="467" t="s">
        <v>665</v>
      </c>
      <c r="H96" s="281" t="s">
        <v>1</v>
      </c>
      <c r="I96" s="276">
        <v>115</v>
      </c>
      <c r="J96" s="276">
        <v>114</v>
      </c>
      <c r="K96" s="266" t="s">
        <v>52</v>
      </c>
      <c r="L96" s="270">
        <v>100</v>
      </c>
      <c r="M96" s="270">
        <v>100</v>
      </c>
      <c r="N96" s="266" t="s">
        <v>1205</v>
      </c>
    </row>
    <row r="97" spans="1:14" ht="24" customHeight="1" x14ac:dyDescent="0.2">
      <c r="A97" s="477"/>
      <c r="B97" s="477"/>
      <c r="C97" s="687"/>
      <c r="D97" s="521" t="s">
        <v>48</v>
      </c>
      <c r="E97" s="688"/>
      <c r="F97" s="688"/>
      <c r="G97" s="688"/>
      <c r="H97" s="713"/>
      <c r="I97" s="489">
        <f>+I96+I95+I93+I92+I90+I94+I64+I65+I66+I62+I63+I91</f>
        <v>3171.9</v>
      </c>
      <c r="J97" s="489">
        <f>+J96+J95+J93+J92+J90+J94+J64+J65+J66+J62+J63+J91</f>
        <v>3105.1000000000004</v>
      </c>
      <c r="K97" s="714"/>
      <c r="L97" s="715"/>
      <c r="M97" s="715"/>
      <c r="N97" s="714"/>
    </row>
    <row r="98" spans="1:14" ht="16.5" hidden="1" customHeight="1" x14ac:dyDescent="0.2">
      <c r="A98" s="287"/>
      <c r="B98" s="287"/>
      <c r="C98" s="287"/>
      <c r="D98" s="490"/>
      <c r="E98" s="468"/>
      <c r="F98" s="468"/>
      <c r="G98" s="468"/>
      <c r="H98" s="491" t="s">
        <v>35</v>
      </c>
      <c r="I98" s="492">
        <f>+I96+I95+I93+I65+I91</f>
        <v>242.6</v>
      </c>
      <c r="J98" s="492">
        <f>+J96+J95+J93+J65+J91</f>
        <v>222.2</v>
      </c>
      <c r="K98" s="493"/>
      <c r="L98" s="494"/>
      <c r="M98" s="494"/>
      <c r="N98" s="493"/>
    </row>
    <row r="99" spans="1:14" ht="15" hidden="1" customHeight="1" x14ac:dyDescent="0.2">
      <c r="A99" s="495"/>
      <c r="B99" s="496"/>
      <c r="C99" s="287"/>
      <c r="D99" s="490"/>
      <c r="E99" s="468"/>
      <c r="F99" s="468"/>
      <c r="G99" s="468"/>
      <c r="H99" s="491" t="s">
        <v>209</v>
      </c>
      <c r="I99" s="492">
        <f>+I92+I90+I64+I63+I62</f>
        <v>2857.3</v>
      </c>
      <c r="J99" s="492">
        <f>+J92+J90+J64+J63+J62</f>
        <v>2853.8999999999996</v>
      </c>
      <c r="K99" s="497"/>
      <c r="L99" s="494"/>
      <c r="M99" s="494"/>
      <c r="N99" s="497"/>
    </row>
    <row r="100" spans="1:14" ht="17.25" hidden="1" customHeight="1" x14ac:dyDescent="0.2">
      <c r="A100" s="495"/>
      <c r="B100" s="496"/>
      <c r="C100" s="287"/>
      <c r="D100" s="490"/>
      <c r="E100" s="468"/>
      <c r="F100" s="468"/>
      <c r="G100" s="468"/>
      <c r="H100" s="491" t="s">
        <v>36</v>
      </c>
      <c r="I100" s="492">
        <f>+I66+I94</f>
        <v>72</v>
      </c>
      <c r="J100" s="492">
        <f>+J66+J94</f>
        <v>29</v>
      </c>
      <c r="K100" s="497"/>
      <c r="L100" s="494"/>
      <c r="M100" s="494"/>
      <c r="N100" s="497"/>
    </row>
    <row r="101" spans="1:14" ht="13.5" hidden="1" x14ac:dyDescent="0.2">
      <c r="A101" s="495"/>
      <c r="B101" s="496"/>
      <c r="C101" s="287"/>
      <c r="D101" s="490"/>
      <c r="E101" s="468"/>
      <c r="F101" s="468"/>
      <c r="G101" s="468"/>
      <c r="H101" s="491" t="s">
        <v>159</v>
      </c>
      <c r="I101" s="492"/>
      <c r="J101" s="492"/>
      <c r="K101" s="497"/>
      <c r="L101" s="494"/>
      <c r="M101" s="494"/>
      <c r="N101" s="497"/>
    </row>
    <row r="102" spans="1:14" ht="13.5" hidden="1" x14ac:dyDescent="0.2">
      <c r="A102" s="495"/>
      <c r="B102" s="496"/>
      <c r="C102" s="287"/>
      <c r="D102" s="490"/>
      <c r="E102" s="468"/>
      <c r="F102" s="468"/>
      <c r="G102" s="468"/>
      <c r="H102" s="491" t="s">
        <v>546</v>
      </c>
      <c r="I102" s="492"/>
      <c r="J102" s="492"/>
      <c r="K102" s="497"/>
      <c r="L102" s="494"/>
      <c r="M102" s="494"/>
      <c r="N102" s="497"/>
    </row>
    <row r="103" spans="1:14" ht="13.5" hidden="1" x14ac:dyDescent="0.2">
      <c r="A103" s="495"/>
      <c r="B103" s="496"/>
      <c r="C103" s="287"/>
      <c r="D103" s="498"/>
      <c r="E103" s="499"/>
      <c r="F103" s="499"/>
      <c r="G103" s="499"/>
      <c r="H103" s="472" t="s">
        <v>37</v>
      </c>
      <c r="I103" s="492"/>
      <c r="J103" s="492"/>
      <c r="K103" s="497"/>
      <c r="L103" s="494"/>
      <c r="M103" s="494"/>
      <c r="N103" s="497"/>
    </row>
    <row r="104" spans="1:14" ht="18.75" customHeight="1" x14ac:dyDescent="0.2">
      <c r="A104" s="801" t="s">
        <v>434</v>
      </c>
      <c r="B104" s="801"/>
      <c r="C104" s="801"/>
      <c r="D104" s="801"/>
      <c r="E104" s="801"/>
      <c r="F104" s="801"/>
      <c r="G104" s="801"/>
      <c r="H104" s="801"/>
      <c r="I104" s="801"/>
      <c r="J104" s="801"/>
      <c r="K104" s="801"/>
      <c r="L104" s="263"/>
      <c r="M104" s="263"/>
      <c r="N104" s="453"/>
    </row>
    <row r="105" spans="1:14" ht="63" customHeight="1" x14ac:dyDescent="0.2">
      <c r="A105" s="287" t="s">
        <v>141</v>
      </c>
      <c r="B105" s="287" t="s">
        <v>145</v>
      </c>
      <c r="C105" s="287" t="s">
        <v>141</v>
      </c>
      <c r="D105" s="281" t="s">
        <v>20</v>
      </c>
      <c r="E105" s="346">
        <v>1</v>
      </c>
      <c r="F105" s="455" t="s">
        <v>755</v>
      </c>
      <c r="G105" s="289" t="s">
        <v>763</v>
      </c>
      <c r="H105" s="281" t="s">
        <v>1</v>
      </c>
      <c r="I105" s="297">
        <v>10</v>
      </c>
      <c r="J105" s="297">
        <v>9.9</v>
      </c>
      <c r="K105" s="281" t="s">
        <v>172</v>
      </c>
      <c r="L105" s="270">
        <v>100</v>
      </c>
      <c r="M105" s="270">
        <v>100</v>
      </c>
      <c r="N105" s="281" t="s">
        <v>1186</v>
      </c>
    </row>
    <row r="106" spans="1:14" ht="53.25" customHeight="1" x14ac:dyDescent="0.2">
      <c r="A106" s="287" t="s">
        <v>141</v>
      </c>
      <c r="B106" s="287" t="s">
        <v>145</v>
      </c>
      <c r="C106" s="287" t="s">
        <v>143</v>
      </c>
      <c r="D106" s="281" t="s">
        <v>25</v>
      </c>
      <c r="E106" s="346">
        <v>1</v>
      </c>
      <c r="F106" s="455" t="s">
        <v>757</v>
      </c>
      <c r="G106" s="289" t="s">
        <v>665</v>
      </c>
      <c r="H106" s="281" t="s">
        <v>1</v>
      </c>
      <c r="I106" s="297">
        <v>80</v>
      </c>
      <c r="J106" s="297">
        <v>65.8</v>
      </c>
      <c r="K106" s="197" t="s">
        <v>53</v>
      </c>
      <c r="L106" s="270">
        <v>8</v>
      </c>
      <c r="M106" s="270">
        <v>11</v>
      </c>
      <c r="N106" s="281" t="s">
        <v>1206</v>
      </c>
    </row>
    <row r="107" spans="1:14" ht="19.5" customHeight="1" x14ac:dyDescent="0.2">
      <c r="A107" s="863" t="s">
        <v>141</v>
      </c>
      <c r="B107" s="863" t="s">
        <v>145</v>
      </c>
      <c r="C107" s="863" t="s">
        <v>144</v>
      </c>
      <c r="D107" s="867" t="s">
        <v>257</v>
      </c>
      <c r="E107" s="1005">
        <v>1</v>
      </c>
      <c r="F107" s="1004" t="s">
        <v>666</v>
      </c>
      <c r="G107" s="1004" t="s">
        <v>708</v>
      </c>
      <c r="H107" s="281" t="s">
        <v>1</v>
      </c>
      <c r="I107" s="297">
        <v>0</v>
      </c>
      <c r="J107" s="297">
        <v>0</v>
      </c>
      <c r="K107" s="867" t="s">
        <v>628</v>
      </c>
      <c r="L107" s="1013">
        <v>100</v>
      </c>
      <c r="M107" s="1013">
        <v>100</v>
      </c>
      <c r="N107" s="867" t="s">
        <v>1207</v>
      </c>
    </row>
    <row r="108" spans="1:14" ht="27.75" customHeight="1" x14ac:dyDescent="0.2">
      <c r="A108" s="863"/>
      <c r="B108" s="863"/>
      <c r="C108" s="863"/>
      <c r="D108" s="867"/>
      <c r="E108" s="1005"/>
      <c r="F108" s="1004"/>
      <c r="G108" s="1004"/>
      <c r="H108" s="281" t="s">
        <v>3</v>
      </c>
      <c r="I108" s="297">
        <v>282</v>
      </c>
      <c r="J108" s="297">
        <v>270.2</v>
      </c>
      <c r="K108" s="867"/>
      <c r="L108" s="1013"/>
      <c r="M108" s="1013"/>
      <c r="N108" s="867"/>
    </row>
    <row r="109" spans="1:14" ht="19.5" customHeight="1" x14ac:dyDescent="0.2">
      <c r="A109" s="863"/>
      <c r="B109" s="863"/>
      <c r="C109" s="863"/>
      <c r="D109" s="867"/>
      <c r="E109" s="1005"/>
      <c r="F109" s="1004"/>
      <c r="G109" s="1004"/>
      <c r="H109" s="281" t="s">
        <v>4</v>
      </c>
      <c r="I109" s="276">
        <v>25.3</v>
      </c>
      <c r="J109" s="276">
        <v>23.9</v>
      </c>
      <c r="K109" s="867"/>
      <c r="L109" s="1013"/>
      <c r="M109" s="1013"/>
      <c r="N109" s="867"/>
    </row>
    <row r="110" spans="1:14" ht="42" customHeight="1" x14ac:dyDescent="0.2">
      <c r="A110" s="863" t="s">
        <v>141</v>
      </c>
      <c r="B110" s="863" t="s">
        <v>145</v>
      </c>
      <c r="C110" s="863" t="s">
        <v>145</v>
      </c>
      <c r="D110" s="867" t="s">
        <v>338</v>
      </c>
      <c r="E110" s="1005">
        <v>1</v>
      </c>
      <c r="F110" s="1004" t="s">
        <v>757</v>
      </c>
      <c r="G110" s="1004" t="s">
        <v>665</v>
      </c>
      <c r="H110" s="281" t="s">
        <v>1</v>
      </c>
      <c r="I110" s="276">
        <v>50</v>
      </c>
      <c r="J110" s="276">
        <v>49.4</v>
      </c>
      <c r="K110" s="807" t="s">
        <v>339</v>
      </c>
      <c r="L110" s="1008">
        <v>3055</v>
      </c>
      <c r="M110" s="1008">
        <v>3055</v>
      </c>
      <c r="N110" s="807" t="s">
        <v>1208</v>
      </c>
    </row>
    <row r="111" spans="1:14" ht="36.75" customHeight="1" x14ac:dyDescent="0.2">
      <c r="A111" s="863"/>
      <c r="B111" s="863"/>
      <c r="C111" s="863"/>
      <c r="D111" s="867"/>
      <c r="E111" s="1005"/>
      <c r="F111" s="1004"/>
      <c r="G111" s="1004"/>
      <c r="H111" s="281" t="s">
        <v>14</v>
      </c>
      <c r="I111" s="276">
        <v>151</v>
      </c>
      <c r="J111" s="276">
        <v>148.80000000000001</v>
      </c>
      <c r="K111" s="808"/>
      <c r="L111" s="1009"/>
      <c r="M111" s="1009"/>
      <c r="N111" s="808"/>
    </row>
    <row r="112" spans="1:14" ht="41.25" customHeight="1" x14ac:dyDescent="0.2">
      <c r="A112" s="287" t="s">
        <v>141</v>
      </c>
      <c r="B112" s="287" t="s">
        <v>145</v>
      </c>
      <c r="C112" s="287" t="s">
        <v>146</v>
      </c>
      <c r="D112" s="281" t="s">
        <v>279</v>
      </c>
      <c r="E112" s="346">
        <v>1</v>
      </c>
      <c r="F112" s="280" t="s">
        <v>756</v>
      </c>
      <c r="G112" s="274" t="s">
        <v>695</v>
      </c>
      <c r="H112" s="281" t="s">
        <v>1</v>
      </c>
      <c r="I112" s="276">
        <v>60</v>
      </c>
      <c r="J112" s="276">
        <v>4.5999999999999996</v>
      </c>
      <c r="K112" s="197" t="s">
        <v>1161</v>
      </c>
      <c r="L112" s="270">
        <v>3</v>
      </c>
      <c r="M112" s="270">
        <v>3</v>
      </c>
      <c r="N112" s="281" t="s">
        <v>1211</v>
      </c>
    </row>
    <row r="113" spans="1:14" ht="41.25" customHeight="1" x14ac:dyDescent="0.2">
      <c r="A113" s="287" t="s">
        <v>141</v>
      </c>
      <c r="B113" s="287" t="s">
        <v>145</v>
      </c>
      <c r="C113" s="287" t="s">
        <v>147</v>
      </c>
      <c r="D113" s="281" t="s">
        <v>954</v>
      </c>
      <c r="E113" s="346"/>
      <c r="F113" s="280" t="s">
        <v>666</v>
      </c>
      <c r="G113" s="274" t="s">
        <v>708</v>
      </c>
      <c r="H113" s="281" t="s">
        <v>3</v>
      </c>
      <c r="I113" s="276">
        <v>136</v>
      </c>
      <c r="J113" s="276">
        <v>135.69999999999999</v>
      </c>
      <c r="K113" s="197" t="s">
        <v>628</v>
      </c>
      <c r="L113" s="270">
        <v>100</v>
      </c>
      <c r="M113" s="270">
        <v>100</v>
      </c>
      <c r="N113" s="197" t="s">
        <v>1162</v>
      </c>
    </row>
    <row r="114" spans="1:14" ht="24" customHeight="1" x14ac:dyDescent="0.2">
      <c r="A114" s="477"/>
      <c r="B114" s="477"/>
      <c r="C114" s="687"/>
      <c r="D114" s="521" t="s">
        <v>50</v>
      </c>
      <c r="E114" s="688"/>
      <c r="F114" s="688"/>
      <c r="G114" s="688"/>
      <c r="H114" s="689"/>
      <c r="I114" s="489">
        <f>SUM(I105:I113)</f>
        <v>794.3</v>
      </c>
      <c r="J114" s="489">
        <f>SUM(J105:J113)</f>
        <v>708.3</v>
      </c>
      <c r="K114" s="690"/>
      <c r="L114" s="691"/>
      <c r="M114" s="691"/>
      <c r="N114" s="690"/>
    </row>
    <row r="115" spans="1:14" ht="20.25" hidden="1" customHeight="1" x14ac:dyDescent="0.2">
      <c r="A115" s="692"/>
      <c r="B115" s="693"/>
      <c r="C115" s="477"/>
      <c r="D115" s="694"/>
      <c r="E115" s="688"/>
      <c r="F115" s="688"/>
      <c r="G115" s="688"/>
      <c r="H115" s="695" t="s">
        <v>35</v>
      </c>
      <c r="I115" s="285">
        <f>+I112+I110+I107+I106+I105</f>
        <v>200</v>
      </c>
      <c r="J115" s="285">
        <f>+J112+J110+J107+J106+J105</f>
        <v>129.69999999999999</v>
      </c>
      <c r="K115" s="690"/>
      <c r="L115" s="691"/>
      <c r="M115" s="691"/>
      <c r="N115" s="690"/>
    </row>
    <row r="116" spans="1:14" ht="20.25" hidden="1" customHeight="1" x14ac:dyDescent="0.2">
      <c r="A116" s="692"/>
      <c r="B116" s="693"/>
      <c r="C116" s="477"/>
      <c r="D116" s="694"/>
      <c r="E116" s="688"/>
      <c r="F116" s="688"/>
      <c r="G116" s="688"/>
      <c r="H116" s="695" t="s">
        <v>36</v>
      </c>
      <c r="I116" s="285">
        <f>+I108+I113</f>
        <v>418</v>
      </c>
      <c r="J116" s="285">
        <f>+J108+J113</f>
        <v>405.9</v>
      </c>
      <c r="K116" s="690"/>
      <c r="L116" s="696"/>
      <c r="M116" s="696"/>
      <c r="N116" s="690"/>
    </row>
    <row r="117" spans="1:14" ht="20.25" hidden="1" customHeight="1" x14ac:dyDescent="0.2">
      <c r="A117" s="692"/>
      <c r="B117" s="693"/>
      <c r="C117" s="477"/>
      <c r="D117" s="694"/>
      <c r="E117" s="688"/>
      <c r="F117" s="688"/>
      <c r="G117" s="688"/>
      <c r="H117" s="695" t="s">
        <v>159</v>
      </c>
      <c r="I117" s="285">
        <f t="shared" ref="I117:J117" si="1">+I109</f>
        <v>25.3</v>
      </c>
      <c r="J117" s="285">
        <f t="shared" si="1"/>
        <v>23.9</v>
      </c>
      <c r="K117" s="690"/>
      <c r="L117" s="696"/>
      <c r="M117" s="696"/>
      <c r="N117" s="690"/>
    </row>
    <row r="118" spans="1:14" ht="20.25" hidden="1" customHeight="1" x14ac:dyDescent="0.2">
      <c r="A118" s="692"/>
      <c r="B118" s="693"/>
      <c r="C118" s="477"/>
      <c r="D118" s="694"/>
      <c r="E118" s="688"/>
      <c r="F118" s="688"/>
      <c r="G118" s="688"/>
      <c r="H118" s="695" t="s">
        <v>486</v>
      </c>
      <c r="I118" s="285"/>
      <c r="J118" s="285"/>
      <c r="K118" s="690"/>
      <c r="L118" s="696"/>
      <c r="M118" s="696"/>
      <c r="N118" s="690"/>
    </row>
    <row r="119" spans="1:14" ht="20.25" hidden="1" customHeight="1" x14ac:dyDescent="0.2">
      <c r="A119" s="692"/>
      <c r="B119" s="693"/>
      <c r="C119" s="477"/>
      <c r="D119" s="694"/>
      <c r="E119" s="688"/>
      <c r="F119" s="688"/>
      <c r="G119" s="688"/>
      <c r="H119" s="695" t="s">
        <v>209</v>
      </c>
      <c r="I119" s="285">
        <f>+I111</f>
        <v>151</v>
      </c>
      <c r="J119" s="285">
        <f>+J111</f>
        <v>148.80000000000001</v>
      </c>
      <c r="K119" s="690"/>
      <c r="L119" s="696"/>
      <c r="M119" s="696"/>
      <c r="N119" s="690"/>
    </row>
    <row r="120" spans="1:14" ht="20.25" hidden="1" customHeight="1" x14ac:dyDescent="0.2">
      <c r="A120" s="692"/>
      <c r="B120" s="693"/>
      <c r="C120" s="477"/>
      <c r="D120" s="694"/>
      <c r="E120" s="688"/>
      <c r="F120" s="688"/>
      <c r="G120" s="688"/>
      <c r="H120" s="695" t="s">
        <v>37</v>
      </c>
      <c r="I120" s="285"/>
      <c r="J120" s="285"/>
      <c r="K120" s="690"/>
      <c r="L120" s="696"/>
      <c r="M120" s="696"/>
      <c r="N120" s="690"/>
    </row>
    <row r="121" spans="1:14" ht="20.25" customHeight="1" x14ac:dyDescent="0.2">
      <c r="A121" s="692"/>
      <c r="B121" s="693"/>
      <c r="C121" s="477"/>
      <c r="D121" s="521" t="s">
        <v>154</v>
      </c>
      <c r="E121" s="688"/>
      <c r="F121" s="688"/>
      <c r="G121" s="688"/>
      <c r="H121" s="689"/>
      <c r="I121" s="489">
        <f>+I114+I97+I55+I42+I18</f>
        <v>5912.7</v>
      </c>
      <c r="J121" s="489">
        <f>+J114+J97+J55+J42+J18</f>
        <v>5397.9000000000005</v>
      </c>
      <c r="K121" s="690"/>
      <c r="L121" s="697"/>
      <c r="M121" s="697"/>
      <c r="N121" s="690"/>
    </row>
    <row r="122" spans="1:14" ht="21.75" customHeight="1" x14ac:dyDescent="0.2">
      <c r="A122" s="1050" t="s">
        <v>137</v>
      </c>
      <c r="B122" s="1050"/>
      <c r="C122" s="1050"/>
      <c r="D122" s="1050"/>
      <c r="E122" s="1050"/>
      <c r="F122" s="1050"/>
      <c r="G122" s="1050"/>
      <c r="H122" s="1050"/>
      <c r="I122" s="500">
        <f t="shared" ref="I122:J122" si="2">+I121</f>
        <v>5912.7</v>
      </c>
      <c r="J122" s="500">
        <f t="shared" si="2"/>
        <v>5397.9000000000005</v>
      </c>
      <c r="K122" s="501"/>
      <c r="L122" s="502"/>
      <c r="M122" s="502"/>
      <c r="N122" s="501"/>
    </row>
    <row r="123" spans="1:14" ht="15.75" customHeight="1" x14ac:dyDescent="0.2">
      <c r="A123" s="804" t="s">
        <v>156</v>
      </c>
      <c r="B123" s="805"/>
      <c r="C123" s="805"/>
      <c r="D123" s="805"/>
      <c r="E123" s="805"/>
      <c r="F123" s="805"/>
      <c r="G123" s="805"/>
      <c r="H123" s="806"/>
      <c r="I123" s="739">
        <f>+I122-I124-I131</f>
        <v>0</v>
      </c>
      <c r="J123" s="739">
        <f>+J122-J124-J131</f>
        <v>0</v>
      </c>
      <c r="K123" s="501"/>
      <c r="L123" s="502"/>
      <c r="M123" s="502"/>
      <c r="N123" s="501"/>
    </row>
    <row r="124" spans="1:14" ht="15.75" customHeight="1" x14ac:dyDescent="0.2">
      <c r="A124" s="1051" t="s">
        <v>17</v>
      </c>
      <c r="B124" s="1052"/>
      <c r="C124" s="1052"/>
      <c r="D124" s="1052"/>
      <c r="E124" s="1052"/>
      <c r="F124" s="1052"/>
      <c r="G124" s="1052"/>
      <c r="H124" s="1053"/>
      <c r="I124" s="503">
        <f t="shared" ref="I124:J124" si="3">SUM(I125:I130)</f>
        <v>5247.4</v>
      </c>
      <c r="J124" s="503">
        <f t="shared" si="3"/>
        <v>4802.5</v>
      </c>
      <c r="K124" s="501"/>
      <c r="L124" s="502"/>
      <c r="M124" s="502"/>
      <c r="N124" s="501"/>
    </row>
    <row r="125" spans="1:14" ht="16.5" customHeight="1" x14ac:dyDescent="0.2">
      <c r="A125" s="795" t="s">
        <v>1163</v>
      </c>
      <c r="B125" s="796"/>
      <c r="C125" s="796"/>
      <c r="D125" s="796"/>
      <c r="E125" s="796"/>
      <c r="F125" s="796"/>
      <c r="G125" s="796"/>
      <c r="H125" s="797"/>
      <c r="I125" s="305">
        <f>+I115+I98+I56+I43+I19</f>
        <v>2239.1</v>
      </c>
      <c r="J125" s="305">
        <f>+J115+J98+J56+J43+J19</f>
        <v>1799.7999999999997</v>
      </c>
      <c r="K125" s="501"/>
      <c r="L125" s="502"/>
      <c r="M125" s="502"/>
      <c r="N125" s="501"/>
    </row>
    <row r="126" spans="1:14" ht="16.5" customHeight="1" x14ac:dyDescent="0.2">
      <c r="A126" s="795" t="s">
        <v>972</v>
      </c>
      <c r="B126" s="796"/>
      <c r="C126" s="796"/>
      <c r="D126" s="796"/>
      <c r="E126" s="796"/>
      <c r="F126" s="796"/>
      <c r="G126" s="796"/>
      <c r="H126" s="797"/>
      <c r="I126" s="306"/>
      <c r="J126" s="306"/>
      <c r="K126" s="501"/>
      <c r="L126" s="502"/>
      <c r="M126" s="502"/>
      <c r="N126" s="501"/>
    </row>
    <row r="127" spans="1:14" ht="16.5" customHeight="1" x14ac:dyDescent="0.2">
      <c r="A127" s="795" t="s">
        <v>1164</v>
      </c>
      <c r="B127" s="796"/>
      <c r="C127" s="796"/>
      <c r="D127" s="796"/>
      <c r="E127" s="796"/>
      <c r="F127" s="796"/>
      <c r="G127" s="796"/>
      <c r="H127" s="797"/>
      <c r="I127" s="306"/>
      <c r="J127" s="306"/>
      <c r="K127" s="501"/>
      <c r="L127" s="502"/>
      <c r="M127" s="502"/>
      <c r="N127" s="501"/>
    </row>
    <row r="128" spans="1:14" x14ac:dyDescent="0.2">
      <c r="A128" s="795" t="s">
        <v>1165</v>
      </c>
      <c r="B128" s="796"/>
      <c r="C128" s="796"/>
      <c r="D128" s="796"/>
      <c r="E128" s="796"/>
      <c r="F128" s="796"/>
      <c r="G128" s="796"/>
      <c r="H128" s="797"/>
      <c r="I128" s="306"/>
      <c r="J128" s="306"/>
      <c r="K128" s="501"/>
      <c r="L128" s="502"/>
      <c r="M128" s="502"/>
      <c r="N128" s="501"/>
    </row>
    <row r="129" spans="1:14" x14ac:dyDescent="0.2">
      <c r="A129" s="795" t="s">
        <v>1166</v>
      </c>
      <c r="B129" s="796"/>
      <c r="C129" s="796"/>
      <c r="D129" s="796"/>
      <c r="E129" s="796"/>
      <c r="F129" s="796"/>
      <c r="G129" s="796"/>
      <c r="H129" s="797"/>
      <c r="I129" s="306">
        <f>+I118+I46+I102+I59</f>
        <v>0</v>
      </c>
      <c r="J129" s="306">
        <f>+J118+J46+J102+J59</f>
        <v>0</v>
      </c>
      <c r="K129" s="501"/>
      <c r="L129" s="502"/>
      <c r="M129" s="502"/>
      <c r="N129" s="501"/>
    </row>
    <row r="130" spans="1:14" ht="15.75" customHeight="1" x14ac:dyDescent="0.2">
      <c r="A130" s="795" t="s">
        <v>1167</v>
      </c>
      <c r="B130" s="796"/>
      <c r="C130" s="796"/>
      <c r="D130" s="796"/>
      <c r="E130" s="796"/>
      <c r="F130" s="796"/>
      <c r="G130" s="796"/>
      <c r="H130" s="797"/>
      <c r="I130" s="306">
        <f>+I119+I99</f>
        <v>3008.3</v>
      </c>
      <c r="J130" s="306">
        <f>+J119+J99</f>
        <v>3002.7</v>
      </c>
      <c r="K130" s="501"/>
      <c r="L130" s="502"/>
      <c r="M130" s="502"/>
      <c r="N130" s="501"/>
    </row>
    <row r="131" spans="1:14" ht="14.25" x14ac:dyDescent="0.2">
      <c r="A131" s="1047" t="s">
        <v>16</v>
      </c>
      <c r="B131" s="1048"/>
      <c r="C131" s="1048"/>
      <c r="D131" s="1048"/>
      <c r="E131" s="1048"/>
      <c r="F131" s="1048"/>
      <c r="G131" s="1048"/>
      <c r="H131" s="1049"/>
      <c r="I131" s="503">
        <f t="shared" ref="I131:J131" si="4">SUM(I132:I135)</f>
        <v>665.3</v>
      </c>
      <c r="J131" s="503">
        <f t="shared" si="4"/>
        <v>595.4</v>
      </c>
      <c r="K131" s="501"/>
      <c r="L131" s="502"/>
      <c r="M131" s="502"/>
      <c r="N131" s="501"/>
    </row>
    <row r="132" spans="1:14" ht="13.5" customHeight="1" x14ac:dyDescent="0.2">
      <c r="A132" s="795" t="s">
        <v>1168</v>
      </c>
      <c r="B132" s="796"/>
      <c r="C132" s="796"/>
      <c r="D132" s="796"/>
      <c r="E132" s="796"/>
      <c r="F132" s="796"/>
      <c r="G132" s="796"/>
      <c r="H132" s="797"/>
      <c r="I132" s="306">
        <f>+I116+I100+I57+I44</f>
        <v>640</v>
      </c>
      <c r="J132" s="306">
        <f>+J116+J100+J57+J44</f>
        <v>571.5</v>
      </c>
      <c r="K132" s="501"/>
      <c r="L132" s="502"/>
      <c r="M132" s="502"/>
      <c r="N132" s="501"/>
    </row>
    <row r="133" spans="1:14" ht="13.5" customHeight="1" x14ac:dyDescent="0.2">
      <c r="A133" s="795" t="s">
        <v>1169</v>
      </c>
      <c r="B133" s="796"/>
      <c r="C133" s="796"/>
      <c r="D133" s="796"/>
      <c r="E133" s="796"/>
      <c r="F133" s="796"/>
      <c r="G133" s="796"/>
      <c r="H133" s="797"/>
      <c r="I133" s="306">
        <f>+I117+I101+I58+I48</f>
        <v>25.3</v>
      </c>
      <c r="J133" s="306">
        <f>+J117+J101+J58+J48</f>
        <v>23.9</v>
      </c>
      <c r="K133" s="501"/>
      <c r="L133" s="502"/>
      <c r="M133" s="502"/>
      <c r="N133" s="501"/>
    </row>
    <row r="134" spans="1:14" ht="13.5" customHeight="1" x14ac:dyDescent="0.2">
      <c r="A134" s="795" t="s">
        <v>1170</v>
      </c>
      <c r="B134" s="796"/>
      <c r="C134" s="796"/>
      <c r="D134" s="796"/>
      <c r="E134" s="796"/>
      <c r="F134" s="796"/>
      <c r="G134" s="796"/>
      <c r="H134" s="797"/>
      <c r="I134" s="306"/>
      <c r="J134" s="306"/>
      <c r="K134" s="501"/>
      <c r="L134" s="502"/>
      <c r="M134" s="502"/>
      <c r="N134" s="501"/>
    </row>
    <row r="135" spans="1:14" ht="13.5" customHeight="1" x14ac:dyDescent="0.2">
      <c r="A135" s="795" t="s">
        <v>1171</v>
      </c>
      <c r="B135" s="796"/>
      <c r="C135" s="796"/>
      <c r="D135" s="796"/>
      <c r="E135" s="796"/>
      <c r="F135" s="796"/>
      <c r="G135" s="796"/>
      <c r="H135" s="797"/>
      <c r="I135" s="504"/>
      <c r="J135" s="504"/>
      <c r="K135" s="501"/>
      <c r="L135" s="79"/>
      <c r="M135" s="79"/>
      <c r="N135" s="501"/>
    </row>
  </sheetData>
  <autoFilter ref="A7:L135" xr:uid="{00000000-0009-0000-0000-000006000000}"/>
  <mergeCells count="146">
    <mergeCell ref="A1:L1"/>
    <mergeCell ref="B51:B53"/>
    <mergeCell ref="A49:K49"/>
    <mergeCell ref="C51:C53"/>
    <mergeCell ref="A51:A53"/>
    <mergeCell ref="D51:D53"/>
    <mergeCell ref="I3:I7"/>
    <mergeCell ref="C18:H18"/>
    <mergeCell ref="A21:K21"/>
    <mergeCell ref="K51:K53"/>
    <mergeCell ref="D3:D7"/>
    <mergeCell ref="A3:A7"/>
    <mergeCell ref="C3:C7"/>
    <mergeCell ref="A8:K8"/>
    <mergeCell ref="K4:K7"/>
    <mergeCell ref="B3:B7"/>
    <mergeCell ref="A9:K9"/>
    <mergeCell ref="H3:H7"/>
    <mergeCell ref="E3:E7"/>
    <mergeCell ref="F3:F7"/>
    <mergeCell ref="G3:G7"/>
    <mergeCell ref="I13:I15"/>
    <mergeCell ref="A135:H135"/>
    <mergeCell ref="A104:K104"/>
    <mergeCell ref="A133:H133"/>
    <mergeCell ref="A132:H132"/>
    <mergeCell ref="A131:H131"/>
    <mergeCell ref="A134:H134"/>
    <mergeCell ref="A130:H130"/>
    <mergeCell ref="A129:H129"/>
    <mergeCell ref="A128:H128"/>
    <mergeCell ref="A127:H127"/>
    <mergeCell ref="A125:H125"/>
    <mergeCell ref="A126:H126"/>
    <mergeCell ref="A122:H122"/>
    <mergeCell ref="A124:H124"/>
    <mergeCell ref="A123:H123"/>
    <mergeCell ref="F107:F109"/>
    <mergeCell ref="E107:E109"/>
    <mergeCell ref="G107:G109"/>
    <mergeCell ref="D107:D109"/>
    <mergeCell ref="A107:A109"/>
    <mergeCell ref="K107:K109"/>
    <mergeCell ref="C107:C109"/>
    <mergeCell ref="A78:A81"/>
    <mergeCell ref="K75:K77"/>
    <mergeCell ref="A75:A77"/>
    <mergeCell ref="B82:B83"/>
    <mergeCell ref="C78:C81"/>
    <mergeCell ref="D75:D77"/>
    <mergeCell ref="C75:C77"/>
    <mergeCell ref="D82:D83"/>
    <mergeCell ref="C82:C83"/>
    <mergeCell ref="D78:D81"/>
    <mergeCell ref="K82:K83"/>
    <mergeCell ref="E93:E94"/>
    <mergeCell ref="G93:G94"/>
    <mergeCell ref="B107:B109"/>
    <mergeCell ref="K110:K111"/>
    <mergeCell ref="G110:G111"/>
    <mergeCell ref="K2:L2"/>
    <mergeCell ref="L82:L83"/>
    <mergeCell ref="L78:L81"/>
    <mergeCell ref="L51:L53"/>
    <mergeCell ref="L13:L15"/>
    <mergeCell ref="J3:J7"/>
    <mergeCell ref="J13:J15"/>
    <mergeCell ref="G13:G15"/>
    <mergeCell ref="H13:H15"/>
    <mergeCell ref="F51:F53"/>
    <mergeCell ref="G51:G53"/>
    <mergeCell ref="C42:H42"/>
    <mergeCell ref="K13:K15"/>
    <mergeCell ref="D64:D69"/>
    <mergeCell ref="K78:K81"/>
    <mergeCell ref="B75:B77"/>
    <mergeCell ref="A82:A83"/>
    <mergeCell ref="A61:K61"/>
    <mergeCell ref="D110:D111"/>
    <mergeCell ref="C110:C111"/>
    <mergeCell ref="B110:B111"/>
    <mergeCell ref="A110:A111"/>
    <mergeCell ref="E64:E68"/>
    <mergeCell ref="F64:F68"/>
    <mergeCell ref="G64:G68"/>
    <mergeCell ref="D70:D71"/>
    <mergeCell ref="C70:C71"/>
    <mergeCell ref="B70:B71"/>
    <mergeCell ref="A70:A71"/>
    <mergeCell ref="G70:G71"/>
    <mergeCell ref="D86:D87"/>
    <mergeCell ref="C86:C87"/>
    <mergeCell ref="B86:B87"/>
    <mergeCell ref="A86:A87"/>
    <mergeCell ref="G86:G87"/>
    <mergeCell ref="C90:C92"/>
    <mergeCell ref="D90:D92"/>
    <mergeCell ref="F93:F94"/>
    <mergeCell ref="M93:M94"/>
    <mergeCell ref="L107:L109"/>
    <mergeCell ref="E78:E79"/>
    <mergeCell ref="F78:F79"/>
    <mergeCell ref="K3:N3"/>
    <mergeCell ref="L4:L7"/>
    <mergeCell ref="A10:L10"/>
    <mergeCell ref="A93:A94"/>
    <mergeCell ref="B93:B94"/>
    <mergeCell ref="C93:C94"/>
    <mergeCell ref="D93:D94"/>
    <mergeCell ref="K93:K94"/>
    <mergeCell ref="L93:L94"/>
    <mergeCell ref="L64:L69"/>
    <mergeCell ref="A90:A92"/>
    <mergeCell ref="B90:B92"/>
    <mergeCell ref="A13:A15"/>
    <mergeCell ref="B13:B15"/>
    <mergeCell ref="C13:C15"/>
    <mergeCell ref="D13:D15"/>
    <mergeCell ref="K64:K69"/>
    <mergeCell ref="G78:G79"/>
    <mergeCell ref="C64:C69"/>
    <mergeCell ref="A64:A69"/>
    <mergeCell ref="F110:F111"/>
    <mergeCell ref="E110:E111"/>
    <mergeCell ref="B78:B81"/>
    <mergeCell ref="B64:B69"/>
    <mergeCell ref="N110:N111"/>
    <mergeCell ref="M4:M7"/>
    <mergeCell ref="L110:L111"/>
    <mergeCell ref="M110:M111"/>
    <mergeCell ref="E51:E53"/>
    <mergeCell ref="M107:M109"/>
    <mergeCell ref="N4:N7"/>
    <mergeCell ref="N13:N15"/>
    <mergeCell ref="N51:N53"/>
    <mergeCell ref="N64:N69"/>
    <mergeCell ref="N75:N77"/>
    <mergeCell ref="N78:N81"/>
    <mergeCell ref="N82:N83"/>
    <mergeCell ref="N93:N94"/>
    <mergeCell ref="N107:N109"/>
    <mergeCell ref="M13:M15"/>
    <mergeCell ref="M51:M53"/>
    <mergeCell ref="M64:M69"/>
    <mergeCell ref="M78:M81"/>
    <mergeCell ref="M82:M83"/>
  </mergeCells>
  <phoneticPr fontId="14" type="noConversion"/>
  <pageMargins left="0.19685039370078741" right="0.19685039370078741" top="0.51181102362204722" bottom="0.19685039370078741" header="0" footer="0"/>
  <pageSetup paperSize="9" scale="6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N71"/>
  <sheetViews>
    <sheetView zoomScale="85" zoomScaleNormal="85" workbookViewId="0">
      <pane ySplit="6" topLeftCell="A7" activePane="bottomLeft" state="frozen"/>
      <selection sqref="A1:XFD1"/>
      <selection pane="bottomLeft" activeCell="F11" sqref="F11"/>
    </sheetView>
  </sheetViews>
  <sheetFormatPr defaultColWidth="9.140625" defaultRowHeight="12.75" x14ac:dyDescent="0.2"/>
  <cols>
    <col min="1" max="1" width="3.140625" style="77" customWidth="1"/>
    <col min="2" max="2" width="3.5703125" style="77" customWidth="1"/>
    <col min="3" max="3" width="4" style="77" customWidth="1"/>
    <col min="4" max="4" width="39.140625" style="540" customWidth="1"/>
    <col min="5" max="5" width="6.85546875" style="565" customWidth="1"/>
    <col min="6" max="6" width="39.140625" style="566" customWidth="1"/>
    <col min="7" max="7" width="27.42578125" style="540" customWidth="1"/>
    <col min="8" max="8" width="6.140625" style="567" customWidth="1"/>
    <col min="9" max="10" width="11.85546875" style="540" customWidth="1"/>
    <col min="11" max="11" width="29.28515625" style="58" customWidth="1"/>
    <col min="12" max="13" width="5.7109375" style="77" customWidth="1"/>
    <col min="14" max="14" width="43" style="58" customWidth="1"/>
    <col min="15" max="16384" width="9.140625" style="540"/>
  </cols>
  <sheetData>
    <row r="1" spans="1:14" ht="20.25" customHeight="1" x14ac:dyDescent="0.25">
      <c r="A1" s="1074"/>
      <c r="B1" s="1074"/>
      <c r="C1" s="1074"/>
      <c r="D1" s="1074"/>
      <c r="E1" s="1074"/>
      <c r="F1" s="1074"/>
      <c r="G1" s="1074"/>
      <c r="H1" s="1074"/>
      <c r="I1" s="1074"/>
      <c r="J1" s="1074"/>
      <c r="K1" s="1074"/>
      <c r="N1" s="540"/>
    </row>
    <row r="2" spans="1:14" ht="33.75" customHeight="1" x14ac:dyDescent="0.2">
      <c r="A2" s="743" t="s">
        <v>130</v>
      </c>
      <c r="B2" s="743" t="s">
        <v>131</v>
      </c>
      <c r="C2" s="743" t="s">
        <v>132</v>
      </c>
      <c r="D2" s="745" t="s">
        <v>133</v>
      </c>
      <c r="E2" s="791" t="s">
        <v>653</v>
      </c>
      <c r="F2" s="792" t="s">
        <v>654</v>
      </c>
      <c r="G2" s="792" t="s">
        <v>655</v>
      </c>
      <c r="H2" s="743" t="s">
        <v>129</v>
      </c>
      <c r="I2" s="783" t="s">
        <v>663</v>
      </c>
      <c r="J2" s="783" t="s">
        <v>947</v>
      </c>
      <c r="K2" s="783" t="s">
        <v>656</v>
      </c>
      <c r="L2" s="783"/>
      <c r="M2" s="783"/>
      <c r="N2" s="783"/>
    </row>
    <row r="3" spans="1:14" ht="14.25" hidden="1" customHeight="1" x14ac:dyDescent="0.2">
      <c r="A3" s="743"/>
      <c r="B3" s="743"/>
      <c r="C3" s="743"/>
      <c r="D3" s="745"/>
      <c r="E3" s="791"/>
      <c r="F3" s="792"/>
      <c r="G3" s="792"/>
      <c r="H3" s="743"/>
      <c r="I3" s="783"/>
      <c r="J3" s="783"/>
      <c r="K3" s="783" t="s">
        <v>134</v>
      </c>
      <c r="L3" s="787" t="s">
        <v>948</v>
      </c>
      <c r="M3" s="787" t="s">
        <v>949</v>
      </c>
      <c r="N3" s="745" t="s">
        <v>950</v>
      </c>
    </row>
    <row r="4" spans="1:14" ht="21.75" customHeight="1" x14ac:dyDescent="0.2">
      <c r="A4" s="743"/>
      <c r="B4" s="743"/>
      <c r="C4" s="743"/>
      <c r="D4" s="745"/>
      <c r="E4" s="791"/>
      <c r="F4" s="792"/>
      <c r="G4" s="792"/>
      <c r="H4" s="743"/>
      <c r="I4" s="783"/>
      <c r="J4" s="783"/>
      <c r="K4" s="783"/>
      <c r="L4" s="787"/>
      <c r="M4" s="787"/>
      <c r="N4" s="745"/>
    </row>
    <row r="5" spans="1:14" ht="64.5" customHeight="1" x14ac:dyDescent="0.2">
      <c r="A5" s="743"/>
      <c r="B5" s="743"/>
      <c r="C5" s="743"/>
      <c r="D5" s="745"/>
      <c r="E5" s="791"/>
      <c r="F5" s="792"/>
      <c r="G5" s="792"/>
      <c r="H5" s="743"/>
      <c r="I5" s="783"/>
      <c r="J5" s="783"/>
      <c r="K5" s="783"/>
      <c r="L5" s="787"/>
      <c r="M5" s="787"/>
      <c r="N5" s="745"/>
    </row>
    <row r="6" spans="1:14" ht="35.25" customHeight="1" x14ac:dyDescent="0.2">
      <c r="A6" s="743"/>
      <c r="B6" s="743"/>
      <c r="C6" s="743"/>
      <c r="D6" s="745"/>
      <c r="E6" s="791"/>
      <c r="F6" s="792"/>
      <c r="G6" s="792"/>
      <c r="H6" s="743"/>
      <c r="I6" s="783"/>
      <c r="J6" s="783"/>
      <c r="K6" s="783"/>
      <c r="L6" s="787"/>
      <c r="M6" s="787"/>
      <c r="N6" s="745"/>
    </row>
    <row r="7" spans="1:14" ht="23.25" customHeight="1" x14ac:dyDescent="0.2">
      <c r="A7" s="1000" t="s">
        <v>247</v>
      </c>
      <c r="B7" s="1000"/>
      <c r="C7" s="1000"/>
      <c r="D7" s="1000"/>
      <c r="E7" s="1000"/>
      <c r="F7" s="1000"/>
      <c r="G7" s="1000"/>
      <c r="H7" s="1000"/>
      <c r="I7" s="1000"/>
      <c r="J7" s="1000"/>
      <c r="K7" s="1000"/>
      <c r="L7" s="402"/>
      <c r="M7" s="402"/>
      <c r="N7" s="541"/>
    </row>
    <row r="8" spans="1:14" ht="20.25" customHeight="1" x14ac:dyDescent="0.2">
      <c r="A8" s="542" t="s">
        <v>141</v>
      </c>
      <c r="B8" s="1057" t="s">
        <v>81</v>
      </c>
      <c r="C8" s="1057"/>
      <c r="D8" s="1057"/>
      <c r="E8" s="1057"/>
      <c r="F8" s="1057"/>
      <c r="G8" s="1057"/>
      <c r="H8" s="1057"/>
      <c r="I8" s="1057"/>
      <c r="J8" s="1057"/>
      <c r="K8" s="1057"/>
      <c r="L8" s="543"/>
      <c r="M8" s="543"/>
      <c r="N8" s="544"/>
    </row>
    <row r="9" spans="1:14" ht="19.5" customHeight="1" x14ac:dyDescent="0.2">
      <c r="A9" s="542" t="s">
        <v>141</v>
      </c>
      <c r="B9" s="404" t="s">
        <v>141</v>
      </c>
      <c r="C9" s="1057" t="s">
        <v>82</v>
      </c>
      <c r="D9" s="1057"/>
      <c r="E9" s="1057"/>
      <c r="F9" s="1057"/>
      <c r="G9" s="1057"/>
      <c r="H9" s="1057"/>
      <c r="I9" s="1057"/>
      <c r="J9" s="1057"/>
      <c r="K9" s="1057"/>
      <c r="L9" s="543"/>
      <c r="M9" s="543"/>
      <c r="N9" s="544"/>
    </row>
    <row r="10" spans="1:14" ht="29.25" customHeight="1" x14ac:dyDescent="0.2">
      <c r="A10" s="994" t="s">
        <v>141</v>
      </c>
      <c r="B10" s="994" t="s">
        <v>141</v>
      </c>
      <c r="C10" s="994" t="s">
        <v>141</v>
      </c>
      <c r="D10" s="976" t="s">
        <v>161</v>
      </c>
      <c r="E10" s="545" t="s">
        <v>178</v>
      </c>
      <c r="F10" s="415" t="s">
        <v>777</v>
      </c>
      <c r="G10" s="976" t="s">
        <v>783</v>
      </c>
      <c r="H10" s="971" t="s">
        <v>153</v>
      </c>
      <c r="I10" s="973">
        <v>69.099999999999994</v>
      </c>
      <c r="J10" s="973">
        <v>47.5</v>
      </c>
      <c r="K10" s="971" t="s">
        <v>214</v>
      </c>
      <c r="L10" s="999">
        <v>5</v>
      </c>
      <c r="M10" s="999">
        <v>5</v>
      </c>
      <c r="N10" s="971" t="s">
        <v>1217</v>
      </c>
    </row>
    <row r="11" spans="1:14" ht="30" customHeight="1" x14ac:dyDescent="0.2">
      <c r="A11" s="994"/>
      <c r="B11" s="994"/>
      <c r="C11" s="994"/>
      <c r="D11" s="976"/>
      <c r="E11" s="545" t="s">
        <v>779</v>
      </c>
      <c r="F11" s="415" t="s">
        <v>781</v>
      </c>
      <c r="G11" s="976"/>
      <c r="H11" s="971"/>
      <c r="I11" s="973"/>
      <c r="J11" s="973"/>
      <c r="K11" s="971"/>
      <c r="L11" s="999"/>
      <c r="M11" s="999"/>
      <c r="N11" s="971"/>
    </row>
    <row r="12" spans="1:14" ht="24.75" customHeight="1" x14ac:dyDescent="0.2">
      <c r="A12" s="994"/>
      <c r="B12" s="994"/>
      <c r="C12" s="994"/>
      <c r="D12" s="976"/>
      <c r="E12" s="545" t="s">
        <v>780</v>
      </c>
      <c r="F12" s="415" t="s">
        <v>805</v>
      </c>
      <c r="G12" s="976"/>
      <c r="H12" s="971"/>
      <c r="I12" s="973"/>
      <c r="J12" s="973"/>
      <c r="K12" s="971"/>
      <c r="L12" s="999"/>
      <c r="M12" s="999"/>
      <c r="N12" s="971"/>
    </row>
    <row r="13" spans="1:14" ht="32.25" customHeight="1" x14ac:dyDescent="0.2">
      <c r="A13" s="994"/>
      <c r="B13" s="994"/>
      <c r="C13" s="994"/>
      <c r="D13" s="976"/>
      <c r="E13" s="545" t="s">
        <v>778</v>
      </c>
      <c r="F13" s="415" t="s">
        <v>782</v>
      </c>
      <c r="G13" s="976"/>
      <c r="H13" s="971" t="s">
        <v>15</v>
      </c>
      <c r="I13" s="973">
        <v>8.1999999999999993</v>
      </c>
      <c r="J13" s="973">
        <v>8.1999999999999993</v>
      </c>
      <c r="K13" s="971"/>
      <c r="L13" s="999"/>
      <c r="M13" s="999"/>
      <c r="N13" s="971"/>
    </row>
    <row r="14" spans="1:14" ht="30.75" customHeight="1" x14ac:dyDescent="0.2">
      <c r="A14" s="994"/>
      <c r="B14" s="994"/>
      <c r="C14" s="994"/>
      <c r="D14" s="976"/>
      <c r="E14" s="545" t="s">
        <v>179</v>
      </c>
      <c r="F14" s="415" t="s">
        <v>806</v>
      </c>
      <c r="G14" s="976"/>
      <c r="H14" s="971"/>
      <c r="I14" s="973"/>
      <c r="J14" s="973"/>
      <c r="K14" s="971"/>
      <c r="L14" s="999"/>
      <c r="M14" s="999"/>
      <c r="N14" s="971"/>
    </row>
    <row r="15" spans="1:14" ht="33" customHeight="1" x14ac:dyDescent="0.2">
      <c r="A15" s="546" t="s">
        <v>141</v>
      </c>
      <c r="B15" s="546" t="s">
        <v>141</v>
      </c>
      <c r="C15" s="546" t="s">
        <v>142</v>
      </c>
      <c r="D15" s="976" t="s">
        <v>484</v>
      </c>
      <c r="E15" s="547" t="s">
        <v>178</v>
      </c>
      <c r="F15" s="548" t="s">
        <v>786</v>
      </c>
      <c r="G15" s="976" t="s">
        <v>783</v>
      </c>
      <c r="H15" s="971" t="s">
        <v>153</v>
      </c>
      <c r="I15" s="973">
        <v>64.3</v>
      </c>
      <c r="J15" s="973">
        <v>59.2</v>
      </c>
      <c r="K15" s="971" t="s">
        <v>183</v>
      </c>
      <c r="L15" s="999">
        <v>5</v>
      </c>
      <c r="M15" s="999">
        <v>7</v>
      </c>
      <c r="N15" s="971" t="s">
        <v>1218</v>
      </c>
    </row>
    <row r="16" spans="1:14" ht="28.5" customHeight="1" x14ac:dyDescent="0.2">
      <c r="A16" s="546"/>
      <c r="B16" s="546"/>
      <c r="C16" s="546"/>
      <c r="D16" s="976"/>
      <c r="E16" s="547" t="s">
        <v>779</v>
      </c>
      <c r="F16" s="548" t="s">
        <v>787</v>
      </c>
      <c r="G16" s="976"/>
      <c r="H16" s="971"/>
      <c r="I16" s="973"/>
      <c r="J16" s="973"/>
      <c r="K16" s="971"/>
      <c r="L16" s="999"/>
      <c r="M16" s="999"/>
      <c r="N16" s="971"/>
    </row>
    <row r="17" spans="1:14" ht="35.25" customHeight="1" x14ac:dyDescent="0.2">
      <c r="A17" s="546"/>
      <c r="B17" s="546"/>
      <c r="C17" s="546"/>
      <c r="D17" s="976"/>
      <c r="E17" s="547" t="s">
        <v>784</v>
      </c>
      <c r="F17" s="548" t="s">
        <v>807</v>
      </c>
      <c r="G17" s="976"/>
      <c r="H17" s="971"/>
      <c r="I17" s="973"/>
      <c r="J17" s="973"/>
      <c r="K17" s="971"/>
      <c r="L17" s="999"/>
      <c r="M17" s="999"/>
      <c r="N17" s="971"/>
    </row>
    <row r="18" spans="1:14" ht="42" customHeight="1" x14ac:dyDescent="0.2">
      <c r="A18" s="546"/>
      <c r="B18" s="546"/>
      <c r="C18" s="546"/>
      <c r="D18" s="976"/>
      <c r="E18" s="547" t="s">
        <v>778</v>
      </c>
      <c r="F18" s="548" t="s">
        <v>785</v>
      </c>
      <c r="G18" s="976"/>
      <c r="H18" s="971"/>
      <c r="I18" s="973"/>
      <c r="J18" s="973"/>
      <c r="K18" s="971"/>
      <c r="L18" s="999"/>
      <c r="M18" s="999"/>
      <c r="N18" s="971"/>
    </row>
    <row r="19" spans="1:14" ht="25.5" customHeight="1" x14ac:dyDescent="0.2">
      <c r="A19" s="546"/>
      <c r="B19" s="546"/>
      <c r="C19" s="546"/>
      <c r="D19" s="976"/>
      <c r="E19" s="545" t="s">
        <v>179</v>
      </c>
      <c r="F19" s="548" t="s">
        <v>788</v>
      </c>
      <c r="G19" s="976"/>
      <c r="H19" s="971"/>
      <c r="I19" s="973"/>
      <c r="J19" s="973"/>
      <c r="K19" s="971"/>
      <c r="L19" s="999"/>
      <c r="M19" s="999"/>
      <c r="N19" s="971"/>
    </row>
    <row r="20" spans="1:14" ht="34.5" customHeight="1" x14ac:dyDescent="0.2">
      <c r="A20" s="994" t="s">
        <v>141</v>
      </c>
      <c r="B20" s="994" t="s">
        <v>141</v>
      </c>
      <c r="C20" s="994" t="s">
        <v>143</v>
      </c>
      <c r="D20" s="976" t="s">
        <v>460</v>
      </c>
      <c r="E20" s="547" t="s">
        <v>178</v>
      </c>
      <c r="F20" s="548" t="s">
        <v>789</v>
      </c>
      <c r="G20" s="976" t="s">
        <v>783</v>
      </c>
      <c r="H20" s="971" t="s">
        <v>153</v>
      </c>
      <c r="I20" s="973">
        <v>25.5</v>
      </c>
      <c r="J20" s="973">
        <v>22.1</v>
      </c>
      <c r="K20" s="971" t="s">
        <v>459</v>
      </c>
      <c r="L20" s="999">
        <v>5</v>
      </c>
      <c r="M20" s="999">
        <v>5</v>
      </c>
      <c r="N20" s="971" t="s">
        <v>1219</v>
      </c>
    </row>
    <row r="21" spans="1:14" ht="31.5" customHeight="1" x14ac:dyDescent="0.2">
      <c r="A21" s="994"/>
      <c r="B21" s="994"/>
      <c r="C21" s="994"/>
      <c r="D21" s="976"/>
      <c r="E21" s="547" t="s">
        <v>779</v>
      </c>
      <c r="F21" s="548" t="s">
        <v>790</v>
      </c>
      <c r="G21" s="976"/>
      <c r="H21" s="971"/>
      <c r="I21" s="973"/>
      <c r="J21" s="973"/>
      <c r="K21" s="971"/>
      <c r="L21" s="999"/>
      <c r="M21" s="999"/>
      <c r="N21" s="971"/>
    </row>
    <row r="22" spans="1:14" ht="28.5" customHeight="1" x14ac:dyDescent="0.2">
      <c r="A22" s="994"/>
      <c r="B22" s="994"/>
      <c r="C22" s="994"/>
      <c r="D22" s="976"/>
      <c r="E22" s="547" t="s">
        <v>784</v>
      </c>
      <c r="F22" s="548" t="s">
        <v>808</v>
      </c>
      <c r="G22" s="976"/>
      <c r="H22" s="971"/>
      <c r="I22" s="973"/>
      <c r="J22" s="973"/>
      <c r="K22" s="971"/>
      <c r="L22" s="999"/>
      <c r="M22" s="999"/>
      <c r="N22" s="971"/>
    </row>
    <row r="23" spans="1:14" ht="80.25" customHeight="1" x14ac:dyDescent="0.2">
      <c r="A23" s="546" t="s">
        <v>141</v>
      </c>
      <c r="B23" s="546" t="s">
        <v>141</v>
      </c>
      <c r="C23" s="546" t="s">
        <v>144</v>
      </c>
      <c r="D23" s="417" t="s">
        <v>140</v>
      </c>
      <c r="E23" s="547" t="s">
        <v>178</v>
      </c>
      <c r="F23" s="549" t="s">
        <v>791</v>
      </c>
      <c r="G23" s="415" t="s">
        <v>783</v>
      </c>
      <c r="H23" s="412" t="s">
        <v>153</v>
      </c>
      <c r="I23" s="424">
        <v>102</v>
      </c>
      <c r="J23" s="424">
        <v>98.2</v>
      </c>
      <c r="K23" s="419" t="s">
        <v>33</v>
      </c>
      <c r="L23" s="414">
        <v>11</v>
      </c>
      <c r="M23" s="414">
        <v>11</v>
      </c>
      <c r="N23" s="419" t="s">
        <v>1220</v>
      </c>
    </row>
    <row r="24" spans="1:14" ht="18" customHeight="1" x14ac:dyDescent="0.2">
      <c r="A24" s="574" t="s">
        <v>141</v>
      </c>
      <c r="B24" s="574" t="s">
        <v>141</v>
      </c>
      <c r="C24" s="959" t="s">
        <v>181</v>
      </c>
      <c r="D24" s="959"/>
      <c r="E24" s="959"/>
      <c r="F24" s="959"/>
      <c r="G24" s="959"/>
      <c r="H24" s="959"/>
      <c r="I24" s="253">
        <f>SUM(I10:I23)</f>
        <v>269.10000000000002</v>
      </c>
      <c r="J24" s="253">
        <f>SUM(J10:J23)</f>
        <v>235.2</v>
      </c>
      <c r="K24" s="445"/>
      <c r="L24" s="446"/>
      <c r="M24" s="446"/>
      <c r="N24" s="445"/>
    </row>
    <row r="25" spans="1:14" s="552" customFormat="1" ht="15.75" customHeight="1" x14ac:dyDescent="0.2">
      <c r="A25" s="550" t="s">
        <v>141</v>
      </c>
      <c r="B25" s="550" t="s">
        <v>142</v>
      </c>
      <c r="C25" s="1058" t="s">
        <v>180</v>
      </c>
      <c r="D25" s="1058"/>
      <c r="E25" s="1058"/>
      <c r="F25" s="1058"/>
      <c r="G25" s="1058"/>
      <c r="H25" s="1058"/>
      <c r="I25" s="551"/>
      <c r="J25" s="551"/>
      <c r="K25" s="575"/>
      <c r="L25" s="576"/>
      <c r="M25" s="576"/>
      <c r="N25" s="575"/>
    </row>
    <row r="26" spans="1:14" ht="47.25" customHeight="1" x14ac:dyDescent="0.2">
      <c r="A26" s="408" t="s">
        <v>141</v>
      </c>
      <c r="B26" s="408" t="s">
        <v>142</v>
      </c>
      <c r="C26" s="408" t="s">
        <v>141</v>
      </c>
      <c r="D26" s="417" t="s">
        <v>68</v>
      </c>
      <c r="E26" s="547" t="s">
        <v>178</v>
      </c>
      <c r="F26" s="549" t="s">
        <v>792</v>
      </c>
      <c r="G26" s="415" t="s">
        <v>783</v>
      </c>
      <c r="H26" s="412" t="s">
        <v>153</v>
      </c>
      <c r="I26" s="424">
        <v>59.4</v>
      </c>
      <c r="J26" s="22">
        <v>57.4</v>
      </c>
      <c r="K26" s="116" t="s">
        <v>1212</v>
      </c>
      <c r="L26" s="114">
        <v>4</v>
      </c>
      <c r="M26" s="66">
        <v>5</v>
      </c>
      <c r="N26" s="65" t="s">
        <v>1221</v>
      </c>
    </row>
    <row r="27" spans="1:14" ht="16.5" customHeight="1" x14ac:dyDescent="0.2">
      <c r="A27" s="542" t="s">
        <v>141</v>
      </c>
      <c r="B27" s="568" t="s">
        <v>142</v>
      </c>
      <c r="C27" s="1059" t="s">
        <v>181</v>
      </c>
      <c r="D27" s="1059"/>
      <c r="E27" s="1059"/>
      <c r="F27" s="1059"/>
      <c r="G27" s="1059"/>
      <c r="H27" s="1059"/>
      <c r="I27" s="569">
        <f t="shared" ref="I27:J27" si="0">+I26</f>
        <v>59.4</v>
      </c>
      <c r="J27" s="569">
        <f t="shared" si="0"/>
        <v>57.4</v>
      </c>
      <c r="K27" s="570"/>
      <c r="L27" s="571"/>
      <c r="M27" s="571"/>
      <c r="N27" s="570"/>
    </row>
    <row r="28" spans="1:14" ht="18.75" customHeight="1" x14ac:dyDescent="0.2">
      <c r="A28" s="542" t="s">
        <v>141</v>
      </c>
      <c r="B28" s="542" t="s">
        <v>143</v>
      </c>
      <c r="C28" s="1064" t="s">
        <v>497</v>
      </c>
      <c r="D28" s="1064"/>
      <c r="E28" s="1064"/>
      <c r="F28" s="1064"/>
      <c r="G28" s="1064"/>
      <c r="H28" s="1064"/>
      <c r="I28" s="1064"/>
      <c r="J28" s="1064"/>
      <c r="K28" s="1064"/>
      <c r="L28" s="420"/>
      <c r="M28" s="420"/>
      <c r="N28" s="544"/>
    </row>
    <row r="29" spans="1:14" ht="93.75" customHeight="1" x14ac:dyDescent="0.2">
      <c r="A29" s="408" t="s">
        <v>141</v>
      </c>
      <c r="B29" s="408" t="s">
        <v>143</v>
      </c>
      <c r="C29" s="408" t="s">
        <v>141</v>
      </c>
      <c r="D29" s="409" t="s">
        <v>515</v>
      </c>
      <c r="E29" s="410" t="s">
        <v>178</v>
      </c>
      <c r="F29" s="411" t="s">
        <v>795</v>
      </c>
      <c r="G29" s="409" t="s">
        <v>783</v>
      </c>
      <c r="H29" s="416" t="s">
        <v>153</v>
      </c>
      <c r="I29" s="424">
        <v>6</v>
      </c>
      <c r="J29" s="22">
        <v>5.8</v>
      </c>
      <c r="K29" s="115" t="s">
        <v>446</v>
      </c>
      <c r="L29" s="170">
        <v>7</v>
      </c>
      <c r="M29" s="169">
        <v>10</v>
      </c>
      <c r="N29" s="115" t="s">
        <v>1222</v>
      </c>
    </row>
    <row r="30" spans="1:14" ht="33.75" customHeight="1" x14ac:dyDescent="0.2">
      <c r="A30" s="408" t="s">
        <v>141</v>
      </c>
      <c r="B30" s="408" t="s">
        <v>143</v>
      </c>
      <c r="C30" s="408" t="s">
        <v>142</v>
      </c>
      <c r="D30" s="434" t="s">
        <v>164</v>
      </c>
      <c r="E30" s="485" t="s">
        <v>178</v>
      </c>
      <c r="F30" s="553" t="s">
        <v>793</v>
      </c>
      <c r="G30" s="415" t="s">
        <v>783</v>
      </c>
      <c r="H30" s="412" t="s">
        <v>153</v>
      </c>
      <c r="I30" s="554">
        <v>6</v>
      </c>
      <c r="J30" s="38">
        <v>6</v>
      </c>
      <c r="K30" s="116" t="s">
        <v>185</v>
      </c>
      <c r="L30" s="114">
        <v>10</v>
      </c>
      <c r="M30" s="66">
        <v>14</v>
      </c>
      <c r="N30" s="65" t="s">
        <v>1223</v>
      </c>
    </row>
    <row r="31" spans="1:14" ht="80.25" customHeight="1" x14ac:dyDescent="0.2">
      <c r="A31" s="408" t="s">
        <v>141</v>
      </c>
      <c r="B31" s="408" t="s">
        <v>143</v>
      </c>
      <c r="C31" s="408" t="s">
        <v>143</v>
      </c>
      <c r="D31" s="434" t="s">
        <v>488</v>
      </c>
      <c r="E31" s="485" t="s">
        <v>178</v>
      </c>
      <c r="F31" s="553" t="s">
        <v>794</v>
      </c>
      <c r="G31" s="415" t="s">
        <v>783</v>
      </c>
      <c r="H31" s="412" t="s">
        <v>153</v>
      </c>
      <c r="I31" s="554">
        <v>5.9</v>
      </c>
      <c r="J31" s="38">
        <v>5</v>
      </c>
      <c r="K31" s="116" t="s">
        <v>184</v>
      </c>
      <c r="L31" s="114">
        <v>4</v>
      </c>
      <c r="M31" s="114">
        <v>4</v>
      </c>
      <c r="N31" s="102" t="s">
        <v>1224</v>
      </c>
    </row>
    <row r="32" spans="1:14" ht="18.75" customHeight="1" x14ac:dyDescent="0.2">
      <c r="A32" s="568" t="s">
        <v>141</v>
      </c>
      <c r="B32" s="568" t="s">
        <v>142</v>
      </c>
      <c r="C32" s="1059" t="s">
        <v>181</v>
      </c>
      <c r="D32" s="1059"/>
      <c r="E32" s="1059"/>
      <c r="F32" s="1059"/>
      <c r="G32" s="1059"/>
      <c r="H32" s="1059"/>
      <c r="I32" s="569">
        <f>SUM(I29:I31)</f>
        <v>17.899999999999999</v>
      </c>
      <c r="J32" s="569">
        <f>SUM(J29:J31)</f>
        <v>16.8</v>
      </c>
      <c r="K32" s="570"/>
      <c r="L32" s="571"/>
      <c r="M32" s="571"/>
      <c r="N32" s="570"/>
    </row>
    <row r="33" spans="1:14" ht="16.5" customHeight="1" x14ac:dyDescent="0.2">
      <c r="A33" s="568" t="s">
        <v>141</v>
      </c>
      <c r="B33" s="1059" t="s">
        <v>136</v>
      </c>
      <c r="C33" s="1059"/>
      <c r="D33" s="1059"/>
      <c r="E33" s="1059"/>
      <c r="F33" s="1059"/>
      <c r="G33" s="1059"/>
      <c r="H33" s="1059"/>
      <c r="I33" s="569">
        <f>+I32+I27+I24</f>
        <v>346.40000000000003</v>
      </c>
      <c r="J33" s="569">
        <f>+J32+J27+J24</f>
        <v>309.39999999999998</v>
      </c>
      <c r="K33" s="570"/>
      <c r="L33" s="571"/>
      <c r="M33" s="571"/>
      <c r="N33" s="570"/>
    </row>
    <row r="34" spans="1:14" ht="18.75" customHeight="1" x14ac:dyDescent="0.2">
      <c r="A34" s="542" t="s">
        <v>142</v>
      </c>
      <c r="B34" s="1057" t="s">
        <v>374</v>
      </c>
      <c r="C34" s="1057"/>
      <c r="D34" s="1057"/>
      <c r="E34" s="1057"/>
      <c r="F34" s="1057"/>
      <c r="G34" s="1057"/>
      <c r="H34" s="1057"/>
      <c r="I34" s="1057"/>
      <c r="J34" s="1057"/>
      <c r="K34" s="1057"/>
      <c r="L34" s="405"/>
      <c r="M34" s="405"/>
      <c r="N34" s="544"/>
    </row>
    <row r="35" spans="1:14" ht="19.5" customHeight="1" x14ac:dyDescent="0.2">
      <c r="A35" s="542" t="s">
        <v>142</v>
      </c>
      <c r="B35" s="542" t="s">
        <v>141</v>
      </c>
      <c r="C35" s="1057" t="s">
        <v>83</v>
      </c>
      <c r="D35" s="1057"/>
      <c r="E35" s="1057"/>
      <c r="F35" s="1057"/>
      <c r="G35" s="1057"/>
      <c r="H35" s="1057"/>
      <c r="I35" s="1057"/>
      <c r="J35" s="1057"/>
      <c r="K35" s="1057"/>
      <c r="L35" s="405"/>
      <c r="M35" s="405"/>
      <c r="N35" s="544"/>
    </row>
    <row r="36" spans="1:14" ht="75" customHeight="1" x14ac:dyDescent="0.2">
      <c r="A36" s="408" t="s">
        <v>142</v>
      </c>
      <c r="B36" s="408" t="s">
        <v>141</v>
      </c>
      <c r="C36" s="408" t="s">
        <v>141</v>
      </c>
      <c r="D36" s="418" t="s">
        <v>375</v>
      </c>
      <c r="E36" s="545" t="s">
        <v>178</v>
      </c>
      <c r="F36" s="548" t="s">
        <v>668</v>
      </c>
      <c r="G36" s="555" t="s">
        <v>796</v>
      </c>
      <c r="H36" s="412" t="s">
        <v>1</v>
      </c>
      <c r="I36" s="424">
        <v>1720</v>
      </c>
      <c r="J36" s="424">
        <v>1699.3</v>
      </c>
      <c r="K36" s="971" t="s">
        <v>186</v>
      </c>
      <c r="L36" s="1061">
        <v>16.600000000000001</v>
      </c>
      <c r="M36" s="1061">
        <v>14.8</v>
      </c>
      <c r="N36" s="971" t="s">
        <v>1225</v>
      </c>
    </row>
    <row r="37" spans="1:14" ht="94.5" customHeight="1" x14ac:dyDescent="0.2">
      <c r="A37" s="408" t="s">
        <v>142</v>
      </c>
      <c r="B37" s="408" t="s">
        <v>141</v>
      </c>
      <c r="C37" s="408" t="s">
        <v>142</v>
      </c>
      <c r="D37" s="417" t="s">
        <v>567</v>
      </c>
      <c r="E37" s="545" t="s">
        <v>178</v>
      </c>
      <c r="F37" s="548" t="s">
        <v>797</v>
      </c>
      <c r="G37" s="555" t="s">
        <v>796</v>
      </c>
      <c r="H37" s="418" t="s">
        <v>1</v>
      </c>
      <c r="I37" s="424">
        <v>91</v>
      </c>
      <c r="J37" s="424">
        <v>89.1</v>
      </c>
      <c r="K37" s="971"/>
      <c r="L37" s="1061"/>
      <c r="M37" s="1061"/>
      <c r="N37" s="971"/>
    </row>
    <row r="38" spans="1:14" ht="41.25" customHeight="1" x14ac:dyDescent="0.2">
      <c r="A38" s="408" t="s">
        <v>142</v>
      </c>
      <c r="B38" s="408" t="s">
        <v>141</v>
      </c>
      <c r="C38" s="408" t="s">
        <v>143</v>
      </c>
      <c r="D38" s="417" t="s">
        <v>325</v>
      </c>
      <c r="E38" s="545" t="s">
        <v>178</v>
      </c>
      <c r="F38" s="548" t="s">
        <v>668</v>
      </c>
      <c r="G38" s="427" t="s">
        <v>798</v>
      </c>
      <c r="H38" s="418" t="s">
        <v>1</v>
      </c>
      <c r="I38" s="424">
        <v>230</v>
      </c>
      <c r="J38" s="424">
        <v>229.7</v>
      </c>
      <c r="K38" s="113" t="s">
        <v>326</v>
      </c>
      <c r="L38" s="114" t="s">
        <v>611</v>
      </c>
      <c r="M38" s="66" t="s">
        <v>1213</v>
      </c>
      <c r="N38" s="113" t="s">
        <v>1226</v>
      </c>
    </row>
    <row r="39" spans="1:14" ht="24.75" customHeight="1" x14ac:dyDescent="0.2">
      <c r="A39" s="994" t="s">
        <v>142</v>
      </c>
      <c r="B39" s="994" t="s">
        <v>141</v>
      </c>
      <c r="C39" s="994" t="s">
        <v>144</v>
      </c>
      <c r="D39" s="1073" t="s">
        <v>213</v>
      </c>
      <c r="E39" s="1066" t="s">
        <v>178</v>
      </c>
      <c r="F39" s="981" t="s">
        <v>799</v>
      </c>
      <c r="G39" s="1067" t="s">
        <v>800</v>
      </c>
      <c r="H39" s="412" t="s">
        <v>1</v>
      </c>
      <c r="I39" s="424">
        <v>105.3</v>
      </c>
      <c r="J39" s="424">
        <v>32.5</v>
      </c>
      <c r="K39" s="1062" t="s">
        <v>372</v>
      </c>
      <c r="L39" s="1061">
        <v>35</v>
      </c>
      <c r="M39" s="1061">
        <v>35</v>
      </c>
      <c r="N39" s="1062" t="s">
        <v>1231</v>
      </c>
    </row>
    <row r="40" spans="1:14" ht="20.25" hidden="1" customHeight="1" x14ac:dyDescent="0.2">
      <c r="A40" s="994"/>
      <c r="B40" s="994"/>
      <c r="C40" s="994"/>
      <c r="D40" s="1073"/>
      <c r="E40" s="1066"/>
      <c r="F40" s="981"/>
      <c r="G40" s="1067"/>
      <c r="H40" s="412" t="s">
        <v>12</v>
      </c>
      <c r="I40" s="424">
        <v>0</v>
      </c>
      <c r="J40" s="424"/>
      <c r="K40" s="1062"/>
      <c r="L40" s="1061"/>
      <c r="M40" s="1061"/>
      <c r="N40" s="1062"/>
    </row>
    <row r="41" spans="1:14" ht="28.5" customHeight="1" x14ac:dyDescent="0.2">
      <c r="A41" s="994"/>
      <c r="B41" s="994"/>
      <c r="C41" s="994"/>
      <c r="D41" s="1073"/>
      <c r="E41" s="1066"/>
      <c r="F41" s="981"/>
      <c r="G41" s="1067"/>
      <c r="H41" s="412" t="s">
        <v>3</v>
      </c>
      <c r="I41" s="424">
        <v>439</v>
      </c>
      <c r="J41" s="424">
        <v>184.7</v>
      </c>
      <c r="K41" s="1062"/>
      <c r="L41" s="1061"/>
      <c r="M41" s="1061"/>
      <c r="N41" s="1062"/>
    </row>
    <row r="42" spans="1:14" ht="81.75" customHeight="1" x14ac:dyDescent="0.2">
      <c r="A42" s="408" t="s">
        <v>142</v>
      </c>
      <c r="B42" s="408" t="s">
        <v>141</v>
      </c>
      <c r="C42" s="408" t="s">
        <v>145</v>
      </c>
      <c r="D42" s="556" t="s">
        <v>936</v>
      </c>
      <c r="E42" s="545" t="s">
        <v>178</v>
      </c>
      <c r="F42" s="548" t="s">
        <v>907</v>
      </c>
      <c r="G42" s="555" t="s">
        <v>751</v>
      </c>
      <c r="H42" s="416" t="s">
        <v>1</v>
      </c>
      <c r="I42" s="424">
        <v>27</v>
      </c>
      <c r="J42" s="22">
        <v>0</v>
      </c>
      <c r="K42" s="43" t="s">
        <v>1214</v>
      </c>
      <c r="L42" s="66">
        <v>182</v>
      </c>
      <c r="M42" s="414">
        <v>200.37</v>
      </c>
      <c r="N42" s="43" t="s">
        <v>1232</v>
      </c>
    </row>
    <row r="43" spans="1:14" ht="75.75" customHeight="1" x14ac:dyDescent="0.2">
      <c r="A43" s="408" t="s">
        <v>142</v>
      </c>
      <c r="B43" s="408" t="s">
        <v>141</v>
      </c>
      <c r="C43" s="408" t="s">
        <v>146</v>
      </c>
      <c r="D43" s="556" t="s">
        <v>937</v>
      </c>
      <c r="E43" s="545" t="s">
        <v>178</v>
      </c>
      <c r="F43" s="548" t="s">
        <v>908</v>
      </c>
      <c r="G43" s="555" t="s">
        <v>751</v>
      </c>
      <c r="H43" s="416" t="s">
        <v>639</v>
      </c>
      <c r="I43" s="424">
        <v>37</v>
      </c>
      <c r="J43" s="22">
        <v>0</v>
      </c>
      <c r="K43" s="43" t="s">
        <v>939</v>
      </c>
      <c r="L43" s="66">
        <v>130</v>
      </c>
      <c r="M43" s="414">
        <v>0</v>
      </c>
      <c r="N43" s="43" t="s">
        <v>1233</v>
      </c>
    </row>
    <row r="44" spans="1:14" ht="65.25" customHeight="1" x14ac:dyDescent="0.2">
      <c r="A44" s="408" t="s">
        <v>142</v>
      </c>
      <c r="B44" s="408" t="s">
        <v>141</v>
      </c>
      <c r="C44" s="408" t="s">
        <v>147</v>
      </c>
      <c r="D44" s="556" t="s">
        <v>938</v>
      </c>
      <c r="E44" s="545" t="s">
        <v>178</v>
      </c>
      <c r="F44" s="548" t="s">
        <v>909</v>
      </c>
      <c r="G44" s="555" t="s">
        <v>751</v>
      </c>
      <c r="H44" s="416" t="s">
        <v>1</v>
      </c>
      <c r="I44" s="424">
        <v>53</v>
      </c>
      <c r="J44" s="22">
        <v>0</v>
      </c>
      <c r="K44" s="43" t="s">
        <v>940</v>
      </c>
      <c r="L44" s="66">
        <v>39</v>
      </c>
      <c r="M44" s="414">
        <v>0</v>
      </c>
      <c r="N44" s="43" t="s">
        <v>1234</v>
      </c>
    </row>
    <row r="45" spans="1:14" ht="21" customHeight="1" x14ac:dyDescent="0.2">
      <c r="A45" s="568" t="s">
        <v>142</v>
      </c>
      <c r="B45" s="568" t="s">
        <v>141</v>
      </c>
      <c r="C45" s="1059" t="s">
        <v>181</v>
      </c>
      <c r="D45" s="1059"/>
      <c r="E45" s="1059"/>
      <c r="F45" s="1059"/>
      <c r="G45" s="1059"/>
      <c r="H45" s="1059"/>
      <c r="I45" s="572">
        <f>SUM(I36:I44)</f>
        <v>2702.3</v>
      </c>
      <c r="J45" s="572">
        <f>SUM(J36:J44)</f>
        <v>2235.2999999999997</v>
      </c>
      <c r="K45" s="570"/>
      <c r="L45" s="571"/>
      <c r="M45" s="571"/>
      <c r="N45" s="570"/>
    </row>
    <row r="46" spans="1:14" ht="15.75" customHeight="1" x14ac:dyDescent="0.2">
      <c r="A46" s="542" t="s">
        <v>142</v>
      </c>
      <c r="B46" s="542" t="s">
        <v>142</v>
      </c>
      <c r="C46" s="997" t="s">
        <v>373</v>
      </c>
      <c r="D46" s="997"/>
      <c r="E46" s="997"/>
      <c r="F46" s="997"/>
      <c r="G46" s="997"/>
      <c r="H46" s="997"/>
      <c r="I46" s="997"/>
      <c r="J46" s="997"/>
      <c r="K46" s="997"/>
      <c r="L46" s="420"/>
      <c r="M46" s="420"/>
      <c r="N46" s="544"/>
    </row>
    <row r="47" spans="1:14" ht="24.75" customHeight="1" x14ac:dyDescent="0.2">
      <c r="A47" s="1065" t="s">
        <v>142</v>
      </c>
      <c r="B47" s="1065" t="s">
        <v>142</v>
      </c>
      <c r="C47" s="1065" t="s">
        <v>141</v>
      </c>
      <c r="D47" s="971" t="s">
        <v>370</v>
      </c>
      <c r="E47" s="1068">
        <v>1</v>
      </c>
      <c r="F47" s="981" t="s">
        <v>801</v>
      </c>
      <c r="G47" s="1067" t="s">
        <v>802</v>
      </c>
      <c r="H47" s="412" t="s">
        <v>1</v>
      </c>
      <c r="I47" s="424">
        <v>21</v>
      </c>
      <c r="J47" s="22">
        <v>7.1</v>
      </c>
      <c r="K47" s="1063" t="s">
        <v>182</v>
      </c>
      <c r="L47" s="1060" t="s">
        <v>6</v>
      </c>
      <c r="M47" s="1060" t="s">
        <v>5</v>
      </c>
      <c r="N47" s="1063" t="s">
        <v>1235</v>
      </c>
    </row>
    <row r="48" spans="1:14" ht="25.5" customHeight="1" x14ac:dyDescent="0.2">
      <c r="A48" s="1065"/>
      <c r="B48" s="1065"/>
      <c r="C48" s="1065"/>
      <c r="D48" s="971"/>
      <c r="E48" s="1068"/>
      <c r="F48" s="981"/>
      <c r="G48" s="1067"/>
      <c r="H48" s="412" t="s">
        <v>3</v>
      </c>
      <c r="I48" s="424">
        <v>116</v>
      </c>
      <c r="J48" s="22">
        <v>40.299999999999997</v>
      </c>
      <c r="K48" s="1063"/>
      <c r="L48" s="1060"/>
      <c r="M48" s="1060"/>
      <c r="N48" s="1063"/>
    </row>
    <row r="49" spans="1:14" ht="55.5" customHeight="1" x14ac:dyDescent="0.2">
      <c r="A49" s="558" t="s">
        <v>142</v>
      </c>
      <c r="B49" s="558" t="s">
        <v>142</v>
      </c>
      <c r="C49" s="558" t="s">
        <v>142</v>
      </c>
      <c r="D49" s="412" t="s">
        <v>624</v>
      </c>
      <c r="E49" s="557">
        <v>1</v>
      </c>
      <c r="F49" s="555" t="s">
        <v>809</v>
      </c>
      <c r="G49" s="411" t="s">
        <v>783</v>
      </c>
      <c r="H49" s="412" t="s">
        <v>153</v>
      </c>
      <c r="I49" s="424">
        <v>30</v>
      </c>
      <c r="J49" s="22">
        <v>30</v>
      </c>
      <c r="K49" s="105" t="s">
        <v>1215</v>
      </c>
      <c r="L49" s="101" t="s">
        <v>173</v>
      </c>
      <c r="M49" s="101" t="s">
        <v>173</v>
      </c>
      <c r="N49" s="105" t="s">
        <v>1236</v>
      </c>
    </row>
    <row r="50" spans="1:14" ht="33" customHeight="1" x14ac:dyDescent="0.2">
      <c r="A50" s="546" t="s">
        <v>142</v>
      </c>
      <c r="B50" s="546" t="s">
        <v>142</v>
      </c>
      <c r="C50" s="546" t="s">
        <v>144</v>
      </c>
      <c r="D50" s="409" t="s">
        <v>585</v>
      </c>
      <c r="E50" s="557">
        <v>1</v>
      </c>
      <c r="F50" s="427" t="s">
        <v>803</v>
      </c>
      <c r="G50" s="411" t="s">
        <v>783</v>
      </c>
      <c r="H50" s="409" t="s">
        <v>1</v>
      </c>
      <c r="I50" s="559">
        <v>35</v>
      </c>
      <c r="J50" s="573">
        <v>10.3</v>
      </c>
      <c r="K50" s="113" t="s">
        <v>376</v>
      </c>
      <c r="L50" s="66">
        <v>80</v>
      </c>
      <c r="M50" s="66">
        <v>59</v>
      </c>
      <c r="N50" s="113" t="s">
        <v>1227</v>
      </c>
    </row>
    <row r="51" spans="1:14" ht="42.75" customHeight="1" x14ac:dyDescent="0.2">
      <c r="A51" s="546" t="s">
        <v>142</v>
      </c>
      <c r="B51" s="546" t="s">
        <v>142</v>
      </c>
      <c r="C51" s="546" t="s">
        <v>145</v>
      </c>
      <c r="D51" s="434" t="s">
        <v>632</v>
      </c>
      <c r="E51" s="557">
        <v>1</v>
      </c>
      <c r="F51" s="427" t="s">
        <v>803</v>
      </c>
      <c r="G51" s="411" t="s">
        <v>783</v>
      </c>
      <c r="H51" s="418" t="s">
        <v>1</v>
      </c>
      <c r="I51" s="559">
        <v>5</v>
      </c>
      <c r="J51" s="573">
        <v>2.7</v>
      </c>
      <c r="K51" s="113" t="s">
        <v>55</v>
      </c>
      <c r="L51" s="66">
        <v>180</v>
      </c>
      <c r="M51" s="66">
        <v>126</v>
      </c>
      <c r="N51" s="113" t="s">
        <v>1228</v>
      </c>
    </row>
    <row r="52" spans="1:14" ht="62.25" customHeight="1" x14ac:dyDescent="0.2">
      <c r="A52" s="429" t="s">
        <v>142</v>
      </c>
      <c r="B52" s="429" t="s">
        <v>142</v>
      </c>
      <c r="C52" s="429" t="s">
        <v>146</v>
      </c>
      <c r="D52" s="409" t="s">
        <v>592</v>
      </c>
      <c r="E52" s="557">
        <v>1</v>
      </c>
      <c r="F52" s="415" t="s">
        <v>804</v>
      </c>
      <c r="G52" s="411" t="s">
        <v>783</v>
      </c>
      <c r="H52" s="409" t="s">
        <v>1</v>
      </c>
      <c r="I52" s="559">
        <v>2.5</v>
      </c>
      <c r="J52" s="559">
        <v>2.5</v>
      </c>
      <c r="K52" s="416" t="s">
        <v>371</v>
      </c>
      <c r="L52" s="414">
        <v>6</v>
      </c>
      <c r="M52" s="414">
        <v>5</v>
      </c>
      <c r="N52" s="416" t="s">
        <v>1229</v>
      </c>
    </row>
    <row r="53" spans="1:14" ht="26.25" customHeight="1" x14ac:dyDescent="0.2">
      <c r="A53" s="994" t="s">
        <v>142</v>
      </c>
      <c r="B53" s="994" t="s">
        <v>142</v>
      </c>
      <c r="C53" s="994" t="s">
        <v>147</v>
      </c>
      <c r="D53" s="976" t="s">
        <v>510</v>
      </c>
      <c r="E53" s="1066" t="s">
        <v>178</v>
      </c>
      <c r="F53" s="1067" t="s">
        <v>701</v>
      </c>
      <c r="G53" s="1067" t="s">
        <v>783</v>
      </c>
      <c r="H53" s="418" t="s">
        <v>1</v>
      </c>
      <c r="I53" s="559">
        <v>0</v>
      </c>
      <c r="J53" s="559">
        <v>0</v>
      </c>
      <c r="K53" s="971" t="s">
        <v>511</v>
      </c>
      <c r="L53" s="1061">
        <v>1</v>
      </c>
      <c r="M53" s="1061">
        <v>1</v>
      </c>
      <c r="N53" s="971" t="s">
        <v>1230</v>
      </c>
    </row>
    <row r="54" spans="1:14" ht="24.75" customHeight="1" x14ac:dyDescent="0.2">
      <c r="A54" s="994"/>
      <c r="B54" s="994"/>
      <c r="C54" s="994"/>
      <c r="D54" s="976"/>
      <c r="E54" s="1066"/>
      <c r="F54" s="1067"/>
      <c r="G54" s="1067"/>
      <c r="H54" s="418" t="s">
        <v>15</v>
      </c>
      <c r="I54" s="559">
        <v>0</v>
      </c>
      <c r="J54" s="559">
        <v>22.8</v>
      </c>
      <c r="K54" s="971"/>
      <c r="L54" s="1061"/>
      <c r="M54" s="1061"/>
      <c r="N54" s="971"/>
    </row>
    <row r="55" spans="1:14" ht="36.75" customHeight="1" x14ac:dyDescent="0.2">
      <c r="A55" s="408" t="s">
        <v>142</v>
      </c>
      <c r="B55" s="408" t="s">
        <v>142</v>
      </c>
      <c r="C55" s="408" t="s">
        <v>148</v>
      </c>
      <c r="D55" s="418" t="s">
        <v>943</v>
      </c>
      <c r="E55" s="545" t="s">
        <v>178</v>
      </c>
      <c r="F55" s="415" t="s">
        <v>701</v>
      </c>
      <c r="G55" s="415" t="s">
        <v>783</v>
      </c>
      <c r="H55" s="418" t="s">
        <v>15</v>
      </c>
      <c r="I55" s="559">
        <v>1.9</v>
      </c>
      <c r="J55" s="559">
        <v>0</v>
      </c>
      <c r="K55" s="416" t="s">
        <v>944</v>
      </c>
      <c r="L55" s="414">
        <v>100</v>
      </c>
      <c r="M55" s="414">
        <v>0</v>
      </c>
      <c r="N55" s="416" t="s">
        <v>1216</v>
      </c>
    </row>
    <row r="56" spans="1:14" ht="15.75" customHeight="1" x14ac:dyDescent="0.2">
      <c r="A56" s="568" t="s">
        <v>142</v>
      </c>
      <c r="B56" s="568" t="s">
        <v>142</v>
      </c>
      <c r="C56" s="1059" t="s">
        <v>181</v>
      </c>
      <c r="D56" s="1059"/>
      <c r="E56" s="1059"/>
      <c r="F56" s="1059"/>
      <c r="G56" s="1059"/>
      <c r="H56" s="1059"/>
      <c r="I56" s="569">
        <f>SUM(I47:I55)</f>
        <v>211.4</v>
      </c>
      <c r="J56" s="569">
        <f>SUM(J47:J55)</f>
        <v>115.7</v>
      </c>
      <c r="K56" s="570"/>
      <c r="L56" s="571"/>
      <c r="M56" s="571"/>
      <c r="N56" s="570"/>
    </row>
    <row r="57" spans="1:14" ht="20.25" customHeight="1" x14ac:dyDescent="0.2">
      <c r="A57" s="568" t="s">
        <v>142</v>
      </c>
      <c r="B57" s="1059" t="s">
        <v>136</v>
      </c>
      <c r="C57" s="1059"/>
      <c r="D57" s="1059"/>
      <c r="E57" s="1059"/>
      <c r="F57" s="1059"/>
      <c r="G57" s="1059"/>
      <c r="H57" s="1059"/>
      <c r="I57" s="569">
        <f>+I56+I45</f>
        <v>2913.7000000000003</v>
      </c>
      <c r="J57" s="569">
        <f>+J56+J45</f>
        <v>2350.9999999999995</v>
      </c>
      <c r="K57" s="570"/>
      <c r="L57" s="571"/>
      <c r="M57" s="571"/>
      <c r="N57" s="570"/>
    </row>
    <row r="58" spans="1:14" ht="22.5" customHeight="1" x14ac:dyDescent="0.2">
      <c r="A58" s="977" t="s">
        <v>137</v>
      </c>
      <c r="B58" s="977"/>
      <c r="C58" s="977"/>
      <c r="D58" s="977"/>
      <c r="E58" s="977"/>
      <c r="F58" s="977"/>
      <c r="G58" s="977"/>
      <c r="H58" s="977"/>
      <c r="I58" s="560">
        <f>+I57+I33</f>
        <v>3260.1000000000004</v>
      </c>
      <c r="J58" s="560">
        <f>+J57+J33</f>
        <v>2660.3999999999996</v>
      </c>
      <c r="K58" s="561"/>
      <c r="L58" s="562"/>
      <c r="M58" s="562"/>
      <c r="N58" s="561"/>
    </row>
    <row r="59" spans="1:14" ht="18" customHeight="1" x14ac:dyDescent="0.2">
      <c r="A59" s="1070" t="s">
        <v>156</v>
      </c>
      <c r="B59" s="1070"/>
      <c r="C59" s="1070"/>
      <c r="D59" s="1070"/>
      <c r="E59" s="1070"/>
      <c r="F59" s="1070"/>
      <c r="G59" s="1070"/>
      <c r="H59" s="1070"/>
      <c r="I59" s="740">
        <f>+I58-I60-I67</f>
        <v>0</v>
      </c>
      <c r="J59" s="740">
        <f>+J58-J60-J67</f>
        <v>0</v>
      </c>
      <c r="K59" s="561"/>
      <c r="L59" s="562"/>
      <c r="M59" s="562"/>
      <c r="N59" s="561"/>
    </row>
    <row r="60" spans="1:14" ht="16.5" customHeight="1" x14ac:dyDescent="0.2">
      <c r="A60" s="1072" t="s">
        <v>17</v>
      </c>
      <c r="B60" s="1072"/>
      <c r="C60" s="1072"/>
      <c r="D60" s="1072"/>
      <c r="E60" s="1072"/>
      <c r="F60" s="1072"/>
      <c r="G60" s="1072"/>
      <c r="H60" s="1072"/>
      <c r="I60" s="563">
        <f t="shared" ref="I60:J60" si="1">SUM(I61:I66)</f>
        <v>2705.1000000000004</v>
      </c>
      <c r="J60" s="563">
        <f t="shared" si="1"/>
        <v>2435.3999999999996</v>
      </c>
      <c r="K60" s="561"/>
      <c r="L60" s="562"/>
      <c r="M60" s="562"/>
      <c r="N60" s="561"/>
    </row>
    <row r="61" spans="1:14" ht="13.5" customHeight="1" x14ac:dyDescent="0.2">
      <c r="A61" s="1069" t="s">
        <v>957</v>
      </c>
      <c r="B61" s="1069"/>
      <c r="C61" s="1069"/>
      <c r="D61" s="1069"/>
      <c r="E61" s="1069"/>
      <c r="F61" s="1069"/>
      <c r="G61" s="1069"/>
      <c r="H61" s="1069"/>
      <c r="I61" s="257">
        <f>+I52+I51+I50+I47+I39+I38+I37+I36+I53+I42+I43+I44</f>
        <v>2326.8000000000002</v>
      </c>
      <c r="J61" s="257">
        <f>+J52+J51+J50+J47+J39+J38+J37+J36+J53+J42+J43+J44</f>
        <v>2073.1999999999998</v>
      </c>
      <c r="K61" s="716">
        <f>+I61+I63</f>
        <v>2695</v>
      </c>
      <c r="L61" s="717">
        <f>+J61+J63</f>
        <v>2404.3999999999996</v>
      </c>
      <c r="M61" s="718"/>
      <c r="N61" s="716"/>
    </row>
    <row r="62" spans="1:14" ht="13.5" customHeight="1" x14ac:dyDescent="0.2">
      <c r="A62" s="1069" t="s">
        <v>958</v>
      </c>
      <c r="B62" s="1069"/>
      <c r="C62" s="1069"/>
      <c r="D62" s="1069"/>
      <c r="E62" s="1069"/>
      <c r="F62" s="1069"/>
      <c r="G62" s="1069"/>
      <c r="H62" s="1069"/>
      <c r="I62" s="257">
        <f>+I54+I13+I55</f>
        <v>10.1</v>
      </c>
      <c r="J62" s="257">
        <f>+J54+J13+J55</f>
        <v>31</v>
      </c>
      <c r="K62" s="561"/>
      <c r="L62" s="562"/>
      <c r="M62" s="562"/>
      <c r="N62" s="561"/>
    </row>
    <row r="63" spans="1:14" ht="13.5" customHeight="1" x14ac:dyDescent="0.2">
      <c r="A63" s="1069" t="s">
        <v>959</v>
      </c>
      <c r="B63" s="1069"/>
      <c r="C63" s="1069"/>
      <c r="D63" s="1069"/>
      <c r="E63" s="1069"/>
      <c r="F63" s="1069"/>
      <c r="G63" s="1069"/>
      <c r="H63" s="1069"/>
      <c r="I63" s="257">
        <f>+I31+I30+I29+I26+I23+I20+I15+I10+I49</f>
        <v>368.20000000000005</v>
      </c>
      <c r="J63" s="257">
        <f>+J31+J30+J29+J26+J23+J20+J15+J10+J49</f>
        <v>331.2</v>
      </c>
      <c r="K63" s="561"/>
      <c r="L63" s="562"/>
      <c r="M63" s="562"/>
      <c r="N63" s="561"/>
    </row>
    <row r="64" spans="1:14" ht="13.5" customHeight="1" x14ac:dyDescent="0.2">
      <c r="A64" s="1069" t="s">
        <v>960</v>
      </c>
      <c r="B64" s="1069"/>
      <c r="C64" s="1069"/>
      <c r="D64" s="1069"/>
      <c r="E64" s="1069"/>
      <c r="F64" s="1069"/>
      <c r="G64" s="1069"/>
      <c r="H64" s="1069"/>
      <c r="I64" s="257"/>
      <c r="J64" s="257"/>
      <c r="K64" s="561"/>
      <c r="L64" s="562"/>
      <c r="M64" s="562"/>
      <c r="N64" s="561"/>
    </row>
    <row r="65" spans="1:14" ht="13.5" customHeight="1" x14ac:dyDescent="0.2">
      <c r="A65" s="1069" t="s">
        <v>961</v>
      </c>
      <c r="B65" s="1069"/>
      <c r="C65" s="1069"/>
      <c r="D65" s="1069"/>
      <c r="E65" s="1069"/>
      <c r="F65" s="1069"/>
      <c r="G65" s="1069"/>
      <c r="H65" s="1069"/>
      <c r="I65" s="257">
        <f>+I40</f>
        <v>0</v>
      </c>
      <c r="J65" s="257">
        <f>+J40</f>
        <v>0</v>
      </c>
      <c r="K65" s="561"/>
      <c r="L65" s="562"/>
      <c r="M65" s="562"/>
      <c r="N65" s="561"/>
    </row>
    <row r="66" spans="1:14" ht="13.5" customHeight="1" x14ac:dyDescent="0.2">
      <c r="A66" s="1069" t="s">
        <v>962</v>
      </c>
      <c r="B66" s="1069"/>
      <c r="C66" s="1069"/>
      <c r="D66" s="1069"/>
      <c r="E66" s="1069"/>
      <c r="F66" s="1069"/>
      <c r="G66" s="1069"/>
      <c r="H66" s="1069"/>
      <c r="I66" s="257"/>
      <c r="J66" s="257"/>
      <c r="K66" s="561"/>
      <c r="L66" s="562"/>
      <c r="M66" s="562"/>
      <c r="N66" s="561"/>
    </row>
    <row r="67" spans="1:14" ht="13.5" customHeight="1" x14ac:dyDescent="0.2">
      <c r="A67" s="1071" t="s">
        <v>16</v>
      </c>
      <c r="B67" s="1071"/>
      <c r="C67" s="1071"/>
      <c r="D67" s="1071"/>
      <c r="E67" s="1071"/>
      <c r="F67" s="1071"/>
      <c r="G67" s="1071"/>
      <c r="H67" s="1071"/>
      <c r="I67" s="563">
        <f t="shared" ref="I67:J67" si="2">SUM(I68:I71)</f>
        <v>555</v>
      </c>
      <c r="J67" s="563">
        <f t="shared" si="2"/>
        <v>225</v>
      </c>
      <c r="K67" s="561"/>
      <c r="L67" s="562"/>
      <c r="M67" s="562"/>
      <c r="N67" s="561"/>
    </row>
    <row r="68" spans="1:14" ht="13.5" customHeight="1" x14ac:dyDescent="0.2">
      <c r="A68" s="1069" t="s">
        <v>963</v>
      </c>
      <c r="B68" s="1069"/>
      <c r="C68" s="1069"/>
      <c r="D68" s="1069"/>
      <c r="E68" s="1069"/>
      <c r="F68" s="1069"/>
      <c r="G68" s="1069"/>
      <c r="H68" s="1069"/>
      <c r="I68" s="257">
        <f>+I48+I41</f>
        <v>555</v>
      </c>
      <c r="J68" s="257">
        <f>+J48+J41</f>
        <v>225</v>
      </c>
      <c r="K68" s="561"/>
      <c r="L68" s="562"/>
      <c r="M68" s="562"/>
      <c r="N68" s="561"/>
    </row>
    <row r="69" spans="1:14" ht="13.5" customHeight="1" x14ac:dyDescent="0.2">
      <c r="A69" s="1069" t="s">
        <v>964</v>
      </c>
      <c r="B69" s="1069"/>
      <c r="C69" s="1069"/>
      <c r="D69" s="1069"/>
      <c r="E69" s="1069"/>
      <c r="F69" s="1069"/>
      <c r="G69" s="1069"/>
      <c r="H69" s="1069"/>
      <c r="I69" s="257"/>
      <c r="J69" s="257"/>
      <c r="K69" s="561"/>
      <c r="N69" s="561"/>
    </row>
    <row r="70" spans="1:14" ht="13.5" customHeight="1" x14ac:dyDescent="0.2">
      <c r="A70" s="1069" t="s">
        <v>965</v>
      </c>
      <c r="B70" s="1069"/>
      <c r="C70" s="1069"/>
      <c r="D70" s="1069"/>
      <c r="E70" s="1069"/>
      <c r="F70" s="1069"/>
      <c r="G70" s="1069"/>
      <c r="H70" s="1069"/>
      <c r="I70" s="257"/>
      <c r="J70" s="257"/>
      <c r="K70" s="561"/>
      <c r="N70" s="561"/>
    </row>
    <row r="71" spans="1:14" ht="13.5" customHeight="1" x14ac:dyDescent="0.2">
      <c r="A71" s="1069" t="s">
        <v>966</v>
      </c>
      <c r="B71" s="1069"/>
      <c r="C71" s="1069"/>
      <c r="D71" s="1069"/>
      <c r="E71" s="1069"/>
      <c r="F71" s="1069"/>
      <c r="G71" s="1069"/>
      <c r="H71" s="1069"/>
      <c r="I71" s="564"/>
      <c r="J71" s="564"/>
      <c r="K71" s="561"/>
      <c r="N71" s="561"/>
    </row>
  </sheetData>
  <mergeCells count="118">
    <mergeCell ref="A1:K1"/>
    <mergeCell ref="A2:A6"/>
    <mergeCell ref="D2:D6"/>
    <mergeCell ref="B2:B6"/>
    <mergeCell ref="C2:C6"/>
    <mergeCell ref="K3:K6"/>
    <mergeCell ref="H13:H14"/>
    <mergeCell ref="E2:E6"/>
    <mergeCell ref="G2:G6"/>
    <mergeCell ref="H2:H6"/>
    <mergeCell ref="I2:I6"/>
    <mergeCell ref="A7:K7"/>
    <mergeCell ref="F2:F6"/>
    <mergeCell ref="K2:N2"/>
    <mergeCell ref="L3:L6"/>
    <mergeCell ref="J2:J6"/>
    <mergeCell ref="L15:L19"/>
    <mergeCell ref="B8:K8"/>
    <mergeCell ref="H15:H19"/>
    <mergeCell ref="I15:I19"/>
    <mergeCell ref="A71:H71"/>
    <mergeCell ref="A65:H65"/>
    <mergeCell ref="B57:H57"/>
    <mergeCell ref="A63:H63"/>
    <mergeCell ref="A64:H64"/>
    <mergeCell ref="A70:H70"/>
    <mergeCell ref="A62:H62"/>
    <mergeCell ref="A68:H68"/>
    <mergeCell ref="A61:H61"/>
    <mergeCell ref="A66:H66"/>
    <mergeCell ref="A69:H69"/>
    <mergeCell ref="A59:H59"/>
    <mergeCell ref="A67:H67"/>
    <mergeCell ref="A58:H58"/>
    <mergeCell ref="A60:H60"/>
    <mergeCell ref="C56:H56"/>
    <mergeCell ref="A47:A48"/>
    <mergeCell ref="D39:D41"/>
    <mergeCell ref="D53:D54"/>
    <mergeCell ref="C53:C54"/>
    <mergeCell ref="B53:B54"/>
    <mergeCell ref="A53:A54"/>
    <mergeCell ref="K53:K54"/>
    <mergeCell ref="B47:B48"/>
    <mergeCell ref="B39:B41"/>
    <mergeCell ref="C39:C41"/>
    <mergeCell ref="K39:K41"/>
    <mergeCell ref="G53:G54"/>
    <mergeCell ref="F53:F54"/>
    <mergeCell ref="E53:E54"/>
    <mergeCell ref="F39:F41"/>
    <mergeCell ref="G39:G41"/>
    <mergeCell ref="E47:E48"/>
    <mergeCell ref="F47:F48"/>
    <mergeCell ref="G47:G48"/>
    <mergeCell ref="K47:K48"/>
    <mergeCell ref="C45:H45"/>
    <mergeCell ref="D47:D48"/>
    <mergeCell ref="A20:A22"/>
    <mergeCell ref="L20:L22"/>
    <mergeCell ref="L53:L54"/>
    <mergeCell ref="A10:A14"/>
    <mergeCell ref="B10:B14"/>
    <mergeCell ref="C10:C14"/>
    <mergeCell ref="D10:D14"/>
    <mergeCell ref="K10:K14"/>
    <mergeCell ref="L10:L14"/>
    <mergeCell ref="C35:K35"/>
    <mergeCell ref="B33:H33"/>
    <mergeCell ref="C28:K28"/>
    <mergeCell ref="L39:L41"/>
    <mergeCell ref="L47:L48"/>
    <mergeCell ref="A39:A41"/>
    <mergeCell ref="C47:C48"/>
    <mergeCell ref="C46:K46"/>
    <mergeCell ref="E39:E41"/>
    <mergeCell ref="C24:H24"/>
    <mergeCell ref="D15:D19"/>
    <mergeCell ref="G15:G19"/>
    <mergeCell ref="J10:J12"/>
    <mergeCell ref="J13:J14"/>
    <mergeCell ref="L36:L37"/>
    <mergeCell ref="M47:M48"/>
    <mergeCell ref="M53:M54"/>
    <mergeCell ref="N3:N6"/>
    <mergeCell ref="N10:N14"/>
    <mergeCell ref="N15:N19"/>
    <mergeCell ref="N20:N22"/>
    <mergeCell ref="N36:N37"/>
    <mergeCell ref="N39:N41"/>
    <mergeCell ref="N47:N48"/>
    <mergeCell ref="N53:N54"/>
    <mergeCell ref="M10:M14"/>
    <mergeCell ref="M15:M19"/>
    <mergeCell ref="M20:M22"/>
    <mergeCell ref="M36:M37"/>
    <mergeCell ref="M3:M6"/>
    <mergeCell ref="M39:M41"/>
    <mergeCell ref="K36:K37"/>
    <mergeCell ref="K15:K19"/>
    <mergeCell ref="B34:K34"/>
    <mergeCell ref="C25:H25"/>
    <mergeCell ref="C27:H27"/>
    <mergeCell ref="C9:K9"/>
    <mergeCell ref="H10:H12"/>
    <mergeCell ref="I10:I12"/>
    <mergeCell ref="I13:I14"/>
    <mergeCell ref="G10:G14"/>
    <mergeCell ref="B20:B22"/>
    <mergeCell ref="H20:H22"/>
    <mergeCell ref="C32:H32"/>
    <mergeCell ref="I20:I22"/>
    <mergeCell ref="K20:K22"/>
    <mergeCell ref="G20:G22"/>
    <mergeCell ref="D20:D22"/>
    <mergeCell ref="C20:C22"/>
    <mergeCell ref="J15:J19"/>
    <mergeCell ref="J20:J22"/>
  </mergeCells>
  <phoneticPr fontId="14" type="noConversion"/>
  <pageMargins left="0.19685039370078741" right="0.19685039370078741" top="0.19685039370078741" bottom="0.19685039370078741" header="0" footer="0"/>
  <pageSetup paperSize="9" scale="62"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N50"/>
  <sheetViews>
    <sheetView zoomScale="85" zoomScaleNormal="85" workbookViewId="0">
      <pane ySplit="7" topLeftCell="A8" activePane="bottomLeft" state="frozen"/>
      <selection sqref="A1:XFD1"/>
      <selection pane="bottomLeft" activeCell="H11" sqref="H11:H24"/>
    </sheetView>
  </sheetViews>
  <sheetFormatPr defaultColWidth="9.140625" defaultRowHeight="12.75" x14ac:dyDescent="0.2"/>
  <cols>
    <col min="1" max="3" width="3.5703125" style="604" customWidth="1"/>
    <col min="4" max="4" width="31.85546875" style="604" customWidth="1"/>
    <col min="5" max="5" width="5.28515625" style="605" customWidth="1"/>
    <col min="6" max="6" width="39.7109375" style="606" customWidth="1"/>
    <col min="7" max="7" width="26.42578125" style="606" customWidth="1"/>
    <col min="8" max="8" width="8.140625" style="604" customWidth="1"/>
    <col min="9" max="10" width="11.85546875" style="360" customWidth="1"/>
    <col min="11" max="11" width="31.85546875" style="71" customWidth="1"/>
    <col min="12" max="13" width="7.5703125" style="360" customWidth="1"/>
    <col min="14" max="14" width="39.7109375" style="71" customWidth="1"/>
    <col min="15" max="16384" width="9.140625" style="71"/>
  </cols>
  <sheetData>
    <row r="1" spans="1:14" ht="17.25" customHeight="1" x14ac:dyDescent="0.2">
      <c r="A1" s="1101"/>
      <c r="B1" s="1101"/>
      <c r="C1" s="1101"/>
      <c r="D1" s="1101"/>
      <c r="E1" s="1101"/>
      <c r="F1" s="1101"/>
      <c r="G1" s="1101"/>
      <c r="H1" s="1101"/>
      <c r="I1" s="1101"/>
      <c r="J1" s="1101"/>
      <c r="K1" s="1101"/>
      <c r="L1" s="1101"/>
      <c r="M1" s="71"/>
    </row>
    <row r="2" spans="1:14" ht="16.5" hidden="1" customHeight="1" x14ac:dyDescent="0.2">
      <c r="A2" s="577"/>
      <c r="B2" s="577"/>
      <c r="C2" s="577"/>
      <c r="D2" s="577"/>
      <c r="E2" s="578"/>
      <c r="F2" s="579"/>
      <c r="G2" s="579"/>
      <c r="H2" s="577"/>
      <c r="I2" s="580"/>
      <c r="J2" s="580"/>
      <c r="K2" s="1040"/>
      <c r="L2" s="1040"/>
      <c r="M2" s="71"/>
    </row>
    <row r="3" spans="1:14" s="72" customFormat="1" ht="30.75" customHeight="1" x14ac:dyDescent="0.2">
      <c r="A3" s="803" t="s">
        <v>130</v>
      </c>
      <c r="B3" s="803" t="s">
        <v>131</v>
      </c>
      <c r="C3" s="803" t="s">
        <v>132</v>
      </c>
      <c r="D3" s="782" t="s">
        <v>133</v>
      </c>
      <c r="E3" s="822" t="s">
        <v>653</v>
      </c>
      <c r="F3" s="823" t="s">
        <v>654</v>
      </c>
      <c r="G3" s="823" t="s">
        <v>655</v>
      </c>
      <c r="H3" s="803" t="s">
        <v>129</v>
      </c>
      <c r="I3" s="821" t="s">
        <v>663</v>
      </c>
      <c r="J3" s="821" t="s">
        <v>947</v>
      </c>
      <c r="K3" s="821" t="s">
        <v>656</v>
      </c>
      <c r="L3" s="821"/>
      <c r="M3" s="821"/>
      <c r="N3" s="821"/>
    </row>
    <row r="4" spans="1:14" s="72" customFormat="1" ht="11.25" customHeight="1" x14ac:dyDescent="0.2">
      <c r="A4" s="803"/>
      <c r="B4" s="803"/>
      <c r="C4" s="803"/>
      <c r="D4" s="782"/>
      <c r="E4" s="822"/>
      <c r="F4" s="823"/>
      <c r="G4" s="823"/>
      <c r="H4" s="803"/>
      <c r="I4" s="821"/>
      <c r="J4" s="821"/>
      <c r="K4" s="821" t="s">
        <v>134</v>
      </c>
      <c r="L4" s="832" t="s">
        <v>948</v>
      </c>
      <c r="M4" s="832" t="s">
        <v>949</v>
      </c>
      <c r="N4" s="782" t="s">
        <v>950</v>
      </c>
    </row>
    <row r="5" spans="1:14" s="72" customFormat="1" ht="39" customHeight="1" x14ac:dyDescent="0.2">
      <c r="A5" s="803"/>
      <c r="B5" s="803"/>
      <c r="C5" s="803"/>
      <c r="D5" s="782"/>
      <c r="E5" s="822"/>
      <c r="F5" s="823"/>
      <c r="G5" s="823"/>
      <c r="H5" s="803"/>
      <c r="I5" s="821"/>
      <c r="J5" s="821"/>
      <c r="K5" s="821"/>
      <c r="L5" s="832"/>
      <c r="M5" s="832"/>
      <c r="N5" s="782"/>
    </row>
    <row r="6" spans="1:14" s="72" customFormat="1" ht="27" customHeight="1" x14ac:dyDescent="0.2">
      <c r="A6" s="803"/>
      <c r="B6" s="803"/>
      <c r="C6" s="803"/>
      <c r="D6" s="782"/>
      <c r="E6" s="822"/>
      <c r="F6" s="823"/>
      <c r="G6" s="823"/>
      <c r="H6" s="803"/>
      <c r="I6" s="821"/>
      <c r="J6" s="821"/>
      <c r="K6" s="821"/>
      <c r="L6" s="832"/>
      <c r="M6" s="832"/>
      <c r="N6" s="782"/>
    </row>
    <row r="7" spans="1:14" s="72" customFormat="1" ht="69" customHeight="1" x14ac:dyDescent="0.2">
      <c r="A7" s="803"/>
      <c r="B7" s="803"/>
      <c r="C7" s="803"/>
      <c r="D7" s="782"/>
      <c r="E7" s="822"/>
      <c r="F7" s="823"/>
      <c r="G7" s="823"/>
      <c r="H7" s="803"/>
      <c r="I7" s="821"/>
      <c r="J7" s="821"/>
      <c r="K7" s="821"/>
      <c r="L7" s="832"/>
      <c r="M7" s="832"/>
      <c r="N7" s="782"/>
    </row>
    <row r="8" spans="1:14" s="72" customFormat="1" ht="23.25" customHeight="1" x14ac:dyDescent="0.2">
      <c r="A8" s="824" t="s">
        <v>248</v>
      </c>
      <c r="B8" s="824"/>
      <c r="C8" s="824"/>
      <c r="D8" s="824"/>
      <c r="E8" s="824"/>
      <c r="F8" s="824"/>
      <c r="G8" s="824"/>
      <c r="H8" s="824"/>
      <c r="I8" s="824"/>
      <c r="J8" s="824"/>
      <c r="K8" s="824"/>
      <c r="L8" s="259"/>
      <c r="M8" s="259"/>
      <c r="N8" s="350"/>
    </row>
    <row r="9" spans="1:14" s="72" customFormat="1" ht="18" customHeight="1" x14ac:dyDescent="0.2">
      <c r="A9" s="581" t="s">
        <v>141</v>
      </c>
      <c r="B9" s="1105" t="s">
        <v>423</v>
      </c>
      <c r="C9" s="1105"/>
      <c r="D9" s="1105"/>
      <c r="E9" s="1105"/>
      <c r="F9" s="1105"/>
      <c r="G9" s="1105"/>
      <c r="H9" s="1105"/>
      <c r="I9" s="1105"/>
      <c r="J9" s="1105"/>
      <c r="K9" s="1105"/>
      <c r="L9" s="1105"/>
      <c r="M9" s="73"/>
      <c r="N9" s="73"/>
    </row>
    <row r="10" spans="1:14" s="72" customFormat="1" ht="26.25" customHeight="1" x14ac:dyDescent="0.2">
      <c r="A10" s="581" t="s">
        <v>141</v>
      </c>
      <c r="B10" s="581" t="s">
        <v>141</v>
      </c>
      <c r="C10" s="1077" t="s">
        <v>424</v>
      </c>
      <c r="D10" s="1078"/>
      <c r="E10" s="1078"/>
      <c r="F10" s="1078"/>
      <c r="G10" s="1078"/>
      <c r="H10" s="1078"/>
      <c r="I10" s="1078"/>
      <c r="J10" s="1078"/>
      <c r="K10" s="1078"/>
      <c r="L10" s="1078"/>
      <c r="M10" s="1078"/>
      <c r="N10" s="1108"/>
    </row>
    <row r="11" spans="1:14" ht="45.75" customHeight="1" x14ac:dyDescent="0.2">
      <c r="A11" s="582" t="s">
        <v>141</v>
      </c>
      <c r="B11" s="582" t="s">
        <v>141</v>
      </c>
      <c r="C11" s="582" t="s">
        <v>141</v>
      </c>
      <c r="D11" s="1104" t="s">
        <v>425</v>
      </c>
      <c r="E11" s="474">
        <v>1</v>
      </c>
      <c r="F11" s="466" t="s">
        <v>822</v>
      </c>
      <c r="G11" s="1106" t="s">
        <v>783</v>
      </c>
      <c r="H11" s="1104" t="s">
        <v>15</v>
      </c>
      <c r="I11" s="1088">
        <v>78.900000000000006</v>
      </c>
      <c r="J11" s="1088">
        <v>78.900000000000006</v>
      </c>
      <c r="K11" s="296" t="s">
        <v>271</v>
      </c>
      <c r="L11" s="367">
        <v>2680</v>
      </c>
      <c r="M11" s="367">
        <v>2758</v>
      </c>
      <c r="N11" s="1008" t="s">
        <v>1237</v>
      </c>
    </row>
    <row r="12" spans="1:14" ht="42.75" customHeight="1" x14ac:dyDescent="0.2">
      <c r="A12" s="582"/>
      <c r="B12" s="582"/>
      <c r="C12" s="582"/>
      <c r="D12" s="1104"/>
      <c r="E12" s="474">
        <v>2</v>
      </c>
      <c r="F12" s="466" t="s">
        <v>823</v>
      </c>
      <c r="G12" s="1106"/>
      <c r="H12" s="1104"/>
      <c r="I12" s="1088"/>
      <c r="J12" s="1088"/>
      <c r="K12" s="296" t="s">
        <v>304</v>
      </c>
      <c r="L12" s="367">
        <v>1750</v>
      </c>
      <c r="M12" s="367">
        <v>1709</v>
      </c>
      <c r="N12" s="1021"/>
    </row>
    <row r="13" spans="1:14" ht="21" customHeight="1" x14ac:dyDescent="0.2">
      <c r="A13" s="582"/>
      <c r="B13" s="582"/>
      <c r="C13" s="582"/>
      <c r="D13" s="1104"/>
      <c r="E13" s="1107">
        <v>3</v>
      </c>
      <c r="F13" s="1103" t="s">
        <v>824</v>
      </c>
      <c r="G13" s="1106"/>
      <c r="H13" s="1104"/>
      <c r="I13" s="1088"/>
      <c r="J13" s="1088"/>
      <c r="K13" s="1087" t="s">
        <v>272</v>
      </c>
      <c r="L13" s="1102">
        <v>2020</v>
      </c>
      <c r="M13" s="1095">
        <v>2051</v>
      </c>
      <c r="N13" s="1021"/>
    </row>
    <row r="14" spans="1:14" ht="21" customHeight="1" x14ac:dyDescent="0.2">
      <c r="A14" s="582"/>
      <c r="B14" s="582"/>
      <c r="C14" s="582"/>
      <c r="D14" s="1104"/>
      <c r="E14" s="1107"/>
      <c r="F14" s="1103"/>
      <c r="G14" s="1106"/>
      <c r="H14" s="1104"/>
      <c r="I14" s="1088"/>
      <c r="J14" s="1088"/>
      <c r="K14" s="1087"/>
      <c r="L14" s="1102"/>
      <c r="M14" s="1096"/>
      <c r="N14" s="1021"/>
    </row>
    <row r="15" spans="1:14" ht="20.25" customHeight="1" x14ac:dyDescent="0.2">
      <c r="A15" s="582"/>
      <c r="B15" s="582"/>
      <c r="C15" s="582"/>
      <c r="D15" s="1104"/>
      <c r="E15" s="1107"/>
      <c r="F15" s="1103"/>
      <c r="G15" s="1106"/>
      <c r="H15" s="1104"/>
      <c r="I15" s="1088"/>
      <c r="J15" s="1088"/>
      <c r="K15" s="1087"/>
      <c r="L15" s="1102"/>
      <c r="M15" s="1096"/>
      <c r="N15" s="1021"/>
    </row>
    <row r="16" spans="1:14" ht="24.75" customHeight="1" x14ac:dyDescent="0.2">
      <c r="A16" s="582"/>
      <c r="B16" s="582"/>
      <c r="C16" s="582"/>
      <c r="D16" s="1104"/>
      <c r="E16" s="1107"/>
      <c r="F16" s="1103"/>
      <c r="G16" s="1106"/>
      <c r="H16" s="1104"/>
      <c r="I16" s="1088"/>
      <c r="J16" s="1088"/>
      <c r="K16" s="1087"/>
      <c r="L16" s="1102"/>
      <c r="M16" s="1097"/>
      <c r="N16" s="1021"/>
    </row>
    <row r="17" spans="1:14" ht="66.75" customHeight="1" x14ac:dyDescent="0.2">
      <c r="A17" s="582"/>
      <c r="B17" s="582"/>
      <c r="C17" s="582"/>
      <c r="D17" s="1104"/>
      <c r="E17" s="474">
        <v>4</v>
      </c>
      <c r="F17" s="466" t="s">
        <v>825</v>
      </c>
      <c r="G17" s="1106"/>
      <c r="H17" s="1104"/>
      <c r="I17" s="1088"/>
      <c r="J17" s="1088"/>
      <c r="K17" s="296" t="s">
        <v>273</v>
      </c>
      <c r="L17" s="367">
        <v>30</v>
      </c>
      <c r="M17" s="367">
        <v>55</v>
      </c>
      <c r="N17" s="1021"/>
    </row>
    <row r="18" spans="1:14" ht="94.5" customHeight="1" x14ac:dyDescent="0.2">
      <c r="A18" s="582"/>
      <c r="B18" s="582"/>
      <c r="C18" s="582"/>
      <c r="D18" s="1104"/>
      <c r="E18" s="474">
        <v>5</v>
      </c>
      <c r="F18" s="466" t="s">
        <v>826</v>
      </c>
      <c r="G18" s="1106"/>
      <c r="H18" s="1104"/>
      <c r="I18" s="1088"/>
      <c r="J18" s="1088"/>
      <c r="K18" s="296" t="s">
        <v>274</v>
      </c>
      <c r="L18" s="367">
        <v>90</v>
      </c>
      <c r="M18" s="367">
        <v>122</v>
      </c>
      <c r="N18" s="1021"/>
    </row>
    <row r="19" spans="1:14" ht="101.25" customHeight="1" x14ac:dyDescent="0.2">
      <c r="A19" s="582"/>
      <c r="B19" s="582"/>
      <c r="C19" s="582"/>
      <c r="D19" s="1104"/>
      <c r="E19" s="474">
        <v>6</v>
      </c>
      <c r="F19" s="466" t="s">
        <v>827</v>
      </c>
      <c r="G19" s="1106"/>
      <c r="H19" s="1104"/>
      <c r="I19" s="1088"/>
      <c r="J19" s="1088"/>
      <c r="K19" s="296" t="s">
        <v>275</v>
      </c>
      <c r="L19" s="367">
        <v>55</v>
      </c>
      <c r="M19" s="367">
        <v>51</v>
      </c>
      <c r="N19" s="1021"/>
    </row>
    <row r="20" spans="1:14" ht="39.75" customHeight="1" x14ac:dyDescent="0.2">
      <c r="A20" s="582"/>
      <c r="B20" s="582"/>
      <c r="C20" s="582"/>
      <c r="D20" s="1104"/>
      <c r="E20" s="474">
        <v>7</v>
      </c>
      <c r="F20" s="466" t="s">
        <v>828</v>
      </c>
      <c r="G20" s="1106"/>
      <c r="H20" s="1104"/>
      <c r="I20" s="1088"/>
      <c r="J20" s="1088"/>
      <c r="K20" s="296" t="s">
        <v>98</v>
      </c>
      <c r="L20" s="367">
        <v>125</v>
      </c>
      <c r="M20" s="367">
        <v>140</v>
      </c>
      <c r="N20" s="1021"/>
    </row>
    <row r="21" spans="1:14" ht="29.25" customHeight="1" x14ac:dyDescent="0.2">
      <c r="A21" s="582"/>
      <c r="B21" s="582"/>
      <c r="C21" s="582"/>
      <c r="D21" s="1104"/>
      <c r="E21" s="474">
        <v>8</v>
      </c>
      <c r="F21" s="466" t="s">
        <v>829</v>
      </c>
      <c r="G21" s="1106"/>
      <c r="H21" s="1104"/>
      <c r="I21" s="1088"/>
      <c r="J21" s="1088"/>
      <c r="K21" s="296" t="s">
        <v>377</v>
      </c>
      <c r="L21" s="367">
        <v>50</v>
      </c>
      <c r="M21" s="367">
        <v>50</v>
      </c>
      <c r="N21" s="1021"/>
    </row>
    <row r="22" spans="1:14" ht="40.5" customHeight="1" x14ac:dyDescent="0.2">
      <c r="A22" s="582"/>
      <c r="B22" s="582"/>
      <c r="C22" s="582"/>
      <c r="D22" s="1104"/>
      <c r="E22" s="474">
        <v>9</v>
      </c>
      <c r="F22" s="466" t="s">
        <v>830</v>
      </c>
      <c r="G22" s="1106"/>
      <c r="H22" s="1104"/>
      <c r="I22" s="1088"/>
      <c r="J22" s="1088"/>
      <c r="K22" s="296" t="s">
        <v>276</v>
      </c>
      <c r="L22" s="367">
        <v>90</v>
      </c>
      <c r="M22" s="367">
        <v>37</v>
      </c>
      <c r="N22" s="1021"/>
    </row>
    <row r="23" spans="1:14" ht="58.5" customHeight="1" x14ac:dyDescent="0.2">
      <c r="A23" s="582"/>
      <c r="B23" s="582"/>
      <c r="C23" s="582"/>
      <c r="D23" s="1104"/>
      <c r="E23" s="584">
        <v>10</v>
      </c>
      <c r="F23" s="585" t="s">
        <v>831</v>
      </c>
      <c r="G23" s="1106"/>
      <c r="H23" s="1104"/>
      <c r="I23" s="1088"/>
      <c r="J23" s="1088"/>
      <c r="K23" s="582" t="s">
        <v>277</v>
      </c>
      <c r="L23" s="367">
        <v>7200</v>
      </c>
      <c r="M23" s="367">
        <v>6949</v>
      </c>
      <c r="N23" s="1021"/>
    </row>
    <row r="24" spans="1:14" ht="43.5" customHeight="1" x14ac:dyDescent="0.2">
      <c r="A24" s="582"/>
      <c r="B24" s="582"/>
      <c r="C24" s="582"/>
      <c r="D24" s="1104"/>
      <c r="E24" s="584">
        <v>11</v>
      </c>
      <c r="F24" s="585" t="s">
        <v>832</v>
      </c>
      <c r="G24" s="1106"/>
      <c r="H24" s="1104"/>
      <c r="I24" s="1088"/>
      <c r="J24" s="1088"/>
      <c r="K24" s="582" t="s">
        <v>278</v>
      </c>
      <c r="L24" s="367">
        <v>800</v>
      </c>
      <c r="M24" s="367">
        <v>983</v>
      </c>
      <c r="N24" s="1009"/>
    </row>
    <row r="25" spans="1:14" ht="33.75" customHeight="1" x14ac:dyDescent="0.2">
      <c r="A25" s="586" t="s">
        <v>141</v>
      </c>
      <c r="B25" s="586" t="s">
        <v>141</v>
      </c>
      <c r="C25" s="586" t="s">
        <v>142</v>
      </c>
      <c r="D25" s="582" t="s">
        <v>302</v>
      </c>
      <c r="E25" s="584">
        <v>1</v>
      </c>
      <c r="F25" s="585" t="s">
        <v>679</v>
      </c>
      <c r="G25" s="585" t="s">
        <v>740</v>
      </c>
      <c r="H25" s="582" t="s">
        <v>15</v>
      </c>
      <c r="I25" s="583">
        <v>22.1</v>
      </c>
      <c r="J25" s="583">
        <v>22.1</v>
      </c>
      <c r="K25" s="587" t="s">
        <v>303</v>
      </c>
      <c r="L25" s="588">
        <v>100</v>
      </c>
      <c r="M25" s="588">
        <v>100</v>
      </c>
      <c r="N25" s="582" t="s">
        <v>1238</v>
      </c>
    </row>
    <row r="26" spans="1:14" ht="65.25" customHeight="1" x14ac:dyDescent="0.2">
      <c r="A26" s="586" t="s">
        <v>141</v>
      </c>
      <c r="B26" s="586" t="s">
        <v>141</v>
      </c>
      <c r="C26" s="586" t="s">
        <v>143</v>
      </c>
      <c r="D26" s="582" t="s">
        <v>648</v>
      </c>
      <c r="E26" s="346">
        <v>1</v>
      </c>
      <c r="F26" s="274" t="s">
        <v>833</v>
      </c>
      <c r="G26" s="289" t="s">
        <v>783</v>
      </c>
      <c r="H26" s="582" t="s">
        <v>1</v>
      </c>
      <c r="I26" s="583">
        <v>3</v>
      </c>
      <c r="J26" s="583">
        <v>3</v>
      </c>
      <c r="K26" s="281" t="s">
        <v>194</v>
      </c>
      <c r="L26" s="588">
        <v>1</v>
      </c>
      <c r="M26" s="588">
        <v>1</v>
      </c>
      <c r="N26" s="281" t="s">
        <v>1239</v>
      </c>
    </row>
    <row r="27" spans="1:14" ht="21" customHeight="1" x14ac:dyDescent="0.2">
      <c r="A27" s="700" t="s">
        <v>141</v>
      </c>
      <c r="B27" s="700" t="s">
        <v>141</v>
      </c>
      <c r="C27" s="1076" t="s">
        <v>135</v>
      </c>
      <c r="D27" s="1076"/>
      <c r="E27" s="1076"/>
      <c r="F27" s="1076"/>
      <c r="G27" s="1076"/>
      <c r="H27" s="1076"/>
      <c r="I27" s="598">
        <f t="shared" ref="I27:J27" si="0">+I11+I25+I26</f>
        <v>104</v>
      </c>
      <c r="J27" s="598">
        <f t="shared" si="0"/>
        <v>104</v>
      </c>
      <c r="K27" s="701"/>
      <c r="L27" s="597"/>
      <c r="M27" s="597"/>
      <c r="N27" s="701"/>
    </row>
    <row r="28" spans="1:14" ht="34.5" customHeight="1" x14ac:dyDescent="0.2">
      <c r="A28" s="582" t="s">
        <v>141</v>
      </c>
      <c r="B28" s="582" t="s">
        <v>142</v>
      </c>
      <c r="C28" s="1077" t="s">
        <v>422</v>
      </c>
      <c r="D28" s="1078"/>
      <c r="E28" s="1078"/>
      <c r="F28" s="1078"/>
      <c r="G28" s="1078"/>
      <c r="H28" s="1078"/>
      <c r="I28" s="1078"/>
      <c r="J28" s="1078"/>
      <c r="K28" s="1078"/>
      <c r="L28" s="1078"/>
      <c r="M28" s="71"/>
    </row>
    <row r="29" spans="1:14" ht="56.25" customHeight="1" x14ac:dyDescent="0.2">
      <c r="A29" s="582" t="s">
        <v>141</v>
      </c>
      <c r="B29" s="582" t="s">
        <v>142</v>
      </c>
      <c r="C29" s="582" t="s">
        <v>141</v>
      </c>
      <c r="D29" s="1092" t="s">
        <v>165</v>
      </c>
      <c r="E29" s="272" t="s">
        <v>178</v>
      </c>
      <c r="F29" s="274" t="s">
        <v>834</v>
      </c>
      <c r="G29" s="1089" t="s">
        <v>783</v>
      </c>
      <c r="H29" s="1081" t="s">
        <v>15</v>
      </c>
      <c r="I29" s="1083">
        <v>359.9</v>
      </c>
      <c r="J29" s="1083">
        <v>359.9</v>
      </c>
      <c r="K29" s="1081" t="s">
        <v>187</v>
      </c>
      <c r="L29" s="1098">
        <v>40</v>
      </c>
      <c r="M29" s="1098">
        <v>43.14</v>
      </c>
      <c r="N29" s="1081" t="s">
        <v>1240</v>
      </c>
    </row>
    <row r="30" spans="1:14" ht="70.5" customHeight="1" x14ac:dyDescent="0.2">
      <c r="A30" s="582"/>
      <c r="B30" s="582"/>
      <c r="C30" s="582"/>
      <c r="D30" s="1093"/>
      <c r="E30" s="272" t="s">
        <v>779</v>
      </c>
      <c r="F30" s="274" t="s">
        <v>835</v>
      </c>
      <c r="G30" s="1090"/>
      <c r="H30" s="1082"/>
      <c r="I30" s="1084"/>
      <c r="J30" s="1084"/>
      <c r="K30" s="1082"/>
      <c r="L30" s="1099"/>
      <c r="M30" s="1099"/>
      <c r="N30" s="1082"/>
    </row>
    <row r="31" spans="1:14" ht="37.5" customHeight="1" x14ac:dyDescent="0.2">
      <c r="A31" s="582"/>
      <c r="B31" s="582"/>
      <c r="C31" s="582"/>
      <c r="D31" s="1094"/>
      <c r="E31" s="272" t="s">
        <v>784</v>
      </c>
      <c r="F31" s="274" t="s">
        <v>836</v>
      </c>
      <c r="G31" s="1091"/>
      <c r="H31" s="820"/>
      <c r="I31" s="1085"/>
      <c r="J31" s="1085"/>
      <c r="K31" s="820"/>
      <c r="L31" s="1100"/>
      <c r="M31" s="1100"/>
      <c r="N31" s="820"/>
    </row>
    <row r="32" spans="1:14" ht="86.25" customHeight="1" x14ac:dyDescent="0.2">
      <c r="A32" s="589" t="s">
        <v>141</v>
      </c>
      <c r="B32" s="589" t="s">
        <v>142</v>
      </c>
      <c r="C32" s="590" t="s">
        <v>142</v>
      </c>
      <c r="D32" s="582" t="s">
        <v>473</v>
      </c>
      <c r="E32" s="584">
        <v>1</v>
      </c>
      <c r="F32" s="274" t="s">
        <v>837</v>
      </c>
      <c r="G32" s="279" t="s">
        <v>783</v>
      </c>
      <c r="H32" s="582" t="s">
        <v>1</v>
      </c>
      <c r="I32" s="591">
        <v>125</v>
      </c>
      <c r="J32" s="40">
        <v>125</v>
      </c>
      <c r="K32" s="117" t="s">
        <v>1241</v>
      </c>
      <c r="L32" s="607">
        <v>15</v>
      </c>
      <c r="M32" s="41">
        <v>15</v>
      </c>
      <c r="N32" s="117" t="s">
        <v>1242</v>
      </c>
    </row>
    <row r="33" spans="1:14" ht="61.5" hidden="1" customHeight="1" x14ac:dyDescent="0.2">
      <c r="A33" s="589" t="s">
        <v>141</v>
      </c>
      <c r="B33" s="589" t="s">
        <v>142</v>
      </c>
      <c r="C33" s="590" t="s">
        <v>143</v>
      </c>
      <c r="D33" s="582" t="s">
        <v>576</v>
      </c>
      <c r="E33" s="584"/>
      <c r="F33" s="585"/>
      <c r="G33" s="585"/>
      <c r="H33" s="582" t="s">
        <v>4</v>
      </c>
      <c r="I33" s="591"/>
      <c r="J33" s="591"/>
      <c r="K33" s="582" t="s">
        <v>636</v>
      </c>
      <c r="L33" s="589"/>
      <c r="M33" s="589"/>
      <c r="N33" s="582"/>
    </row>
    <row r="34" spans="1:14" ht="109.5" customHeight="1" x14ac:dyDescent="0.2">
      <c r="A34" s="592" t="s">
        <v>141</v>
      </c>
      <c r="B34" s="592" t="s">
        <v>142</v>
      </c>
      <c r="C34" s="593" t="s">
        <v>144</v>
      </c>
      <c r="D34" s="594" t="s">
        <v>601</v>
      </c>
      <c r="E34" s="584">
        <v>1</v>
      </c>
      <c r="F34" s="274" t="s">
        <v>837</v>
      </c>
      <c r="G34" s="279" t="s">
        <v>783</v>
      </c>
      <c r="H34" s="595" t="s">
        <v>1</v>
      </c>
      <c r="I34" s="591">
        <v>14</v>
      </c>
      <c r="J34" s="40">
        <v>13.8</v>
      </c>
      <c r="K34" s="153" t="s">
        <v>1244</v>
      </c>
      <c r="L34" s="608" t="s">
        <v>784</v>
      </c>
      <c r="M34" s="608" t="s">
        <v>784</v>
      </c>
      <c r="N34" s="153" t="s">
        <v>1243</v>
      </c>
    </row>
    <row r="35" spans="1:14" ht="18.75" customHeight="1" x14ac:dyDescent="0.2">
      <c r="A35" s="596" t="s">
        <v>141</v>
      </c>
      <c r="B35" s="597" t="s">
        <v>142</v>
      </c>
      <c r="C35" s="1076" t="s">
        <v>135</v>
      </c>
      <c r="D35" s="1076"/>
      <c r="E35" s="1076"/>
      <c r="F35" s="1076"/>
      <c r="G35" s="1076"/>
      <c r="H35" s="1076"/>
      <c r="I35" s="598">
        <f>SUM(I29:I34)</f>
        <v>498.9</v>
      </c>
      <c r="J35" s="598">
        <f>SUM(J29:J34)</f>
        <v>498.7</v>
      </c>
      <c r="K35" s="700"/>
      <c r="L35" s="702"/>
      <c r="M35" s="702"/>
      <c r="N35" s="700"/>
    </row>
    <row r="36" spans="1:14" ht="15.75" customHeight="1" x14ac:dyDescent="0.2">
      <c r="A36" s="596" t="s">
        <v>141</v>
      </c>
      <c r="B36" s="1076" t="s">
        <v>136</v>
      </c>
      <c r="C36" s="1076"/>
      <c r="D36" s="1076"/>
      <c r="E36" s="1076"/>
      <c r="F36" s="1076"/>
      <c r="G36" s="1076"/>
      <c r="H36" s="1076"/>
      <c r="I36" s="598">
        <f>+I35+I27</f>
        <v>602.9</v>
      </c>
      <c r="J36" s="598">
        <f>+J35+J27</f>
        <v>602.70000000000005</v>
      </c>
      <c r="K36" s="700"/>
      <c r="L36" s="702"/>
      <c r="M36" s="702"/>
      <c r="N36" s="700"/>
    </row>
    <row r="37" spans="1:14" ht="20.25" customHeight="1" x14ac:dyDescent="0.2">
      <c r="A37" s="1079" t="s">
        <v>137</v>
      </c>
      <c r="B37" s="1079"/>
      <c r="C37" s="1079"/>
      <c r="D37" s="1079"/>
      <c r="E37" s="1079"/>
      <c r="F37" s="1079"/>
      <c r="G37" s="1079"/>
      <c r="H37" s="1079"/>
      <c r="I37" s="599">
        <f t="shared" ref="I37:J37" si="1">+I36</f>
        <v>602.9</v>
      </c>
      <c r="J37" s="599">
        <f t="shared" si="1"/>
        <v>602.70000000000005</v>
      </c>
      <c r="K37" s="600"/>
      <c r="L37" s="601"/>
      <c r="M37" s="601"/>
      <c r="N37" s="600"/>
    </row>
    <row r="38" spans="1:14" ht="13.5" customHeight="1" x14ac:dyDescent="0.2">
      <c r="A38" s="878" t="s">
        <v>156</v>
      </c>
      <c r="B38" s="878"/>
      <c r="C38" s="878"/>
      <c r="D38" s="878"/>
      <c r="E38" s="878"/>
      <c r="F38" s="878"/>
      <c r="G38" s="878"/>
      <c r="H38" s="878"/>
      <c r="I38" s="741">
        <f>+I37-I39</f>
        <v>0</v>
      </c>
      <c r="J38" s="741">
        <f>+J37-J39</f>
        <v>0</v>
      </c>
      <c r="K38" s="600"/>
      <c r="L38" s="580"/>
      <c r="M38" s="580"/>
      <c r="N38" s="600"/>
    </row>
    <row r="39" spans="1:14" ht="18" customHeight="1" x14ac:dyDescent="0.2">
      <c r="A39" s="1080" t="s">
        <v>17</v>
      </c>
      <c r="B39" s="1080"/>
      <c r="C39" s="1080"/>
      <c r="D39" s="1080"/>
      <c r="E39" s="1080"/>
      <c r="F39" s="1080"/>
      <c r="G39" s="1080"/>
      <c r="H39" s="1080"/>
      <c r="I39" s="599">
        <f t="shared" ref="I39:J39" si="2">+I40+I41</f>
        <v>602.9</v>
      </c>
      <c r="J39" s="599">
        <f t="shared" si="2"/>
        <v>602.70000000000005</v>
      </c>
      <c r="K39" s="600"/>
      <c r="L39" s="580"/>
      <c r="M39" s="580"/>
      <c r="N39" s="600"/>
    </row>
    <row r="40" spans="1:14" ht="12.75" customHeight="1" x14ac:dyDescent="0.2">
      <c r="A40" s="1075" t="s">
        <v>957</v>
      </c>
      <c r="B40" s="1075"/>
      <c r="C40" s="1075"/>
      <c r="D40" s="1075"/>
      <c r="E40" s="1075"/>
      <c r="F40" s="1075"/>
      <c r="G40" s="1075"/>
      <c r="H40" s="1075"/>
      <c r="I40" s="583">
        <f>+I32+I34+I26</f>
        <v>142</v>
      </c>
      <c r="J40" s="583">
        <f>+J32+J34+J26</f>
        <v>141.80000000000001</v>
      </c>
      <c r="K40" s="600"/>
      <c r="L40" s="580"/>
      <c r="M40" s="580"/>
      <c r="N40" s="600"/>
    </row>
    <row r="41" spans="1:14" ht="12.75" customHeight="1" x14ac:dyDescent="0.2">
      <c r="A41" s="1075" t="s">
        <v>958</v>
      </c>
      <c r="B41" s="1075"/>
      <c r="C41" s="1075"/>
      <c r="D41" s="1075"/>
      <c r="E41" s="1075"/>
      <c r="F41" s="1075"/>
      <c r="G41" s="1075"/>
      <c r="H41" s="1075"/>
      <c r="I41" s="583">
        <f>+I29+I25+I11</f>
        <v>460.9</v>
      </c>
      <c r="J41" s="583">
        <f>+J29+J25+J11</f>
        <v>460.9</v>
      </c>
      <c r="K41" s="600"/>
      <c r="L41" s="580"/>
      <c r="M41" s="580"/>
      <c r="N41" s="600"/>
    </row>
    <row r="42" spans="1:14" ht="12.75" customHeight="1" x14ac:dyDescent="0.2">
      <c r="A42" s="1075" t="s">
        <v>959</v>
      </c>
      <c r="B42" s="1075"/>
      <c r="C42" s="1075"/>
      <c r="D42" s="1075"/>
      <c r="E42" s="1075"/>
      <c r="F42" s="1075"/>
      <c r="G42" s="1075"/>
      <c r="H42" s="1075"/>
      <c r="I42" s="583"/>
      <c r="J42" s="583"/>
      <c r="K42" s="600"/>
      <c r="L42" s="580"/>
      <c r="M42" s="580"/>
      <c r="N42" s="600"/>
    </row>
    <row r="43" spans="1:14" ht="12.75" customHeight="1" x14ac:dyDescent="0.2">
      <c r="A43" s="1075" t="s">
        <v>960</v>
      </c>
      <c r="B43" s="1075"/>
      <c r="C43" s="1075"/>
      <c r="D43" s="1075"/>
      <c r="E43" s="1075"/>
      <c r="F43" s="1075"/>
      <c r="G43" s="1075"/>
      <c r="H43" s="1075"/>
      <c r="I43" s="583"/>
      <c r="J43" s="583"/>
      <c r="K43" s="600"/>
      <c r="L43" s="580"/>
      <c r="M43" s="580"/>
      <c r="N43" s="600"/>
    </row>
    <row r="44" spans="1:14" ht="12.75" customHeight="1" x14ac:dyDescent="0.2">
      <c r="A44" s="1075" t="s">
        <v>961</v>
      </c>
      <c r="B44" s="1075"/>
      <c r="C44" s="1075"/>
      <c r="D44" s="1075"/>
      <c r="E44" s="1075"/>
      <c r="F44" s="1075"/>
      <c r="G44" s="1075"/>
      <c r="H44" s="1075"/>
      <c r="I44" s="583"/>
      <c r="J44" s="583"/>
      <c r="K44" s="600"/>
      <c r="L44" s="580"/>
      <c r="M44" s="580"/>
      <c r="N44" s="600"/>
    </row>
    <row r="45" spans="1:14" ht="15" customHeight="1" x14ac:dyDescent="0.2">
      <c r="A45" s="1075" t="s">
        <v>962</v>
      </c>
      <c r="B45" s="1075"/>
      <c r="C45" s="1075"/>
      <c r="D45" s="1075"/>
      <c r="E45" s="1075"/>
      <c r="F45" s="1075"/>
      <c r="G45" s="1075"/>
      <c r="H45" s="1075"/>
      <c r="I45" s="602"/>
      <c r="J45" s="602"/>
      <c r="K45" s="600"/>
      <c r="L45" s="580"/>
      <c r="M45" s="580"/>
      <c r="N45" s="600"/>
    </row>
    <row r="46" spans="1:14" ht="17.25" customHeight="1" x14ac:dyDescent="0.2">
      <c r="A46" s="1086" t="s">
        <v>16</v>
      </c>
      <c r="B46" s="1086"/>
      <c r="C46" s="1086"/>
      <c r="D46" s="1086"/>
      <c r="E46" s="1086"/>
      <c r="F46" s="1086"/>
      <c r="G46" s="1086"/>
      <c r="H46" s="1086"/>
      <c r="I46" s="603">
        <f t="shared" ref="I46:J46" si="3">SUM(I47:I50)</f>
        <v>0</v>
      </c>
      <c r="J46" s="603">
        <f t="shared" si="3"/>
        <v>0</v>
      </c>
      <c r="K46" s="600"/>
      <c r="L46" s="580"/>
      <c r="M46" s="580"/>
      <c r="N46" s="600"/>
    </row>
    <row r="47" spans="1:14" ht="12.75" customHeight="1" x14ac:dyDescent="0.2">
      <c r="A47" s="1075" t="s">
        <v>963</v>
      </c>
      <c r="B47" s="1075"/>
      <c r="C47" s="1075"/>
      <c r="D47" s="1075"/>
      <c r="E47" s="1075"/>
      <c r="F47" s="1075"/>
      <c r="G47" s="1075"/>
      <c r="H47" s="1075"/>
      <c r="I47" s="583"/>
      <c r="J47" s="583"/>
      <c r="K47" s="600"/>
      <c r="L47" s="580"/>
      <c r="M47" s="580"/>
      <c r="N47" s="600"/>
    </row>
    <row r="48" spans="1:14" ht="12.75" customHeight="1" x14ac:dyDescent="0.2">
      <c r="A48" s="1075" t="s">
        <v>964</v>
      </c>
      <c r="B48" s="1075"/>
      <c r="C48" s="1075"/>
      <c r="D48" s="1075"/>
      <c r="E48" s="1075"/>
      <c r="F48" s="1075"/>
      <c r="G48" s="1075"/>
      <c r="H48" s="1075"/>
      <c r="I48" s="583"/>
      <c r="J48" s="583"/>
      <c r="K48" s="600"/>
      <c r="L48" s="580"/>
      <c r="M48" s="580"/>
      <c r="N48" s="600"/>
    </row>
    <row r="49" spans="1:14" ht="12.75" customHeight="1" x14ac:dyDescent="0.2">
      <c r="A49" s="1075" t="s">
        <v>965</v>
      </c>
      <c r="B49" s="1075"/>
      <c r="C49" s="1075"/>
      <c r="D49" s="1075"/>
      <c r="E49" s="1075"/>
      <c r="F49" s="1075"/>
      <c r="G49" s="1075"/>
      <c r="H49" s="1075"/>
      <c r="I49" s="583"/>
      <c r="J49" s="583"/>
      <c r="K49" s="600"/>
      <c r="L49" s="580"/>
      <c r="M49" s="580"/>
      <c r="N49" s="600"/>
    </row>
    <row r="50" spans="1:14" ht="12.75" customHeight="1" x14ac:dyDescent="0.2">
      <c r="A50" s="1075" t="s">
        <v>966</v>
      </c>
      <c r="B50" s="1075"/>
      <c r="C50" s="1075"/>
      <c r="D50" s="1075"/>
      <c r="E50" s="1075"/>
      <c r="F50" s="1075"/>
      <c r="G50" s="1075"/>
      <c r="H50" s="1075"/>
      <c r="I50" s="583"/>
      <c r="J50" s="583"/>
      <c r="K50" s="600"/>
      <c r="L50" s="580"/>
      <c r="M50" s="580"/>
      <c r="N50" s="600"/>
    </row>
  </sheetData>
  <mergeCells count="58">
    <mergeCell ref="H29:H31"/>
    <mergeCell ref="F13:F16"/>
    <mergeCell ref="H11:H24"/>
    <mergeCell ref="A8:K8"/>
    <mergeCell ref="B9:L9"/>
    <mergeCell ref="D11:D24"/>
    <mergeCell ref="I11:I24"/>
    <mergeCell ref="G11:G24"/>
    <mergeCell ref="E13:E16"/>
    <mergeCell ref="C10:N10"/>
    <mergeCell ref="M13:M16"/>
    <mergeCell ref="L29:L31"/>
    <mergeCell ref="J29:J31"/>
    <mergeCell ref="A1:L1"/>
    <mergeCell ref="D3:D7"/>
    <mergeCell ref="I3:I7"/>
    <mergeCell ref="F3:F7"/>
    <mergeCell ref="E3:E7"/>
    <mergeCell ref="K2:L2"/>
    <mergeCell ref="H3:H7"/>
    <mergeCell ref="M29:M31"/>
    <mergeCell ref="L13:L16"/>
    <mergeCell ref="C27:H27"/>
    <mergeCell ref="A3:A7"/>
    <mergeCell ref="C3:C7"/>
    <mergeCell ref="B3:B7"/>
    <mergeCell ref="N4:N7"/>
    <mergeCell ref="N29:N31"/>
    <mergeCell ref="M4:M7"/>
    <mergeCell ref="N11:N24"/>
    <mergeCell ref="A45:H45"/>
    <mergeCell ref="K13:K16"/>
    <mergeCell ref="J3:J7"/>
    <mergeCell ref="J11:J24"/>
    <mergeCell ref="K3:N3"/>
    <mergeCell ref="L4:L7"/>
    <mergeCell ref="K4:K7"/>
    <mergeCell ref="G3:G7"/>
    <mergeCell ref="A44:H44"/>
    <mergeCell ref="G29:G31"/>
    <mergeCell ref="A40:H40"/>
    <mergeCell ref="B36:H36"/>
    <mergeCell ref="A50:H50"/>
    <mergeCell ref="C35:H35"/>
    <mergeCell ref="A49:H49"/>
    <mergeCell ref="A41:H41"/>
    <mergeCell ref="C28:L28"/>
    <mergeCell ref="A47:H47"/>
    <mergeCell ref="A48:H48"/>
    <mergeCell ref="A37:H37"/>
    <mergeCell ref="A43:H43"/>
    <mergeCell ref="A39:H39"/>
    <mergeCell ref="A42:H42"/>
    <mergeCell ref="A38:H38"/>
    <mergeCell ref="K29:K31"/>
    <mergeCell ref="I29:I31"/>
    <mergeCell ref="A46:H46"/>
    <mergeCell ref="D29:D31"/>
  </mergeCells>
  <phoneticPr fontId="14" type="noConversion"/>
  <pageMargins left="0.19685039370078741" right="0.19685039370078741" top="0.59055118110236227" bottom="0.19685039370078741" header="0" footer="0"/>
  <pageSetup paperSize="9" scale="63"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N40"/>
  <sheetViews>
    <sheetView zoomScale="85" zoomScaleNormal="85" workbookViewId="0">
      <pane ySplit="7" topLeftCell="A8" activePane="bottomLeft" state="frozen"/>
      <selection sqref="A1:XFD1"/>
      <selection pane="bottomLeft" activeCell="J3" sqref="J3:J7"/>
    </sheetView>
  </sheetViews>
  <sheetFormatPr defaultColWidth="9.140625" defaultRowHeight="12.75" x14ac:dyDescent="0.2"/>
  <cols>
    <col min="1" max="1" width="3.85546875" style="75" customWidth="1"/>
    <col min="2" max="2" width="3.5703125" style="75" customWidth="1"/>
    <col min="3" max="3" width="5.140625" style="75" customWidth="1"/>
    <col min="4" max="4" width="39.7109375" style="75" customWidth="1"/>
    <col min="5" max="5" width="8.140625" style="168" customWidth="1"/>
    <col min="6" max="6" width="35.28515625" style="168" customWidth="1"/>
    <col min="7" max="7" width="23" style="168" customWidth="1"/>
    <col min="8" max="8" width="7.140625" style="168" customWidth="1"/>
    <col min="9" max="10" width="13.28515625" style="70" customWidth="1"/>
    <col min="11" max="11" width="30.140625" style="70" customWidth="1"/>
    <col min="12" max="13" width="5.5703125" style="188" customWidth="1"/>
    <col min="14" max="14" width="42.42578125" style="70" customWidth="1"/>
    <col min="15" max="16384" width="9.140625" style="48"/>
  </cols>
  <sheetData>
    <row r="1" spans="1:14" ht="16.5" customHeight="1" x14ac:dyDescent="0.2">
      <c r="A1" s="1113"/>
      <c r="B1" s="1113"/>
      <c r="C1" s="1113"/>
      <c r="D1" s="1113"/>
      <c r="E1" s="1113"/>
      <c r="F1" s="1113"/>
      <c r="G1" s="1113"/>
      <c r="H1" s="1113"/>
      <c r="I1" s="1113"/>
      <c r="J1" s="1113"/>
      <c r="K1" s="1113"/>
      <c r="L1" s="1113"/>
      <c r="M1" s="48"/>
      <c r="N1" s="48"/>
    </row>
    <row r="2" spans="1:14" ht="14.25" customHeight="1" x14ac:dyDescent="0.25">
      <c r="A2" s="609"/>
      <c r="B2" s="609"/>
      <c r="C2" s="609"/>
      <c r="D2" s="609"/>
      <c r="E2" s="610"/>
      <c r="F2" s="610"/>
      <c r="G2" s="610"/>
      <c r="H2" s="611"/>
      <c r="I2" s="612"/>
      <c r="J2" s="612"/>
      <c r="K2" s="1114"/>
      <c r="L2" s="1114"/>
      <c r="M2" s="48"/>
      <c r="N2" s="48"/>
    </row>
    <row r="3" spans="1:14" s="613" customFormat="1" ht="27" customHeight="1" x14ac:dyDescent="0.2">
      <c r="A3" s="743" t="s">
        <v>130</v>
      </c>
      <c r="B3" s="743" t="s">
        <v>131</v>
      </c>
      <c r="C3" s="743" t="s">
        <v>132</v>
      </c>
      <c r="D3" s="745" t="s">
        <v>133</v>
      </c>
      <c r="E3" s="791" t="s">
        <v>653</v>
      </c>
      <c r="F3" s="792" t="s">
        <v>654</v>
      </c>
      <c r="G3" s="792" t="s">
        <v>655</v>
      </c>
      <c r="H3" s="743" t="s">
        <v>129</v>
      </c>
      <c r="I3" s="783" t="s">
        <v>663</v>
      </c>
      <c r="J3" s="783" t="s">
        <v>947</v>
      </c>
      <c r="K3" s="783" t="s">
        <v>656</v>
      </c>
      <c r="L3" s="783"/>
      <c r="M3" s="783"/>
      <c r="N3" s="783"/>
    </row>
    <row r="4" spans="1:14" s="613" customFormat="1" ht="16.5" customHeight="1" x14ac:dyDescent="0.2">
      <c r="A4" s="743"/>
      <c r="B4" s="743"/>
      <c r="C4" s="743"/>
      <c r="D4" s="745"/>
      <c r="E4" s="791"/>
      <c r="F4" s="792"/>
      <c r="G4" s="792"/>
      <c r="H4" s="743"/>
      <c r="I4" s="783"/>
      <c r="J4" s="783"/>
      <c r="K4" s="783" t="s">
        <v>134</v>
      </c>
      <c r="L4" s="787" t="s">
        <v>948</v>
      </c>
      <c r="M4" s="787" t="s">
        <v>949</v>
      </c>
      <c r="N4" s="745" t="s">
        <v>950</v>
      </c>
    </row>
    <row r="5" spans="1:14" s="613" customFormat="1" ht="15" customHeight="1" x14ac:dyDescent="0.2">
      <c r="A5" s="743"/>
      <c r="B5" s="743"/>
      <c r="C5" s="743"/>
      <c r="D5" s="745"/>
      <c r="E5" s="791"/>
      <c r="F5" s="792"/>
      <c r="G5" s="792"/>
      <c r="H5" s="743"/>
      <c r="I5" s="783"/>
      <c r="J5" s="783"/>
      <c r="K5" s="783"/>
      <c r="L5" s="787"/>
      <c r="M5" s="787"/>
      <c r="N5" s="745"/>
    </row>
    <row r="6" spans="1:14" s="613" customFormat="1" ht="57" customHeight="1" x14ac:dyDescent="0.2">
      <c r="A6" s="743"/>
      <c r="B6" s="743"/>
      <c r="C6" s="743"/>
      <c r="D6" s="745"/>
      <c r="E6" s="791"/>
      <c r="F6" s="792"/>
      <c r="G6" s="792"/>
      <c r="H6" s="743"/>
      <c r="I6" s="783"/>
      <c r="J6" s="783"/>
      <c r="K6" s="783"/>
      <c r="L6" s="787"/>
      <c r="M6" s="787"/>
      <c r="N6" s="745"/>
    </row>
    <row r="7" spans="1:14" s="613" customFormat="1" ht="45" customHeight="1" x14ac:dyDescent="0.2">
      <c r="A7" s="743"/>
      <c r="B7" s="743"/>
      <c r="C7" s="743"/>
      <c r="D7" s="745"/>
      <c r="E7" s="791"/>
      <c r="F7" s="792"/>
      <c r="G7" s="792"/>
      <c r="H7" s="743"/>
      <c r="I7" s="783"/>
      <c r="J7" s="783"/>
      <c r="K7" s="783"/>
      <c r="L7" s="787"/>
      <c r="M7" s="787"/>
      <c r="N7" s="745"/>
    </row>
    <row r="8" spans="1:14" s="613" customFormat="1" ht="26.25" customHeight="1" x14ac:dyDescent="0.2">
      <c r="A8" s="1000" t="s">
        <v>249</v>
      </c>
      <c r="B8" s="1000"/>
      <c r="C8" s="1000"/>
      <c r="D8" s="1000"/>
      <c r="E8" s="1000"/>
      <c r="F8" s="1000"/>
      <c r="G8" s="1000"/>
      <c r="H8" s="1000"/>
      <c r="I8" s="1000"/>
      <c r="J8" s="1000"/>
      <c r="K8" s="1000"/>
      <c r="L8" s="1000"/>
      <c r="M8" s="614"/>
      <c r="N8" s="614"/>
    </row>
    <row r="9" spans="1:14" ht="18" customHeight="1" x14ac:dyDescent="0.2">
      <c r="A9" s="404" t="s">
        <v>141</v>
      </c>
      <c r="B9" s="997" t="s">
        <v>474</v>
      </c>
      <c r="C9" s="997"/>
      <c r="D9" s="997"/>
      <c r="E9" s="997"/>
      <c r="F9" s="997"/>
      <c r="G9" s="997"/>
      <c r="H9" s="997"/>
      <c r="I9" s="997"/>
      <c r="J9" s="997"/>
      <c r="K9" s="997"/>
      <c r="L9" s="615"/>
      <c r="M9" s="615"/>
      <c r="N9" s="616"/>
    </row>
    <row r="10" spans="1:14" ht="20.25" customHeight="1" x14ac:dyDescent="0.2">
      <c r="A10" s="404" t="s">
        <v>141</v>
      </c>
      <c r="B10" s="407" t="s">
        <v>141</v>
      </c>
      <c r="C10" s="997" t="s">
        <v>99</v>
      </c>
      <c r="D10" s="997"/>
      <c r="E10" s="997"/>
      <c r="F10" s="997"/>
      <c r="G10" s="997"/>
      <c r="H10" s="997"/>
      <c r="I10" s="997"/>
      <c r="J10" s="997"/>
      <c r="K10" s="997"/>
      <c r="L10" s="615"/>
      <c r="M10" s="615"/>
      <c r="N10" s="616"/>
    </row>
    <row r="11" spans="1:14" s="58" customFormat="1" ht="59.25" customHeight="1" x14ac:dyDescent="0.2">
      <c r="A11" s="420" t="s">
        <v>141</v>
      </c>
      <c r="B11" s="420" t="s">
        <v>141</v>
      </c>
      <c r="C11" s="408" t="s">
        <v>141</v>
      </c>
      <c r="D11" s="418" t="s">
        <v>414</v>
      </c>
      <c r="E11" s="1066" t="s">
        <v>178</v>
      </c>
      <c r="F11" s="1067" t="s">
        <v>668</v>
      </c>
      <c r="G11" s="1112" t="s">
        <v>658</v>
      </c>
      <c r="H11" s="1112" t="s">
        <v>1</v>
      </c>
      <c r="I11" s="958">
        <v>36</v>
      </c>
      <c r="J11" s="958">
        <v>36</v>
      </c>
      <c r="K11" s="416" t="s">
        <v>1245</v>
      </c>
      <c r="L11" s="413">
        <v>900</v>
      </c>
      <c r="M11" s="413">
        <v>1390</v>
      </c>
      <c r="N11" s="964" t="s">
        <v>1260</v>
      </c>
    </row>
    <row r="12" spans="1:14" s="619" customFormat="1" ht="58.5" customHeight="1" x14ac:dyDescent="0.2">
      <c r="A12" s="420" t="s">
        <v>141</v>
      </c>
      <c r="B12" s="420" t="s">
        <v>141</v>
      </c>
      <c r="C12" s="617" t="s">
        <v>220</v>
      </c>
      <c r="D12" s="415" t="s">
        <v>413</v>
      </c>
      <c r="E12" s="1066"/>
      <c r="F12" s="1067"/>
      <c r="G12" s="1112"/>
      <c r="H12" s="1112"/>
      <c r="I12" s="958"/>
      <c r="J12" s="958"/>
      <c r="K12" s="618" t="s">
        <v>1246</v>
      </c>
      <c r="L12" s="618">
        <v>300</v>
      </c>
      <c r="M12" s="618">
        <v>480</v>
      </c>
      <c r="N12" s="964"/>
    </row>
    <row r="13" spans="1:14" s="619" customFormat="1" ht="33.75" customHeight="1" x14ac:dyDescent="0.2">
      <c r="A13" s="420" t="s">
        <v>141</v>
      </c>
      <c r="B13" s="420" t="s">
        <v>141</v>
      </c>
      <c r="C13" s="617" t="s">
        <v>221</v>
      </c>
      <c r="D13" s="415" t="s">
        <v>524</v>
      </c>
      <c r="E13" s="1066"/>
      <c r="F13" s="1067"/>
      <c r="G13" s="1112"/>
      <c r="H13" s="1112"/>
      <c r="I13" s="958"/>
      <c r="J13" s="958"/>
      <c r="K13" s="427" t="s">
        <v>418</v>
      </c>
      <c r="L13" s="618">
        <v>110</v>
      </c>
      <c r="M13" s="618">
        <v>112</v>
      </c>
      <c r="N13" s="964"/>
    </row>
    <row r="14" spans="1:14" s="619" customFormat="1" ht="46.5" customHeight="1" x14ac:dyDescent="0.2">
      <c r="A14" s="420" t="s">
        <v>141</v>
      </c>
      <c r="B14" s="420" t="s">
        <v>141</v>
      </c>
      <c r="C14" s="617" t="s">
        <v>222</v>
      </c>
      <c r="D14" s="415" t="s">
        <v>415</v>
      </c>
      <c r="E14" s="1066"/>
      <c r="F14" s="1067"/>
      <c r="G14" s="1112"/>
      <c r="H14" s="1112"/>
      <c r="I14" s="958"/>
      <c r="J14" s="958"/>
      <c r="K14" s="618" t="s">
        <v>525</v>
      </c>
      <c r="L14" s="618">
        <v>10</v>
      </c>
      <c r="M14" s="618">
        <v>10</v>
      </c>
      <c r="N14" s="964"/>
    </row>
    <row r="15" spans="1:14" s="619" customFormat="1" ht="39" customHeight="1" x14ac:dyDescent="0.2">
      <c r="A15" s="420" t="s">
        <v>141</v>
      </c>
      <c r="B15" s="420" t="s">
        <v>141</v>
      </c>
      <c r="C15" s="617" t="s">
        <v>226</v>
      </c>
      <c r="D15" s="415" t="s">
        <v>416</v>
      </c>
      <c r="E15" s="1066"/>
      <c r="F15" s="1067"/>
      <c r="G15" s="1112"/>
      <c r="H15" s="1112"/>
      <c r="I15" s="958"/>
      <c r="J15" s="958"/>
      <c r="K15" s="981" t="s">
        <v>419</v>
      </c>
      <c r="L15" s="1109">
        <v>2</v>
      </c>
      <c r="M15" s="1109">
        <v>2</v>
      </c>
      <c r="N15" s="964"/>
    </row>
    <row r="16" spans="1:14" s="619" customFormat="1" ht="45" customHeight="1" x14ac:dyDescent="0.2">
      <c r="A16" s="420" t="s">
        <v>141</v>
      </c>
      <c r="B16" s="420" t="s">
        <v>141</v>
      </c>
      <c r="C16" s="617" t="s">
        <v>290</v>
      </c>
      <c r="D16" s="415" t="s">
        <v>526</v>
      </c>
      <c r="E16" s="1066"/>
      <c r="F16" s="1067"/>
      <c r="G16" s="1112"/>
      <c r="H16" s="1112"/>
      <c r="I16" s="958"/>
      <c r="J16" s="958"/>
      <c r="K16" s="981"/>
      <c r="L16" s="1109"/>
      <c r="M16" s="1109"/>
      <c r="N16" s="964"/>
    </row>
    <row r="17" spans="1:14" s="58" customFormat="1" ht="88.5" customHeight="1" x14ac:dyDescent="0.2">
      <c r="A17" s="1061" t="s">
        <v>141</v>
      </c>
      <c r="B17" s="1061" t="s">
        <v>141</v>
      </c>
      <c r="C17" s="994" t="s">
        <v>142</v>
      </c>
      <c r="D17" s="961" t="s">
        <v>417</v>
      </c>
      <c r="E17" s="996" t="s">
        <v>178</v>
      </c>
      <c r="F17" s="1067" t="s">
        <v>668</v>
      </c>
      <c r="G17" s="1112" t="s">
        <v>658</v>
      </c>
      <c r="H17" s="620" t="s">
        <v>69</v>
      </c>
      <c r="I17" s="255">
        <v>32.700000000000003</v>
      </c>
      <c r="J17" s="255">
        <v>32.6</v>
      </c>
      <c r="K17" s="964" t="s">
        <v>1247</v>
      </c>
      <c r="L17" s="1110">
        <v>49</v>
      </c>
      <c r="M17" s="1110">
        <v>38</v>
      </c>
      <c r="N17" s="1111" t="s">
        <v>1261</v>
      </c>
    </row>
    <row r="18" spans="1:14" s="58" customFormat="1" ht="92.25" customHeight="1" x14ac:dyDescent="0.2">
      <c r="A18" s="1061"/>
      <c r="B18" s="1061"/>
      <c r="C18" s="994"/>
      <c r="D18" s="961"/>
      <c r="E18" s="996"/>
      <c r="F18" s="1067"/>
      <c r="G18" s="1112"/>
      <c r="H18" s="620" t="s">
        <v>1</v>
      </c>
      <c r="I18" s="255">
        <v>70</v>
      </c>
      <c r="J18" s="255">
        <v>43.9</v>
      </c>
      <c r="K18" s="964"/>
      <c r="L18" s="1110"/>
      <c r="M18" s="1110"/>
      <c r="N18" s="1111"/>
    </row>
    <row r="19" spans="1:14" s="58" customFormat="1" ht="116.25" customHeight="1" x14ac:dyDescent="0.2">
      <c r="A19" s="419" t="s">
        <v>141</v>
      </c>
      <c r="B19" s="412" t="s">
        <v>141</v>
      </c>
      <c r="C19" s="408" t="s">
        <v>143</v>
      </c>
      <c r="D19" s="409" t="s">
        <v>412</v>
      </c>
      <c r="E19" s="410" t="s">
        <v>178</v>
      </c>
      <c r="F19" s="415" t="s">
        <v>668</v>
      </c>
      <c r="G19" s="555" t="s">
        <v>658</v>
      </c>
      <c r="H19" s="620" t="s">
        <v>1</v>
      </c>
      <c r="I19" s="424">
        <v>3</v>
      </c>
      <c r="J19" s="424">
        <v>0</v>
      </c>
      <c r="K19" s="413" t="s">
        <v>1248</v>
      </c>
      <c r="L19" s="413">
        <v>1</v>
      </c>
      <c r="M19" s="413">
        <v>1</v>
      </c>
      <c r="N19" s="413" t="s">
        <v>1262</v>
      </c>
    </row>
    <row r="20" spans="1:14" ht="17.25" customHeight="1" x14ac:dyDescent="0.2">
      <c r="A20" s="724" t="s">
        <v>141</v>
      </c>
      <c r="B20" s="725" t="s">
        <v>141</v>
      </c>
      <c r="C20" s="1115" t="s">
        <v>135</v>
      </c>
      <c r="D20" s="1115"/>
      <c r="E20" s="1115"/>
      <c r="F20" s="1115"/>
      <c r="G20" s="1115"/>
      <c r="H20" s="1115"/>
      <c r="I20" s="621">
        <f t="shared" ref="I20:J20" si="0">SUM(I11:I19)</f>
        <v>141.69999999999999</v>
      </c>
      <c r="J20" s="621">
        <f t="shared" si="0"/>
        <v>112.5</v>
      </c>
      <c r="K20" s="726"/>
      <c r="L20" s="720"/>
      <c r="M20" s="720"/>
      <c r="N20" s="726"/>
    </row>
    <row r="21" spans="1:14" ht="15.75" customHeight="1" x14ac:dyDescent="0.2">
      <c r="A21" s="724" t="s">
        <v>141</v>
      </c>
      <c r="B21" s="1118" t="s">
        <v>136</v>
      </c>
      <c r="C21" s="1118"/>
      <c r="D21" s="1118"/>
      <c r="E21" s="1118"/>
      <c r="F21" s="1118"/>
      <c r="G21" s="1118"/>
      <c r="H21" s="1118"/>
      <c r="I21" s="622">
        <f t="shared" ref="I21:J21" si="1">+I20</f>
        <v>141.69999999999999</v>
      </c>
      <c r="J21" s="622">
        <f t="shared" si="1"/>
        <v>112.5</v>
      </c>
      <c r="K21" s="726"/>
      <c r="L21" s="720"/>
      <c r="M21" s="720"/>
      <c r="N21" s="726"/>
    </row>
    <row r="22" spans="1:14" s="58" customFormat="1" ht="18.75" customHeight="1" x14ac:dyDescent="0.2">
      <c r="A22" s="404" t="s">
        <v>142</v>
      </c>
      <c r="B22" s="1057" t="s">
        <v>421</v>
      </c>
      <c r="C22" s="1057"/>
      <c r="D22" s="1057"/>
      <c r="E22" s="1057"/>
      <c r="F22" s="1057"/>
      <c r="G22" s="1057"/>
      <c r="H22" s="1057"/>
      <c r="I22" s="1057"/>
      <c r="J22" s="1057"/>
      <c r="K22" s="1057"/>
      <c r="L22" s="420"/>
      <c r="M22" s="420"/>
      <c r="N22" s="419"/>
    </row>
    <row r="23" spans="1:14" s="58" customFormat="1" ht="21" customHeight="1" x14ac:dyDescent="0.2">
      <c r="A23" s="404" t="s">
        <v>142</v>
      </c>
      <c r="B23" s="404" t="s">
        <v>141</v>
      </c>
      <c r="C23" s="1057" t="s">
        <v>420</v>
      </c>
      <c r="D23" s="1057"/>
      <c r="E23" s="1057"/>
      <c r="F23" s="1057"/>
      <c r="G23" s="1057"/>
      <c r="H23" s="1057"/>
      <c r="I23" s="1057"/>
      <c r="J23" s="1057"/>
      <c r="K23" s="1057"/>
      <c r="L23" s="420"/>
      <c r="M23" s="420"/>
      <c r="N23" s="419"/>
    </row>
    <row r="24" spans="1:14" ht="72" customHeight="1" x14ac:dyDescent="0.2">
      <c r="A24" s="417" t="s">
        <v>142</v>
      </c>
      <c r="B24" s="417" t="s">
        <v>141</v>
      </c>
      <c r="C24" s="408" t="s">
        <v>142</v>
      </c>
      <c r="D24" s="417" t="s">
        <v>527</v>
      </c>
      <c r="E24" s="545" t="s">
        <v>178</v>
      </c>
      <c r="F24" s="548" t="s">
        <v>929</v>
      </c>
      <c r="G24" s="548" t="s">
        <v>708</v>
      </c>
      <c r="H24" s="548" t="s">
        <v>15</v>
      </c>
      <c r="I24" s="424">
        <v>47.5</v>
      </c>
      <c r="J24" s="424">
        <v>42.3</v>
      </c>
      <c r="K24" s="416" t="s">
        <v>1249</v>
      </c>
      <c r="L24" s="429" t="s">
        <v>1250</v>
      </c>
      <c r="M24" s="429" t="s">
        <v>1250</v>
      </c>
      <c r="N24" s="416" t="s">
        <v>1259</v>
      </c>
    </row>
    <row r="25" spans="1:14" ht="17.25" customHeight="1" x14ac:dyDescent="0.2">
      <c r="A25" s="443" t="s">
        <v>143</v>
      </c>
      <c r="B25" s="443" t="s">
        <v>141</v>
      </c>
      <c r="C25" s="1117" t="s">
        <v>135</v>
      </c>
      <c r="D25" s="1117"/>
      <c r="E25" s="1117"/>
      <c r="F25" s="1117"/>
      <c r="G25" s="1117"/>
      <c r="H25" s="1117"/>
      <c r="I25" s="253">
        <f>SUM(I24:I24)</f>
        <v>47.5</v>
      </c>
      <c r="J25" s="253">
        <f>SUM(J24:J24)</f>
        <v>42.3</v>
      </c>
      <c r="K25" s="719"/>
      <c r="L25" s="720"/>
      <c r="M25" s="720"/>
      <c r="N25" s="719"/>
    </row>
    <row r="26" spans="1:14" s="624" customFormat="1" ht="15.75" customHeight="1" x14ac:dyDescent="0.2">
      <c r="A26" s="721" t="s">
        <v>143</v>
      </c>
      <c r="B26" s="1116" t="s">
        <v>136</v>
      </c>
      <c r="C26" s="1116"/>
      <c r="D26" s="1116"/>
      <c r="E26" s="1116"/>
      <c r="F26" s="1116"/>
      <c r="G26" s="1116"/>
      <c r="H26" s="1116"/>
      <c r="I26" s="623">
        <f t="shared" ref="I26:J26" si="2">+I25</f>
        <v>47.5</v>
      </c>
      <c r="J26" s="623">
        <f t="shared" si="2"/>
        <v>42.3</v>
      </c>
      <c r="K26" s="722"/>
      <c r="L26" s="723"/>
      <c r="M26" s="723"/>
      <c r="N26" s="722"/>
    </row>
    <row r="27" spans="1:14" ht="17.25" customHeight="1" x14ac:dyDescent="0.2">
      <c r="A27" s="1125" t="s">
        <v>137</v>
      </c>
      <c r="B27" s="1125"/>
      <c r="C27" s="1125"/>
      <c r="D27" s="1125"/>
      <c r="E27" s="1125"/>
      <c r="F27" s="1125"/>
      <c r="G27" s="1125"/>
      <c r="H27" s="1125"/>
      <c r="I27" s="625">
        <f>+I26+I21</f>
        <v>189.2</v>
      </c>
      <c r="J27" s="625">
        <f>+J26+J21</f>
        <v>154.80000000000001</v>
      </c>
      <c r="K27" s="626"/>
      <c r="N27" s="626"/>
    </row>
    <row r="28" spans="1:14" ht="18" customHeight="1" x14ac:dyDescent="0.2">
      <c r="A28" s="991" t="s">
        <v>156</v>
      </c>
      <c r="B28" s="992"/>
      <c r="C28" s="992"/>
      <c r="D28" s="992"/>
      <c r="E28" s="992"/>
      <c r="F28" s="992"/>
      <c r="G28" s="992"/>
      <c r="H28" s="993"/>
      <c r="I28" s="742">
        <f>+I27-I29-I36</f>
        <v>0</v>
      </c>
      <c r="J28" s="742">
        <f>+J27-J29-J36</f>
        <v>0</v>
      </c>
      <c r="K28" s="626"/>
      <c r="N28" s="626"/>
    </row>
    <row r="29" spans="1:14" ht="16.5" customHeight="1" x14ac:dyDescent="0.2">
      <c r="A29" s="1122" t="s">
        <v>17</v>
      </c>
      <c r="B29" s="1123"/>
      <c r="C29" s="1123"/>
      <c r="D29" s="1123"/>
      <c r="E29" s="1123"/>
      <c r="F29" s="1123"/>
      <c r="G29" s="1123"/>
      <c r="H29" s="1124"/>
      <c r="I29" s="627">
        <f t="shared" ref="I29:J29" si="3">SUM(I30:I35)</f>
        <v>156.5</v>
      </c>
      <c r="J29" s="627">
        <f t="shared" si="3"/>
        <v>122.2</v>
      </c>
      <c r="K29" s="626"/>
      <c r="N29" s="626"/>
    </row>
    <row r="30" spans="1:14" x14ac:dyDescent="0.2">
      <c r="A30" s="1119" t="s">
        <v>957</v>
      </c>
      <c r="B30" s="1120"/>
      <c r="C30" s="1120"/>
      <c r="D30" s="1120"/>
      <c r="E30" s="1120"/>
      <c r="F30" s="1120"/>
      <c r="G30" s="1120"/>
      <c r="H30" s="1121"/>
      <c r="I30" s="258">
        <f>+I19+I11+I18</f>
        <v>109</v>
      </c>
      <c r="J30" s="258">
        <f>+J19+J11+J18</f>
        <v>79.900000000000006</v>
      </c>
      <c r="K30" s="626"/>
      <c r="N30" s="626"/>
    </row>
    <row r="31" spans="1:14" x14ac:dyDescent="0.2">
      <c r="A31" s="1119" t="s">
        <v>958</v>
      </c>
      <c r="B31" s="1120"/>
      <c r="C31" s="1120"/>
      <c r="D31" s="1120"/>
      <c r="E31" s="1120"/>
      <c r="F31" s="1120"/>
      <c r="G31" s="1120"/>
      <c r="H31" s="1121"/>
      <c r="I31" s="628">
        <f>+I24</f>
        <v>47.5</v>
      </c>
      <c r="J31" s="628">
        <f>+J24</f>
        <v>42.3</v>
      </c>
      <c r="K31" s="626"/>
      <c r="N31" s="626"/>
    </row>
    <row r="32" spans="1:14" x14ac:dyDescent="0.2">
      <c r="A32" s="1119" t="s">
        <v>959</v>
      </c>
      <c r="B32" s="1120"/>
      <c r="C32" s="1120"/>
      <c r="D32" s="1120"/>
      <c r="E32" s="1120"/>
      <c r="F32" s="1120"/>
      <c r="G32" s="1120"/>
      <c r="H32" s="1121"/>
      <c r="I32" s="628"/>
      <c r="J32" s="628"/>
      <c r="K32" s="626"/>
      <c r="N32" s="626"/>
    </row>
    <row r="33" spans="1:14" x14ac:dyDescent="0.2">
      <c r="A33" s="1119" t="s">
        <v>960</v>
      </c>
      <c r="B33" s="1120"/>
      <c r="C33" s="1120"/>
      <c r="D33" s="1120"/>
      <c r="E33" s="1120"/>
      <c r="F33" s="1120"/>
      <c r="G33" s="1120"/>
      <c r="H33" s="1121"/>
      <c r="I33" s="628"/>
      <c r="J33" s="628"/>
      <c r="K33" s="626"/>
      <c r="N33" s="626"/>
    </row>
    <row r="34" spans="1:14" x14ac:dyDescent="0.2">
      <c r="A34" s="1119" t="s">
        <v>961</v>
      </c>
      <c r="B34" s="1120"/>
      <c r="C34" s="1120"/>
      <c r="D34" s="1120"/>
      <c r="E34" s="1120"/>
      <c r="F34" s="1120"/>
      <c r="G34" s="1120"/>
      <c r="H34" s="1121"/>
      <c r="I34" s="628"/>
      <c r="J34" s="628"/>
      <c r="K34" s="626"/>
      <c r="N34" s="626"/>
    </row>
    <row r="35" spans="1:14" x14ac:dyDescent="0.2">
      <c r="A35" s="1119" t="s">
        <v>962</v>
      </c>
      <c r="B35" s="1120"/>
      <c r="C35" s="1120"/>
      <c r="D35" s="1120"/>
      <c r="E35" s="1120"/>
      <c r="F35" s="1120"/>
      <c r="G35" s="1120"/>
      <c r="H35" s="1121"/>
      <c r="I35" s="628"/>
      <c r="J35" s="628"/>
      <c r="K35" s="626"/>
      <c r="N35" s="626"/>
    </row>
    <row r="36" spans="1:14" ht="16.5" customHeight="1" x14ac:dyDescent="0.2">
      <c r="A36" s="1126" t="s">
        <v>16</v>
      </c>
      <c r="B36" s="1127"/>
      <c r="C36" s="1127"/>
      <c r="D36" s="1127"/>
      <c r="E36" s="1127"/>
      <c r="F36" s="1127"/>
      <c r="G36" s="1127"/>
      <c r="H36" s="1128"/>
      <c r="I36" s="627">
        <f t="shared" ref="I36:J36" si="4">SUM(I37:I40)</f>
        <v>32.700000000000003</v>
      </c>
      <c r="J36" s="627">
        <f t="shared" si="4"/>
        <v>32.6</v>
      </c>
      <c r="K36" s="626"/>
      <c r="N36" s="626"/>
    </row>
    <row r="37" spans="1:14" x14ac:dyDescent="0.2">
      <c r="A37" s="1119" t="s">
        <v>963</v>
      </c>
      <c r="B37" s="1120"/>
      <c r="C37" s="1120"/>
      <c r="D37" s="1120"/>
      <c r="E37" s="1120"/>
      <c r="F37" s="1120"/>
      <c r="G37" s="1120"/>
      <c r="H37" s="1121"/>
      <c r="I37" s="257"/>
      <c r="J37" s="257"/>
      <c r="K37" s="626"/>
      <c r="N37" s="626"/>
    </row>
    <row r="38" spans="1:14" x14ac:dyDescent="0.2">
      <c r="A38" s="1119" t="s">
        <v>964</v>
      </c>
      <c r="B38" s="1120"/>
      <c r="C38" s="1120"/>
      <c r="D38" s="1120"/>
      <c r="E38" s="1120"/>
      <c r="F38" s="1120"/>
      <c r="G38" s="1120"/>
      <c r="H38" s="1121"/>
      <c r="I38" s="628"/>
      <c r="J38" s="628"/>
      <c r="K38" s="626"/>
      <c r="N38" s="626"/>
    </row>
    <row r="39" spans="1:14" x14ac:dyDescent="0.2">
      <c r="A39" s="1119" t="s">
        <v>965</v>
      </c>
      <c r="B39" s="1120"/>
      <c r="C39" s="1120"/>
      <c r="D39" s="1120"/>
      <c r="E39" s="1120"/>
      <c r="F39" s="1120"/>
      <c r="G39" s="1120"/>
      <c r="H39" s="1121"/>
      <c r="I39" s="257"/>
      <c r="J39" s="257"/>
      <c r="K39" s="626"/>
      <c r="N39" s="626"/>
    </row>
    <row r="40" spans="1:14" ht="15" customHeight="1" x14ac:dyDescent="0.2">
      <c r="A40" s="1119" t="s">
        <v>966</v>
      </c>
      <c r="B40" s="1120"/>
      <c r="C40" s="1120"/>
      <c r="D40" s="1120"/>
      <c r="E40" s="1120"/>
      <c r="F40" s="1120"/>
      <c r="G40" s="1120"/>
      <c r="H40" s="1121"/>
      <c r="I40" s="628">
        <f>+I17</f>
        <v>32.700000000000003</v>
      </c>
      <c r="J40" s="628">
        <f>+J17</f>
        <v>32.6</v>
      </c>
      <c r="K40" s="626"/>
      <c r="N40" s="626"/>
    </row>
  </sheetData>
  <mergeCells count="61">
    <mergeCell ref="A40:H40"/>
    <mergeCell ref="A38:H38"/>
    <mergeCell ref="A29:H29"/>
    <mergeCell ref="A28:H28"/>
    <mergeCell ref="A27:H27"/>
    <mergeCell ref="A30:H30"/>
    <mergeCell ref="A39:H39"/>
    <mergeCell ref="A31:H31"/>
    <mergeCell ref="A36:H36"/>
    <mergeCell ref="A37:H37"/>
    <mergeCell ref="A35:H35"/>
    <mergeCell ref="A33:H33"/>
    <mergeCell ref="A34:H34"/>
    <mergeCell ref="A32:H32"/>
    <mergeCell ref="C23:K23"/>
    <mergeCell ref="B26:H26"/>
    <mergeCell ref="C25:H25"/>
    <mergeCell ref="B21:H21"/>
    <mergeCell ref="B22:K22"/>
    <mergeCell ref="C20:H20"/>
    <mergeCell ref="D17:D18"/>
    <mergeCell ref="C17:C18"/>
    <mergeCell ref="E17:E18"/>
    <mergeCell ref="F17:F18"/>
    <mergeCell ref="G17:G18"/>
    <mergeCell ref="A8:L8"/>
    <mergeCell ref="A1:L1"/>
    <mergeCell ref="B3:B7"/>
    <mergeCell ref="K4:K7"/>
    <mergeCell ref="A3:A7"/>
    <mergeCell ref="D3:D7"/>
    <mergeCell ref="E3:E7"/>
    <mergeCell ref="G3:G7"/>
    <mergeCell ref="C3:C7"/>
    <mergeCell ref="I3:I7"/>
    <mergeCell ref="H3:H7"/>
    <mergeCell ref="F3:F7"/>
    <mergeCell ref="K2:L2"/>
    <mergeCell ref="J3:J7"/>
    <mergeCell ref="K3:N3"/>
    <mergeCell ref="L4:L7"/>
    <mergeCell ref="B9:K9"/>
    <mergeCell ref="E11:E16"/>
    <mergeCell ref="F11:F16"/>
    <mergeCell ref="G11:G16"/>
    <mergeCell ref="C10:K10"/>
    <mergeCell ref="A17:A18"/>
    <mergeCell ref="K17:K18"/>
    <mergeCell ref="H11:H16"/>
    <mergeCell ref="I11:I16"/>
    <mergeCell ref="L17:L18"/>
    <mergeCell ref="L15:L16"/>
    <mergeCell ref="K15:K16"/>
    <mergeCell ref="B17:B18"/>
    <mergeCell ref="J11:J16"/>
    <mergeCell ref="M15:M16"/>
    <mergeCell ref="M17:M18"/>
    <mergeCell ref="N4:N7"/>
    <mergeCell ref="N17:N18"/>
    <mergeCell ref="M4:M7"/>
    <mergeCell ref="N11:N16"/>
  </mergeCells>
  <phoneticPr fontId="14" type="noConversion"/>
  <pageMargins left="0.19685039370078741" right="0.19685039370078741" top="0.59055118110236227" bottom="0.19685039370078741" header="0" footer="0"/>
  <pageSetup paperSize="9" scale="62"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pageSetUpPr fitToPage="1"/>
  </sheetPr>
  <dimension ref="A1:N86"/>
  <sheetViews>
    <sheetView zoomScale="85" zoomScaleNormal="85" workbookViewId="0">
      <pane ySplit="7" topLeftCell="A8" activePane="bottomLeft" state="frozen"/>
      <selection sqref="A1:XFD1"/>
      <selection pane="bottomLeft" activeCell="I11" sqref="I11:I13"/>
    </sheetView>
  </sheetViews>
  <sheetFormatPr defaultColWidth="9.140625" defaultRowHeight="12.75" x14ac:dyDescent="0.2"/>
  <cols>
    <col min="1" max="1" width="3.140625" style="677" customWidth="1"/>
    <col min="2" max="2" width="4.140625" style="677" customWidth="1"/>
    <col min="3" max="3" width="3.42578125" style="677" customWidth="1"/>
    <col min="4" max="4" width="32.42578125" style="635" customWidth="1"/>
    <col min="5" max="5" width="8" style="286" customWidth="1"/>
    <col min="6" max="6" width="43.140625" style="286" customWidth="1"/>
    <col min="7" max="7" width="28.7109375" style="286" hidden="1" customWidth="1"/>
    <col min="8" max="8" width="7.140625" style="678" customWidth="1"/>
    <col min="9" max="10" width="13.5703125" style="679" customWidth="1"/>
    <col min="11" max="11" width="28.7109375" style="635" customWidth="1"/>
    <col min="12" max="13" width="5.42578125" style="635" customWidth="1"/>
    <col min="14" max="14" width="45" style="635" customWidth="1"/>
    <col min="15" max="16384" width="9.140625" style="635"/>
  </cols>
  <sheetData>
    <row r="1" spans="1:14" ht="22.5" customHeight="1" x14ac:dyDescent="0.2">
      <c r="A1" s="1141"/>
      <c r="B1" s="1141"/>
      <c r="C1" s="1141"/>
      <c r="D1" s="1141"/>
      <c r="E1" s="1141"/>
      <c r="F1" s="1141"/>
      <c r="G1" s="1141"/>
      <c r="H1" s="1141"/>
      <c r="I1" s="1141"/>
      <c r="J1" s="1141"/>
      <c r="K1" s="1141"/>
      <c r="L1" s="1141"/>
    </row>
    <row r="2" spans="1:14" ht="16.5" customHeight="1" x14ac:dyDescent="0.2">
      <c r="A2" s="636"/>
      <c r="B2" s="636"/>
      <c r="C2" s="636"/>
      <c r="D2" s="637"/>
      <c r="E2" s="637"/>
      <c r="F2" s="637"/>
      <c r="G2" s="637"/>
      <c r="H2" s="638"/>
      <c r="I2" s="639"/>
      <c r="J2" s="639"/>
      <c r="K2" s="1040"/>
      <c r="L2" s="1040"/>
    </row>
    <row r="3" spans="1:14" ht="28.5" customHeight="1" x14ac:dyDescent="0.2">
      <c r="A3" s="803" t="s">
        <v>130</v>
      </c>
      <c r="B3" s="803" t="s">
        <v>131</v>
      </c>
      <c r="C3" s="803" t="s">
        <v>132</v>
      </c>
      <c r="D3" s="782" t="s">
        <v>133</v>
      </c>
      <c r="E3" s="822" t="s">
        <v>653</v>
      </c>
      <c r="F3" s="823" t="s">
        <v>654</v>
      </c>
      <c r="G3" s="823" t="s">
        <v>655</v>
      </c>
      <c r="H3" s="803" t="s">
        <v>129</v>
      </c>
      <c r="I3" s="821" t="s">
        <v>663</v>
      </c>
      <c r="J3" s="821" t="s">
        <v>947</v>
      </c>
      <c r="K3" s="821" t="s">
        <v>656</v>
      </c>
      <c r="L3" s="821"/>
      <c r="M3" s="821"/>
      <c r="N3" s="821"/>
    </row>
    <row r="4" spans="1:14" ht="12.75" customHeight="1" x14ac:dyDescent="0.2">
      <c r="A4" s="803"/>
      <c r="B4" s="803"/>
      <c r="C4" s="803"/>
      <c r="D4" s="782"/>
      <c r="E4" s="822"/>
      <c r="F4" s="823"/>
      <c r="G4" s="823"/>
      <c r="H4" s="803"/>
      <c r="I4" s="821"/>
      <c r="J4" s="821"/>
      <c r="K4" s="821" t="s">
        <v>134</v>
      </c>
      <c r="L4" s="832" t="s">
        <v>948</v>
      </c>
      <c r="M4" s="832" t="s">
        <v>949</v>
      </c>
      <c r="N4" s="782" t="s">
        <v>950</v>
      </c>
    </row>
    <row r="5" spans="1:14" ht="12.75" customHeight="1" x14ac:dyDescent="0.2">
      <c r="A5" s="803"/>
      <c r="B5" s="803"/>
      <c r="C5" s="803"/>
      <c r="D5" s="782"/>
      <c r="E5" s="822"/>
      <c r="F5" s="823"/>
      <c r="G5" s="823"/>
      <c r="H5" s="803"/>
      <c r="I5" s="821"/>
      <c r="J5" s="821"/>
      <c r="K5" s="821"/>
      <c r="L5" s="832"/>
      <c r="M5" s="832"/>
      <c r="N5" s="782"/>
    </row>
    <row r="6" spans="1:14" ht="78" customHeight="1" x14ac:dyDescent="0.2">
      <c r="A6" s="803"/>
      <c r="B6" s="803"/>
      <c r="C6" s="803"/>
      <c r="D6" s="782"/>
      <c r="E6" s="822"/>
      <c r="F6" s="823"/>
      <c r="G6" s="823"/>
      <c r="H6" s="803"/>
      <c r="I6" s="821"/>
      <c r="J6" s="821"/>
      <c r="K6" s="821"/>
      <c r="L6" s="832"/>
      <c r="M6" s="832"/>
      <c r="N6" s="782"/>
    </row>
    <row r="7" spans="1:14" ht="36" customHeight="1" x14ac:dyDescent="0.2">
      <c r="A7" s="803"/>
      <c r="B7" s="803"/>
      <c r="C7" s="803"/>
      <c r="D7" s="782"/>
      <c r="E7" s="822"/>
      <c r="F7" s="823"/>
      <c r="G7" s="823"/>
      <c r="H7" s="803"/>
      <c r="I7" s="821"/>
      <c r="J7" s="821"/>
      <c r="K7" s="821"/>
      <c r="L7" s="832"/>
      <c r="M7" s="832"/>
      <c r="N7" s="782"/>
    </row>
    <row r="8" spans="1:14" ht="27" customHeight="1" x14ac:dyDescent="0.2">
      <c r="A8" s="824" t="s">
        <v>250</v>
      </c>
      <c r="B8" s="1134"/>
      <c r="C8" s="1134"/>
      <c r="D8" s="1134"/>
      <c r="E8" s="1134"/>
      <c r="F8" s="1134"/>
      <c r="G8" s="1134"/>
      <c r="H8" s="1134"/>
      <c r="I8" s="1134"/>
      <c r="J8" s="1134"/>
      <c r="K8" s="1134"/>
      <c r="L8" s="640"/>
      <c r="M8" s="640"/>
      <c r="N8" s="641"/>
    </row>
    <row r="9" spans="1:14" ht="23.25" customHeight="1" x14ac:dyDescent="0.2">
      <c r="A9" s="642" t="s">
        <v>141</v>
      </c>
      <c r="B9" s="1145" t="s">
        <v>351</v>
      </c>
      <c r="C9" s="1145"/>
      <c r="D9" s="1145"/>
      <c r="E9" s="1145"/>
      <c r="F9" s="1145"/>
      <c r="G9" s="1145"/>
      <c r="H9" s="1145"/>
      <c r="I9" s="1145"/>
      <c r="J9" s="1145"/>
      <c r="K9" s="1145"/>
      <c r="L9" s="643"/>
      <c r="M9" s="643"/>
      <c r="N9" s="644"/>
    </row>
    <row r="10" spans="1:14" ht="23.25" customHeight="1" x14ac:dyDescent="0.2">
      <c r="A10" s="642" t="s">
        <v>141</v>
      </c>
      <c r="B10" s="642" t="s">
        <v>141</v>
      </c>
      <c r="C10" s="1135" t="s">
        <v>352</v>
      </c>
      <c r="D10" s="1135"/>
      <c r="E10" s="1135"/>
      <c r="F10" s="1135"/>
      <c r="G10" s="1135"/>
      <c r="H10" s="1135"/>
      <c r="I10" s="1135"/>
      <c r="J10" s="1135"/>
      <c r="K10" s="1135"/>
      <c r="L10" s="1135"/>
      <c r="M10" s="644"/>
      <c r="N10" s="644"/>
    </row>
    <row r="11" spans="1:14" ht="55.5" customHeight="1" x14ac:dyDescent="0.2">
      <c r="A11" s="1146" t="s">
        <v>141</v>
      </c>
      <c r="B11" s="1137" t="s">
        <v>141</v>
      </c>
      <c r="C11" s="1137" t="s">
        <v>141</v>
      </c>
      <c r="D11" s="1144" t="s">
        <v>354</v>
      </c>
      <c r="E11" s="1140" t="s">
        <v>178</v>
      </c>
      <c r="F11" s="1151" t="s">
        <v>838</v>
      </c>
      <c r="G11" s="1152" t="s">
        <v>658</v>
      </c>
      <c r="H11" s="1138" t="s">
        <v>1</v>
      </c>
      <c r="I11" s="1133">
        <v>4187.5</v>
      </c>
      <c r="J11" s="1133">
        <v>4277.7</v>
      </c>
      <c r="K11" s="629" t="s">
        <v>84</v>
      </c>
      <c r="L11" s="630">
        <v>300</v>
      </c>
      <c r="M11" s="631">
        <v>348</v>
      </c>
      <c r="N11" s="1130" t="s">
        <v>1252</v>
      </c>
    </row>
    <row r="12" spans="1:14" ht="75.75" customHeight="1" x14ac:dyDescent="0.2">
      <c r="A12" s="1147"/>
      <c r="B12" s="1137"/>
      <c r="C12" s="1137"/>
      <c r="D12" s="1144"/>
      <c r="E12" s="1140"/>
      <c r="F12" s="1151"/>
      <c r="G12" s="1152"/>
      <c r="H12" s="1138"/>
      <c r="I12" s="1133"/>
      <c r="J12" s="1133"/>
      <c r="K12" s="629" t="s">
        <v>1253</v>
      </c>
      <c r="L12" s="630">
        <v>100</v>
      </c>
      <c r="M12" s="631">
        <v>99.3</v>
      </c>
      <c r="N12" s="1132"/>
    </row>
    <row r="13" spans="1:14" ht="104.25" customHeight="1" x14ac:dyDescent="0.2">
      <c r="A13" s="1147"/>
      <c r="B13" s="1137"/>
      <c r="C13" s="1137"/>
      <c r="D13" s="1144"/>
      <c r="E13" s="1140"/>
      <c r="F13" s="1151"/>
      <c r="G13" s="1152"/>
      <c r="H13" s="1138"/>
      <c r="I13" s="1133"/>
      <c r="J13" s="1133"/>
      <c r="K13" s="629" t="s">
        <v>1254</v>
      </c>
      <c r="L13" s="630">
        <v>100</v>
      </c>
      <c r="M13" s="632">
        <v>82</v>
      </c>
      <c r="N13" s="199" t="s">
        <v>1255</v>
      </c>
    </row>
    <row r="14" spans="1:14" ht="141.75" customHeight="1" x14ac:dyDescent="0.2">
      <c r="A14" s="1147"/>
      <c r="B14" s="1137"/>
      <c r="C14" s="1137"/>
      <c r="D14" s="1144"/>
      <c r="E14" s="1140" t="s">
        <v>779</v>
      </c>
      <c r="F14" s="1151" t="s">
        <v>839</v>
      </c>
      <c r="G14" s="1152" t="s">
        <v>658</v>
      </c>
      <c r="H14" s="1138" t="s">
        <v>19</v>
      </c>
      <c r="I14" s="1133">
        <v>22.9</v>
      </c>
      <c r="J14" s="1133">
        <v>10.8</v>
      </c>
      <c r="K14" s="629" t="s">
        <v>1256</v>
      </c>
      <c r="L14" s="633">
        <v>100</v>
      </c>
      <c r="M14" s="632">
        <v>95</v>
      </c>
      <c r="N14" s="199" t="s">
        <v>1257</v>
      </c>
    </row>
    <row r="15" spans="1:14" ht="96" customHeight="1" x14ac:dyDescent="0.2">
      <c r="A15" s="1148"/>
      <c r="B15" s="1137"/>
      <c r="C15" s="1137"/>
      <c r="D15" s="1144"/>
      <c r="E15" s="1140"/>
      <c r="F15" s="1151"/>
      <c r="G15" s="1152"/>
      <c r="H15" s="1138"/>
      <c r="I15" s="1133"/>
      <c r="J15" s="1133"/>
      <c r="K15" s="629" t="s">
        <v>353</v>
      </c>
      <c r="L15" s="633">
        <v>7</v>
      </c>
      <c r="M15" s="632">
        <v>7</v>
      </c>
      <c r="N15" s="199" t="s">
        <v>1258</v>
      </c>
    </row>
    <row r="16" spans="1:14" ht="21.75" customHeight="1" x14ac:dyDescent="0.2">
      <c r="A16" s="650" t="s">
        <v>141</v>
      </c>
      <c r="B16" s="650" t="s">
        <v>141</v>
      </c>
      <c r="C16" s="1139" t="s">
        <v>135</v>
      </c>
      <c r="D16" s="1139"/>
      <c r="E16" s="1139"/>
      <c r="F16" s="1139"/>
      <c r="G16" s="1139"/>
      <c r="H16" s="1139"/>
      <c r="I16" s="652">
        <f>SUM(I11:I15)</f>
        <v>4210.3999999999996</v>
      </c>
      <c r="J16" s="652">
        <f>SUM(J11:J15)</f>
        <v>4288.5</v>
      </c>
      <c r="K16" s="653"/>
      <c r="L16" s="653"/>
      <c r="M16" s="653"/>
      <c r="N16" s="653"/>
    </row>
    <row r="17" spans="1:14" ht="22.5" customHeight="1" x14ac:dyDescent="0.2">
      <c r="A17" s="654" t="s">
        <v>141</v>
      </c>
      <c r="B17" s="654" t="s">
        <v>142</v>
      </c>
      <c r="C17" s="1135" t="s">
        <v>355</v>
      </c>
      <c r="D17" s="1135"/>
      <c r="E17" s="1135"/>
      <c r="F17" s="1135"/>
      <c r="G17" s="1135"/>
      <c r="H17" s="1135"/>
      <c r="I17" s="1135"/>
      <c r="J17" s="1135"/>
      <c r="K17" s="1135"/>
      <c r="L17" s="653"/>
      <c r="M17" s="653"/>
      <c r="N17" s="644"/>
    </row>
    <row r="18" spans="1:14" ht="43.5" customHeight="1" x14ac:dyDescent="0.2">
      <c r="A18" s="655" t="s">
        <v>141</v>
      </c>
      <c r="B18" s="655" t="s">
        <v>142</v>
      </c>
      <c r="C18" s="655" t="s">
        <v>141</v>
      </c>
      <c r="D18" s="647" t="s">
        <v>70</v>
      </c>
      <c r="E18" s="648" t="s">
        <v>178</v>
      </c>
      <c r="F18" s="455" t="s">
        <v>840</v>
      </c>
      <c r="G18" s="656" t="s">
        <v>841</v>
      </c>
      <c r="H18" s="647" t="s">
        <v>15</v>
      </c>
      <c r="I18" s="198">
        <v>0.8</v>
      </c>
      <c r="J18" s="269">
        <v>0.8</v>
      </c>
      <c r="K18" s="629" t="s">
        <v>85</v>
      </c>
      <c r="L18" s="630">
        <v>2000</v>
      </c>
      <c r="M18" s="631">
        <v>1600</v>
      </c>
      <c r="N18" s="197" t="s">
        <v>1263</v>
      </c>
    </row>
    <row r="19" spans="1:14" ht="46.5" customHeight="1" x14ac:dyDescent="0.2">
      <c r="A19" s="655" t="s">
        <v>141</v>
      </c>
      <c r="B19" s="655" t="s">
        <v>142</v>
      </c>
      <c r="C19" s="655" t="s">
        <v>142</v>
      </c>
      <c r="D19" s="647" t="s">
        <v>71</v>
      </c>
      <c r="E19" s="648" t="s">
        <v>178</v>
      </c>
      <c r="F19" s="455" t="s">
        <v>842</v>
      </c>
      <c r="G19" s="656" t="s">
        <v>841</v>
      </c>
      <c r="H19" s="647" t="s">
        <v>15</v>
      </c>
      <c r="I19" s="198">
        <v>46.7</v>
      </c>
      <c r="J19" s="269">
        <v>46.7</v>
      </c>
      <c r="K19" s="629" t="s">
        <v>86</v>
      </c>
      <c r="L19" s="630">
        <v>700</v>
      </c>
      <c r="M19" s="631">
        <v>907</v>
      </c>
      <c r="N19" s="197" t="s">
        <v>1264</v>
      </c>
    </row>
    <row r="20" spans="1:14" ht="39.75" customHeight="1" x14ac:dyDescent="0.2">
      <c r="A20" s="655" t="s">
        <v>141</v>
      </c>
      <c r="B20" s="655" t="s">
        <v>142</v>
      </c>
      <c r="C20" s="655" t="s">
        <v>143</v>
      </c>
      <c r="D20" s="647" t="s">
        <v>72</v>
      </c>
      <c r="E20" s="648" t="s">
        <v>178</v>
      </c>
      <c r="F20" s="455" t="s">
        <v>843</v>
      </c>
      <c r="G20" s="656" t="s">
        <v>841</v>
      </c>
      <c r="H20" s="647" t="s">
        <v>15</v>
      </c>
      <c r="I20" s="198">
        <v>33.700000000000003</v>
      </c>
      <c r="J20" s="269">
        <v>33.6</v>
      </c>
      <c r="K20" s="629" t="s">
        <v>1265</v>
      </c>
      <c r="L20" s="630">
        <v>1600</v>
      </c>
      <c r="M20" s="631">
        <v>1741</v>
      </c>
      <c r="N20" s="199" t="s">
        <v>1266</v>
      </c>
    </row>
    <row r="21" spans="1:14" ht="33" customHeight="1" x14ac:dyDescent="0.2">
      <c r="A21" s="1146" t="s">
        <v>141</v>
      </c>
      <c r="B21" s="1137" t="s">
        <v>142</v>
      </c>
      <c r="C21" s="1137" t="s">
        <v>144</v>
      </c>
      <c r="D21" s="1144" t="s">
        <v>74</v>
      </c>
      <c r="E21" s="648" t="s">
        <v>178</v>
      </c>
      <c r="F21" s="657" t="s">
        <v>844</v>
      </c>
      <c r="G21" s="1154" t="s">
        <v>845</v>
      </c>
      <c r="H21" s="1137" t="s">
        <v>15</v>
      </c>
      <c r="I21" s="1133">
        <v>8.5</v>
      </c>
      <c r="J21" s="1133">
        <v>8.5</v>
      </c>
      <c r="K21" s="1129" t="s">
        <v>87</v>
      </c>
      <c r="L21" s="1129">
        <v>20</v>
      </c>
      <c r="M21" s="1129">
        <v>21</v>
      </c>
      <c r="N21" s="1129" t="s">
        <v>1267</v>
      </c>
    </row>
    <row r="22" spans="1:14" ht="37.5" customHeight="1" x14ac:dyDescent="0.2">
      <c r="A22" s="1147"/>
      <c r="B22" s="1137"/>
      <c r="C22" s="1137"/>
      <c r="D22" s="1144"/>
      <c r="E22" s="648" t="s">
        <v>779</v>
      </c>
      <c r="F22" s="657" t="s">
        <v>846</v>
      </c>
      <c r="G22" s="1154"/>
      <c r="H22" s="1137"/>
      <c r="I22" s="1133"/>
      <c r="J22" s="1133"/>
      <c r="K22" s="1129"/>
      <c r="L22" s="1129"/>
      <c r="M22" s="1129"/>
      <c r="N22" s="1129"/>
    </row>
    <row r="23" spans="1:14" ht="29.25" customHeight="1" x14ac:dyDescent="0.2">
      <c r="A23" s="1148"/>
      <c r="B23" s="1137"/>
      <c r="C23" s="1137"/>
      <c r="D23" s="1144"/>
      <c r="E23" s="648" t="s">
        <v>784</v>
      </c>
      <c r="F23" s="657" t="s">
        <v>847</v>
      </c>
      <c r="G23" s="1154"/>
      <c r="H23" s="1137"/>
      <c r="I23" s="1133"/>
      <c r="J23" s="1133"/>
      <c r="K23" s="1129"/>
      <c r="L23" s="1129"/>
      <c r="M23" s="1129"/>
      <c r="N23" s="1129"/>
    </row>
    <row r="24" spans="1:14" ht="81.75" customHeight="1" x14ac:dyDescent="0.2">
      <c r="A24" s="655" t="s">
        <v>141</v>
      </c>
      <c r="B24" s="655" t="s">
        <v>142</v>
      </c>
      <c r="C24" s="655" t="s">
        <v>145</v>
      </c>
      <c r="D24" s="275" t="s">
        <v>613</v>
      </c>
      <c r="E24" s="288" t="s">
        <v>178</v>
      </c>
      <c r="F24" s="466" t="s">
        <v>848</v>
      </c>
      <c r="G24" s="324" t="s">
        <v>899</v>
      </c>
      <c r="H24" s="647" t="s">
        <v>15</v>
      </c>
      <c r="I24" s="198">
        <v>18.8</v>
      </c>
      <c r="J24" s="269">
        <v>18.8</v>
      </c>
      <c r="K24" s="629" t="s">
        <v>350</v>
      </c>
      <c r="L24" s="630">
        <v>5</v>
      </c>
      <c r="M24" s="630">
        <v>6</v>
      </c>
      <c r="N24" s="659" t="s">
        <v>1268</v>
      </c>
    </row>
    <row r="25" spans="1:14" ht="36" customHeight="1" x14ac:dyDescent="0.2">
      <c r="A25" s="1146" t="s">
        <v>141</v>
      </c>
      <c r="B25" s="1137" t="s">
        <v>142</v>
      </c>
      <c r="C25" s="1137" t="s">
        <v>146</v>
      </c>
      <c r="D25" s="1144" t="s">
        <v>89</v>
      </c>
      <c r="E25" s="648" t="s">
        <v>178</v>
      </c>
      <c r="F25" s="455" t="s">
        <v>849</v>
      </c>
      <c r="G25" s="1153" t="s">
        <v>723</v>
      </c>
      <c r="H25" s="1137" t="s">
        <v>15</v>
      </c>
      <c r="I25" s="1156">
        <v>20</v>
      </c>
      <c r="J25" s="1156">
        <v>20</v>
      </c>
      <c r="K25" s="1129" t="s">
        <v>90</v>
      </c>
      <c r="L25" s="1129">
        <v>10</v>
      </c>
      <c r="M25" s="1129">
        <v>10</v>
      </c>
      <c r="N25" s="1129" t="s">
        <v>1269</v>
      </c>
    </row>
    <row r="26" spans="1:14" ht="35.25" customHeight="1" x14ac:dyDescent="0.2">
      <c r="A26" s="1147"/>
      <c r="B26" s="1137"/>
      <c r="C26" s="1137"/>
      <c r="D26" s="1144"/>
      <c r="E26" s="648" t="s">
        <v>779</v>
      </c>
      <c r="F26" s="455" t="s">
        <v>850</v>
      </c>
      <c r="G26" s="1153"/>
      <c r="H26" s="1137"/>
      <c r="I26" s="1156"/>
      <c r="J26" s="1156"/>
      <c r="K26" s="1129"/>
      <c r="L26" s="1129"/>
      <c r="M26" s="1129"/>
      <c r="N26" s="1129"/>
    </row>
    <row r="27" spans="1:14" ht="47.25" customHeight="1" x14ac:dyDescent="0.2">
      <c r="A27" s="1148"/>
      <c r="B27" s="1137"/>
      <c r="C27" s="1137"/>
      <c r="D27" s="1144"/>
      <c r="E27" s="648" t="s">
        <v>784</v>
      </c>
      <c r="F27" s="455" t="s">
        <v>851</v>
      </c>
      <c r="G27" s="1153"/>
      <c r="H27" s="1137"/>
      <c r="I27" s="1156"/>
      <c r="J27" s="1156"/>
      <c r="K27" s="1129"/>
      <c r="L27" s="1129"/>
      <c r="M27" s="1129"/>
      <c r="N27" s="1129"/>
    </row>
    <row r="28" spans="1:14" ht="75.75" customHeight="1" x14ac:dyDescent="0.2">
      <c r="A28" s="1146" t="s">
        <v>141</v>
      </c>
      <c r="B28" s="1137" t="s">
        <v>142</v>
      </c>
      <c r="C28" s="1137" t="s">
        <v>147</v>
      </c>
      <c r="D28" s="1144" t="s">
        <v>75</v>
      </c>
      <c r="E28" s="648" t="s">
        <v>178</v>
      </c>
      <c r="F28" s="195" t="s">
        <v>880</v>
      </c>
      <c r="G28" s="1152" t="s">
        <v>852</v>
      </c>
      <c r="H28" s="1137" t="s">
        <v>15</v>
      </c>
      <c r="I28" s="1133">
        <v>14.5</v>
      </c>
      <c r="J28" s="1133">
        <v>14.5</v>
      </c>
      <c r="K28" s="1129" t="s">
        <v>91</v>
      </c>
      <c r="L28" s="1129">
        <v>800</v>
      </c>
      <c r="M28" s="1129">
        <v>713</v>
      </c>
      <c r="N28" s="1129" t="s">
        <v>1270</v>
      </c>
    </row>
    <row r="29" spans="1:14" ht="51" customHeight="1" x14ac:dyDescent="0.2">
      <c r="A29" s="1148"/>
      <c r="B29" s="1137"/>
      <c r="C29" s="1137"/>
      <c r="D29" s="1144"/>
      <c r="E29" s="648" t="s">
        <v>779</v>
      </c>
      <c r="F29" s="195" t="s">
        <v>853</v>
      </c>
      <c r="G29" s="1152"/>
      <c r="H29" s="1137"/>
      <c r="I29" s="1133"/>
      <c r="J29" s="1133"/>
      <c r="K29" s="1129"/>
      <c r="L29" s="1129"/>
      <c r="M29" s="1129"/>
      <c r="N29" s="1129"/>
    </row>
    <row r="30" spans="1:14" ht="32.25" customHeight="1" x14ac:dyDescent="0.2">
      <c r="A30" s="655" t="s">
        <v>141</v>
      </c>
      <c r="B30" s="655" t="s">
        <v>142</v>
      </c>
      <c r="C30" s="655" t="s">
        <v>148</v>
      </c>
      <c r="D30" s="647" t="s">
        <v>76</v>
      </c>
      <c r="E30" s="648" t="s">
        <v>178</v>
      </c>
      <c r="F30" s="195" t="s">
        <v>854</v>
      </c>
      <c r="G30" s="656" t="s">
        <v>855</v>
      </c>
      <c r="H30" s="647" t="s">
        <v>15</v>
      </c>
      <c r="I30" s="198">
        <v>1.3</v>
      </c>
      <c r="J30" s="269">
        <v>1.3</v>
      </c>
      <c r="K30" s="629" t="s">
        <v>85</v>
      </c>
      <c r="L30" s="630">
        <v>12</v>
      </c>
      <c r="M30" s="630">
        <v>12</v>
      </c>
      <c r="N30" s="199" t="s">
        <v>1271</v>
      </c>
    </row>
    <row r="31" spans="1:14" ht="46.5" customHeight="1" x14ac:dyDescent="0.2">
      <c r="A31" s="655" t="s">
        <v>141</v>
      </c>
      <c r="B31" s="655" t="s">
        <v>142</v>
      </c>
      <c r="C31" s="655" t="s">
        <v>149</v>
      </c>
      <c r="D31" s="647" t="s">
        <v>77</v>
      </c>
      <c r="E31" s="648" t="s">
        <v>178</v>
      </c>
      <c r="F31" s="195" t="s">
        <v>856</v>
      </c>
      <c r="G31" s="660" t="s">
        <v>857</v>
      </c>
      <c r="H31" s="296" t="s">
        <v>15</v>
      </c>
      <c r="I31" s="198">
        <v>0.3</v>
      </c>
      <c r="J31" s="269">
        <v>0.3</v>
      </c>
      <c r="K31" s="661" t="s">
        <v>206</v>
      </c>
      <c r="L31" s="633">
        <v>1</v>
      </c>
      <c r="M31" s="633">
        <v>0</v>
      </c>
      <c r="N31" s="197" t="s">
        <v>1272</v>
      </c>
    </row>
    <row r="32" spans="1:14" ht="50.25" customHeight="1" x14ac:dyDescent="0.2">
      <c r="A32" s="192" t="s">
        <v>141</v>
      </c>
      <c r="B32" s="192" t="s">
        <v>142</v>
      </c>
      <c r="C32" s="192" t="s">
        <v>151</v>
      </c>
      <c r="D32" s="193" t="s">
        <v>916</v>
      </c>
      <c r="E32" s="194" t="s">
        <v>178</v>
      </c>
      <c r="F32" s="195" t="s">
        <v>917</v>
      </c>
      <c r="G32" s="196" t="s">
        <v>674</v>
      </c>
      <c r="H32" s="197" t="s">
        <v>15</v>
      </c>
      <c r="I32" s="198">
        <v>14</v>
      </c>
      <c r="J32" s="198">
        <v>11.5</v>
      </c>
      <c r="K32" s="199" t="s">
        <v>1274</v>
      </c>
      <c r="L32" s="199">
        <v>100</v>
      </c>
      <c r="M32" s="199">
        <v>100</v>
      </c>
      <c r="N32" s="199" t="s">
        <v>1273</v>
      </c>
    </row>
    <row r="33" spans="1:14" ht="24.75" customHeight="1" x14ac:dyDescent="0.2">
      <c r="A33" s="727" t="s">
        <v>141</v>
      </c>
      <c r="B33" s="727" t="s">
        <v>142</v>
      </c>
      <c r="C33" s="1136" t="s">
        <v>135</v>
      </c>
      <c r="D33" s="1136"/>
      <c r="E33" s="1136"/>
      <c r="F33" s="1136"/>
      <c r="G33" s="1136"/>
      <c r="H33" s="1136"/>
      <c r="I33" s="662">
        <f>SUM(I18:I32)</f>
        <v>158.60000000000002</v>
      </c>
      <c r="J33" s="662">
        <f>SUM(J18:J32)</f>
        <v>156</v>
      </c>
      <c r="K33" s="729"/>
      <c r="L33" s="729"/>
      <c r="M33" s="729"/>
      <c r="N33" s="729"/>
    </row>
    <row r="34" spans="1:14" ht="20.25" customHeight="1" x14ac:dyDescent="0.2">
      <c r="A34" s="654" t="s">
        <v>141</v>
      </c>
      <c r="B34" s="654" t="s">
        <v>143</v>
      </c>
      <c r="C34" s="1135" t="s">
        <v>92</v>
      </c>
      <c r="D34" s="1135"/>
      <c r="E34" s="1135"/>
      <c r="F34" s="1135"/>
      <c r="G34" s="1135"/>
      <c r="H34" s="1135"/>
      <c r="I34" s="1135"/>
      <c r="J34" s="1135"/>
      <c r="K34" s="1135"/>
      <c r="L34" s="643"/>
      <c r="M34" s="643"/>
      <c r="N34" s="644"/>
    </row>
    <row r="35" spans="1:14" ht="92.25" customHeight="1" x14ac:dyDescent="0.2">
      <c r="A35" s="655" t="s">
        <v>141</v>
      </c>
      <c r="B35" s="655" t="s">
        <v>143</v>
      </c>
      <c r="C35" s="655" t="s">
        <v>141</v>
      </c>
      <c r="D35" s="647" t="s">
        <v>127</v>
      </c>
      <c r="E35" s="648" t="s">
        <v>178</v>
      </c>
      <c r="F35" s="195" t="s">
        <v>858</v>
      </c>
      <c r="G35" s="658" t="s">
        <v>695</v>
      </c>
      <c r="H35" s="647" t="s">
        <v>1</v>
      </c>
      <c r="I35" s="198">
        <v>55</v>
      </c>
      <c r="J35" s="269">
        <v>6.5</v>
      </c>
      <c r="K35" s="629" t="s">
        <v>93</v>
      </c>
      <c r="L35" s="630">
        <v>100</v>
      </c>
      <c r="M35" s="630">
        <v>12</v>
      </c>
      <c r="N35" s="629" t="s">
        <v>1275</v>
      </c>
    </row>
    <row r="36" spans="1:14" ht="50.25" customHeight="1" x14ac:dyDescent="0.2">
      <c r="A36" s="655" t="s">
        <v>141</v>
      </c>
      <c r="B36" s="655" t="s">
        <v>143</v>
      </c>
      <c r="C36" s="655" t="s">
        <v>142</v>
      </c>
      <c r="D36" s="193" t="s">
        <v>128</v>
      </c>
      <c r="E36" s="194" t="s">
        <v>178</v>
      </c>
      <c r="F36" s="195" t="s">
        <v>859</v>
      </c>
      <c r="G36" s="658" t="s">
        <v>695</v>
      </c>
      <c r="H36" s="647" t="s">
        <v>1</v>
      </c>
      <c r="I36" s="198">
        <v>30</v>
      </c>
      <c r="J36" s="269">
        <v>28.4</v>
      </c>
      <c r="K36" s="629" t="s">
        <v>94</v>
      </c>
      <c r="L36" s="630">
        <v>100</v>
      </c>
      <c r="M36" s="630">
        <v>94.7</v>
      </c>
      <c r="N36" s="629" t="s">
        <v>1276</v>
      </c>
    </row>
    <row r="37" spans="1:14" ht="16.5" customHeight="1" x14ac:dyDescent="0.2">
      <c r="A37" s="1137" t="s">
        <v>141</v>
      </c>
      <c r="B37" s="1137" t="s">
        <v>143</v>
      </c>
      <c r="C37" s="1137" t="s">
        <v>143</v>
      </c>
      <c r="D37" s="1015" t="s">
        <v>78</v>
      </c>
      <c r="E37" s="1006" t="s">
        <v>178</v>
      </c>
      <c r="F37" s="1155" t="s">
        <v>860</v>
      </c>
      <c r="G37" s="1154" t="s">
        <v>855</v>
      </c>
      <c r="H37" s="647" t="s">
        <v>1</v>
      </c>
      <c r="I37" s="198">
        <v>95</v>
      </c>
      <c r="J37" s="269">
        <v>83.1</v>
      </c>
      <c r="K37" s="1130" t="s">
        <v>308</v>
      </c>
      <c r="L37" s="1130">
        <v>100</v>
      </c>
      <c r="M37" s="1130">
        <v>100</v>
      </c>
      <c r="N37" s="1130" t="s">
        <v>1277</v>
      </c>
    </row>
    <row r="38" spans="1:14" ht="19.5" customHeight="1" x14ac:dyDescent="0.2">
      <c r="A38" s="1137"/>
      <c r="B38" s="1137"/>
      <c r="C38" s="1137"/>
      <c r="D38" s="1015"/>
      <c r="E38" s="1006"/>
      <c r="F38" s="1155"/>
      <c r="G38" s="1154"/>
      <c r="H38" s="647" t="s">
        <v>1</v>
      </c>
      <c r="I38" s="198">
        <v>48.1</v>
      </c>
      <c r="J38" s="269">
        <v>48.1</v>
      </c>
      <c r="K38" s="1131"/>
      <c r="L38" s="1131"/>
      <c r="M38" s="1131"/>
      <c r="N38" s="1131"/>
    </row>
    <row r="39" spans="1:14" ht="18" hidden="1" customHeight="1" x14ac:dyDescent="0.2">
      <c r="A39" s="1137"/>
      <c r="B39" s="1137"/>
      <c r="C39" s="1137"/>
      <c r="D39" s="1015"/>
      <c r="E39" s="1006"/>
      <c r="F39" s="1155"/>
      <c r="G39" s="1154"/>
      <c r="H39" s="647" t="s">
        <v>1</v>
      </c>
      <c r="I39" s="198"/>
      <c r="J39" s="269"/>
      <c r="K39" s="1131"/>
      <c r="L39" s="1131"/>
      <c r="M39" s="1131"/>
      <c r="N39" s="1131"/>
    </row>
    <row r="40" spans="1:14" ht="21.75" customHeight="1" x14ac:dyDescent="0.2">
      <c r="A40" s="1137"/>
      <c r="B40" s="1137"/>
      <c r="C40" s="1137"/>
      <c r="D40" s="1015"/>
      <c r="E40" s="1006"/>
      <c r="F40" s="1155"/>
      <c r="G40" s="1154"/>
      <c r="H40" s="647" t="s">
        <v>12</v>
      </c>
      <c r="I40" s="198">
        <v>1169.7</v>
      </c>
      <c r="J40" s="269">
        <v>1169.7</v>
      </c>
      <c r="K40" s="1132"/>
      <c r="L40" s="1132"/>
      <c r="M40" s="1132"/>
      <c r="N40" s="1132"/>
    </row>
    <row r="41" spans="1:14" ht="56.25" customHeight="1" x14ac:dyDescent="0.2">
      <c r="A41" s="645" t="s">
        <v>141</v>
      </c>
      <c r="B41" s="646" t="s">
        <v>143</v>
      </c>
      <c r="C41" s="646" t="s">
        <v>144</v>
      </c>
      <c r="D41" s="647" t="s">
        <v>95</v>
      </c>
      <c r="E41" s="648" t="s">
        <v>178</v>
      </c>
      <c r="F41" s="195" t="s">
        <v>861</v>
      </c>
      <c r="G41" s="195" t="s">
        <v>862</v>
      </c>
      <c r="H41" s="647" t="s">
        <v>1</v>
      </c>
      <c r="I41" s="198">
        <v>900.3</v>
      </c>
      <c r="J41" s="269">
        <v>900.3</v>
      </c>
      <c r="K41" s="663" t="s">
        <v>96</v>
      </c>
      <c r="L41" s="664">
        <v>100</v>
      </c>
      <c r="M41" s="664">
        <v>100</v>
      </c>
      <c r="N41" s="663" t="s">
        <v>1278</v>
      </c>
    </row>
    <row r="42" spans="1:14" ht="67.5" customHeight="1" x14ac:dyDescent="0.2">
      <c r="A42" s="655" t="s">
        <v>141</v>
      </c>
      <c r="B42" s="655" t="s">
        <v>143</v>
      </c>
      <c r="C42" s="655" t="s">
        <v>145</v>
      </c>
      <c r="D42" s="647" t="s">
        <v>487</v>
      </c>
      <c r="E42" s="648" t="s">
        <v>178</v>
      </c>
      <c r="F42" s="195" t="s">
        <v>863</v>
      </c>
      <c r="G42" s="658" t="s">
        <v>695</v>
      </c>
      <c r="H42" s="647" t="s">
        <v>15</v>
      </c>
      <c r="I42" s="198">
        <v>22.3</v>
      </c>
      <c r="J42" s="269">
        <v>22.1</v>
      </c>
      <c r="K42" s="659" t="s">
        <v>864</v>
      </c>
      <c r="L42" s="630">
        <v>100</v>
      </c>
      <c r="M42" s="630">
        <v>100</v>
      </c>
      <c r="N42" s="659" t="s">
        <v>1279</v>
      </c>
    </row>
    <row r="43" spans="1:14" ht="67.5" customHeight="1" x14ac:dyDescent="0.2">
      <c r="A43" s="192" t="s">
        <v>141</v>
      </c>
      <c r="B43" s="192" t="s">
        <v>143</v>
      </c>
      <c r="C43" s="655" t="s">
        <v>146</v>
      </c>
      <c r="D43" s="193" t="s">
        <v>930</v>
      </c>
      <c r="E43" s="194" t="s">
        <v>178</v>
      </c>
      <c r="F43" s="195" t="s">
        <v>679</v>
      </c>
      <c r="G43" s="656" t="s">
        <v>658</v>
      </c>
      <c r="H43" s="647" t="s">
        <v>15</v>
      </c>
      <c r="I43" s="198">
        <v>9.8000000000000007</v>
      </c>
      <c r="J43" s="269">
        <v>9.8000000000000007</v>
      </c>
      <c r="K43" s="199" t="s">
        <v>1280</v>
      </c>
      <c r="L43" s="646" t="s">
        <v>931</v>
      </c>
      <c r="M43" s="646" t="s">
        <v>1281</v>
      </c>
      <c r="N43" s="199" t="s">
        <v>1282</v>
      </c>
    </row>
    <row r="44" spans="1:14" ht="20.25" customHeight="1" x14ac:dyDescent="0.2">
      <c r="A44" s="727" t="s">
        <v>141</v>
      </c>
      <c r="B44" s="727" t="s">
        <v>143</v>
      </c>
      <c r="C44" s="1136" t="s">
        <v>135</v>
      </c>
      <c r="D44" s="1136"/>
      <c r="E44" s="1136"/>
      <c r="F44" s="1136"/>
      <c r="G44" s="1136"/>
      <c r="H44" s="1136"/>
      <c r="I44" s="662">
        <f>SUM(I35:I43)</f>
        <v>2330.2000000000003</v>
      </c>
      <c r="J44" s="662">
        <f>SUM(J35:J43)</f>
        <v>2268</v>
      </c>
      <c r="K44" s="729"/>
      <c r="L44" s="729"/>
      <c r="M44" s="729"/>
      <c r="N44" s="729"/>
    </row>
    <row r="45" spans="1:14" ht="18.75" customHeight="1" x14ac:dyDescent="0.2">
      <c r="A45" s="727" t="s">
        <v>141</v>
      </c>
      <c r="B45" s="1143" t="s">
        <v>136</v>
      </c>
      <c r="C45" s="1143"/>
      <c r="D45" s="1143"/>
      <c r="E45" s="1143"/>
      <c r="F45" s="1143"/>
      <c r="G45" s="1143"/>
      <c r="H45" s="1143"/>
      <c r="I45" s="652">
        <f>+I44+I33+I16</f>
        <v>6699.2</v>
      </c>
      <c r="J45" s="652">
        <f>+J44+J33+J16</f>
        <v>6712.5</v>
      </c>
      <c r="K45" s="729"/>
      <c r="L45" s="729"/>
      <c r="M45" s="729"/>
      <c r="N45" s="729"/>
    </row>
    <row r="46" spans="1:14" ht="18.75" customHeight="1" x14ac:dyDescent="0.2">
      <c r="A46" s="654" t="s">
        <v>142</v>
      </c>
      <c r="B46" s="1135" t="s">
        <v>475</v>
      </c>
      <c r="C46" s="1135"/>
      <c r="D46" s="1135"/>
      <c r="E46" s="1135"/>
      <c r="F46" s="1135"/>
      <c r="G46" s="1135"/>
      <c r="H46" s="1135"/>
      <c r="I46" s="1135"/>
      <c r="J46" s="1135"/>
      <c r="K46" s="1135"/>
      <c r="L46" s="643"/>
      <c r="M46" s="643"/>
      <c r="N46" s="644"/>
    </row>
    <row r="47" spans="1:14" ht="21" customHeight="1" x14ac:dyDescent="0.2">
      <c r="A47" s="654" t="s">
        <v>142</v>
      </c>
      <c r="B47" s="651" t="s">
        <v>141</v>
      </c>
      <c r="C47" s="1135" t="s">
        <v>447</v>
      </c>
      <c r="D47" s="1135"/>
      <c r="E47" s="1135"/>
      <c r="F47" s="1135"/>
      <c r="G47" s="1135"/>
      <c r="H47" s="1135"/>
      <c r="I47" s="1135"/>
      <c r="J47" s="1135"/>
      <c r="K47" s="1135"/>
      <c r="L47" s="643"/>
      <c r="M47" s="643"/>
      <c r="N47" s="644"/>
    </row>
    <row r="48" spans="1:14" ht="93.75" customHeight="1" x14ac:dyDescent="0.2">
      <c r="A48" s="655" t="s">
        <v>142</v>
      </c>
      <c r="B48" s="655" t="s">
        <v>141</v>
      </c>
      <c r="C48" s="655" t="s">
        <v>141</v>
      </c>
      <c r="D48" s="193" t="s">
        <v>476</v>
      </c>
      <c r="E48" s="648" t="s">
        <v>178</v>
      </c>
      <c r="F48" s="195" t="s">
        <v>865</v>
      </c>
      <c r="G48" s="658" t="s">
        <v>658</v>
      </c>
      <c r="H48" s="647" t="s">
        <v>1</v>
      </c>
      <c r="I48" s="198">
        <v>29.5</v>
      </c>
      <c r="J48" s="269">
        <v>17.2</v>
      </c>
      <c r="K48" s="661" t="s">
        <v>569</v>
      </c>
      <c r="L48" s="665">
        <v>100</v>
      </c>
      <c r="M48" s="666" t="s">
        <v>1283</v>
      </c>
      <c r="N48" s="661" t="s">
        <v>1284</v>
      </c>
    </row>
    <row r="49" spans="1:14" ht="19.5" customHeight="1" x14ac:dyDescent="0.2">
      <c r="A49" s="655" t="s">
        <v>142</v>
      </c>
      <c r="B49" s="655" t="s">
        <v>141</v>
      </c>
      <c r="C49" s="1142" t="s">
        <v>135</v>
      </c>
      <c r="D49" s="1142"/>
      <c r="E49" s="1142"/>
      <c r="F49" s="1142"/>
      <c r="G49" s="1142"/>
      <c r="H49" s="1142"/>
      <c r="I49" s="662">
        <f t="shared" ref="I49:J49" si="0">+I48</f>
        <v>29.5</v>
      </c>
      <c r="J49" s="662">
        <f t="shared" si="0"/>
        <v>17.2</v>
      </c>
      <c r="K49" s="659"/>
      <c r="L49" s="659"/>
      <c r="M49" s="659"/>
      <c r="N49" s="659"/>
    </row>
    <row r="50" spans="1:14" ht="17.25" customHeight="1" x14ac:dyDescent="0.2">
      <c r="A50" s="654" t="s">
        <v>142</v>
      </c>
      <c r="B50" s="654" t="s">
        <v>142</v>
      </c>
      <c r="C50" s="1135" t="s">
        <v>97</v>
      </c>
      <c r="D50" s="1135"/>
      <c r="E50" s="1135"/>
      <c r="F50" s="1135"/>
      <c r="G50" s="1135"/>
      <c r="H50" s="1135"/>
      <c r="I50" s="1135"/>
      <c r="J50" s="1135"/>
      <c r="K50" s="1135"/>
      <c r="L50" s="643"/>
      <c r="M50" s="643"/>
      <c r="N50" s="644"/>
    </row>
    <row r="51" spans="1:14" ht="39" customHeight="1" x14ac:dyDescent="0.2">
      <c r="A51" s="655" t="s">
        <v>142</v>
      </c>
      <c r="B51" s="655" t="s">
        <v>142</v>
      </c>
      <c r="C51" s="655" t="s">
        <v>141</v>
      </c>
      <c r="D51" s="647" t="s">
        <v>79</v>
      </c>
      <c r="E51" s="648" t="s">
        <v>178</v>
      </c>
      <c r="F51" s="195" t="s">
        <v>866</v>
      </c>
      <c r="G51" s="658" t="s">
        <v>658</v>
      </c>
      <c r="H51" s="647" t="s">
        <v>1</v>
      </c>
      <c r="I51" s="198">
        <v>20</v>
      </c>
      <c r="J51" s="269">
        <v>20</v>
      </c>
      <c r="K51" s="629" t="s">
        <v>478</v>
      </c>
      <c r="L51" s="633">
        <v>59</v>
      </c>
      <c r="M51" s="632">
        <v>59</v>
      </c>
      <c r="N51" s="1157" t="s">
        <v>1285</v>
      </c>
    </row>
    <row r="52" spans="1:14" ht="45" customHeight="1" x14ac:dyDescent="0.2">
      <c r="A52" s="655" t="s">
        <v>142</v>
      </c>
      <c r="B52" s="655" t="s">
        <v>142</v>
      </c>
      <c r="C52" s="655" t="s">
        <v>142</v>
      </c>
      <c r="D52" s="667" t="s">
        <v>80</v>
      </c>
      <c r="E52" s="648" t="s">
        <v>178</v>
      </c>
      <c r="F52" s="656" t="s">
        <v>867</v>
      </c>
      <c r="G52" s="658" t="s">
        <v>658</v>
      </c>
      <c r="H52" s="647" t="s">
        <v>1</v>
      </c>
      <c r="I52" s="198">
        <v>15</v>
      </c>
      <c r="J52" s="269">
        <v>15</v>
      </c>
      <c r="K52" s="661" t="s">
        <v>1286</v>
      </c>
      <c r="L52" s="633">
        <v>4</v>
      </c>
      <c r="M52" s="632">
        <v>4</v>
      </c>
      <c r="N52" s="1158"/>
    </row>
    <row r="53" spans="1:14" ht="15.75" customHeight="1" x14ac:dyDescent="0.2">
      <c r="A53" s="728" t="s">
        <v>142</v>
      </c>
      <c r="B53" s="728" t="s">
        <v>142</v>
      </c>
      <c r="C53" s="1136" t="s">
        <v>135</v>
      </c>
      <c r="D53" s="1136"/>
      <c r="E53" s="1136"/>
      <c r="F53" s="1136"/>
      <c r="G53" s="1136"/>
      <c r="H53" s="1136"/>
      <c r="I53" s="662">
        <f t="shared" ref="I53:J53" si="1">SUM(I51:I52)</f>
        <v>35</v>
      </c>
      <c r="J53" s="662">
        <f t="shared" si="1"/>
        <v>35</v>
      </c>
      <c r="K53" s="729"/>
      <c r="L53" s="729"/>
      <c r="M53" s="729"/>
      <c r="N53" s="729"/>
    </row>
    <row r="54" spans="1:14" ht="14.25" x14ac:dyDescent="0.2">
      <c r="A54" s="728" t="s">
        <v>142</v>
      </c>
      <c r="B54" s="1143" t="s">
        <v>136</v>
      </c>
      <c r="C54" s="1143"/>
      <c r="D54" s="1143"/>
      <c r="E54" s="1143"/>
      <c r="F54" s="1143"/>
      <c r="G54" s="1143"/>
      <c r="H54" s="1143"/>
      <c r="I54" s="652">
        <f t="shared" ref="I54:J54" si="2">+I53+I49</f>
        <v>64.5</v>
      </c>
      <c r="J54" s="652">
        <f t="shared" si="2"/>
        <v>52.2</v>
      </c>
      <c r="K54" s="729"/>
      <c r="L54" s="729"/>
      <c r="M54" s="729"/>
      <c r="N54" s="729"/>
    </row>
    <row r="55" spans="1:14" ht="34.5" customHeight="1" x14ac:dyDescent="0.2">
      <c r="A55" s="654" t="s">
        <v>143</v>
      </c>
      <c r="B55" s="1135" t="s">
        <v>529</v>
      </c>
      <c r="C55" s="1135"/>
      <c r="D55" s="1135"/>
      <c r="E55" s="1135"/>
      <c r="F55" s="1135"/>
      <c r="G55" s="1135"/>
      <c r="H55" s="1135"/>
      <c r="I55" s="1135"/>
      <c r="J55" s="1135"/>
      <c r="K55" s="1135"/>
      <c r="L55" s="643"/>
      <c r="M55" s="643"/>
      <c r="N55" s="644"/>
    </row>
    <row r="56" spans="1:14" ht="18" customHeight="1" x14ac:dyDescent="0.2">
      <c r="A56" s="654" t="s">
        <v>143</v>
      </c>
      <c r="B56" s="651" t="s">
        <v>141</v>
      </c>
      <c r="C56" s="1135" t="s">
        <v>188</v>
      </c>
      <c r="D56" s="1135"/>
      <c r="E56" s="1135"/>
      <c r="F56" s="1135"/>
      <c r="G56" s="1135"/>
      <c r="H56" s="1135"/>
      <c r="I56" s="1135"/>
      <c r="J56" s="1135"/>
      <c r="K56" s="1135"/>
      <c r="L56" s="643"/>
      <c r="M56" s="643"/>
      <c r="N56" s="644"/>
    </row>
    <row r="57" spans="1:14" ht="63" customHeight="1" x14ac:dyDescent="0.2">
      <c r="A57" s="655" t="s">
        <v>143</v>
      </c>
      <c r="B57" s="655" t="s">
        <v>141</v>
      </c>
      <c r="C57" s="655" t="s">
        <v>141</v>
      </c>
      <c r="D57" s="193" t="s">
        <v>241</v>
      </c>
      <c r="E57" s="194" t="s">
        <v>178</v>
      </c>
      <c r="F57" s="195" t="s">
        <v>868</v>
      </c>
      <c r="G57" s="658" t="s">
        <v>751</v>
      </c>
      <c r="H57" s="647" t="s">
        <v>1</v>
      </c>
      <c r="I57" s="634">
        <v>161</v>
      </c>
      <c r="J57" s="634">
        <v>116.9</v>
      </c>
      <c r="K57" s="661" t="s">
        <v>307</v>
      </c>
      <c r="L57" s="633">
        <v>50</v>
      </c>
      <c r="M57" s="633">
        <v>46</v>
      </c>
      <c r="N57" s="661" t="s">
        <v>1287</v>
      </c>
    </row>
    <row r="58" spans="1:14" x14ac:dyDescent="0.2">
      <c r="A58" s="728" t="s">
        <v>143</v>
      </c>
      <c r="B58" s="728" t="s">
        <v>141</v>
      </c>
      <c r="C58" s="1136" t="s">
        <v>135</v>
      </c>
      <c r="D58" s="1136"/>
      <c r="E58" s="1136"/>
      <c r="F58" s="1136"/>
      <c r="G58" s="1136"/>
      <c r="H58" s="1136"/>
      <c r="I58" s="662">
        <f>SUM(I57:I57)</f>
        <v>161</v>
      </c>
      <c r="J58" s="662">
        <f>SUM(J57:J57)</f>
        <v>116.9</v>
      </c>
      <c r="K58" s="729"/>
      <c r="L58" s="729"/>
      <c r="M58" s="729"/>
      <c r="N58" s="729"/>
    </row>
    <row r="59" spans="1:14" ht="14.25" x14ac:dyDescent="0.2">
      <c r="A59" s="728" t="s">
        <v>143</v>
      </c>
      <c r="B59" s="1143" t="s">
        <v>136</v>
      </c>
      <c r="C59" s="1143"/>
      <c r="D59" s="1143"/>
      <c r="E59" s="1143"/>
      <c r="F59" s="1143"/>
      <c r="G59" s="1143"/>
      <c r="H59" s="1143"/>
      <c r="I59" s="652">
        <f t="shared" ref="I59:J59" si="3">+I58</f>
        <v>161</v>
      </c>
      <c r="J59" s="652">
        <f t="shared" si="3"/>
        <v>116.9</v>
      </c>
      <c r="K59" s="729"/>
      <c r="L59" s="729"/>
      <c r="M59" s="729"/>
      <c r="N59" s="729"/>
    </row>
    <row r="60" spans="1:14" ht="16.5" customHeight="1" x14ac:dyDescent="0.2">
      <c r="A60" s="654" t="s">
        <v>144</v>
      </c>
      <c r="B60" s="1135" t="s">
        <v>346</v>
      </c>
      <c r="C60" s="1135"/>
      <c r="D60" s="1135"/>
      <c r="E60" s="1135"/>
      <c r="F60" s="1135"/>
      <c r="G60" s="1135"/>
      <c r="H60" s="1135"/>
      <c r="I60" s="1135"/>
      <c r="J60" s="1135"/>
      <c r="K60" s="1135"/>
      <c r="L60" s="643"/>
      <c r="M60" s="643"/>
      <c r="N60" s="644"/>
    </row>
    <row r="61" spans="1:14" ht="18" customHeight="1" x14ac:dyDescent="0.2">
      <c r="A61" s="654" t="s">
        <v>144</v>
      </c>
      <c r="B61" s="651" t="s">
        <v>141</v>
      </c>
      <c r="C61" s="1135" t="s">
        <v>347</v>
      </c>
      <c r="D61" s="1135"/>
      <c r="E61" s="1135"/>
      <c r="F61" s="1135"/>
      <c r="G61" s="1135"/>
      <c r="H61" s="1135"/>
      <c r="I61" s="1135"/>
      <c r="J61" s="1135"/>
      <c r="K61" s="1135"/>
      <c r="L61" s="643"/>
      <c r="M61" s="643"/>
      <c r="N61" s="644"/>
    </row>
    <row r="62" spans="1:14" ht="84.75" customHeight="1" x14ac:dyDescent="0.2">
      <c r="A62" s="655" t="s">
        <v>144</v>
      </c>
      <c r="B62" s="655" t="s">
        <v>141</v>
      </c>
      <c r="C62" s="655" t="s">
        <v>141</v>
      </c>
      <c r="D62" s="275" t="s">
        <v>139</v>
      </c>
      <c r="E62" s="272" t="s">
        <v>178</v>
      </c>
      <c r="F62" s="273" t="s">
        <v>869</v>
      </c>
      <c r="G62" s="658" t="s">
        <v>870</v>
      </c>
      <c r="H62" s="647" t="s">
        <v>1</v>
      </c>
      <c r="I62" s="634">
        <v>2</v>
      </c>
      <c r="J62" s="668">
        <v>2</v>
      </c>
      <c r="K62" s="629" t="s">
        <v>40</v>
      </c>
      <c r="L62" s="630">
        <v>2</v>
      </c>
      <c r="M62" s="630">
        <v>2</v>
      </c>
      <c r="N62" s="629" t="s">
        <v>1288</v>
      </c>
    </row>
    <row r="63" spans="1:14" ht="47.25" customHeight="1" x14ac:dyDescent="0.2">
      <c r="A63" s="1146" t="s">
        <v>144</v>
      </c>
      <c r="B63" s="1137" t="s">
        <v>141</v>
      </c>
      <c r="C63" s="1137" t="s">
        <v>143</v>
      </c>
      <c r="D63" s="1144" t="s">
        <v>73</v>
      </c>
      <c r="E63" s="648" t="s">
        <v>178</v>
      </c>
      <c r="F63" s="195" t="s">
        <v>871</v>
      </c>
      <c r="G63" s="1154" t="s">
        <v>872</v>
      </c>
      <c r="H63" s="1144" t="s">
        <v>15</v>
      </c>
      <c r="I63" s="1133">
        <v>46.5</v>
      </c>
      <c r="J63" s="1133">
        <v>46.4</v>
      </c>
      <c r="K63" s="1129" t="s">
        <v>348</v>
      </c>
      <c r="L63" s="1129">
        <v>100</v>
      </c>
      <c r="M63" s="1129">
        <v>100</v>
      </c>
      <c r="N63" s="1129" t="s">
        <v>1289</v>
      </c>
    </row>
    <row r="64" spans="1:14" ht="63.75" customHeight="1" x14ac:dyDescent="0.2">
      <c r="A64" s="1147"/>
      <c r="B64" s="1137"/>
      <c r="C64" s="1137"/>
      <c r="D64" s="1144"/>
      <c r="E64" s="648" t="s">
        <v>779</v>
      </c>
      <c r="F64" s="195" t="s">
        <v>873</v>
      </c>
      <c r="G64" s="1154"/>
      <c r="H64" s="1144"/>
      <c r="I64" s="1133"/>
      <c r="J64" s="1133"/>
      <c r="K64" s="1129"/>
      <c r="L64" s="1129"/>
      <c r="M64" s="1129"/>
      <c r="N64" s="1129"/>
    </row>
    <row r="65" spans="1:14" ht="44.25" customHeight="1" x14ac:dyDescent="0.2">
      <c r="A65" s="1148"/>
      <c r="B65" s="1137"/>
      <c r="C65" s="1137"/>
      <c r="D65" s="1144"/>
      <c r="E65" s="648" t="s">
        <v>784</v>
      </c>
      <c r="F65" s="195" t="s">
        <v>874</v>
      </c>
      <c r="G65" s="1154"/>
      <c r="H65" s="1144"/>
      <c r="I65" s="1133"/>
      <c r="J65" s="1133"/>
      <c r="K65" s="1129"/>
      <c r="L65" s="1129"/>
      <c r="M65" s="1129"/>
      <c r="N65" s="1129"/>
    </row>
    <row r="66" spans="1:14" ht="45" customHeight="1" x14ac:dyDescent="0.2">
      <c r="A66" s="1146" t="s">
        <v>144</v>
      </c>
      <c r="B66" s="1137" t="s">
        <v>141</v>
      </c>
      <c r="C66" s="1137" t="s">
        <v>144</v>
      </c>
      <c r="D66" s="1144" t="s">
        <v>34</v>
      </c>
      <c r="E66" s="648" t="s">
        <v>178</v>
      </c>
      <c r="F66" s="669" t="s">
        <v>875</v>
      </c>
      <c r="G66" s="1154" t="s">
        <v>878</v>
      </c>
      <c r="H66" s="1144" t="s">
        <v>15</v>
      </c>
      <c r="I66" s="1133">
        <v>30.1</v>
      </c>
      <c r="J66" s="1133">
        <v>28.8</v>
      </c>
      <c r="K66" s="1129" t="s">
        <v>88</v>
      </c>
      <c r="L66" s="1129">
        <v>1</v>
      </c>
      <c r="M66" s="1129">
        <v>1</v>
      </c>
      <c r="N66" s="1129" t="s">
        <v>1290</v>
      </c>
    </row>
    <row r="67" spans="1:14" ht="36.75" customHeight="1" x14ac:dyDescent="0.2">
      <c r="A67" s="1147"/>
      <c r="B67" s="1137"/>
      <c r="C67" s="1137"/>
      <c r="D67" s="1144"/>
      <c r="E67" s="648" t="s">
        <v>779</v>
      </c>
      <c r="F67" s="669" t="s">
        <v>876</v>
      </c>
      <c r="G67" s="1154"/>
      <c r="H67" s="1144"/>
      <c r="I67" s="1133"/>
      <c r="J67" s="1133"/>
      <c r="K67" s="1129"/>
      <c r="L67" s="1129"/>
      <c r="M67" s="1129"/>
      <c r="N67" s="1129"/>
    </row>
    <row r="68" spans="1:14" ht="36.75" customHeight="1" x14ac:dyDescent="0.2">
      <c r="A68" s="1148"/>
      <c r="B68" s="1137"/>
      <c r="C68" s="1137"/>
      <c r="D68" s="1144"/>
      <c r="E68" s="648" t="s">
        <v>784</v>
      </c>
      <c r="F68" s="669" t="s">
        <v>877</v>
      </c>
      <c r="G68" s="1154"/>
      <c r="H68" s="1144"/>
      <c r="I68" s="1133"/>
      <c r="J68" s="1133"/>
      <c r="K68" s="1129"/>
      <c r="L68" s="1129"/>
      <c r="M68" s="1129"/>
      <c r="N68" s="1129"/>
    </row>
    <row r="69" spans="1:14" ht="69" customHeight="1" x14ac:dyDescent="0.2">
      <c r="A69" s="649" t="s">
        <v>144</v>
      </c>
      <c r="B69" s="646" t="s">
        <v>141</v>
      </c>
      <c r="C69" s="646" t="s">
        <v>145</v>
      </c>
      <c r="D69" s="647" t="s">
        <v>932</v>
      </c>
      <c r="E69" s="648" t="s">
        <v>178</v>
      </c>
      <c r="F69" s="657" t="s">
        <v>934</v>
      </c>
      <c r="G69" s="657" t="s">
        <v>933</v>
      </c>
      <c r="H69" s="647" t="s">
        <v>1</v>
      </c>
      <c r="I69" s="198">
        <v>26</v>
      </c>
      <c r="J69" s="269">
        <v>26</v>
      </c>
      <c r="K69" s="661" t="s">
        <v>1291</v>
      </c>
      <c r="L69" s="633" t="s">
        <v>171</v>
      </c>
      <c r="M69" s="670" t="s">
        <v>1292</v>
      </c>
      <c r="N69" s="661" t="s">
        <v>1293</v>
      </c>
    </row>
    <row r="70" spans="1:14" ht="90.75" customHeight="1" x14ac:dyDescent="0.2">
      <c r="A70" s="192" t="s">
        <v>144</v>
      </c>
      <c r="B70" s="192" t="s">
        <v>141</v>
      </c>
      <c r="C70" s="192" t="s">
        <v>146</v>
      </c>
      <c r="D70" s="193" t="s">
        <v>1295</v>
      </c>
      <c r="E70" s="194" t="s">
        <v>178</v>
      </c>
      <c r="F70" s="195" t="s">
        <v>879</v>
      </c>
      <c r="G70" s="656" t="s">
        <v>751</v>
      </c>
      <c r="H70" s="193" t="s">
        <v>1</v>
      </c>
      <c r="I70" s="634">
        <v>167.4</v>
      </c>
      <c r="J70" s="668">
        <v>79.7</v>
      </c>
      <c r="K70" s="629" t="s">
        <v>349</v>
      </c>
      <c r="L70" s="633">
        <v>67</v>
      </c>
      <c r="M70" s="633">
        <v>49</v>
      </c>
      <c r="N70" s="199" t="s">
        <v>1294</v>
      </c>
    </row>
    <row r="71" spans="1:14" ht="21.75" customHeight="1" x14ac:dyDescent="0.2">
      <c r="A71" s="728" t="s">
        <v>144</v>
      </c>
      <c r="B71" s="728" t="s">
        <v>142</v>
      </c>
      <c r="C71" s="1136" t="s">
        <v>135</v>
      </c>
      <c r="D71" s="1136"/>
      <c r="E71" s="1136"/>
      <c r="F71" s="1136"/>
      <c r="G71" s="1136"/>
      <c r="H71" s="1136"/>
      <c r="I71" s="662">
        <f>SUM(I62:I70)</f>
        <v>272</v>
      </c>
      <c r="J71" s="662">
        <f>SUM(J62:J70)</f>
        <v>182.9</v>
      </c>
      <c r="K71" s="729"/>
      <c r="L71" s="729"/>
      <c r="M71" s="729"/>
      <c r="N71" s="729"/>
    </row>
    <row r="72" spans="1:14" ht="15.75" customHeight="1" x14ac:dyDescent="0.2">
      <c r="A72" s="728" t="s">
        <v>144</v>
      </c>
      <c r="B72" s="1143" t="s">
        <v>136</v>
      </c>
      <c r="C72" s="1143"/>
      <c r="D72" s="1143"/>
      <c r="E72" s="1143"/>
      <c r="F72" s="1143"/>
      <c r="G72" s="1143"/>
      <c r="H72" s="1143"/>
      <c r="I72" s="652">
        <f t="shared" ref="I72:J72" si="4">+I71</f>
        <v>272</v>
      </c>
      <c r="J72" s="652">
        <f t="shared" si="4"/>
        <v>182.9</v>
      </c>
      <c r="K72" s="729"/>
      <c r="L72" s="729"/>
      <c r="M72" s="729"/>
      <c r="N72" s="729"/>
    </row>
    <row r="73" spans="1:14" ht="21.75" customHeight="1" x14ac:dyDescent="0.2">
      <c r="A73" s="1149" t="s">
        <v>137</v>
      </c>
      <c r="B73" s="1149"/>
      <c r="C73" s="1149"/>
      <c r="D73" s="1149"/>
      <c r="E73" s="1149"/>
      <c r="F73" s="1149"/>
      <c r="G73" s="1149"/>
      <c r="H73" s="1149"/>
      <c r="I73" s="671">
        <f>+I72+I59+I54+I45</f>
        <v>7196.7</v>
      </c>
      <c r="J73" s="671">
        <f>+J72+J59+J54+J45</f>
        <v>7064.5</v>
      </c>
      <c r="K73" s="672"/>
      <c r="L73" s="673"/>
      <c r="M73" s="673"/>
      <c r="N73" s="672"/>
    </row>
    <row r="74" spans="1:14" ht="16.5" customHeight="1" x14ac:dyDescent="0.2">
      <c r="A74" s="1150" t="s">
        <v>138</v>
      </c>
      <c r="B74" s="1150"/>
      <c r="C74" s="1150"/>
      <c r="D74" s="1150"/>
      <c r="E74" s="1150"/>
      <c r="F74" s="1150"/>
      <c r="G74" s="1150"/>
      <c r="H74" s="1150"/>
      <c r="I74" s="733">
        <f>+I73-I75-I82</f>
        <v>0</v>
      </c>
      <c r="J74" s="733">
        <f>+J73-J75-J82</f>
        <v>0</v>
      </c>
      <c r="K74" s="672"/>
      <c r="L74" s="673"/>
      <c r="M74" s="673"/>
      <c r="N74" s="672"/>
    </row>
    <row r="75" spans="1:14" ht="19.5" customHeight="1" x14ac:dyDescent="0.2">
      <c r="A75" s="1080" t="s">
        <v>17</v>
      </c>
      <c r="B75" s="1080"/>
      <c r="C75" s="1080"/>
      <c r="D75" s="1080"/>
      <c r="E75" s="1080"/>
      <c r="F75" s="1080"/>
      <c r="G75" s="1080"/>
      <c r="H75" s="1080"/>
      <c r="I75" s="674">
        <f t="shared" ref="I75:J75" si="5">SUM(I76:I81)</f>
        <v>7196.7</v>
      </c>
      <c r="J75" s="674">
        <f t="shared" si="5"/>
        <v>7064.5</v>
      </c>
      <c r="K75" s="672"/>
      <c r="L75" s="673"/>
      <c r="M75" s="673"/>
      <c r="N75" s="672"/>
    </row>
    <row r="76" spans="1:14" ht="15" customHeight="1" x14ac:dyDescent="0.2">
      <c r="A76" s="1075" t="s">
        <v>957</v>
      </c>
      <c r="B76" s="1075"/>
      <c r="C76" s="1075"/>
      <c r="D76" s="1075"/>
      <c r="E76" s="1075"/>
      <c r="F76" s="1075"/>
      <c r="G76" s="1075"/>
      <c r="H76" s="1075"/>
      <c r="I76" s="634">
        <f>+I70+I62+I57+I52+I51+I48+I41+I37+I36+I35+I11+I38+I39+I69</f>
        <v>5736.8</v>
      </c>
      <c r="J76" s="634">
        <f>+J70+J62+J57+J52+J51+J48+J41+J37+J36+J35+J11+J38+J39+J69</f>
        <v>5620.9</v>
      </c>
      <c r="K76" s="672"/>
      <c r="L76" s="673"/>
      <c r="M76" s="673"/>
      <c r="N76" s="672"/>
    </row>
    <row r="77" spans="1:14" ht="12.75" customHeight="1" x14ac:dyDescent="0.2">
      <c r="A77" s="1075" t="s">
        <v>958</v>
      </c>
      <c r="B77" s="1075"/>
      <c r="C77" s="1075"/>
      <c r="D77" s="1075"/>
      <c r="E77" s="1075"/>
      <c r="F77" s="1075"/>
      <c r="G77" s="1075"/>
      <c r="H77" s="1075"/>
      <c r="I77" s="634">
        <f>+I66+I63+I32+I30+I28+I25+I24+I21+I20+I19+I18+I42+I31+I43</f>
        <v>267.3</v>
      </c>
      <c r="J77" s="634">
        <f>+J66+J63+J32+J30+J28+J25+J24+J21+J20+J19+J18+J42+J31+J43</f>
        <v>263.10000000000002</v>
      </c>
      <c r="K77" s="672"/>
      <c r="L77" s="672"/>
      <c r="M77" s="672"/>
      <c r="N77" s="672"/>
    </row>
    <row r="78" spans="1:14" ht="12.75" customHeight="1" x14ac:dyDescent="0.2">
      <c r="A78" s="1075" t="s">
        <v>959</v>
      </c>
      <c r="B78" s="1075"/>
      <c r="C78" s="1075"/>
      <c r="D78" s="1075"/>
      <c r="E78" s="1075"/>
      <c r="F78" s="1075"/>
      <c r="G78" s="1075"/>
      <c r="H78" s="1075"/>
      <c r="I78" s="634"/>
      <c r="J78" s="634"/>
      <c r="K78" s="672"/>
      <c r="L78" s="673"/>
      <c r="M78" s="673"/>
      <c r="N78" s="672"/>
    </row>
    <row r="79" spans="1:14" ht="12.75" customHeight="1" x14ac:dyDescent="0.2">
      <c r="A79" s="1075" t="s">
        <v>960</v>
      </c>
      <c r="B79" s="1075"/>
      <c r="C79" s="1075"/>
      <c r="D79" s="1075"/>
      <c r="E79" s="1075"/>
      <c r="F79" s="1075"/>
      <c r="G79" s="1075"/>
      <c r="H79" s="1075"/>
      <c r="I79" s="634">
        <f>+I14</f>
        <v>22.9</v>
      </c>
      <c r="J79" s="634">
        <f>+J14</f>
        <v>10.8</v>
      </c>
      <c r="K79" s="672"/>
      <c r="L79" s="673"/>
      <c r="M79" s="673"/>
      <c r="N79" s="672"/>
    </row>
    <row r="80" spans="1:14" ht="14.25" customHeight="1" x14ac:dyDescent="0.2">
      <c r="A80" s="1075" t="s">
        <v>961</v>
      </c>
      <c r="B80" s="1075"/>
      <c r="C80" s="1075"/>
      <c r="D80" s="1075"/>
      <c r="E80" s="1075"/>
      <c r="F80" s="1075"/>
      <c r="G80" s="1075"/>
      <c r="H80" s="1075"/>
      <c r="I80" s="634">
        <f>+I40</f>
        <v>1169.7</v>
      </c>
      <c r="J80" s="634">
        <f>+J40</f>
        <v>1169.7</v>
      </c>
      <c r="K80" s="672"/>
      <c r="L80" s="673"/>
      <c r="M80" s="673"/>
      <c r="N80" s="672"/>
    </row>
    <row r="81" spans="1:14" ht="12.75" customHeight="1" x14ac:dyDescent="0.2">
      <c r="A81" s="1075" t="s">
        <v>962</v>
      </c>
      <c r="B81" s="1075"/>
      <c r="C81" s="1075"/>
      <c r="D81" s="1075"/>
      <c r="E81" s="1075"/>
      <c r="F81" s="1075"/>
      <c r="G81" s="1075"/>
      <c r="H81" s="1075"/>
      <c r="I81" s="634"/>
      <c r="J81" s="634"/>
      <c r="K81" s="672"/>
      <c r="L81" s="673"/>
      <c r="M81" s="673"/>
      <c r="N81" s="672"/>
    </row>
    <row r="82" spans="1:14" ht="15" customHeight="1" x14ac:dyDescent="0.2">
      <c r="A82" s="1086" t="s">
        <v>16</v>
      </c>
      <c r="B82" s="1086"/>
      <c r="C82" s="1086"/>
      <c r="D82" s="1086"/>
      <c r="E82" s="1086"/>
      <c r="F82" s="1086"/>
      <c r="G82" s="1086"/>
      <c r="H82" s="1086"/>
      <c r="I82" s="675">
        <f t="shared" ref="I82:J82" si="6">SUM(I83:I86)</f>
        <v>0</v>
      </c>
      <c r="J82" s="675">
        <f t="shared" si="6"/>
        <v>0</v>
      </c>
      <c r="K82" s="672"/>
      <c r="L82" s="673"/>
      <c r="M82" s="673"/>
      <c r="N82" s="672"/>
    </row>
    <row r="83" spans="1:14" ht="14.25" customHeight="1" x14ac:dyDescent="0.2">
      <c r="A83" s="1075" t="s">
        <v>963</v>
      </c>
      <c r="B83" s="1075"/>
      <c r="C83" s="1075"/>
      <c r="D83" s="1075"/>
      <c r="E83" s="1075"/>
      <c r="F83" s="1075"/>
      <c r="G83" s="1075"/>
      <c r="H83" s="1075"/>
      <c r="I83" s="634"/>
      <c r="J83" s="634"/>
      <c r="K83" s="672"/>
      <c r="L83" s="673"/>
      <c r="M83" s="673"/>
      <c r="N83" s="672"/>
    </row>
    <row r="84" spans="1:14" ht="12.75" customHeight="1" x14ac:dyDescent="0.2">
      <c r="A84" s="1075" t="s">
        <v>964</v>
      </c>
      <c r="B84" s="1075"/>
      <c r="C84" s="1075"/>
      <c r="D84" s="1075"/>
      <c r="E84" s="1075"/>
      <c r="F84" s="1075"/>
      <c r="G84" s="1075"/>
      <c r="H84" s="1075"/>
      <c r="I84" s="634"/>
      <c r="J84" s="634"/>
      <c r="K84" s="672"/>
      <c r="L84" s="673"/>
      <c r="M84" s="673"/>
      <c r="N84" s="672"/>
    </row>
    <row r="85" spans="1:14" ht="12.75" customHeight="1" x14ac:dyDescent="0.2">
      <c r="A85" s="1075" t="s">
        <v>965</v>
      </c>
      <c r="B85" s="1075"/>
      <c r="C85" s="1075"/>
      <c r="D85" s="1075"/>
      <c r="E85" s="1075"/>
      <c r="F85" s="1075"/>
      <c r="G85" s="1075"/>
      <c r="H85" s="1075"/>
      <c r="I85" s="634"/>
      <c r="J85" s="634"/>
      <c r="K85" s="672"/>
      <c r="L85" s="673"/>
      <c r="M85" s="673"/>
      <c r="N85" s="672"/>
    </row>
    <row r="86" spans="1:14" ht="12.75" customHeight="1" x14ac:dyDescent="0.2">
      <c r="A86" s="1075" t="s">
        <v>966</v>
      </c>
      <c r="B86" s="1075"/>
      <c r="C86" s="1075"/>
      <c r="D86" s="1075"/>
      <c r="E86" s="1075"/>
      <c r="F86" s="1075"/>
      <c r="G86" s="1075"/>
      <c r="H86" s="1075"/>
      <c r="I86" s="676"/>
      <c r="J86" s="676"/>
      <c r="K86" s="672"/>
      <c r="L86" s="673"/>
      <c r="M86" s="673"/>
      <c r="N86" s="672"/>
    </row>
  </sheetData>
  <mergeCells count="143">
    <mergeCell ref="H3:H7"/>
    <mergeCell ref="J3:J7"/>
    <mergeCell ref="J11:J13"/>
    <mergeCell ref="J14:J15"/>
    <mergeCell ref="J21:J23"/>
    <mergeCell ref="J25:J27"/>
    <mergeCell ref="J28:J29"/>
    <mergeCell ref="I63:I65"/>
    <mergeCell ref="K3:N3"/>
    <mergeCell ref="M4:M7"/>
    <mergeCell ref="M21:M23"/>
    <mergeCell ref="M25:M27"/>
    <mergeCell ref="M28:M29"/>
    <mergeCell ref="M37:M40"/>
    <mergeCell ref="M63:M65"/>
    <mergeCell ref="L4:L7"/>
    <mergeCell ref="N11:N12"/>
    <mergeCell ref="N51:N52"/>
    <mergeCell ref="I66:I68"/>
    <mergeCell ref="K66:K68"/>
    <mergeCell ref="L66:L68"/>
    <mergeCell ref="H21:H23"/>
    <mergeCell ref="I21:I23"/>
    <mergeCell ref="K21:K23"/>
    <mergeCell ref="L21:L23"/>
    <mergeCell ref="H25:H27"/>
    <mergeCell ref="I25:I27"/>
    <mergeCell ref="K25:K27"/>
    <mergeCell ref="L25:L27"/>
    <mergeCell ref="I28:I29"/>
    <mergeCell ref="K28:K29"/>
    <mergeCell ref="L28:L29"/>
    <mergeCell ref="J63:J65"/>
    <mergeCell ref="J66:J68"/>
    <mergeCell ref="D28:D29"/>
    <mergeCell ref="A28:A29"/>
    <mergeCell ref="B28:B29"/>
    <mergeCell ref="C28:C29"/>
    <mergeCell ref="E37:E40"/>
    <mergeCell ref="G28:G29"/>
    <mergeCell ref="H28:H29"/>
    <mergeCell ref="D63:D65"/>
    <mergeCell ref="A63:A65"/>
    <mergeCell ref="C58:H58"/>
    <mergeCell ref="C63:C65"/>
    <mergeCell ref="F37:F40"/>
    <mergeCell ref="G37:G40"/>
    <mergeCell ref="B60:K60"/>
    <mergeCell ref="B46:K46"/>
    <mergeCell ref="B54:H54"/>
    <mergeCell ref="K37:K40"/>
    <mergeCell ref="C33:H33"/>
    <mergeCell ref="E14:E15"/>
    <mergeCell ref="F14:F15"/>
    <mergeCell ref="C44:H44"/>
    <mergeCell ref="D37:D40"/>
    <mergeCell ref="C56:K56"/>
    <mergeCell ref="G14:G15"/>
    <mergeCell ref="A79:H79"/>
    <mergeCell ref="B55:K55"/>
    <mergeCell ref="A76:H76"/>
    <mergeCell ref="B37:B40"/>
    <mergeCell ref="B45:H45"/>
    <mergeCell ref="G25:G27"/>
    <mergeCell ref="D25:D27"/>
    <mergeCell ref="C25:C27"/>
    <mergeCell ref="B25:B27"/>
    <mergeCell ref="A25:A27"/>
    <mergeCell ref="G63:G65"/>
    <mergeCell ref="A66:A68"/>
    <mergeCell ref="B66:B68"/>
    <mergeCell ref="G21:G23"/>
    <mergeCell ref="D21:D23"/>
    <mergeCell ref="C21:C23"/>
    <mergeCell ref="A21:A23"/>
    <mergeCell ref="B21:B23"/>
    <mergeCell ref="A86:H86"/>
    <mergeCell ref="A37:A40"/>
    <mergeCell ref="A78:H78"/>
    <mergeCell ref="A75:H75"/>
    <mergeCell ref="A77:H77"/>
    <mergeCell ref="A73:H73"/>
    <mergeCell ref="B72:H72"/>
    <mergeCell ref="A74:H74"/>
    <mergeCell ref="A85:H85"/>
    <mergeCell ref="A84:H84"/>
    <mergeCell ref="A81:H81"/>
    <mergeCell ref="A82:H82"/>
    <mergeCell ref="A83:H83"/>
    <mergeCell ref="A80:H80"/>
    <mergeCell ref="C66:C68"/>
    <mergeCell ref="D66:D68"/>
    <mergeCell ref="G66:G68"/>
    <mergeCell ref="H63:H65"/>
    <mergeCell ref="H66:H68"/>
    <mergeCell ref="E11:E13"/>
    <mergeCell ref="A1:L1"/>
    <mergeCell ref="C71:H71"/>
    <mergeCell ref="C61:K61"/>
    <mergeCell ref="C49:H49"/>
    <mergeCell ref="C50:K50"/>
    <mergeCell ref="K4:K7"/>
    <mergeCell ref="B59:H59"/>
    <mergeCell ref="D11:D15"/>
    <mergeCell ref="A3:A7"/>
    <mergeCell ref="B11:B15"/>
    <mergeCell ref="H11:H13"/>
    <mergeCell ref="B9:K9"/>
    <mergeCell ref="C11:C15"/>
    <mergeCell ref="B3:B7"/>
    <mergeCell ref="K2:L2"/>
    <mergeCell ref="D3:D7"/>
    <mergeCell ref="C10:L10"/>
    <mergeCell ref="C37:C40"/>
    <mergeCell ref="E3:E7"/>
    <mergeCell ref="G3:G7"/>
    <mergeCell ref="A11:A15"/>
    <mergeCell ref="F11:F13"/>
    <mergeCell ref="G11:G13"/>
    <mergeCell ref="M66:M68"/>
    <mergeCell ref="N4:N7"/>
    <mergeCell ref="N21:N23"/>
    <mergeCell ref="N25:N27"/>
    <mergeCell ref="N28:N29"/>
    <mergeCell ref="N37:N40"/>
    <mergeCell ref="N63:N65"/>
    <mergeCell ref="N66:N68"/>
    <mergeCell ref="F3:F7"/>
    <mergeCell ref="I3:I7"/>
    <mergeCell ref="L63:L65"/>
    <mergeCell ref="I11:I13"/>
    <mergeCell ref="I14:I15"/>
    <mergeCell ref="L37:L40"/>
    <mergeCell ref="A8:K8"/>
    <mergeCell ref="C3:C7"/>
    <mergeCell ref="C47:K47"/>
    <mergeCell ref="C53:H53"/>
    <mergeCell ref="K63:K65"/>
    <mergeCell ref="B63:B65"/>
    <mergeCell ref="H14:H15"/>
    <mergeCell ref="C17:K17"/>
    <mergeCell ref="C16:H16"/>
    <mergeCell ref="C34:K34"/>
  </mergeCells>
  <phoneticPr fontId="14" type="noConversion"/>
  <pageMargins left="0.19685039370078741" right="0.19685039370078741" top="0.19685039370078741" bottom="0.19685039370078741" header="0" footer="0"/>
  <pageSetup paperSize="9" scale="69"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K22"/>
  <sheetViews>
    <sheetView topLeftCell="A2" zoomScale="85" zoomScaleNormal="85" workbookViewId="0">
      <selection activeCell="L13" sqref="L13"/>
    </sheetView>
  </sheetViews>
  <sheetFormatPr defaultColWidth="9.140625" defaultRowHeight="15.75" x14ac:dyDescent="0.25"/>
  <cols>
    <col min="1" max="3" width="9.140625" style="81"/>
    <col min="4" max="4" width="13" style="81" customWidth="1"/>
    <col min="5" max="5" width="37.140625" style="81" customWidth="1"/>
    <col min="6" max="7" width="29.42578125" style="81" customWidth="1"/>
    <col min="8" max="16384" width="9.140625" style="1"/>
  </cols>
  <sheetData>
    <row r="1" spans="1:11" ht="92.25" hidden="1" customHeight="1" x14ac:dyDescent="0.25">
      <c r="F1" s="201"/>
      <c r="G1" s="201"/>
      <c r="H1" s="201"/>
      <c r="I1" s="201"/>
    </row>
    <row r="2" spans="1:11" ht="21" customHeight="1" x14ac:dyDescent="0.2">
      <c r="A2" s="1160" t="s">
        <v>953</v>
      </c>
      <c r="B2" s="1160"/>
      <c r="C2" s="1160"/>
      <c r="D2" s="1160"/>
      <c r="E2" s="1160"/>
      <c r="F2" s="1160"/>
      <c r="G2" s="1160"/>
    </row>
    <row r="3" spans="1:11" x14ac:dyDescent="0.2">
      <c r="A3" s="118"/>
      <c r="B3" s="118"/>
      <c r="C3" s="118"/>
      <c r="D3" s="118"/>
      <c r="E3" s="118"/>
      <c r="F3" s="118"/>
      <c r="G3" s="118"/>
    </row>
    <row r="4" spans="1:11" ht="12.75" customHeight="1" x14ac:dyDescent="0.2">
      <c r="A4" s="1161" t="s">
        <v>129</v>
      </c>
      <c r="B4" s="1161"/>
      <c r="C4" s="1161"/>
      <c r="D4" s="1161"/>
      <c r="E4" s="1161"/>
      <c r="F4" s="1159" t="s">
        <v>345</v>
      </c>
      <c r="G4" s="1159" t="s">
        <v>952</v>
      </c>
    </row>
    <row r="5" spans="1:11" ht="12.75" customHeight="1" x14ac:dyDescent="0.2">
      <c r="A5" s="1161"/>
      <c r="B5" s="1161"/>
      <c r="C5" s="1161"/>
      <c r="D5" s="1161"/>
      <c r="E5" s="1161"/>
      <c r="F5" s="1159"/>
      <c r="G5" s="1159"/>
    </row>
    <row r="6" spans="1:11" ht="12.75" x14ac:dyDescent="0.2">
      <c r="A6" s="1161"/>
      <c r="B6" s="1161"/>
      <c r="C6" s="1161"/>
      <c r="D6" s="1161"/>
      <c r="E6" s="1161"/>
      <c r="F6" s="1159"/>
      <c r="G6" s="1159"/>
    </row>
    <row r="7" spans="1:11" ht="12.75" x14ac:dyDescent="0.2">
      <c r="A7" s="1161"/>
      <c r="B7" s="1161"/>
      <c r="C7" s="1161"/>
      <c r="D7" s="1161"/>
      <c r="E7" s="1161"/>
      <c r="F7" s="1159"/>
      <c r="G7" s="1159"/>
    </row>
    <row r="8" spans="1:11" ht="12.75" x14ac:dyDescent="0.2">
      <c r="A8" s="1161"/>
      <c r="B8" s="1161"/>
      <c r="C8" s="1161"/>
      <c r="D8" s="1161"/>
      <c r="E8" s="1161"/>
      <c r="F8" s="1159"/>
      <c r="G8" s="1159"/>
    </row>
    <row r="9" spans="1:11" ht="20.25" customHeight="1" x14ac:dyDescent="0.2">
      <c r="A9" s="1168" t="s">
        <v>259</v>
      </c>
      <c r="B9" s="1169"/>
      <c r="C9" s="1169"/>
      <c r="D9" s="1169"/>
      <c r="E9" s="1170"/>
      <c r="F9" s="18">
        <f>+'01šviet.'!I45+'02sveikat.'!I43+'03social.'!I67+'04sport.'!I42+'05kultura'!I55+'06turizm_paveld'!I49+'07Infrastr.'!I122+'08aplinkosauga'!I58+'09ž.ū.'!I37+'10verslas'!I27+'11valdym.'!I73</f>
        <v>42559.4</v>
      </c>
      <c r="G9" s="18">
        <f>+'01šviet.'!J45+'02sveikat.'!J43+'03social.'!J67+'04sport.'!J42+'05kultura'!J55+'06turizm_paveld'!J49+'07Infrastr.'!J122+'08aplinkosauga'!J58+'09ž.ū.'!J37+'10verslas'!J27+'11valdym.'!J73</f>
        <v>39659.299999999996</v>
      </c>
    </row>
    <row r="10" spans="1:11" ht="21" customHeight="1" x14ac:dyDescent="0.2">
      <c r="A10" s="1162" t="s">
        <v>138</v>
      </c>
      <c r="B10" s="1163"/>
      <c r="C10" s="1163"/>
      <c r="D10" s="1163"/>
      <c r="E10" s="1164"/>
      <c r="F10" s="732">
        <f>+F9-F11-F18</f>
        <v>0</v>
      </c>
      <c r="G10" s="732">
        <f>+G9-G11-G18</f>
        <v>0</v>
      </c>
    </row>
    <row r="11" spans="1:11" ht="20.25" customHeight="1" x14ac:dyDescent="0.2">
      <c r="A11" s="1171" t="s">
        <v>17</v>
      </c>
      <c r="B11" s="1172"/>
      <c r="C11" s="1172"/>
      <c r="D11" s="1172"/>
      <c r="E11" s="1173"/>
      <c r="F11" s="18">
        <f>+'01šviet.'!I47+'02sveikat.'!I45+'03social.'!I69+'04sport.'!I44+'05kultura'!I57+'06turizm_paveld'!I51+'07Infrastr.'!I124+'08aplinkosauga'!I60+'09ž.ū.'!I39+'10verslas'!I29+'11valdym.'!I75</f>
        <v>26680.400000000001</v>
      </c>
      <c r="G11" s="18">
        <f>+'01šviet.'!J47+'02sveikat.'!J45+'03social.'!J69+'04sport.'!J44+'05kultura'!J57+'06turizm_paveld'!J51+'07Infrastr.'!J124+'08aplinkosauga'!J60+'09ž.ū.'!J39+'10verslas'!J29+'11valdym.'!J75</f>
        <v>24808.600000000002</v>
      </c>
    </row>
    <row r="12" spans="1:11" ht="20.25" customHeight="1" x14ac:dyDescent="0.2">
      <c r="A12" s="1165" t="s">
        <v>614</v>
      </c>
      <c r="B12" s="1166"/>
      <c r="C12" s="1166"/>
      <c r="D12" s="1166"/>
      <c r="E12" s="1167"/>
      <c r="F12" s="51">
        <f>+'01šviet.'!I48+'02sveikat.'!I46+'03social.'!I70+'04sport.'!I45+'05kultura'!I58+'06turizm_paveld'!I52+'07Infrastr.'!I125+'08aplinkosauga'!I61+'09ž.ū.'!I40+'10verslas'!I30+'11valdym.'!I76</f>
        <v>16876.7</v>
      </c>
      <c r="G12" s="51">
        <f>+'01šviet.'!J48+'02sveikat.'!J46+'03social.'!J70+'04sport.'!J45+'05kultura'!J58+'06turizm_paveld'!J52+'07Infrastr.'!J125+'08aplinkosauga'!J61+'09ž.ū.'!J40+'10verslas'!J30+'11valdym.'!J76</f>
        <v>15543.099999999999</v>
      </c>
      <c r="H12" s="730"/>
      <c r="I12" s="730">
        <v>15931.6</v>
      </c>
      <c r="J12" s="730">
        <f>+G12+G14</f>
        <v>15936.999999999998</v>
      </c>
      <c r="K12" s="731"/>
    </row>
    <row r="13" spans="1:11" ht="20.25" customHeight="1" x14ac:dyDescent="0.2">
      <c r="A13" s="1165" t="s">
        <v>615</v>
      </c>
      <c r="B13" s="1166"/>
      <c r="C13" s="1166"/>
      <c r="D13" s="1166"/>
      <c r="E13" s="1167"/>
      <c r="F13" s="51">
        <f>+'01šviet.'!I49+'02sveikat.'!I47+'03social.'!I71+'04sport.'!I46+'05kultura'!I59+'06turizm_paveld'!I53+'07Infrastr.'!I126+'08aplinkosauga'!I62+'09ž.ū.'!I41+'10verslas'!I31+'11valdym.'!I77</f>
        <v>4747.3</v>
      </c>
      <c r="G13" s="51">
        <f>+'01šviet.'!J49+'02sveikat.'!J47+'03social.'!J71+'04sport.'!J46+'05kultura'!J59+'06turizm_paveld'!J53+'07Infrastr.'!J126+'08aplinkosauga'!J62+'09ž.ū.'!J41+'10verslas'!J31+'11valdym.'!J77</f>
        <v>4688.4000000000005</v>
      </c>
      <c r="H13" s="731"/>
      <c r="I13" s="731"/>
      <c r="J13" s="731"/>
      <c r="K13" s="731"/>
    </row>
    <row r="14" spans="1:11" ht="20.25" customHeight="1" x14ac:dyDescent="0.2">
      <c r="A14" s="1165" t="s">
        <v>616</v>
      </c>
      <c r="B14" s="1166"/>
      <c r="C14" s="1166"/>
      <c r="D14" s="1166"/>
      <c r="E14" s="1167"/>
      <c r="F14" s="51">
        <f>+'01šviet.'!I50+'02sveikat.'!I48+'03social.'!I72+'04sport.'!I47+'05kultura'!I60+'06turizm_paveld'!I54+'07Infrastr.'!I127+'08aplinkosauga'!I63+'09ž.ū.'!I42+'10verslas'!I32+'11valdym.'!I78</f>
        <v>455.50000000000006</v>
      </c>
      <c r="G14" s="51">
        <f>+'01šviet.'!J50+'02sveikat.'!J48+'03social.'!J72+'04sport.'!J47+'05kultura'!J60+'06turizm_paveld'!J54+'07Infrastr.'!J127+'08aplinkosauga'!J63+'09ž.ū.'!J42+'10verslas'!J32+'11valdym.'!J78</f>
        <v>393.9</v>
      </c>
      <c r="H14" s="731"/>
      <c r="I14" s="731"/>
      <c r="J14" s="730">
        <f>+J12-I12</f>
        <v>5.3999999999978172</v>
      </c>
      <c r="K14" s="731"/>
    </row>
    <row r="15" spans="1:11" ht="20.25" customHeight="1" x14ac:dyDescent="0.2">
      <c r="A15" s="1165" t="s">
        <v>617</v>
      </c>
      <c r="B15" s="1166"/>
      <c r="C15" s="1166"/>
      <c r="D15" s="1166"/>
      <c r="E15" s="1167"/>
      <c r="F15" s="51">
        <f>+'01šviet.'!I51+'02sveikat.'!I49+'03social.'!I73+'04sport.'!I48+'05kultura'!I61+'06turizm_paveld'!I55+'07Infrastr.'!I128+'08aplinkosauga'!I64+'09ž.ū.'!I43+'10verslas'!I33+'11valdym.'!I79</f>
        <v>22.9</v>
      </c>
      <c r="G15" s="51">
        <f>+'01šviet.'!J51+'02sveikat.'!J49+'03social.'!J73+'04sport.'!J48+'05kultura'!J61+'06turizm_paveld'!J55+'07Infrastr.'!J128+'08aplinkosauga'!J64+'09ž.ū.'!J43+'10verslas'!J33+'11valdym.'!J79</f>
        <v>10.8</v>
      </c>
      <c r="H15" s="731"/>
      <c r="I15" s="731"/>
      <c r="J15" s="731"/>
      <c r="K15" s="731"/>
    </row>
    <row r="16" spans="1:11" ht="20.25" customHeight="1" x14ac:dyDescent="0.2">
      <c r="A16" s="1165" t="s">
        <v>618</v>
      </c>
      <c r="B16" s="1166"/>
      <c r="C16" s="1166"/>
      <c r="D16" s="1166"/>
      <c r="E16" s="1167"/>
      <c r="F16" s="51">
        <f>+'01šviet.'!I52+'02sveikat.'!I50+'03social.'!I74+'04sport.'!I49+'05kultura'!I62+'06turizm_paveld'!I56+'07Infrastr.'!I129+'08aplinkosauga'!I65+'09ž.ū.'!I44+'10verslas'!I34+'11valdym.'!I80</f>
        <v>1569.7</v>
      </c>
      <c r="G16" s="51">
        <f>+'01šviet.'!J52+'02sveikat.'!J50+'03social.'!J74+'04sport.'!J49+'05kultura'!J62+'06turizm_paveld'!J56+'07Infrastr.'!J129+'08aplinkosauga'!J65+'09ž.ū.'!J44+'10verslas'!J34+'11valdym.'!J80</f>
        <v>1169.7</v>
      </c>
      <c r="H16" s="731"/>
      <c r="I16" s="731"/>
      <c r="J16" s="731"/>
      <c r="K16" s="731"/>
    </row>
    <row r="17" spans="1:7" ht="20.25" customHeight="1" x14ac:dyDescent="0.2">
      <c r="A17" s="1165" t="s">
        <v>619</v>
      </c>
      <c r="B17" s="1166"/>
      <c r="C17" s="1166"/>
      <c r="D17" s="1166"/>
      <c r="E17" s="1167"/>
      <c r="F17" s="51">
        <f>+'01šviet.'!I53+'02sveikat.'!I51+'03social.'!I75+'04sport.'!I50+'05kultura'!I63+'06turizm_paveld'!I57+'07Infrastr.'!I130+'08aplinkosauga'!I66+'09ž.ū.'!I45+'10verslas'!I35+'11valdym.'!I81</f>
        <v>3008.3</v>
      </c>
      <c r="G17" s="51">
        <f>+'01šviet.'!J53+'02sveikat.'!J51+'03social.'!J75+'04sport.'!J50+'05kultura'!J63+'06turizm_paveld'!J57+'07Infrastr.'!J130+'08aplinkosauga'!J66+'09ž.ū.'!J45+'10verslas'!J35+'11valdym.'!J81</f>
        <v>3002.7</v>
      </c>
    </row>
    <row r="18" spans="1:7" ht="20.25" customHeight="1" x14ac:dyDescent="0.2">
      <c r="A18" s="1174" t="s">
        <v>16</v>
      </c>
      <c r="B18" s="1175"/>
      <c r="C18" s="1175"/>
      <c r="D18" s="1175"/>
      <c r="E18" s="1176"/>
      <c r="F18" s="18">
        <f>+'01šviet.'!I54+'02sveikat.'!I52+'03social.'!I76+'04sport.'!I51+'05kultura'!I64+'06turizm_paveld'!I58+'07Infrastr.'!I131+'08aplinkosauga'!I67+'09ž.ū.'!I46+'10verslas'!I36+'11valdym.'!I82</f>
        <v>15879.000000000002</v>
      </c>
      <c r="G18" s="18">
        <f>+'01šviet.'!J54+'02sveikat.'!J52+'03social.'!J76+'04sport.'!J51+'05kultura'!J64+'06turizm_paveld'!J58+'07Infrastr.'!J131+'08aplinkosauga'!J67+'09ž.ū.'!J46+'10verslas'!J36+'11valdym.'!J82</f>
        <v>14850.7</v>
      </c>
    </row>
    <row r="19" spans="1:7" ht="20.25" customHeight="1" x14ac:dyDescent="0.2">
      <c r="A19" s="1165" t="s">
        <v>620</v>
      </c>
      <c r="B19" s="1166"/>
      <c r="C19" s="1166"/>
      <c r="D19" s="1166"/>
      <c r="E19" s="1167"/>
      <c r="F19" s="51">
        <f>+'01šviet.'!I55+'02sveikat.'!I53+'03social.'!I77+'04sport.'!I52+'05kultura'!I65+'06turizm_paveld'!I59+'07Infrastr.'!I132+'08aplinkosauga'!I68+'09ž.ū.'!I47+'10verslas'!I37+'11valdym.'!I83</f>
        <v>1908.2</v>
      </c>
      <c r="G19" s="51">
        <f>+'01šviet.'!J55+'02sveikat.'!J53+'03social.'!J77+'04sport.'!J52+'05kultura'!J65+'06turizm_paveld'!J59+'07Infrastr.'!J132+'08aplinkosauga'!J68+'09ž.ū.'!J47+'10verslas'!J37+'11valdym.'!J83</f>
        <v>1380.1</v>
      </c>
    </row>
    <row r="20" spans="1:7" ht="20.25" customHeight="1" x14ac:dyDescent="0.2">
      <c r="A20" s="1165" t="s">
        <v>621</v>
      </c>
      <c r="B20" s="1166"/>
      <c r="C20" s="1166"/>
      <c r="D20" s="1166"/>
      <c r="E20" s="1167"/>
      <c r="F20" s="51">
        <f>+'01šviet.'!I56+'02sveikat.'!I54+'03social.'!I78+'04sport.'!I53+'05kultura'!I66+'06turizm_paveld'!I60+'07Infrastr.'!I133+'08aplinkosauga'!I69+'09ž.ū.'!I48+'10verslas'!I38+'11valdym.'!I84</f>
        <v>13938.1</v>
      </c>
      <c r="G20" s="51">
        <f>+'01šviet.'!J56+'02sveikat.'!J54+'03social.'!J78+'04sport.'!J53+'05kultura'!J66+'06turizm_paveld'!J60+'07Infrastr.'!J133+'08aplinkosauga'!J69+'09ž.ū.'!J48+'10verslas'!J38+'11valdym.'!J84</f>
        <v>13438</v>
      </c>
    </row>
    <row r="21" spans="1:7" ht="20.25" customHeight="1" x14ac:dyDescent="0.2">
      <c r="A21" s="1165" t="s">
        <v>622</v>
      </c>
      <c r="B21" s="1166"/>
      <c r="C21" s="1166"/>
      <c r="D21" s="1166"/>
      <c r="E21" s="1167"/>
      <c r="F21" s="51">
        <f>+'01šviet.'!I57+'02sveikat.'!I55+'03social.'!I79+'04sport.'!I54+'05kultura'!I67+'06turizm_paveld'!I61+'07Infrastr.'!I134+'08aplinkosauga'!I70+'09ž.ū.'!I49+'10verslas'!I39+'11valdym.'!I85</f>
        <v>0</v>
      </c>
      <c r="G21" s="51">
        <f>+'01šviet.'!J57+'02sveikat.'!J55+'03social.'!J79+'04sport.'!J54+'05kultura'!J67+'06turizm_paveld'!J61+'07Infrastr.'!J134+'08aplinkosauga'!J70+'09ž.ū.'!J49+'10verslas'!J39+'11valdym.'!J85</f>
        <v>0</v>
      </c>
    </row>
    <row r="22" spans="1:7" ht="20.25" customHeight="1" x14ac:dyDescent="0.2">
      <c r="A22" s="1165" t="s">
        <v>623</v>
      </c>
      <c r="B22" s="1166"/>
      <c r="C22" s="1166"/>
      <c r="D22" s="1166"/>
      <c r="E22" s="1167"/>
      <c r="F22" s="51">
        <f>+'01šviet.'!I58+'02sveikat.'!I56+'03social.'!I80+'04sport.'!I55+'05kultura'!I68+'06turizm_paveld'!I62+'07Infrastr.'!I135+'08aplinkosauga'!I71+'09ž.ū.'!I50+'10verslas'!I40+'11valdym.'!I86</f>
        <v>32.700000000000003</v>
      </c>
      <c r="G22" s="51">
        <f>+'01šviet.'!J58+'02sveikat.'!J56+'03social.'!J80+'04sport.'!J55+'05kultura'!J68+'06turizm_paveld'!J62+'07Infrastr.'!J135+'08aplinkosauga'!J71+'09ž.ū.'!J50+'10verslas'!J40+'11valdym.'!J86</f>
        <v>32.6</v>
      </c>
    </row>
  </sheetData>
  <mergeCells count="18">
    <mergeCell ref="A21:E21"/>
    <mergeCell ref="A11:E11"/>
    <mergeCell ref="A14:E14"/>
    <mergeCell ref="A22:E22"/>
    <mergeCell ref="A13:E13"/>
    <mergeCell ref="A19:E19"/>
    <mergeCell ref="A17:E17"/>
    <mergeCell ref="A20:E20"/>
    <mergeCell ref="A16:E16"/>
    <mergeCell ref="A18:E18"/>
    <mergeCell ref="G4:G8"/>
    <mergeCell ref="A2:G2"/>
    <mergeCell ref="A4:E8"/>
    <mergeCell ref="A10:E10"/>
    <mergeCell ref="A15:E15"/>
    <mergeCell ref="F4:F8"/>
    <mergeCell ref="A12:E12"/>
    <mergeCell ref="A9:E9"/>
  </mergeCells>
  <pageMargins left="0.78740157480314965" right="0.19685039370078741" top="0.19685039370078741" bottom="0.19685039370078741"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Vartotojas</cp:lastModifiedBy>
  <cp:lastPrinted>2023-04-07T07:23:44Z</cp:lastPrinted>
  <dcterms:created xsi:type="dcterms:W3CDTF">2008-01-09T09:46:52Z</dcterms:created>
  <dcterms:modified xsi:type="dcterms:W3CDTF">2023-04-26T08:51:26Z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