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01"/>
  <workbookPr/>
  <mc:AlternateContent xmlns:mc="http://schemas.openxmlformats.org/markup-compatibility/2006">
    <mc:Choice Requires="x15">
      <x15ac:absPath xmlns:x15ac="http://schemas.microsoft.com/office/spreadsheetml/2010/11/ac" url="C:\Users\Vartotojas\Desktop\Veiklos planai_programiniai\2022-2024 m\Administracijos metinis planas\"/>
    </mc:Choice>
  </mc:AlternateContent>
  <xr:revisionPtr revIDLastSave="0" documentId="13_ncr:1_{3B7F4076-D047-4777-BC77-A6D46F04BEE8}" xr6:coauthVersionLast="47" xr6:coauthVersionMax="47" xr10:uidLastSave="{00000000-0000-0000-0000-000000000000}"/>
  <bookViews>
    <workbookView xWindow="14805" yWindow="45" windowWidth="13965" windowHeight="15345" tabRatio="988" firstSheet="2" activeTab="5" xr2:uid="{00000000-000D-0000-FFFF-FFFF00000000}"/>
  </bookViews>
  <sheets>
    <sheet name="01šviet." sheetId="26" r:id="rId1"/>
    <sheet name="02sveikat." sheetId="27" r:id="rId2"/>
    <sheet name="03social." sheetId="28" r:id="rId3"/>
    <sheet name="04sport." sheetId="29" r:id="rId4"/>
    <sheet name="05kultura" sheetId="30" r:id="rId5"/>
    <sheet name="06turizm_paveld" sheetId="31" r:id="rId6"/>
    <sheet name="07Infrastr." sheetId="32" r:id="rId7"/>
    <sheet name="08aplinkosauga" sheetId="33" r:id="rId8"/>
    <sheet name="09ž.ū." sheetId="34" r:id="rId9"/>
    <sheet name="10verslas" sheetId="35" r:id="rId10"/>
    <sheet name="11valdym." sheetId="36" r:id="rId11"/>
    <sheet name="Lešu poreikis iš viso" sheetId="40" state="hidden" r:id="rId12"/>
  </sheets>
  <definedNames>
    <definedName name="_xlnm._FilterDatabase" localSheetId="0" hidden="1">'01šviet.'!$A$8:$O$58</definedName>
    <definedName name="_xlnm._FilterDatabase" localSheetId="2" hidden="1">'03social.'!$A$7:$AR$80</definedName>
    <definedName name="_xlnm._FilterDatabase" localSheetId="6" hidden="1">'07Infrastr.'!$A$8:$K$138</definedName>
    <definedName name="_xlnm.Print_Area" localSheetId="0">'01šviet.'!$A$1:$K$59</definedName>
    <definedName name="_xlnm.Print_Area" localSheetId="1">'02sveikat.'!$A$1:$K$59</definedName>
    <definedName name="_xlnm.Print_Area" localSheetId="2">'03social.'!$A$1:$K$80</definedName>
    <definedName name="_xlnm.Print_Area" localSheetId="3">'04sport.'!$A$1:$K$56</definedName>
    <definedName name="_xlnm.Print_Area" localSheetId="4">'05kultura'!$A$1:$K$70</definedName>
    <definedName name="_xlnm.Print_Area" localSheetId="5">'06turizm_paveld'!$A$1:$K$64</definedName>
    <definedName name="_xlnm.Print_Area" localSheetId="6">'07Infrastr.'!$A$1:$K$138</definedName>
    <definedName name="_xlnm.Print_Area" localSheetId="7">'08aplinkosauga'!$A$1:$K$73</definedName>
    <definedName name="_xlnm.Print_Area" localSheetId="8">'09ž.ū.'!$A$1:$K$52</definedName>
    <definedName name="_xlnm.Print_Area" localSheetId="9">'10verslas'!$A$1:$K$41</definedName>
    <definedName name="_xlnm.Print_Area" localSheetId="10">'11valdym.'!$A$1:$K$89</definedName>
    <definedName name="_xlnm.Print_Area" localSheetId="11">'Lešu poreikis iš viso'!$A$1:$G$25</definedName>
    <definedName name="_xlnm.Print_Titles" localSheetId="6">'07Infrastr.'!$4:$8</definedName>
  </definedNames>
  <calcPr calcId="181029"/>
  <fileRecoveryPr autoRecover="0"/>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I71" i="28" l="1"/>
  <c r="I41" i="28"/>
  <c r="I63" i="33" l="1"/>
  <c r="I62" i="33"/>
  <c r="J48" i="27" l="1"/>
  <c r="I48" i="26"/>
  <c r="I19" i="26"/>
  <c r="I57" i="33"/>
  <c r="I119" i="32"/>
  <c r="I117" i="32"/>
  <c r="L12" i="30"/>
  <c r="L12" i="29"/>
  <c r="I46" i="33" l="1"/>
  <c r="I79" i="36"/>
  <c r="I78" i="36"/>
  <c r="I46" i="36"/>
  <c r="I32" i="35" l="1"/>
  <c r="I67" i="32"/>
  <c r="I66" i="32"/>
  <c r="I99" i="32" s="1"/>
  <c r="I60" i="30"/>
  <c r="I67" i="30"/>
  <c r="I31" i="28"/>
  <c r="I56" i="26" l="1"/>
  <c r="I48" i="27"/>
  <c r="I35" i="27"/>
  <c r="I43" i="26"/>
  <c r="I55" i="26"/>
  <c r="I59" i="30" l="1"/>
  <c r="I54" i="30"/>
  <c r="I22" i="29"/>
  <c r="I30" i="29" s="1"/>
  <c r="I70" i="28"/>
  <c r="M12" i="36"/>
  <c r="I122" i="32" l="1"/>
  <c r="I100" i="32"/>
  <c r="I49" i="26"/>
  <c r="I81" i="36"/>
  <c r="I34" i="36"/>
  <c r="I41" i="35"/>
  <c r="I42" i="34"/>
  <c r="I69" i="33"/>
  <c r="I19" i="32"/>
  <c r="I44" i="32"/>
  <c r="I57" i="32"/>
  <c r="I54" i="31"/>
  <c r="I61" i="31"/>
  <c r="I133" i="32" l="1"/>
  <c r="I101" i="32"/>
  <c r="I98" i="32"/>
  <c r="I66" i="30"/>
  <c r="I58" i="30"/>
  <c r="I54" i="29"/>
  <c r="I78" i="28" l="1"/>
  <c r="I77" i="28"/>
  <c r="I56" i="27"/>
  <c r="I55" i="27"/>
  <c r="I49" i="27"/>
  <c r="I52" i="26"/>
  <c r="I41" i="34" l="1"/>
  <c r="I28" i="34"/>
  <c r="I20" i="32"/>
  <c r="I41" i="31" l="1"/>
  <c r="I44" i="26"/>
  <c r="I64" i="33" l="1"/>
  <c r="J62" i="33" s="1"/>
  <c r="I26" i="35" l="1"/>
  <c r="I121" i="32"/>
  <c r="I120" i="32"/>
  <c r="I118" i="32"/>
  <c r="I128" i="32" s="1"/>
  <c r="I53" i="29"/>
  <c r="I60" i="32" l="1"/>
  <c r="I66" i="33" l="1"/>
  <c r="I43" i="32" l="1"/>
  <c r="I56" i="32"/>
  <c r="I58" i="32" l="1"/>
  <c r="I18" i="31"/>
  <c r="I49" i="31" l="1"/>
  <c r="I50" i="31" l="1"/>
  <c r="I36" i="34" l="1"/>
  <c r="I46" i="29" l="1"/>
  <c r="I31" i="35" l="1"/>
  <c r="I41" i="30" l="1"/>
  <c r="I31" i="30"/>
  <c r="I32" i="30" s="1"/>
  <c r="I42" i="30" l="1"/>
  <c r="I76" i="28"/>
  <c r="I55" i="28" l="1"/>
  <c r="I56" i="28" s="1"/>
  <c r="I50" i="27" l="1"/>
  <c r="F14" i="40" l="1"/>
  <c r="I36" i="27"/>
  <c r="I43" i="27" l="1"/>
  <c r="I16" i="27"/>
  <c r="I20" i="26"/>
  <c r="I17" i="36"/>
  <c r="I27" i="35"/>
  <c r="I21" i="35"/>
  <c r="I30" i="35"/>
  <c r="I33" i="33"/>
  <c r="I73" i="36"/>
  <c r="I60" i="36"/>
  <c r="I82" i="36"/>
  <c r="I65" i="28"/>
  <c r="I19" i="30"/>
  <c r="I20" i="30" s="1"/>
  <c r="I17" i="29"/>
  <c r="I41" i="29"/>
  <c r="I44" i="28"/>
  <c r="I55" i="36"/>
  <c r="I51" i="36"/>
  <c r="I20" i="29"/>
  <c r="I13" i="29"/>
  <c r="I47" i="34"/>
  <c r="I37" i="34"/>
  <c r="I28" i="33"/>
  <c r="I25" i="33"/>
  <c r="I19" i="31"/>
  <c r="I31" i="29" l="1"/>
  <c r="I124" i="32"/>
  <c r="F22" i="40"/>
  <c r="F13" i="40"/>
  <c r="I132" i="32"/>
  <c r="I58" i="33"/>
  <c r="I38" i="34"/>
  <c r="I40" i="34"/>
  <c r="I42" i="29"/>
  <c r="I84" i="36"/>
  <c r="F15" i="40"/>
  <c r="I61" i="36"/>
  <c r="I56" i="36"/>
  <c r="I74" i="36"/>
  <c r="I60" i="31"/>
  <c r="I22" i="35"/>
  <c r="I28" i="35" s="1"/>
  <c r="I37" i="35"/>
  <c r="I47" i="36"/>
  <c r="I34" i="33"/>
  <c r="I68" i="33"/>
  <c r="I61" i="33"/>
  <c r="I51" i="31"/>
  <c r="I55" i="30"/>
  <c r="I56" i="30" s="1"/>
  <c r="I65" i="30"/>
  <c r="I66" i="28"/>
  <c r="I52" i="29"/>
  <c r="I45" i="28"/>
  <c r="I44" i="27"/>
  <c r="I17" i="27"/>
  <c r="I45" i="26"/>
  <c r="I54" i="27"/>
  <c r="I47" i="27"/>
  <c r="I45" i="29"/>
  <c r="I69" i="28"/>
  <c r="I53" i="31"/>
  <c r="I77" i="36"/>
  <c r="I57" i="30" l="1"/>
  <c r="I39" i="34"/>
  <c r="I29" i="35"/>
  <c r="I52" i="31"/>
  <c r="I67" i="28"/>
  <c r="I68" i="28" s="1"/>
  <c r="F21" i="40"/>
  <c r="F17" i="40"/>
  <c r="I135" i="32"/>
  <c r="I136" i="32"/>
  <c r="F20" i="40" s="1"/>
  <c r="I47" i="26"/>
  <c r="I54" i="26"/>
  <c r="I75" i="36"/>
  <c r="I76" i="36" s="1"/>
  <c r="I59" i="33"/>
  <c r="I60" i="33" s="1"/>
  <c r="I45" i="27"/>
  <c r="I46" i="27" s="1"/>
  <c r="I46" i="26" l="1"/>
  <c r="F16" i="40"/>
  <c r="F19" i="40"/>
  <c r="F12" i="40"/>
  <c r="I125" i="32"/>
  <c r="I127" i="32"/>
  <c r="I134" i="32"/>
  <c r="F18" i="40" s="1"/>
  <c r="I43" i="29"/>
  <c r="I44" i="29" s="1"/>
  <c r="I126" i="32" l="1"/>
  <c r="F11" i="40"/>
  <c r="F9" i="40"/>
  <c r="F10" i="40" l="1"/>
</calcChain>
</file>

<file path=xl/sharedStrings.xml><?xml version="1.0" encoding="utf-8"?>
<sst xmlns="http://schemas.openxmlformats.org/spreadsheetml/2006/main" count="2983" uniqueCount="1023">
  <si>
    <t>Likviduoti avarinius židinius</t>
  </si>
  <si>
    <t>SB</t>
  </si>
  <si>
    <t>14</t>
  </si>
  <si>
    <t>ES</t>
  </si>
  <si>
    <t>VB</t>
  </si>
  <si>
    <t>16</t>
  </si>
  <si>
    <t>17</t>
  </si>
  <si>
    <t>18</t>
  </si>
  <si>
    <t>15</t>
  </si>
  <si>
    <t>20</t>
  </si>
  <si>
    <t>23</t>
  </si>
  <si>
    <t>PR</t>
  </si>
  <si>
    <t>SK</t>
  </si>
  <si>
    <t>21</t>
  </si>
  <si>
    <t>KPP</t>
  </si>
  <si>
    <t>SBVB</t>
  </si>
  <si>
    <t>KITOS LĖŠOS</t>
  </si>
  <si>
    <t>SAVIVALDYBĖS LĖŠOS</t>
  </si>
  <si>
    <t>13</t>
  </si>
  <si>
    <t>ĮP</t>
  </si>
  <si>
    <t>Atlikti Savivaldybės pastato ir jo aplinkos sutvarkymo darbus</t>
  </si>
  <si>
    <t>Rekonstruoti Kėdainių kultūros centrą</t>
  </si>
  <si>
    <t>Teikti išmokas vaikams</t>
  </si>
  <si>
    <t xml:space="preserve">Organizuoti socialinės reabilitacijos paslaugų neįgaliesiems bendruomenėje projektų konkursus </t>
  </si>
  <si>
    <t>Organizuoti ir dalinai kompensuoti būsto pritaikymą neįgaliesiems</t>
  </si>
  <si>
    <t>Remontuoti viešųjų ir biudžetinių įstaigų stogus</t>
  </si>
  <si>
    <t xml:space="preserve">Pritaikyti viešąją  infrastruktūrą  sveikatos gerinimo poreikiams </t>
  </si>
  <si>
    <t>Finansuotų projektų skaičius</t>
  </si>
  <si>
    <t>Asmenų gaunančių šalpos išmokas, skaičius</t>
  </si>
  <si>
    <t>Asmenų gaunančių išmokas vaikams, skaičius</t>
  </si>
  <si>
    <t>Neįgaliųjų, gavusių paslaugas skaičius</t>
  </si>
  <si>
    <t>Pritaikyti būstų neįgaliesiems skaičius</t>
  </si>
  <si>
    <t xml:space="preserve">Įrengti Šviesos ir Pievų gatves individualių gyvenamųjų namų Babėnų II kvartale </t>
  </si>
  <si>
    <t>Kompensuoti komunalines išlaidas neįgaliesiems</t>
  </si>
  <si>
    <t>Neįgaliųjų, gavusių kompensacijas skaičius</t>
  </si>
  <si>
    <t>Teikti kompensacijas ginkluoto pasipriešinimo dalyvių šeimoms, sovietinėje armijoje sužalotiems asmenims bei žuvusiųjų šeimoms</t>
  </si>
  <si>
    <t>Asmenų, gavusių kompensacijas skaičius</t>
  </si>
  <si>
    <t>Seniūnijų skaičius, kuriose įgyvendinamos želdynų ir želdinių apsaugos, tvarkymo, būklės stebėsenos, želdynų kūrimo, želdinių veisimo ir inventorizavimo priemones</t>
  </si>
  <si>
    <t>Vykdyti mobilizacijos administravimą</t>
  </si>
  <si>
    <t xml:space="preserve">Iš viso SB </t>
  </si>
  <si>
    <t>Iš viso ES</t>
  </si>
  <si>
    <t>Iš viso PR</t>
  </si>
  <si>
    <t>Iš viso AA</t>
  </si>
  <si>
    <t>Remontuoti biudžetinių įstaigų kiemus</t>
  </si>
  <si>
    <t>Įgyvendintų prevencinių priemonių skaičius</t>
  </si>
  <si>
    <t>Teikti ir administruoti socialines išmokas ir kompensacijas (būsto šildymo išlaidų, išlaidų šaltam bei nuotekoms ir išlaidų karštam vandeniui)</t>
  </si>
  <si>
    <t xml:space="preserve">Iš viso 01 uždaviniui </t>
  </si>
  <si>
    <t>Inventorizuotų nekilnojamojo turto objektų skaičius</t>
  </si>
  <si>
    <t xml:space="preserve">02 uždavinys. Užtikrinti inžinerinio aprūpinimo (vandentiekio, nuotekų tinklų ir kt.) sistemų atnaujinimą ir plėtrą </t>
  </si>
  <si>
    <t>Paklota vandentiekio ir nuotekų tinklų, m</t>
  </si>
  <si>
    <t xml:space="preserve">Iš viso 02 uždaviniui </t>
  </si>
  <si>
    <t xml:space="preserve">Iš viso 03 uždaviniui </t>
  </si>
  <si>
    <t xml:space="preserve">Iš viso 04 uždaviniui </t>
  </si>
  <si>
    <t xml:space="preserve">Gyvenviečių skaičius, kuriose atlikti drenažo remonto darbai </t>
  </si>
  <si>
    <t>Remontuotų objektų skaičius</t>
  </si>
  <si>
    <t xml:space="preserve">Iš viso 05 uždaviniui </t>
  </si>
  <si>
    <t>Remontuotų biudžetinių įstaigų kiemų skaičius</t>
  </si>
  <si>
    <t>Atlikta numatytų darbų, proc.</t>
  </si>
  <si>
    <t>Pastatų, kurių stogai remontuoti, skaičius</t>
  </si>
  <si>
    <t xml:space="preserve">Įteiktas Metų medicinos darbuotojo apdovanojimas  </t>
  </si>
  <si>
    <t>Kastruotų bešeimininkių kačių skaičius</t>
  </si>
  <si>
    <t>Organizuoti Lietuvos Respublikos teisės aktuose numatytos paramos bei paslaugų asmenims ir šeimoms teikimą</t>
  </si>
  <si>
    <t>Teikti socialinę globą asmenims su sunkia negalia</t>
  </si>
  <si>
    <t>Organizuoti  nemokamą socialiai remtinų vaikų maitinimą ikimokyklinėse įstaigose</t>
  </si>
  <si>
    <t>Kompensuoti nemokamo mokinių maitinimo kainą bendrojo lavinimo mokyklose</t>
  </si>
  <si>
    <t>Kompensuoti kelionės išlaidas už lengvatinį keleivių vežimą</t>
  </si>
  <si>
    <t>Dengti kainų skirtumą gyventojams už šildymą</t>
  </si>
  <si>
    <t>Kompensuoti  karšto ir šalto vandens pardavimo kainą socialiai remtiniems  asmenims</t>
  </si>
  <si>
    <t>Finansuoti kultūrinės veiklos projektus</t>
  </si>
  <si>
    <t>Teikti Krašto kultūros premiją</t>
  </si>
  <si>
    <t>Plėtoti tarptautinius kultūros mainus</t>
  </si>
  <si>
    <t>Finansuoti jaunimo veiklos projektus</t>
  </si>
  <si>
    <t>Parengti Nekilnojamųjų kultūros vertybių vertinimo medžiagą ir pristatyti nekilnojamojo kultūros paveldo vertinimo tarybai</t>
  </si>
  <si>
    <t>Įgyvendinti  prevencinės priemones, kuriomis siekiama išvengti medžiojamųjų gyvūnų daromos žalos miškui</t>
  </si>
  <si>
    <t>KT (FL)</t>
  </si>
  <si>
    <t>Vykdyti gyventojų registrų tvarkymo ir duomenų valstybės registrui teikimo funkciją</t>
  </si>
  <si>
    <t>Tvarkyti archyvinius dokumentus</t>
  </si>
  <si>
    <t>Registruoti civilinės būklės aktus</t>
  </si>
  <si>
    <t>Organizuoti civilinę saugą</t>
  </si>
  <si>
    <t>Vykdyti valstybinės kalbos vartojimo ir taisyklingumo kontrolę</t>
  </si>
  <si>
    <t>Teikti pirminę teisinę pagalbą</t>
  </si>
  <si>
    <t>Teikti duomenis Valstybės suteiktos pagalbos registrui</t>
  </si>
  <si>
    <t>Vykdyti valstybinės žemės ir kito turto valdymo, naudojimo ir disponavimo juo patikėjimo teise, funkciją</t>
  </si>
  <si>
    <t>Grąžinti paskolas, skolas, palūkanas</t>
  </si>
  <si>
    <t>Dalyvauti Lietuvos savivaldybių asociacijos veikloje</t>
  </si>
  <si>
    <t>Dalyvauti Kauno regiono plėtros agentūros veikloje</t>
  </si>
  <si>
    <t xml:space="preserve">Įgyvendinti Aplinkos apsaugos rėmimo specialiosios programos finansuojamas priemones </t>
  </si>
  <si>
    <t>Gerinti aplinkos kokybę ir apsaugą</t>
  </si>
  <si>
    <t>Finansuotos medžiojamų gyvūnų daromos žalos prevencijos ir kitos priemonės (paraiškų sk.)</t>
  </si>
  <si>
    <t>Tinkamai tvarkyti komunalines atliekas, palaikyti tvarką ir švarą rajono bendrojo naudojimo teritorijose</t>
  </si>
  <si>
    <t>Priimtų tarybos sprendimų skaičius</t>
  </si>
  <si>
    <t>Duomenų teikimo skaičius</t>
  </si>
  <si>
    <t>Išduotų pažymų skaičius</t>
  </si>
  <si>
    <t>Užregistruota civilinės būklės aktų skaičius</t>
  </si>
  <si>
    <t>Atliktų patikrinimų (įmonių, įstaigų, organizacijų) skaičius</t>
  </si>
  <si>
    <t>Parengtų mobilizacijos planų skaičius</t>
  </si>
  <si>
    <t>Vykdyti jaunimo  teisių apsaugą</t>
  </si>
  <si>
    <t>Aktyvaus jaunimo dalis, proc. nuo bendro rajono jaunimo skaičiaus</t>
  </si>
  <si>
    <t>Suteiktos teisinės pagalbos atvejų skaičius</t>
  </si>
  <si>
    <t>Užtikrinti finansavimą nenumatytoms išlaidoms dengti bei valdyti prisiimtus finansinius įsipareigojimus</t>
  </si>
  <si>
    <t>Rezervo panaudojimo proc.</t>
  </si>
  <si>
    <t>Fondo panaudojimo proc.</t>
  </si>
  <si>
    <t xml:space="preserve">Kompensuoti UAB "Kėdbusas" nuostolingus  maršrutus </t>
  </si>
  <si>
    <t>Patvirtintų pavėžėjimo išlaidų kompensavimas</t>
  </si>
  <si>
    <t>Plėtojant  dalykinius santykius ir ryšius su tarptautinėmis ir vietinėmis institucijomis bei organizacijomis, stiprinti rajono įvaizdį</t>
  </si>
  <si>
    <t>Paraiškų už papildomą bičių maitinimą skaičius</t>
  </si>
  <si>
    <t>Stiprinti savivaldybės institucijų ir verslo įmonių bendradarbiavimą rengiant, įgyvendinant bendrus projektus</t>
  </si>
  <si>
    <t>Dengti išlaidas  už įsigytus produktus, mokinio reikmenis, administruoti socialinę paramą mokiniams</t>
  </si>
  <si>
    <t>Remontuoti objektus pagal administracijos direktoriaus įsakymus</t>
  </si>
  <si>
    <t>Mokinių, kuriems skirti piniginiai prizai, skaičius</t>
  </si>
  <si>
    <t>Iš viso  tikslui</t>
  </si>
  <si>
    <r>
      <t>Savivaldybės biudžetas</t>
    </r>
    <r>
      <rPr>
        <b/>
        <sz val="10"/>
        <rFont val="Times New Roman"/>
        <family val="1"/>
        <charset val="186"/>
      </rPr>
      <t xml:space="preserve"> SB</t>
    </r>
  </si>
  <si>
    <r>
      <t xml:space="preserve">Aplinkos apsaugos rėmimo specialiosios programos lėšos </t>
    </r>
    <r>
      <rPr>
        <b/>
        <sz val="10"/>
        <rFont val="Times New Roman"/>
        <family val="1"/>
        <charset val="186"/>
      </rPr>
      <t>AA</t>
    </r>
  </si>
  <si>
    <r>
      <t xml:space="preserve">Iš pajamų už suteiktas paslaugas lėšos </t>
    </r>
    <r>
      <rPr>
        <b/>
        <sz val="10"/>
        <rFont val="Times New Roman"/>
        <family val="1"/>
        <charset val="186"/>
      </rPr>
      <t>ĮP</t>
    </r>
  </si>
  <si>
    <r>
      <t xml:space="preserve">Europos Sąjungos lėšos, užsienio fondų lėšos </t>
    </r>
    <r>
      <rPr>
        <b/>
        <sz val="10"/>
        <rFont val="Times New Roman"/>
        <family val="1"/>
        <charset val="186"/>
      </rPr>
      <t>ES</t>
    </r>
  </si>
  <si>
    <r>
      <t xml:space="preserve">Valstybės biudžeto lėšos </t>
    </r>
    <r>
      <rPr>
        <b/>
        <sz val="10"/>
        <rFont val="Times New Roman"/>
        <family val="1"/>
        <charset val="186"/>
      </rPr>
      <t>VB</t>
    </r>
  </si>
  <si>
    <r>
      <t>Skolintos lėšos</t>
    </r>
    <r>
      <rPr>
        <b/>
        <sz val="10"/>
        <rFont val="Times New Roman"/>
        <family val="1"/>
        <charset val="186"/>
      </rPr>
      <t xml:space="preserve"> SK</t>
    </r>
  </si>
  <si>
    <r>
      <t xml:space="preserve">Kelių priežiūros ir plėtros programos lėšos </t>
    </r>
    <r>
      <rPr>
        <b/>
        <sz val="10"/>
        <rFont val="Times New Roman"/>
        <family val="1"/>
        <charset val="186"/>
      </rPr>
      <t>KPP</t>
    </r>
  </si>
  <si>
    <r>
      <t xml:space="preserve">Privačios – investuotojų lėšos </t>
    </r>
    <r>
      <rPr>
        <b/>
        <sz val="10"/>
        <rFont val="Times New Roman"/>
        <family val="1"/>
        <charset val="186"/>
      </rPr>
      <t>PR</t>
    </r>
  </si>
  <si>
    <r>
      <t xml:space="preserve">Kiti finansavimo šaltiniai </t>
    </r>
    <r>
      <rPr>
        <b/>
        <sz val="10"/>
        <rFont val="Times New Roman"/>
        <family val="1"/>
        <charset val="186"/>
      </rPr>
      <t>KT</t>
    </r>
  </si>
  <si>
    <t>Iš viso  uždaviniui</t>
  </si>
  <si>
    <t>Asmenų, gaunančių socialinę pašalpą ir kompensacijas skaičius</t>
  </si>
  <si>
    <t>Mokinių, gaunančių nemokamą maitinimą, skaičius</t>
  </si>
  <si>
    <t>Mokinių gaunančių būtiniausius mokinio reikmenis skaičius</t>
  </si>
  <si>
    <t>Vaikų, gaunančių nemokamą maitinimą skaičius</t>
  </si>
  <si>
    <t>Asmenų, gaunančių savivaldybės paramą, skaičius</t>
  </si>
  <si>
    <t>Parduotų su nuolaida bilietų skaičius (tūkst.)</t>
  </si>
  <si>
    <t>Asmenų, kuriems dengiamas kainų skirtumas, skaičius</t>
  </si>
  <si>
    <t>Asmenų, gaunančių kompensaciją, skaičius</t>
  </si>
  <si>
    <t>Užtikrinti paslaugų teikimą VšĮ "Gyvenimo namai sutrikusio intelekto asmenims"</t>
  </si>
  <si>
    <t>Finansuojamų projektų skaičius</t>
  </si>
  <si>
    <t>Sudaryti sąlygas kultūros plėtrai rajone</t>
  </si>
  <si>
    <t>Suorganizuotų renginių skaičius</t>
  </si>
  <si>
    <t>Finansuotų  projektų skaičius</t>
  </si>
  <si>
    <t>Kultūros premijos laureatų skaičius</t>
  </si>
  <si>
    <t>Įgyvendintų programos priemonių skaičius</t>
  </si>
  <si>
    <t>Įgyvendinti priemones, finansuojamas iš Savivaldybės administracijos direktoriaus rezervo</t>
  </si>
  <si>
    <t xml:space="preserve">Įgyvendinti priemones, finansuojamas iš Savivaldybės mero fondo </t>
  </si>
  <si>
    <t>Finansavimo šaltinis</t>
  </si>
  <si>
    <t>Programos tikslo kodas</t>
  </si>
  <si>
    <t>Uždavinio kodas</t>
  </si>
  <si>
    <t>Priemonės kodas</t>
  </si>
  <si>
    <t>Priemonės  pavadinimas</t>
  </si>
  <si>
    <t>Pavadinimas</t>
  </si>
  <si>
    <t>Iš viso uždaviniui</t>
  </si>
  <si>
    <t>Iš viso tikslui</t>
  </si>
  <si>
    <t>Iš viso programai</t>
  </si>
  <si>
    <t>Finansavimo šaltiniai</t>
  </si>
  <si>
    <t xml:space="preserve">Finansuoti prevencinę programą „Saugios aplinkos kūrimas ir bendruomenės teisėtvarkos kūrimas" </t>
  </si>
  <si>
    <t>Įgyvendinti želdynų ir želdinių apsaugos, tvarkymo, būklės stebėsenos, želdynų kūrimo, želdinių veisimo ir inventorizavimo priemones</t>
  </si>
  <si>
    <t>01</t>
  </si>
  <si>
    <t>02</t>
  </si>
  <si>
    <t>03</t>
  </si>
  <si>
    <t>04</t>
  </si>
  <si>
    <t>05</t>
  </si>
  <si>
    <t>06</t>
  </si>
  <si>
    <t>07</t>
  </si>
  <si>
    <t>08</t>
  </si>
  <si>
    <t>09</t>
  </si>
  <si>
    <t>10</t>
  </si>
  <si>
    <t>11</t>
  </si>
  <si>
    <t>12</t>
  </si>
  <si>
    <t>AA</t>
  </si>
  <si>
    <t>Iš viso 01 tikslui</t>
  </si>
  <si>
    <t xml:space="preserve">Suprojektuoti ir įrengti inžinerinius tinklus Kėdainių miesto vakariniame kvartale </t>
  </si>
  <si>
    <t>iš jų:</t>
  </si>
  <si>
    <t>Atnaujinti Lietuvos sporto universiteto Kėdainių  „Aušros“ progimnaziją, kuriant modernias ir saugias erdves</t>
  </si>
  <si>
    <t>Kompensuoti būsto nuomos ar išperkamosios būsto nuomos mokesčių dalį</t>
  </si>
  <si>
    <t>Iš viso VB</t>
  </si>
  <si>
    <t>Išplėsti  buitinių  nuotekų tinklus Labūnavos gyvenvietėje, Nevėžio g, ir Vainikų g.</t>
  </si>
  <si>
    <t>Įgyvendinti aplinkos kokybės gerinimo ir apsaugos priemones</t>
  </si>
  <si>
    <t xml:space="preserve">Įrengti Topolių gatvę individualių gyvenamųjų namų Janušavos II kvartale </t>
  </si>
  <si>
    <t xml:space="preserve">Įrengti gatves Vakariniame kvartale   </t>
  </si>
  <si>
    <t>Finansuoti  konkursą  "Gražiausiai tvarkoma aplinka"</t>
  </si>
  <si>
    <t>Gerinti hidrotechninių statinių ir kitų melioracijos sistemų būklę</t>
  </si>
  <si>
    <t>Sudaryti sąlygas bendruomeninių organizacijų veiklai</t>
  </si>
  <si>
    <t>Rekonstruoti ir plėsti Kėdainių miesto paviršinių nuotekų tinklus</t>
  </si>
  <si>
    <r>
      <t xml:space="preserve">Valstybės biudžeto specialiosios tikslinės dotacijos lėšos </t>
    </r>
    <r>
      <rPr>
        <b/>
        <sz val="10"/>
        <rFont val="Times New Roman"/>
        <family val="1"/>
        <charset val="186"/>
      </rPr>
      <t>SBVB</t>
    </r>
  </si>
  <si>
    <t>Gerinti socialines paslaugas teikiančių įstaigų ir socialinio būsto infrastruktūrą</t>
  </si>
  <si>
    <t>Asmenų, gavusių būsto nuomos ar išperkamosios būsto nuomos mokesčių dalies kompensaciją, skaičius iš bendro asmenų, turinčių teisę į paramą būstui išsinuomoti ir įrašytų  į sąrašus, skaičiaus, proc.</t>
  </si>
  <si>
    <t>Organizuotų tarptautinių mainų skaičius</t>
  </si>
  <si>
    <t>1/0</t>
  </si>
  <si>
    <t>Restauruotų objektų skaičius</t>
  </si>
  <si>
    <t>Atlikta einamaisiais metais numatytų darbų, proc.</t>
  </si>
  <si>
    <t>100</t>
  </si>
  <si>
    <t>Parengtų specialiųjų, detaliųjų, geodezinių planų skaičius</t>
  </si>
  <si>
    <t>Objektų skaičius, kuriuose likviduoti avariniai židiniai</t>
  </si>
  <si>
    <t>Įrengta inžinerinių tinklų, m</t>
  </si>
  <si>
    <t>Lėšų dalis, tenkanti Miesto seniūnijos kelių  ir gatvių tvarkymui, plėtojimui nuo bendros Kelių priežiūros ir plėtros programos lėšų, proc.</t>
  </si>
  <si>
    <t>Lėšų dalis, tenkanti rajono kaimiškųjų seniūnijų kelių  ir gatvių tvarkymui, plėtojimui nuo bendros Kelių priežiūros ir plėtros programos lėšų, proc.</t>
  </si>
  <si>
    <t>1</t>
  </si>
  <si>
    <t>5</t>
  </si>
  <si>
    <t>Atnaujintų seniūnijų pastatų skaičius</t>
  </si>
  <si>
    <t xml:space="preserve"> Vykdyti žalos aplinkai prevenciją</t>
  </si>
  <si>
    <t xml:space="preserve">Iš viso uždaviniui </t>
  </si>
  <si>
    <t>Likviduotų apleistų bešeimininkių pastatų skaičius</t>
  </si>
  <si>
    <t>Įgyvendintų priemonių skaičius</t>
  </si>
  <si>
    <t>Prenumeruojamų leidinių skaičius</t>
  </si>
  <si>
    <t>Išrinktų gražiausiai besitvarkančių aplinką savininkų skaičius</t>
  </si>
  <si>
    <t>Surinktų atliekų (bendras) kiekis, tūkst. t.</t>
  </si>
  <si>
    <t>Remontuojamų, prižiūrimų melioracijos griovių ilgis, km</t>
  </si>
  <si>
    <t>Organizuoti savivaldybės veiklą vadovaujantis šiuolaikiniais vadybos principais, tobulinti darbuotojų kompetenciją</t>
  </si>
  <si>
    <t>Atnaujintų viešosios paskirties pastatų skaičius</t>
  </si>
  <si>
    <t>Finansuotų bendruomeninių organizacijų skaičius</t>
  </si>
  <si>
    <t>Įgyvendinta einamaisiais metais numatomų atlikti projekto veiklų proc.</t>
  </si>
  <si>
    <t>Atnaujintų/įrengtų vaikų sporto ir žaidimų aikštelių skaičius</t>
  </si>
  <si>
    <t>Parengtos techninės dokumentacijos skaičius</t>
  </si>
  <si>
    <t>Įteiktų apdovanojimų skaičius</t>
  </si>
  <si>
    <r>
      <t>Savivaldybės biudžetas</t>
    </r>
    <r>
      <rPr>
        <b/>
        <sz val="10"/>
        <rFont val="Times New Roman"/>
        <family val="1"/>
      </rPr>
      <t xml:space="preserve"> SB</t>
    </r>
  </si>
  <si>
    <r>
      <t xml:space="preserve">Valstybės biudžeto specialiosios tikslinės dotacijos lėšos </t>
    </r>
    <r>
      <rPr>
        <b/>
        <sz val="10"/>
        <rFont val="Times New Roman"/>
        <family val="1"/>
      </rPr>
      <t>SBVB</t>
    </r>
  </si>
  <si>
    <r>
      <t xml:space="preserve">Aplinkos apsaugos rėmimo specialiosios programos lėšos </t>
    </r>
    <r>
      <rPr>
        <b/>
        <sz val="10"/>
        <rFont val="Times New Roman"/>
        <family val="1"/>
      </rPr>
      <t>AA</t>
    </r>
  </si>
  <si>
    <r>
      <t xml:space="preserve">Iš pajamų už suteiktas paslaugas lėšos </t>
    </r>
    <r>
      <rPr>
        <b/>
        <sz val="10"/>
        <rFont val="Times New Roman"/>
        <family val="1"/>
      </rPr>
      <t>ĮP</t>
    </r>
  </si>
  <si>
    <r>
      <t>Skolintos lėšos</t>
    </r>
    <r>
      <rPr>
        <b/>
        <sz val="10"/>
        <rFont val="Times New Roman"/>
        <family val="1"/>
      </rPr>
      <t xml:space="preserve"> SK</t>
    </r>
  </si>
  <si>
    <r>
      <t xml:space="preserve">Kelių priežiūros ir plėtros programos lėšos </t>
    </r>
    <r>
      <rPr>
        <b/>
        <sz val="10"/>
        <rFont val="Times New Roman"/>
        <family val="1"/>
      </rPr>
      <t>KPP</t>
    </r>
  </si>
  <si>
    <r>
      <t xml:space="preserve">Europos Sąjungos lėšos, užsienio fondų lėšos </t>
    </r>
    <r>
      <rPr>
        <b/>
        <sz val="10"/>
        <rFont val="Times New Roman"/>
        <family val="1"/>
      </rPr>
      <t>ES</t>
    </r>
  </si>
  <si>
    <r>
      <t xml:space="preserve">Valstybės biudžeto lėšos </t>
    </r>
    <r>
      <rPr>
        <b/>
        <sz val="10"/>
        <rFont val="Times New Roman"/>
        <family val="1"/>
      </rPr>
      <t>VB</t>
    </r>
  </si>
  <si>
    <r>
      <t xml:space="preserve">Privačios – investuotojų lėšos </t>
    </r>
    <r>
      <rPr>
        <b/>
        <sz val="10"/>
        <rFont val="Times New Roman"/>
        <family val="1"/>
      </rPr>
      <t>PR</t>
    </r>
  </si>
  <si>
    <r>
      <t xml:space="preserve">Kiti finansavimo šaltiniai </t>
    </r>
    <r>
      <rPr>
        <b/>
        <sz val="10"/>
        <rFont val="Times New Roman"/>
        <family val="1"/>
      </rPr>
      <t>KT</t>
    </r>
  </si>
  <si>
    <t>Įstaigų skaičius, kuriose atlikti remonto darbai</t>
  </si>
  <si>
    <t>Savivaldybei patikėjimo teise perduotų valstybinės žemės sklypų skaičius</t>
  </si>
  <si>
    <t>Kuruojamų švietimo įstaigų skaičius</t>
  </si>
  <si>
    <t>Programų, kuriose dalyvauja Savivaldybė, skaičius</t>
  </si>
  <si>
    <t>Objektų, pritaikytų neįgaliųjų poreikiams, skaičius</t>
  </si>
  <si>
    <t>Iš viso KPP</t>
  </si>
  <si>
    <t xml:space="preserve">Užtikrinti socialinio būsto fondo plėtrą Kėdainiuose </t>
  </si>
  <si>
    <t>Įsigytų socialinės paskirties butų skaičius</t>
  </si>
  <si>
    <t>Skaičius objektų, esančių Kultūros vertybių registre, kuriems bus tikslinami duomenys ir skaičius objektų, kurie planuojami įrašyti į Kultūros vertybių registrą</t>
  </si>
  <si>
    <t xml:space="preserve">Koncertinius kostiumų komplektus/instrumentus atsinaujinusių kolektyvų skaičius </t>
  </si>
  <si>
    <t>Atnaujinti ir plėsti komunalinių atliekų tvarkymo infrastruktūrą Kėdainių rajono savivaldybėje</t>
  </si>
  <si>
    <t>Įgyvendinamų priemonių skaičius</t>
  </si>
  <si>
    <t>Teikti Metų mokytojo apdovanojimą</t>
  </si>
  <si>
    <t>Teikti Metų medicinos darbuotojo apdovanojimą</t>
  </si>
  <si>
    <t>Teikti Metų socialinio darbuotojo apdovanojimą</t>
  </si>
  <si>
    <t>Atnaujintų/parengtų turizmo maršrutų skaičius</t>
  </si>
  <si>
    <t>Parodų, mugių, kuriuose dalyvauta, skaičius</t>
  </si>
  <si>
    <t>01.01</t>
  </si>
  <si>
    <t>01.02</t>
  </si>
  <si>
    <t>01.03</t>
  </si>
  <si>
    <t>Peržiūrėti neveiksniais pripažintų asmenų būklę</t>
  </si>
  <si>
    <t>Įteiktas Metų socialinio darbuotojo apdovanojimas</t>
  </si>
  <si>
    <t>Finansuoti Kėdainių rajono vietos veiklos grupės teritorijos vietos plėtros 2015-2023 m. strategijos įgyvendinimą</t>
  </si>
  <si>
    <t>01.04</t>
  </si>
  <si>
    <t>Paslaugas gavusių asmenų skaičius</t>
  </si>
  <si>
    <t xml:space="preserve"> Visuomenės sveikatos rėmimo specialiosios programos įgyvendinimas, proc.</t>
  </si>
  <si>
    <t>Įsigytos  įrangos skaičius (lizingas)/atliktų tyrimų ir paslaugų  sk.</t>
  </si>
  <si>
    <t xml:space="preserve">Užtikrinti efektyvią VšĮ Kėdainių turizmo ir verslo informacijos centro veiklą turizmo srityje </t>
  </si>
  <si>
    <t>Įgyvendinti Kėdainių rajono savivaldybės bažnyčių rėmimo programą</t>
  </si>
  <si>
    <t>Remontuoti Minareto fasadą</t>
  </si>
  <si>
    <t>Įrengti gatves Kėdainių miesto II Janušavoje (Janušavos g., Gluosnių g.)</t>
  </si>
  <si>
    <t>Parengtos techninės dokumentacijos skaičius/paklota nuotekų ir vandentiekio tinklų, m</t>
  </si>
  <si>
    <t>Atnaujintos ir E. Sveikatos IS funkcionalumui pritaikytos įrangos skaičius</t>
  </si>
  <si>
    <t xml:space="preserve">Pacientų, patenkintų pirminės asmens sveikatos priežiūros paslaugų kokybe, skaičiaus didėjimas (proc.). </t>
  </si>
  <si>
    <t>Finansuoti rajono savivaldybės renginius ir kultūrines iniciatyvas</t>
  </si>
  <si>
    <t>Teikti Česlavo Milošo premiją</t>
  </si>
  <si>
    <t xml:space="preserve">Rengti infrastruktūros objektų tvarkymo investicinius projektus, paraiškas, kitą techninę dokumentaciją  Europos Sąjungos fondų paramai gauti </t>
  </si>
  <si>
    <t>Asmenų, kurių neveiksnumas peržiūrėtas, skaičius</t>
  </si>
  <si>
    <t>Užtikrinti informacinių technologijų plėtrą savivaldybės administracijoje, kelti elektroninių paslaugų brandos lygį, naudoti elektroninį parašą</t>
  </si>
  <si>
    <t>01 ŠVIETIMAS IR UGDYMAS</t>
  </si>
  <si>
    <t>02 SVEIKATOS APSAUGA</t>
  </si>
  <si>
    <t>Gerinti pirminės asmens sveikatos priežiūros paslaugų teikimo prieinamumą tuberkuliozės srityje</t>
  </si>
  <si>
    <t>03 SOCIALINĖS APSAUGOS PLĖTOJIMAS</t>
  </si>
  <si>
    <t>05 KULTŪROS VEIKLOS PLĖTRA</t>
  </si>
  <si>
    <t>08 APLINKOS APSAUGA</t>
  </si>
  <si>
    <t>09 ŽEMĖS ŪKIO PLĖTRA IR MELIORACIJA</t>
  </si>
  <si>
    <t>10 PARAMA VERSLUI IR VERSLO PLĖTRA</t>
  </si>
  <si>
    <t>11 SAVIVALDYBĖS VALDYMO TOBULINIMAS</t>
  </si>
  <si>
    <t>06 KULTŪROS PAVELDO IŠSAUGOJIMAS, TURIZMO SKATINIMAS IR VYSTYMAS</t>
  </si>
  <si>
    <t>07 INFRASTRUKTŪROS OBJEKTŲ PRIEŽIŪRA IR PLĖTRA</t>
  </si>
  <si>
    <t>Organizuoti  socialinės paramos ir paslaugų teikimą Lietuvos Respublikos įstatymuose nenumatytais atvejais</t>
  </si>
  <si>
    <t xml:space="preserve">Įrengti pėsčiųjų ir dviračių takus Pramonės g. Kėdainių mieste  </t>
  </si>
  <si>
    <t>Paklota/rekonstruota paviršinių  nuotekų tinklų, km</t>
  </si>
  <si>
    <t>Pakeistų atramų/šviestuvų skaičius</t>
  </si>
  <si>
    <t>Kompleksiškai atnaujinti daugiabučių namų kvartalus (II etapas)</t>
  </si>
  <si>
    <t xml:space="preserve">Įgyvendinti projektą "Kėdainių miesto A. Kanapinsko, P. Lukšio, Mindaugo, Pavasario ir Žemaitės gatvių rekonstrukcija"     </t>
  </si>
  <si>
    <t>IŠ VISO PROGRAMOMS</t>
  </si>
  <si>
    <t>Teikti savivaldybės paramą neįgaliesiems, senyvo amžiaus asmenims, vaikams ir daugiavaikėms, skurdžiai gyvenančioms, nuo stichinių nelaimių nukentėjusioms šeimoms, pirkti socialines paslaugas</t>
  </si>
  <si>
    <t xml:space="preserve">Remontuoti savivaldybės ir socialinį būstą </t>
  </si>
  <si>
    <t xml:space="preserve">Rengti nekilnojamųjų kultūros paveldo objektų, vietovių  individualius apsaugos reglamentus </t>
  </si>
  <si>
    <t>Objektų skaičius, kuriems parengti individualūs apsaugos reglamentai</t>
  </si>
  <si>
    <t>Tvarkomų objektų skaičius</t>
  </si>
  <si>
    <t>25</t>
  </si>
  <si>
    <t>Asmenų, kuriems suteiktos paslaugos skaičius</t>
  </si>
  <si>
    <t>Viešąsias sveikatos priežiūros paslaugas teikiančių įstaigų, kuriose pagerinta paslaugų teikimo infrastruktūra, skaičius / Gyventojų, pasinaudojusių pagerintomis paslaugomis, skaičius tūkst.</t>
  </si>
  <si>
    <t xml:space="preserve">Išplėsti vandentiekio ir nuotekų tinklus Lipliūnų k. Greisupio g. </t>
  </si>
  <si>
    <t>26</t>
  </si>
  <si>
    <t>Tobulinti Kėdainių sporto centro infrastruktūrą (Parko g. 4, Vilainiai)</t>
  </si>
  <si>
    <t>Remti bendruomenių veiklą savivaldybėje</t>
  </si>
  <si>
    <t>Įregistruotų žemės ūkio valdų skaičius (įregistravimas, išregistravimas, kasmetinis duomenų atnaujinimas)</t>
  </si>
  <si>
    <t>Paramos už žemės ūkio naudmenas ir kitus plotus bei gyvulius priimtų paraiškų skaičius (pasėlių deklaracijos pildymas, deklaruojamų laukų įbraižymas, duomenų keitimas, pasikeitusių KŽS ribų aprašymas)</t>
  </si>
  <si>
    <t>Prašymų dėl medžiojamųjų gyvūnų padarytos žalos nustatymo skaičius (pasėliams, miškui padarytos žalos įvertinimas vietoje ir apžiūros aktų surašymas, sprendimų paruošimas)</t>
  </si>
  <si>
    <t>Pateiktų paraiškų dalies draudimo įmokų kompensacijai gauti skaičius (augalų draudimas nuo nepalankių oro sąlygų; paraiškų priėmimas, duomenų sutikrinimas, kompensuojamos sumos apskaičiavimas, duomenų suvedimas į ŽŪMIS ir KOTIS)</t>
  </si>
  <si>
    <t>Paramos paraiškų pagal Lietuvos kaimo plėtros 2014–2020 metų programos priemonės „Rizikos valdymas“ veiklos srities ,,Pasėlių, gyvūnų ir augalų draudimo įmokos“, susijusios su pasėlių ir augalų, ūkinių gyvūnų draudimo įmokų kompensavimu skaičius</t>
  </si>
  <si>
    <t>Pieno gamybos ir realizavimo metinių deklaracijų skaičius</t>
  </si>
  <si>
    <t>Aptarnaujamos žemės ūkio technikos, įregistruotos rajone, skaičius</t>
  </si>
  <si>
    <t>Atliktų techninių apžiūrų skaičius</t>
  </si>
  <si>
    <t>Apmokėti Europos Sąjungos projektų,  kuriems taikomas apmokėjimas kompensavimo būdu, išlaidas</t>
  </si>
  <si>
    <t>Kompleksiškai sutvarkyti Kėdainių Sinagogą (Smilgos g. 5A, Kėdainiai), pritaikant kultūrinėms bei kitoms reikmėms</t>
  </si>
  <si>
    <t>Įrengtų/atnaujintų dviračių/pėsčiųjų takų, km</t>
  </si>
  <si>
    <t xml:space="preserve">Suteiktų dantų protezavimo paslaugų, finansuojamų savivaldybės biudžeto lėšomis, skaičius </t>
  </si>
  <si>
    <t>Vykdyti VšĮ Kėdainių ligoninės dantų protezavimo  programą</t>
  </si>
  <si>
    <t>Atliktų echoskopijų skaičius per metus</t>
  </si>
  <si>
    <t xml:space="preserve">Didinti pirminės asmens sveikatos priežiūros veiklos efektyvumą VšĮ Kėdainių pirminės sveikatos priežiūros centre </t>
  </si>
  <si>
    <t>Asmenų, kuriems suteiktos paslaugos, skaičius</t>
  </si>
  <si>
    <t>Aktualizuotų objektų skaičius</t>
  </si>
  <si>
    <t>Finansuoti inžinerines paslaugas, darbus ir įrengimus</t>
  </si>
  <si>
    <t xml:space="preserve">Tuberkulioze sergančių pacientų, kuriems buvo suteiktos socialinės paramos priemonės tuberkuliozės gydymo metu </t>
  </si>
  <si>
    <t>01.05</t>
  </si>
  <si>
    <t>Parengta techninė dokumentacija / Atnaujintos/įrengtos ženklinimo infrastruktūros objektų skaičius Kėdainių mieste ir rajone</t>
  </si>
  <si>
    <t xml:space="preserve">Finansuotų projektų skaičius </t>
  </si>
  <si>
    <t>Plėtoti, atnaujinti viešąją infrastruktūrą, atsižvelgiant į turizmo plėtros ir rekreacijos poreikius</t>
  </si>
  <si>
    <t>Teikti tikslines kompensacijas neįgaliesiems</t>
  </si>
  <si>
    <t xml:space="preserve">Įgyvendinti priemones, skirtas kovų už Lietuvos Nepriklausomybę vietoms ir paminklams įamžinti </t>
  </si>
  <si>
    <t>Aktualizuoti Kėdainių krašto muziejų, padidinant kultūros paveldo aktualumą, lankomumą ir žinomumą (įskaitant ekspozicijų atnaujinimą)</t>
  </si>
  <si>
    <t>Parengti Kėdainių rajono atsinaujinančių energijos išteklių plėtros  planą</t>
  </si>
  <si>
    <t>24</t>
  </si>
  <si>
    <t xml:space="preserve">Plėsti vandentiekio ir nuotekų tinklus Šlapaberžės kaime </t>
  </si>
  <si>
    <t>Plėtoti bendruomeninių vaikų globos namų ir vaikų dienos centrų tinklą Kėdainių rajono savivaldybėje</t>
  </si>
  <si>
    <t>Rekonstruoti Kėdainių miesto nuotekų valyklą</t>
  </si>
  <si>
    <t>Tvarkyti erdvinių duomenų rinkinį</t>
  </si>
  <si>
    <t>Erdvinių duomenų rinkinio tvarkymo užtikrinimas, proc.</t>
  </si>
  <si>
    <t>Įregistruotų ūkininkų ūkių skaičius (įregistravimas, išregistravimas, duomenų atnaujinimas)</t>
  </si>
  <si>
    <t>Rekonstruoti ir plėsti vandentiekio ir buitinių nuotekų infrastruktūrą Šėtos miestelyje, Kunionių kaime bei Kėdainių mieste</t>
  </si>
  <si>
    <t>Parengti vandentiekio ir nuotekų tinklų išplėtimo Angirių k. techninę dokumentaciją ir atlikti darbus</t>
  </si>
  <si>
    <t>Parengtos techninės dokumentacijos skaičius / Išplėsta vandentiekio ir  nuotekų tinklų  m</t>
  </si>
  <si>
    <t>Atnaujintos/prižiūrimos IT  įrangos skaičius</t>
  </si>
  <si>
    <t>Finansinių įsipareigojimų vykdymo savalaikiškumas, proc.</t>
  </si>
  <si>
    <t>Rekonstruotų objektų skaičius</t>
  </si>
  <si>
    <t>Rekonstruoti/įrengti/modernizuoti Kėdainių miesto gatvių apšvietimą</t>
  </si>
  <si>
    <t xml:space="preserve">Vykdyti Kėdainių rajono tuberkuliozės prevencijos, ankstyvosios diagnostikos, gydymo ir kontrolės 2017–2022 m. programą </t>
  </si>
  <si>
    <t>Vykdyti Ultragarsinių diagnostinių paslaugų teikimo efektyvumo gerinimo Kėdainių rajono savivaldybėje 2017–2022 m. programą</t>
  </si>
  <si>
    <t>Įkurtų bendruomeninių vaikų globos namų skaičius / išplėstų vaikų dienos centrų skaičius</t>
  </si>
  <si>
    <t xml:space="preserve">Rekonstruoti J.Biliūno g. </t>
  </si>
  <si>
    <t>03.01</t>
  </si>
  <si>
    <t>03.02</t>
  </si>
  <si>
    <t>03.03.</t>
  </si>
  <si>
    <t>03.04</t>
  </si>
  <si>
    <t>03.05</t>
  </si>
  <si>
    <t>03.06</t>
  </si>
  <si>
    <t>03.08</t>
  </si>
  <si>
    <t>03.09</t>
  </si>
  <si>
    <t>03.11</t>
  </si>
  <si>
    <t>03.12</t>
  </si>
  <si>
    <t xml:space="preserve">Finansuoti žvyro įsigijimą seniūnijų keliams prižiūrėti </t>
  </si>
  <si>
    <t>Prižiūrimų žvyrkelių ilgis, km</t>
  </si>
  <si>
    <t>Įsigytų įrenginių skaičius</t>
  </si>
  <si>
    <t xml:space="preserve">Suteiktų  informacinių, konsultacinių paslaugų ūkio subjektams ir asmenims pagal paklausimus skaičius vnt. </t>
  </si>
  <si>
    <t xml:space="preserve">Vykdyti ambulatorinės akušerinės ir ginekologinės pagalbos kokybės gerinimo Kėdainių rajono savivaldybės moterims 2019-2024 m. programą </t>
  </si>
  <si>
    <t xml:space="preserve">Modernizuoti Kėdainių šviesiosios gimnazijos pastatą Kėdainiuose, Didžioji g. 60 </t>
  </si>
  <si>
    <t>Skatinti savivaldybės gabius mokinius</t>
  </si>
  <si>
    <t>Remontuoti Kėdainių „Ryto“ progimnaziją, kuriant šiuolaikines mokymosi erdves</t>
  </si>
  <si>
    <t>Teikti kompleksines paslaugas šeimai Kėdainių rajone</t>
  </si>
  <si>
    <t>3/3</t>
  </si>
  <si>
    <t>Atnaujinti Kėdainių  „Ryto“ progimnazijos stadioną ir sporto aikštyną</t>
  </si>
  <si>
    <t>Įgyvendinti projektą „Jonavos, Kėdainių ir Raseinių rajonų savivaldybes jungiančių trasų ir turizmo maršrutų informacinės infrastruktūros plėtra“</t>
  </si>
  <si>
    <t>Finansuoti Kėdainių miesto vietos veiklos grupės 2016–2022 m. vietos plėtros strategijos įgyvendinimą</t>
  </si>
  <si>
    <t xml:space="preserve">Atnaujinti asfaltbetonio dangą  Daumantų k., Daukšių g. </t>
  </si>
  <si>
    <t xml:space="preserve">Atnaujinti daugiabučių namų kiemų kietąsias dangas </t>
  </si>
  <si>
    <t>Atnaujintų teritorijų skaičius, m2</t>
  </si>
  <si>
    <t>Įgyvendinta einamaisiais metais planuotų projekto veiklų proc.</t>
  </si>
  <si>
    <t>Rekonstruoti Akademijos  nuotekų valyklą</t>
  </si>
  <si>
    <t>Rekonstruoti  nuotekų valykla</t>
  </si>
  <si>
    <t>Inventorizuotų gatvių skaičius</t>
  </si>
  <si>
    <t>Įgyvendinti priemones, skirtas žemo slenksčio paslaugų kokybės gerinimui Kėdainių rajono savivaldybėje</t>
  </si>
  <si>
    <t>Numatomi 2022-ųjų m. asignavimai</t>
  </si>
  <si>
    <t>2022-ieji m.</t>
  </si>
  <si>
    <t>Didinti saugumą rajone</t>
  </si>
  <si>
    <t>Užtikrinti rajono gyventojų viešąją tvarką ir viešąjį saugumą</t>
  </si>
  <si>
    <t>Įgyvendintų ekstremaliųjų situacijų prevencijos priemonių planą vykdymo procentas</t>
  </si>
  <si>
    <t>Stebėjimo vietų viešosiose erdvėse skaičius</t>
  </si>
  <si>
    <t>Suorganizuotų vaiko gerovės komisijų posėdžių skaičius</t>
  </si>
  <si>
    <t>Didinti savivaldybės valdymo ir veiklos efektyvumą, gerinti žmogiškųjų išteklių kompetencijas</t>
  </si>
  <si>
    <t>Sudaryti sąlygas kokybiškai įgyvendinti Savivaldybės funkcijas, mažinant administracinę naštą, įgyvendinant lygias galimybes užtikrinančias bei korupcijos prevencijos priemones</t>
  </si>
  <si>
    <t>Įgyvendintų administracinės naštos mažinimo priemonių, įgyvendinamų pagal patvirtintą planą, skaičius</t>
  </si>
  <si>
    <t>Įgyvendintų lygias galimybes užtikrinančių priemonių skaičius</t>
  </si>
  <si>
    <t>Organizuoti Savivaldybės tarybos ir Savivaldybės administracijos veiklą, įgyvendinant administracinės naštos, lygių galimybių bei korupcijos prevencijos priemones, stiprinti darbuotojų kompetencijas</t>
  </si>
  <si>
    <t>Organizuoti ir užtikrinti kokybišką valstybės perduotų  funkcijų įgyvendinimą</t>
  </si>
  <si>
    <t>Sudaryti prielaidas ugdymo kokybei gerinti, mažinti ugdymo kokybės skirtumus tarp mokyklų, didinti pedagogų motyvaciją</t>
  </si>
  <si>
    <t>Įgyvendinti  Kėdainių rajono savivaldybės mokytojų motyvacijos programą</t>
  </si>
  <si>
    <t>Savivaldybės mokyklose dirbančių mokytojų, kurie paskatinti, skaičius</t>
  </si>
  <si>
    <t>Tobulinti ugdymo(si) infrastruktūrą, aplinką, diegti inovacijas</t>
  </si>
  <si>
    <t>Gerinti darbo ir mokymo(si) sąlygas savivaldybės švietimo įstaigose</t>
  </si>
  <si>
    <t>Įgyvendintų veiklų, modernizuojant edukacines erdves einamaisiais metais, proc.</t>
  </si>
  <si>
    <t>Įstaigų, kurioms skirtas finansavimas, skaičius</t>
  </si>
  <si>
    <t>Sudaryti sąlygas gyventojams stiprinti sveikatą, kurti ir plėtoti su sveikatos stiprinimu susijusias paslaugas</t>
  </si>
  <si>
    <t>Stiprinti ir išsaugoti gyventojų sveikatą</t>
  </si>
  <si>
    <r>
      <t xml:space="preserve">Vykdyti Visuomenės sveikatos rėmimo specialiosios programos priemones </t>
    </r>
    <r>
      <rPr>
        <i/>
        <sz val="10"/>
        <rFont val="Times New Roman"/>
        <family val="1"/>
        <charset val="186"/>
      </rPr>
      <t/>
    </r>
  </si>
  <si>
    <t>1 /40,3</t>
  </si>
  <si>
    <t>Įsigytos įrangos skaičius / atliktų endoskopijų ir kolonoskopijų skaičius</t>
  </si>
  <si>
    <t>Gerinti sveikatos priežiūros paslaugų kokybę ir  prieinamumą, plėsti paslaugų spektrą, atnaujinti materialinę aplinką</t>
  </si>
  <si>
    <t xml:space="preserve"> Modernizuoti ir atnaujinti sveikatos priežiūros vidaus ir išorės infrastruktūrą</t>
  </si>
  <si>
    <t>Likviduoti apleistus (bešeimininkius ar savivaldybei nuosavybės teise priklausančius) pastatus ir kitus aplinką žalojančius objektus</t>
  </si>
  <si>
    <t>Bepriežiūrių ir bešeimininkių gyvūnų skaičiaus mažėjimas (lyginant su praėjusiais metais), proc.</t>
  </si>
  <si>
    <t>Įrengtų/atnaujintų požeminių, pusiau požeminių ir antžeminių konteinerių aikštelių skaičius</t>
  </si>
  <si>
    <t>Gerinti kraštovaizdžio apsaugą bei didinti jo patrauklumą</t>
  </si>
  <si>
    <t>Tobulinti atliekų tvarkymo bei aplinkos išsaugojimo sistemą, gerinti kraštovaizdžio apsaugą</t>
  </si>
  <si>
    <t>Vykdyti atliekų tvarkymo sistemos organizavimo funkciją</t>
  </si>
  <si>
    <t>Surinktų beglobių gyvūnų skaičius</t>
  </si>
  <si>
    <t>Žemės ūkio subjektų skaičius, kuriems skiriama išmoka už gyvulius, vnt.</t>
  </si>
  <si>
    <t>Išsaugoti istorinį bei kultūros paveldą, didinti jo patrauklumą ir žinomumą</t>
  </si>
  <si>
    <t>Koofinansuoti  švietimo įstaigų dalyvavimą infrastruktūros gerinimo/modernizavimo projektuose</t>
  </si>
  <si>
    <t>Skatinti vietinį bei atvykstamąjį turizmą, plėtoti turizmo rinkodarą</t>
  </si>
  <si>
    <t>Finansuotų vaikų vasaros poilsio ir užimtumo programų skaičius</t>
  </si>
  <si>
    <t>Organizuoti ir užtikrinti Švietimo skyriaus specialistų darbą</t>
  </si>
  <si>
    <t xml:space="preserve">Finansuoti VšĮ Kėdainių turizmo ir verslo informacijos centro turizmo veiklos programą: </t>
  </si>
  <si>
    <t>kartografinių-informacinių turistinių leidinių leidyba</t>
  </si>
  <si>
    <t xml:space="preserve">turizmo informacijos sklaida socialiniuose tinkluose, spaudoje  </t>
  </si>
  <si>
    <t>turizmo informacijos apie gamtos, architektūros, istorijos, kultūros paveldo objektus, lankytinas vietas, maitinimo, apgyvendinimo, kaimo turizmo sodybas, amatus teikimas, kaupimas, sisteminimas ir atnaujinimas</t>
  </si>
  <si>
    <t>Pritaikyti viešąją  infrastruktūrą  visuomenės turizmo ir rekreacijos poreikiams, įveiklinti kultūros ir gamtos paveldą</t>
  </si>
  <si>
    <t>Plėsti dviračių takų infrastruktūrą mieste ir rajone</t>
  </si>
  <si>
    <t>01 tikslas. Didinti gyventojų fizinį aktyvumą, ugdyti sportišką bendruomenę</t>
  </si>
  <si>
    <t>Užtikrinti Kultūros ir sporto skyriaus veiklą kūno kultūros ir sporto srityje</t>
  </si>
  <si>
    <t>Skatinti Neįgaliųjų fizinį aktyvumą, organizuoti sporto renginius ir  sporto treniruočių stovyklas</t>
  </si>
  <si>
    <t>Neįgaliųjų kūno kultūros ir sporto renginių skaičius / stovyklų skaičius</t>
  </si>
  <si>
    <t>Kultivuojamų sporto šakų skaičius</t>
  </si>
  <si>
    <t>6/4</t>
  </si>
  <si>
    <t>Vystyti įvairias gyventojų poreikius atitinkančias sporto šakas, didinti sportinės veiklos žinomumą  Kėdainių rajone</t>
  </si>
  <si>
    <t>Skatinti Kėdainių rajono sporto organizacijas, sporto komandas ir sportininkus, finansuoti sporto veiklos projektus ir programas</t>
  </si>
  <si>
    <t>Finansuotų sporto šakų programų skaičius</t>
  </si>
  <si>
    <t>Atnaujinti ir (arba) plėsti bendruomeninę fizinio aktyvumo infrastruktūrą  mieste ir rajone, pritaikant ją bendruomenės poreikiams bei laisvalaikiui</t>
  </si>
  <si>
    <t>Modernizuoti sporto objektų materialinę bazę, sudarant sąlygas fizinio aktyvumo ugdymui</t>
  </si>
  <si>
    <t>Sudaryti sąlygas krašto bendruomenei dalyvauti kultūrinėje bei kūrybinėje veikloje</t>
  </si>
  <si>
    <t xml:space="preserve">Organizuoti ir užtikrinti Kultūros ir sporto skyriaus specialistų darbą kultūros srityje </t>
  </si>
  <si>
    <t>Skatinti Kėdainių rajono jaunimo ir su jaunimu dirbančių organizacijų nuolatinę ir ilgalaikę programinę veiklą, jaunimo veiklos projektus, jaunimo iniciatyvas</t>
  </si>
  <si>
    <t>Plėtoti jaunimo savanorystę Kėdainių rajone ir skatinti jaunimą užsiimti savanoriška veikla</t>
  </si>
  <si>
    <t>Finansuoti programas, užtikrinančias jaunimo neformalaus ugdymo plėtrą</t>
  </si>
  <si>
    <t>Skatinti nevyriausybinių organizacijų veiklą, didinti jų įtrauktį</t>
  </si>
  <si>
    <t>Skatinti nevyriausybinių ir bendruomeninių organizacijų  plėtrą Kėdainių rajone</t>
  </si>
  <si>
    <t>Užtikrinti rajono nevyriausybinių organizacijų (įskaitant bendruomenines organizacijas) plėtrą, finansuojant projektus socialinio, pilietinio, kultūros paveldo pažinimo, etninės kultūros puoselėjimo, užimtumo bei verslumo srityse</t>
  </si>
  <si>
    <t>Suorganizuotų mokymų, susitikimų, renginių, forumų skaičius</t>
  </si>
  <si>
    <t>Atnaujinti ir plėsti kultūros įstaigų viešąją  infrastruktūrą, pritaikyti ją kultūriniams ir bendruomeniniams poreikiams</t>
  </si>
  <si>
    <t>Gerinti kultūros paskirties viešąją infrastruktūrą, modernizuoti materialinę ir edukacinę aplinką</t>
  </si>
  <si>
    <t>Atnaujinti Truskavos kultūros centrą, pritaikant jį kaimo bendruomenės poreikiams bei kultūrinei veiklai</t>
  </si>
  <si>
    <t>Subjektų skaičius, kuriems suteikta finansinė parama skaičius</t>
  </si>
  <si>
    <t>Organizuoti ir viešinti verslumą skatinančius, gerąją verslo patirtį viešinančius renginius Kėdainių rajone</t>
  </si>
  <si>
    <t>techninės ir metodinės pagalbos rajono  verslininkams, verslo įmonėms, asmenims, ketinantiems pradėti verslą, investuotojams teikimas</t>
  </si>
  <si>
    <t xml:space="preserve">Finansuoti VšĮ Kėdainių turizmo ir verslo informacijos centro viešųjų paslaugų verslui  programą:                                                                         </t>
  </si>
  <si>
    <t>savivaldybės įmonių duomenų bazės atnaujinimas, verslo situacijos analizė, duomenų apdorojimas ir viešinimas</t>
  </si>
  <si>
    <t>viešojo ir privataus sektorių bendravimo skatinimas, susitikimų, forumų organizavimas</t>
  </si>
  <si>
    <t>Teikti finansinę paramą verslą pradedantiems ar sunkumų patiriantiems SVV subjektams Kėdainių rajone per Savivaldybės smulkiojo verslo rėmimo fondą</t>
  </si>
  <si>
    <t>Konsultuotų subjektų skaičius</t>
  </si>
  <si>
    <t>Organizuotų, inicijuotų susitikimų skaičius</t>
  </si>
  <si>
    <t>Sudaryti palankias sąlygas sumanios pramonės ir logistikos srities verslų atsiradimui, plėtrai bei investicijų pritraukimui</t>
  </si>
  <si>
    <t>Kurti ekonominį augimą skatinančios verslo aplinkos plėtrą</t>
  </si>
  <si>
    <t xml:space="preserve">Vykdyti valstybines (perduotas savivaldybėms) funkcijas melioracijos srityje, rekonstruojant remontuojant ir (arba) atnaujinant valstybei nuosavybės teise priklausančią melioracijos, hidrotechnikos infrastruktūrą Kėdainių rajono savivaldybės teritorijoje </t>
  </si>
  <si>
    <t>Įgyvendinti Savivaldybės teritorijoje valstybės politiką kaimo plėtros, žemės ūkio ir melioracijos srityse, sudaryti sąlygas inovatyvaus žemės ūkio vystymui</t>
  </si>
  <si>
    <t xml:space="preserve">Vykdyti valstybinių  (valstybės perduotas savivaldybėms) funkcijas  žemės ūkio srityje, konsultuojant rajono asmenis ūkininkavimo, melioracijos, žemės ūkio technikos registravimo ir kitais su žemės ūkiu susijusiais klausimais </t>
  </si>
  <si>
    <t>Organizuoti ir užtikrinti Žemės ūkio ir aplinkosaugos skyriaus darbą, kuruojant valstybės perduotas savivaldybėms funkcijas  žemės ūkio srityje</t>
  </si>
  <si>
    <t>Organizuoti socialinę paramą ir skatinti socialinę integraciją</t>
  </si>
  <si>
    <t>Užtikrinti transporto lengvatų, numatytų Lietuvos Respublikos transporto lengvatų įstatyme, taikymą</t>
  </si>
  <si>
    <t>Gerinti socialinių paslaugų prieinamumą, užtikrinti jų teikimą bei didinti socialinių paslaugų ir jų teikėjų įvairovę</t>
  </si>
  <si>
    <t>Užtikrinti, plėsti ir gerinti socialinių paslaugų teikimą</t>
  </si>
  <si>
    <t>Finansuoti vaikų dienos centrų veiklos programas</t>
  </si>
  <si>
    <t>Einamaisiais metais, pagal poreikį atliktų  remontų socialiniuose būstuose skaičius, proc.</t>
  </si>
  <si>
    <t>Modernizuoti socialinių paslaugų įstaigų infrastruktūrą</t>
  </si>
  <si>
    <t>01 tikslas. Kurti ir pritaikyti viešąją  infrastruktūrą su darnia aplinka šiuolaikiniams poreikiams</t>
  </si>
  <si>
    <t xml:space="preserve">03 uždavinys. Atnaujinti ir (arba) plėsti miesto ir rajono gatvių, kelių, viešųjų teritorijų apšvietimą, naudojant energiją taupančias priemones </t>
  </si>
  <si>
    <t>05 uždavinys. Vystyti  gyvenamąją aplinką, užtikrinant viešosios infrastruktūros priežiūrą, atnaujinimą ir tinkamą naudojimą</t>
  </si>
  <si>
    <t>04 uždavinys. Gerinti rajono susisiekimo infrastruktūrą, užtikrinant gyventojų darnų judumą bei mobilumą</t>
  </si>
  <si>
    <t>1/         ~1740</t>
  </si>
  <si>
    <t>Parengti buitinių nuotekų tinklų išplėtimo Pavermenio kaime techninį projektą ir atlikti darbus</t>
  </si>
  <si>
    <t>Įrengta nuotekų tinklų, m</t>
  </si>
  <si>
    <t>47</t>
  </si>
  <si>
    <t>01 uždavinys. Rengti ir (arba) atnaujinti Kėdainių rajono savivaldybės teritorijų planavimo ir kitus dokumentus, sudarant sąlyga infrastruktūros plėtrai</t>
  </si>
  <si>
    <t>Įrengti gamtos ir technologijų mokslų laboratorijas</t>
  </si>
  <si>
    <t>Įstaigų skaičius, kuriose įrengtos laboratorijos</t>
  </si>
  <si>
    <t>Apsilankymai (kartais) žemo slenksčio paslaugų kabinetuose per metus</t>
  </si>
  <si>
    <t>Pritaikyti viešąją aplinką specialiųjų poreikių turintiems gyventojams</t>
  </si>
  <si>
    <t>Įgyvendintų korupcijos prevencijos priemonių, pagal patvirtintą planą, skaičius</t>
  </si>
  <si>
    <t xml:space="preserve">Parengti projektus ir remontuoti koplytėles, koplytstulpius, skulptūras, kapinaites  ir kapus                               </t>
  </si>
  <si>
    <t>Surengtų akcijų, seminarų, viešinimo priemonių skaičius</t>
  </si>
  <si>
    <t xml:space="preserve">Užtikrinti savivaldybės veiklos viešumą, gerinti komunikavimo ryšį su rajono bendruomenės nariais </t>
  </si>
  <si>
    <t>Parengtos techninės dokumentacijos skaičius / Paklota vandentiekio ir/ ar nuotekų tinklų, m</t>
  </si>
  <si>
    <t>~1678</t>
  </si>
  <si>
    <t xml:space="preserve">Parengti vandentiekio ir nuotekų tinklų išplėtimo Mantviliškio  kaime techninį projektą </t>
  </si>
  <si>
    <t>Įrengiamos gatvės dalis, m</t>
  </si>
  <si>
    <t>Suprojektuotų /rekonstruojamų  šaligatvių dalis, m</t>
  </si>
  <si>
    <t>Rekonstruojamų gatvių ir šaligatvių dalis, m</t>
  </si>
  <si>
    <t>Rekonstruojamos gatvės dalis, m</t>
  </si>
  <si>
    <t xml:space="preserve">Parengtos techninės dokumentacijos skaičius / įrengiamos (rekonstruojamos) gatvės dalis, m </t>
  </si>
  <si>
    <t>Atnaujinamos dangos dalis, m</t>
  </si>
  <si>
    <t>~11</t>
  </si>
  <si>
    <t>~9</t>
  </si>
  <si>
    <t>Tiriamų parametrų skaičius</t>
  </si>
  <si>
    <t xml:space="preserve">Vykdyti aplinkos oro, paviršinio ir požeminio vandens, dirvožemio ir triukšmo stebėseną Kėdainių mieste ir rajone (įskaitant pramonės rajoną) </t>
  </si>
  <si>
    <t xml:space="preserve">dalyvavimas turizmo parodose, mugėse, šventėse </t>
  </si>
  <si>
    <t>Organizuoti rajoninius, respublikinius, tarptautinius visų amžiaus grupių  aukšto meistriškumo sporto renginius ir aukšto meistriškumo sporto treniruočių stovyklas</t>
  </si>
  <si>
    <t>Suorganizuotų rajoninių, respublikinių  ir tarptautinių kūno kultūros ir sporto renginių skaičius / veteranų sporto šakų skaičius / stovyklų skaičius</t>
  </si>
  <si>
    <t>VšĮ „Sporto perspektyvos“ veiklos programai</t>
  </si>
  <si>
    <t>Kėdainių bokso federacijos veiklos programai</t>
  </si>
  <si>
    <t>VšĮ „Sporto perspektyvos“ vaikų ir jaunimo futbolo plėtros veiklos programai</t>
  </si>
  <si>
    <t>Finansuoti fizinio aktyvumo ir sporto veiklos projektus</t>
  </si>
  <si>
    <t>Programoje dalyvaujančių vaikų skaičius</t>
  </si>
  <si>
    <t>Atnaujinti Kėdainių sporto centro bazes</t>
  </si>
  <si>
    <t>Atnaujinamų vidaus  erdvių skaičius</t>
  </si>
  <si>
    <t>Aprūpinti mėgėjų meno kolektyvus tautiniais ir kitais koncertiniais kostiumais bei muzikos instrumentais</t>
  </si>
  <si>
    <t>Įrengti vandens gręžinį ir vandentiekio tinklus Gineitų k., Vilainių sen.</t>
  </si>
  <si>
    <t>50</t>
  </si>
  <si>
    <t>Rengti projektus ir remontuoti gyvenviečių lietaus nuotekų-drenažų sistemas</t>
  </si>
  <si>
    <t>Gerinti verslo paramos bei informavimo sistemą, plėtoti viešojo ir privataus sektorių bendradarbiavimą, gyventojų verslumą</t>
  </si>
  <si>
    <t>Gerinti Kėdainių rajono savivaldybės tarybos ir administracijos komunikavimo ir įvaizdžio formavimo funkcijas</t>
  </si>
  <si>
    <t>Tobulinti  Kėdainių rajono savivaldybės tarybos ir administracijos komunikaciją su bendruomene ir visuomenės informavimą</t>
  </si>
  <si>
    <t>Kėdainių rajono savivaldybėje apsilankiusių turistų skaičius per metus (tūkst. asmenų/ per metus) (vertinami Kėdainių TVIC apsilankę turistai)</t>
  </si>
  <si>
    <t>Veikloje dalyvaujančių partnerių skaičius</t>
  </si>
  <si>
    <t>03.10</t>
  </si>
  <si>
    <t xml:space="preserve">Finansuoti vaikų vasaros stovyklų ir kitų neformaliojo vaikų švietimo veiklų programas  </t>
  </si>
  <si>
    <t>Įrengti vėdinimo  ir kondicionavimo sistemas savivaldybės ugdymo įstaigose</t>
  </si>
  <si>
    <t>Vykdyti mamografijos paslaugų tęstinumo, kokybės gerinimo Kėdainių rajono savivaldybėje 2020-2025 m. programą</t>
  </si>
  <si>
    <t>Įsigytos įrangos skaičius / atliktų mamografijų ir vertinimo paslaugų skaičius per metus</t>
  </si>
  <si>
    <t>Įgyvendinti aplinkos atkūrimo, prevencines priemones, tvarkant vandens telkinius, jų pakrantes, vykdyti atliekų tvarkymo infrastruktūros plėtros priemones</t>
  </si>
  <si>
    <t>2/0</t>
  </si>
  <si>
    <t>Iš viso SK</t>
  </si>
  <si>
    <t xml:space="preserve">Kompensuoti dalį išlaidų savivaldybėms, siekiant šalinti  COVID-19 ligos (koronaviruso infekcijos) padarinius ir valdyti jos plitimą, esant valstybės lygio ekstremaliai situacijai </t>
  </si>
  <si>
    <t>Asmenų gaunančių išmokas  skaičius, tūkst.</t>
  </si>
  <si>
    <t>Įsigyti priemonių, susijusių su visuomenės informavimu ir ekologiniu švietimu, kitos išlaidos</t>
  </si>
  <si>
    <t>Įgyvendinta projektų veiklų proc.</t>
  </si>
  <si>
    <t>Vystyti jaunimui palankią aplinką bei infrastruktūrą, plėsti ir skatinti įvairias jaunimo veiklas ir užimtumą</t>
  </si>
  <si>
    <t>Įgyvendintų veiklų, atnaujinant progimnaziją bei modernizuojant edukacines erdves einamaisiais metais, proc.</t>
  </si>
  <si>
    <t xml:space="preserve">Plėtoti kokybišką, visiems prieinamą, tęstinę švietimo sistemą savivaldybėje </t>
  </si>
  <si>
    <t>Siekti gyventojų sveikatos išsaugojimo, gerinant sveikatos priežiūros paslaugų kokybę ir prieinamumą</t>
  </si>
  <si>
    <t>Vykdyti endoskopinių paslaugų prieinamumo ir kokybės gerinimo Kėdainių rajono savivaldybėje 2020-2025 m. programą</t>
  </si>
  <si>
    <t>turizmo maršrutų, individualių ekskursijų programų rengimas</t>
  </si>
  <si>
    <t xml:space="preserve">Turizmo statistikos duomenų apskaita ir analizė, val. </t>
  </si>
  <si>
    <t>Parengta techninė dokumentacija / Atlikta einamaisiais metais numatytų darbų, proc.</t>
  </si>
  <si>
    <t>Projektų, vykdomų apmokėjimo kompensavimo būdus, kaičius</t>
  </si>
  <si>
    <t>Skatinti aplinkos apsaugos iniciatyvas, vykdyti gyventojų aplinkosauginį švietimą</t>
  </si>
  <si>
    <t>Diegti pacientų eilių valdymo sistemą Kėdainių rajono asmens sveikatos priežiūros įstaigose</t>
  </si>
  <si>
    <t xml:space="preserve">Ugdyti sveiką, aktyvų, savimi ir savo gebėjimais pasitikinti pilietį bei sudaryti sąlygas gyventojų fiziniam aktyvumui </t>
  </si>
  <si>
    <t>Finansuoti sporto šakų programas, iš jų:</t>
  </si>
  <si>
    <t xml:space="preserve">Finansuoti Vaikų mokymo plaukti veiklos programą, dalyvaujant projekte „Mokėk plaukti ir saugiau elgtis vandenyje“ </t>
  </si>
  <si>
    <t>300/14</t>
  </si>
  <si>
    <t>Įrengti  valstybinės reikšmės kelių nuorodas į savivaldybės kultūros paveldo objektus</t>
  </si>
  <si>
    <t>Parengti Akademijos parko tvarkybos ir techninius projektus ir atlikti darbus</t>
  </si>
  <si>
    <t>Atlikti Paberžės klebonijos ir svirno restauravimo ir remonto darbus</t>
  </si>
  <si>
    <t xml:space="preserve">Remontuoti Akademijos kultūros centrą </t>
  </si>
  <si>
    <t>6900</t>
  </si>
  <si>
    <t>Finansuotų vaikų dienos centrų  skaičius/veiklose dalyvavusių vaikų, jaunuolių  skaičius</t>
  </si>
  <si>
    <t>~335</t>
  </si>
  <si>
    <t>Įrengti vandens transporto priemonių nuleidimo vietą Angirių tvenkinyje</t>
  </si>
  <si>
    <t>Įrengtų aplinkai draugiškų priemonių skaičius</t>
  </si>
  <si>
    <t>Parengtos techninės dokumentacijos skaičius/ įrengtos gatvės dalis, m</t>
  </si>
  <si>
    <t>Parengti bendrojo ir ikimokyklinio ugdymo įstaigų (skyrių) pastatų modernizavimo technines dokumentacijas ir atlikti darbus</t>
  </si>
  <si>
    <r>
      <t>Parengti Babėnų kvartalo gatvių įrengimo projektus ir įrengti gatves (II etapas) (</t>
    </r>
    <r>
      <rPr>
        <i/>
        <sz val="9"/>
        <rFont val="Times New Roman"/>
        <family val="1"/>
        <charset val="186"/>
      </rPr>
      <t xml:space="preserve">Pergalės g., Žilvičių g., Draugystės g., Saulėlydžio g., Alksnių g., Daumantų g., Karklų g., Vyšnių sk., Jubiliejaus ir Kosmonautų g. akligatviai) </t>
    </r>
  </si>
  <si>
    <t>Atlikti kultūros paveldo objektų ar objektų, esančių kultūros paveldo teritorijų prieigose tvarkybos darbus seniūnijose</t>
  </si>
  <si>
    <r>
      <t xml:space="preserve">Rekonstruoti miesto gatvių šaligatvius </t>
    </r>
    <r>
      <rPr>
        <i/>
        <sz val="9"/>
        <rFont val="Times New Roman"/>
        <family val="1"/>
        <charset val="186"/>
      </rPr>
      <t>(Lakštingalų g.,  Sporto takas, Rasos g., Aušros  g.,Liaudies g., S.Dariaus ir Girėno g., Liepų al, )</t>
    </r>
  </si>
  <si>
    <t>Įgyvendinti visuomenės aplinkosauginio švietimo priemones</t>
  </si>
  <si>
    <t>Organizuoti ir užtikrinti Kultūros ir sporto skyriaus veiklą kūno kultūros ir sporto srityje</t>
  </si>
  <si>
    <t>~1197</t>
  </si>
  <si>
    <t>Asmenų gaunančių išmokas, skaičius</t>
  </si>
  <si>
    <t>Įrengti, rekonstruoti, išplėsti vandentiekio ir/ar nuotekų tinklus Kėdainių mieste (Algirdo g., Parakinės g., Rūtų g., Pievų g., Šviesos g. )</t>
  </si>
  <si>
    <t>Parengtos techninės dokumentacijos skaičius/Atlikta einamaisiais metais numatytų darbų, proc.</t>
  </si>
  <si>
    <t>Atnaujinti ir plėsti Kėdainių rajono savivaldybės sporto infrastruktūrą, pritaikyti ją šiuolaikiniams poreikiams</t>
  </si>
  <si>
    <t>Parengtos tvarkybos dokumentacijos skaičius / Suremontuotų objektų skaičius</t>
  </si>
  <si>
    <t xml:space="preserve">Įrengti biologinius ar individualius  nuotekų valymo įrenginius </t>
  </si>
  <si>
    <t>Įgyvendinti projektą "Kėdainių gatvių apšvietimo modernizavimas"</t>
  </si>
  <si>
    <t xml:space="preserve">Atliktų, einamaisiais metais numatytų darbų, proc. </t>
  </si>
  <si>
    <t xml:space="preserve">Paklausimų, telefonu internetu, centre teikimas, val. </t>
  </si>
  <si>
    <t>Kėdainių rajono savivaldybės smulkaus verslo rėmimo fondo administravimas</t>
  </si>
  <si>
    <t xml:space="preserve">Verslo aplinkos  statistikos duomenų  analizė, val. </t>
  </si>
  <si>
    <t>savivaldybės administracijos, Kėdainių TVIC ir verslą vienijančių asociacijų bendradarbiavimo stiprinimas</t>
  </si>
  <si>
    <t>Įgyvendinti projektą "Kėdainių miesto viešosios infrastruktūros, svarbios verslui, atnaujinimas ir plėtra"</t>
  </si>
  <si>
    <t>Teikti vienkartinę išmoką gimus vaikui Lietuvos Respublikos teritorijoje ir gyvenančiam Kėdainių rajono savivaldybėje</t>
  </si>
  <si>
    <r>
      <t>Užtikrinti gyventojų saugumą, diegiant vaizdo stebėjimo ir saugumo priemones mieste</t>
    </r>
    <r>
      <rPr>
        <b/>
        <sz val="10"/>
        <rFont val="Times New Roman"/>
        <family val="1"/>
        <charset val="186"/>
      </rPr>
      <t xml:space="preserve"> </t>
    </r>
  </si>
  <si>
    <t>Gerinti savivaldybės administracijos darbo kokybę, atnaujinant (diegiant) informacines sistemas, kompiuterinę įrangą,  užtikrinant sisteminį viešųjų ir administracinių paslaugų modernizavimą</t>
  </si>
  <si>
    <t>Įsigytos / palaikomos pacientų eilių valdymo sistemos įrangos skaičius</t>
  </si>
  <si>
    <t>Finansuoti dienos socialinės globos paslaugų teikimą Kėdainių socialinės globos namuose</t>
  </si>
  <si>
    <t>Prašymų, į kuriuos atsakymai fiziniams asmenims pateikti per įstatymais nustatytus terminus
dalis, nuo visų gautų prašymų, proc.</t>
  </si>
  <si>
    <t>Sudaryti saugias ugdymo sąlygas įstaigose, vykdančiose ugdymo programas</t>
  </si>
  <si>
    <t>Vykdyti WiFi prieigų tinklo plėtrą miesto ir rajono viešosiose erdvėse</t>
  </si>
  <si>
    <t>Įrengtų WiFi prieigos taškų  skaičius (kasmet)</t>
  </si>
  <si>
    <t>Vykdyti pirminės asmens sveikatos priežiūros paslaugų prieinamumo ir kokybės užtikrinimo Kėdainių rajono kaimiškųjų vietovių gyventojams 2017–2023 m. programą</t>
  </si>
  <si>
    <t>~1</t>
  </si>
  <si>
    <t>2/100</t>
  </si>
  <si>
    <t>Kompensuoti patirtas išlaidas už skiepijimo nuo COVID-19 ligos (koronaviruso infekcijos) paslaugas</t>
  </si>
  <si>
    <t>Paskiepytų vakcina gyventojų procentinė dalis (ne mažiau)</t>
  </si>
  <si>
    <t>Įrengti medicinos punktą Langakių kaime</t>
  </si>
  <si>
    <t>Gyventojų, galinčių pasinaudoti paslaugomis, skaičius</t>
  </si>
  <si>
    <t>~320</t>
  </si>
  <si>
    <t>Kulto pastatų skaičius, kuriems skirtas finansavimas tvarkybos darbams atlikti</t>
  </si>
  <si>
    <t>1/1/1</t>
  </si>
  <si>
    <t>~1100</t>
  </si>
  <si>
    <t>~944</t>
  </si>
  <si>
    <t>IŠ viso SK</t>
  </si>
  <si>
    <t>Parengti vandentiekio ir nuotekų tinklų įrengimo  Krakių miestelio Klaipėdos, Lauko, Neries, Miško  ir P.Lukšio gatvėse techninę dokumentaciją ir atlikti darbus</t>
  </si>
  <si>
    <t>75</t>
  </si>
  <si>
    <t>Vykdyti trūkstamos sveikatos priežiūros specialistų skatinimo dirbti Kėdainių rajono savivaldybės viešosiose asmens priežiūros įstaigose 2022-2026 m. programą</t>
  </si>
  <si>
    <t>Vykdyti anestezijos paslaugų vaikams ir suaugusiesiems kokybės gerinimo Kėdainių rajono savivaldybėje 2022-2027 m. programą</t>
  </si>
  <si>
    <t>Vykdyti rentgeno paslaugų atnaujinimo, kokybės gerinimo Kėdainių rajono savivaldybėje 2022-2027 m. programą</t>
  </si>
  <si>
    <t xml:space="preserve">Įsigytos įrangos skaičius / atliktų rentgenologinių tyrimų skaičius </t>
  </si>
  <si>
    <t>1/5000</t>
  </si>
  <si>
    <t>2/1482</t>
  </si>
  <si>
    <t>Patalpų, kuriose įrengta vėdinimo (kondicionavimo) sistema, skaičius</t>
  </si>
  <si>
    <t>Finansuoti Kėdainių rajono moterų krizių centro  veiklos programą</t>
  </si>
  <si>
    <t>Asmenų, kuriems suteikta psichologinė, konsultacinė pagalba</t>
  </si>
  <si>
    <t>Globojamų asmenų skaičius/globojamų asmenų, kuriems teikiamos paslaugos procentas, palyginus su visais asmenimis, kuriems nustatytas paslaugos poreikis</t>
  </si>
  <si>
    <t>210/98</t>
  </si>
  <si>
    <t>340</t>
  </si>
  <si>
    <t>8/155</t>
  </si>
  <si>
    <t xml:space="preserve">Atnaujinti Kėdainių miesto ir rajono progimnazijų ir gimnazijų stadionus /sporto aikštynus  </t>
  </si>
  <si>
    <t>Finansuoti Atviro jaunimo centro ir Atvirųjų jaunimo erdvių veiklos projektus</t>
  </si>
  <si>
    <t>Atliktų tyrimų skaičius</t>
  </si>
  <si>
    <t>Organizuoti Tarptautinės jaunimo dienos renginį</t>
  </si>
  <si>
    <t xml:space="preserve">Dalyvauti jaunimo užimtumo vasarą ir integracijos į darbo rinką programoje </t>
  </si>
  <si>
    <t>Pagal programą įdarbintų 14-18 m. jaunuolių skaičius</t>
  </si>
  <si>
    <t>Skatinti nevyriausybinių organizacijų, bendruomeninių organizacijų plėtrą rajone</t>
  </si>
  <si>
    <t>Paskatintų iniciatyvų bei suorganizuotų veiklų skaičius</t>
  </si>
  <si>
    <t xml:space="preserve">Prižiūrėti ir tvarkyti bendro naudojimo teritorijas, įsigyti teritorijų priežiūrai reikalingą įrangą </t>
  </si>
  <si>
    <t>Modernizuoti seniūnijų administracinius  pastatus</t>
  </si>
  <si>
    <t xml:space="preserve">Informacijos sklaida, val. </t>
  </si>
  <si>
    <t>Informacijos apie Savivaldybės veiklą, sprendimus, projektus, renginius spaudoje, interneto svetainėje, televizijoje, socialiniuose tinkluose, leidiniuose ir kt. žiniasklaidos priemonėse skleidimas</t>
  </si>
  <si>
    <t>Užimta vieta LFF pirmosios lygos pirmenybėse / žiūrovų stebinčių rungtynes skaičiaus vidurkis/ sportinių-mokomųjų stovyklų skaičius/išugdytų kėdainiečių, atstovaujančių FK "Nevėžis" suaugusiųjų komandoje skaičius</t>
  </si>
  <si>
    <t xml:space="preserve">Įvairaus amžiaus grupių šalies bokso čempionatuose iškovotų medalių skaičius/tarptautinėse bokso varžybose iškovotų medalių skaičius/sporto treniruočių stovyklų skaičius/paruoštų boksininkų šalies bokso rinktinei skaičius </t>
  </si>
  <si>
    <t>Sportuojančių vaikų skaičius/ dalyvaujančių LFF vaikų pirmenybėse komandų skaičius/FK "Nevėžis" vyrų komandos papildymas jaunais žaidėjais skaičius</t>
  </si>
  <si>
    <t>250/7/6</t>
  </si>
  <si>
    <t>Atlikti archeologinius ir kitus tyrinėjimus kultūros paveldo teritorijose, vykdyti paveldo objektams parengtų tvarkybos projektų ekspertizę, parengti sąmatas</t>
  </si>
  <si>
    <t>Einamaisiais metais numatomų atlikti tyrinėjimų/ Ekspertuotų projektų skaičius</t>
  </si>
  <si>
    <t>1/2</t>
  </si>
  <si>
    <t>Vykdyti Kėdainių rajono Saviečių kadastrinės vietovės Mėklos sausinimo sistemos melioracijos griovių ir juose esančių statinių rekonstrukciją</t>
  </si>
  <si>
    <t>Atlikti Bakainių piliakalnio su priešpiliu ir papiliu, priešpilio tvarkybos darbus</t>
  </si>
  <si>
    <t xml:space="preserve">Įgyvendinti dalyvaujamojo biudžeto iniciatyvų projektus "Justinavos pliažas" ir "Tako iki kabančio tilto per Nevėžį Surviliškyje sutvarkymas" </t>
  </si>
  <si>
    <t>Atnaujintų viešųjų erdvių, pritaikytų gyventojų poreikiams, skaičius</t>
  </si>
  <si>
    <t>~360</t>
  </si>
  <si>
    <t>1 / ~300</t>
  </si>
  <si>
    <t>Atnaujinti Kėdainių muzikos mokyklos pastato fasadą, laiptus į rūsį</t>
  </si>
  <si>
    <t>Grupių, klasių ir egzaminų centrų skaičius, kuriose įrengta vėdinimo (kondicionavimo) sistema</t>
  </si>
  <si>
    <t>Rekonstruojamų/naujai paklotų vandentiekio ir nuotekų tinklų, km</t>
  </si>
  <si>
    <t>Įrengtų/tvarkomų informacinių ženklinimo infrastruktūros objektų skaičius</t>
  </si>
  <si>
    <t>Vykdyti bešeimininkių ir bepriežiūrių gyvūnų surinkimą, gaudymą bei karantinavimą</t>
  </si>
  <si>
    <t>Rengti specialiuosius, bendruosius, detaliuosius, geodezinius planus bei  topografines nuotraukas</t>
  </si>
  <si>
    <t>5-6 /300/8/6</t>
  </si>
  <si>
    <t>Suprojektuota vandentiekio ir nuotekų tinklų, m</t>
  </si>
  <si>
    <t xml:space="preserve"> Rekonstruoti/įrengti/modernizuoti Kėdainių rajono  gatvių apšvietimą</t>
  </si>
  <si>
    <t>Atlikti vietinės reikšmės kelių ir gatvių  inventorizaciją, kokybės kontrolę, diegti saugaus eismo ir darnaus judumo priemones</t>
  </si>
  <si>
    <t>Parengti projektus ir rekonstruoti/ remontuoti, Janonio g., V, Svirskio g., Kruopinių g., Elevatoriaus g. (nuo pervažos ties įmonėmis), Liepų al. gatves)</t>
  </si>
  <si>
    <t xml:space="preserve">Einamaisiais metais numatyta atlikti darbų </t>
  </si>
  <si>
    <t>Vykdyti gyvūnų augintinių gerovės ir apsaugos 2020-2024 m. prevencinę programą</t>
  </si>
  <si>
    <t xml:space="preserve">VšĮ "Veržlusis Nevėžis" krepšinio komandos Kėdainių "Nevėžis - Optibet" veiklos programai </t>
  </si>
  <si>
    <t xml:space="preserve">Vykdyti rezistentų paminklinio akmens ir teritorijos apimančios masinę kapavietę sutvarkymo darbus (Skongalio g.) </t>
  </si>
  <si>
    <t>Atlikti moksliniai taikomieji tyrimai / parengta projektinė dokumentacija / einamaisiais metais numatyta atliktų darbų</t>
  </si>
  <si>
    <t>1/0/0</t>
  </si>
  <si>
    <t>Kompleksiškai sutvarkyti ir pritaikyti bendruomenei ir verslui Kėdainių miesto viešąsias erdves (miesto parko, universalaus daugiafunkcio aikštyno prieigos)</t>
  </si>
  <si>
    <t>Parengti nuotekų tinklų įrengimo Josvainių mstl. P.Cvirkos g. projektą</t>
  </si>
  <si>
    <t>1/~328</t>
  </si>
  <si>
    <t xml:space="preserve">Rekonstruoti šaligatvius pagal projektą "Kėdainių miesto Birutės, J.Basanavičiaus, Dotnuvos gatvių rekonstrukcija" </t>
  </si>
  <si>
    <t xml:space="preserve">Parengti projektus ir atnaujinti hidrotechninius įrenginius </t>
  </si>
  <si>
    <t>1/3000/  5000</t>
  </si>
  <si>
    <t>Įsigytos įrangos skaičius/ vidutinis atliktų ultragarsinių tyrimų skaičius</t>
  </si>
  <si>
    <t xml:space="preserve">Įsigytos įrangos skaičius /atliktų bendrųjų anestezijų skaičius per metus </t>
  </si>
  <si>
    <t xml:space="preserve">Vykdyti tinkamų ir saugių darbo sąlygų užtikrinimo, įrengiant vėdinimo bei kondicionavimo sistemas VšĮ PSPC 2022-2026 m. programą  </t>
  </si>
  <si>
    <t>Parengtos techninės dokumentacijos skaičius/ atnaujinamų objektų skaičius</t>
  </si>
  <si>
    <t>Užimta vieta 2021/2022m. LKL čempionate/ žiūrovų stebinčių rungtynes skaičiaus vidurkis/socialinių projektų krašto bendruomenei skaičius / vasaros stovyklų kėdainiečiams vaikams skaičius</t>
  </si>
  <si>
    <t>01.   02</t>
  </si>
  <si>
    <t>01.   03</t>
  </si>
  <si>
    <t>01.   04</t>
  </si>
  <si>
    <t>01.  05</t>
  </si>
  <si>
    <r>
      <t xml:space="preserve">Rekonstruoti, tvarkyti ir vykdyti gatvių priežiūrą  </t>
    </r>
    <r>
      <rPr>
        <u/>
        <sz val="10"/>
        <rFont val="Times New Roman"/>
        <family val="1"/>
        <charset val="186"/>
      </rPr>
      <t>mieste,</t>
    </r>
    <r>
      <rPr>
        <sz val="10"/>
        <rFont val="Times New Roman"/>
        <family val="1"/>
        <charset val="186"/>
      </rPr>
      <t xml:space="preserve"> atlikti kelių ir gatvių kokybės kontrolę, techninę priežiūrą, techninių projektų ekspertizę, eismo saugumo auditus                                            </t>
    </r>
    <r>
      <rPr>
        <b/>
        <sz val="10"/>
        <rFont val="Times New Roman"/>
        <family val="1"/>
        <charset val="186"/>
      </rPr>
      <t>iš kurių:</t>
    </r>
  </si>
  <si>
    <r>
      <t xml:space="preserve">Tvarkyti ir plėtoti </t>
    </r>
    <r>
      <rPr>
        <u/>
        <sz val="10"/>
        <rFont val="Times New Roman"/>
        <family val="1"/>
        <charset val="186"/>
      </rPr>
      <t>kaimiškųjų seniūnijų</t>
    </r>
    <r>
      <rPr>
        <sz val="10"/>
        <rFont val="Times New Roman"/>
        <family val="1"/>
        <charset val="186"/>
      </rPr>
      <t xml:space="preserve"> kelius ir gatves, atlikti kelių ir gatvių kokybės kontrolę, techninę priežiūrą, techninių projektų ekspertizę, eismo saugumo auditus</t>
    </r>
  </si>
  <si>
    <t>~60</t>
  </si>
  <si>
    <t>~40</t>
  </si>
  <si>
    <t xml:space="preserve">Parengti buitinių nuotekų tinklų įrengimo ir išplėtimo projektą   Surviliškio kaime </t>
  </si>
  <si>
    <t>Suorganizuotas verslininkų pagerbimo renginys ,,Verslo diena" ir nominuoti verslininkus pagal patvirtintus konkurso nuostatus</t>
  </si>
  <si>
    <t>Koordinuoti koordinuotai teikiamas paslaugas vaikams nuo gimimo iki 18 m. ir vaiko atstovams</t>
  </si>
  <si>
    <r>
      <t>Savivaldybės biudžetas</t>
    </r>
    <r>
      <rPr>
        <b/>
        <sz val="12"/>
        <rFont val="Times New Roman"/>
        <family val="1"/>
        <charset val="186"/>
      </rPr>
      <t xml:space="preserve"> SB</t>
    </r>
  </si>
  <si>
    <r>
      <t xml:space="preserve">Valstybės biudžeto specialiosios tikslinės dotacijos lėšos </t>
    </r>
    <r>
      <rPr>
        <b/>
        <sz val="12"/>
        <rFont val="Times New Roman"/>
        <family val="1"/>
        <charset val="186"/>
      </rPr>
      <t>SBVB</t>
    </r>
  </si>
  <si>
    <r>
      <t xml:space="preserve">Aplinkos apsaugos rėmimo specialiosios programos lėšos </t>
    </r>
    <r>
      <rPr>
        <b/>
        <sz val="12"/>
        <rFont val="Times New Roman"/>
        <family val="1"/>
        <charset val="186"/>
      </rPr>
      <t>AA</t>
    </r>
  </si>
  <si>
    <r>
      <t xml:space="preserve">Iš pajamų už suteiktas paslaugas lėšos </t>
    </r>
    <r>
      <rPr>
        <b/>
        <sz val="12"/>
        <rFont val="Times New Roman"/>
        <family val="1"/>
        <charset val="186"/>
      </rPr>
      <t>ĮP</t>
    </r>
  </si>
  <si>
    <r>
      <t>Skolintos lėšos</t>
    </r>
    <r>
      <rPr>
        <b/>
        <sz val="12"/>
        <rFont val="Times New Roman"/>
        <family val="1"/>
        <charset val="186"/>
      </rPr>
      <t xml:space="preserve"> SK</t>
    </r>
  </si>
  <si>
    <r>
      <t xml:space="preserve">Kelių priežiūros ir plėtros programos lėšos </t>
    </r>
    <r>
      <rPr>
        <b/>
        <sz val="12"/>
        <rFont val="Times New Roman"/>
        <family val="1"/>
        <charset val="186"/>
      </rPr>
      <t>KPP</t>
    </r>
  </si>
  <si>
    <r>
      <t xml:space="preserve">Europos Sąjungos lėšos, užsienio fondų lėšos </t>
    </r>
    <r>
      <rPr>
        <b/>
        <sz val="12"/>
        <rFont val="Times New Roman"/>
        <family val="1"/>
        <charset val="186"/>
      </rPr>
      <t>ES</t>
    </r>
  </si>
  <si>
    <r>
      <t xml:space="preserve">Valstybės biudžeto lėšos </t>
    </r>
    <r>
      <rPr>
        <b/>
        <sz val="12"/>
        <rFont val="Times New Roman"/>
        <family val="1"/>
        <charset val="186"/>
      </rPr>
      <t>VB</t>
    </r>
  </si>
  <si>
    <r>
      <t xml:space="preserve">Privačios – investuotojų lėšos </t>
    </r>
    <r>
      <rPr>
        <b/>
        <sz val="12"/>
        <rFont val="Times New Roman"/>
        <family val="1"/>
        <charset val="186"/>
      </rPr>
      <t>PR</t>
    </r>
  </si>
  <si>
    <r>
      <t xml:space="preserve">Kiti finansavimo šaltiniai </t>
    </r>
    <r>
      <rPr>
        <b/>
        <sz val="12"/>
        <rFont val="Times New Roman"/>
        <family val="1"/>
        <charset val="186"/>
      </rPr>
      <t>KT</t>
    </r>
  </si>
  <si>
    <t xml:space="preserve">Sutvirtinti pažeistus Dotnuvėlės upelio krantus </t>
  </si>
  <si>
    <t>Parengtos investicinės dokumentacijos skaičius</t>
  </si>
  <si>
    <t>Patvirtintų  planų skaičius</t>
  </si>
  <si>
    <t xml:space="preserve">Įrengta vandentiekio ir nuotekų tinklų, m </t>
  </si>
  <si>
    <t xml:space="preserve">Einamaisiais metais atlikta numatytų darbų, proc. </t>
  </si>
  <si>
    <t>Naujai atvykusių dirbti  į Kėdainių PSPC bei Kėdainių ligoninę specialistų  skaičius</t>
  </si>
  <si>
    <t>Vykdyti E. sveikatos informacinės sistemos diegimo,  palaikymo ir tobulinimo VšĮ PSPC  ir VšĮ Kėdainių ligoninėje 2022-2026 m. programą</t>
  </si>
  <si>
    <t>Atlikti jaunimo problematikos tyrimą</t>
  </si>
  <si>
    <t>Suorganizuotų renginius skaičius</t>
  </si>
  <si>
    <t>Organizuoti Gyvūnų globos organizacijų rengiamų bešeimininkių kačių kastravimo programų įgyvendinimą</t>
  </si>
  <si>
    <t>Parengti vandentiekio ir nuotekų tinklų, nuotekų valyklos įrengimo  Langakių k. techninį projektą</t>
  </si>
  <si>
    <t xml:space="preserve">Užtikrinti 2022 metais Lietuvos Respublikos piniginės socialinės paramos nepasiturintiems gyventojams įstatymo įgyvendinimą dėl padidėjusių išlaidų būsto šildymo išlaidų kompensacijoms teikti </t>
  </si>
  <si>
    <t>Funkcijos vykdymo užtikrinimas</t>
  </si>
  <si>
    <t>Rekonstruotų griovių ilgis</t>
  </si>
  <si>
    <t xml:space="preserve">Teikti ir administruoti asmeninę pagalbą </t>
  </si>
  <si>
    <t>Atnaujinti Kėdainių J.Paukštelio progimnazijos vidaus erdves</t>
  </si>
  <si>
    <t xml:space="preserve">SB </t>
  </si>
  <si>
    <t xml:space="preserve">Einamaisiais metais numatyta atlikti darbų, proc. </t>
  </si>
  <si>
    <t xml:space="preserve">Įrengti reikalingą infrastruktūrą atlikėjams prie Kėdainių miesto parko didžiosios scenos </t>
  </si>
  <si>
    <t>Parengta vizija/techninė dokumentacija/ įrengta persirengimo/ poilsio/laukimo infrastruktūra atlikėjams</t>
  </si>
  <si>
    <t>1/4</t>
  </si>
  <si>
    <t xml:space="preserve">Įgyvendinti kultūros paveldo objektų, esančių Kėdainių rajono savivaldybės teritorijoje ir kultūros paveldo statinių, esančių Kėdainių senamiesčio dalyje išsaugojimo darbų finansavimo programą </t>
  </si>
  <si>
    <t>Tvarkomų kultūros paveldo objektų ar kultūros paveldo statinių skaičius</t>
  </si>
  <si>
    <t>27/23</t>
  </si>
  <si>
    <t>Parengtų specialiųjų planų skaičius</t>
  </si>
  <si>
    <t xml:space="preserve">Teikti Metų žemdirbio apdovanojimą </t>
  </si>
  <si>
    <t>Teikti apdovanojimus aukšto meistriškumo sportininkams ir jų treneriams už sporto pasiekimus</t>
  </si>
  <si>
    <t xml:space="preserve">Teiktų premijų skaičius (ne mažiau) </t>
  </si>
  <si>
    <t>04 SPORTO VEIKLOS PLĖTRA</t>
  </si>
  <si>
    <t xml:space="preserve">Parengti Senojo Upytės kelio specialųjį planą ("Isos slėnis") </t>
  </si>
  <si>
    <t>Veiklos/darbo/ veiksmo kodas</t>
  </si>
  <si>
    <t>Veiklos/darbo/ veiksmo pavadinimas</t>
  </si>
  <si>
    <t>Atsakingi vykdytojai</t>
  </si>
  <si>
    <t>Proceso/indėlio vertinimo kriterijai</t>
  </si>
  <si>
    <t>Kėdainių rajono savivaldybės administracijos 2022 metų veiklos planas</t>
  </si>
  <si>
    <t>Švietimo skyrius</t>
  </si>
  <si>
    <t>Administracijos direktorius</t>
  </si>
  <si>
    <t>Programų konkurso organizavimas, konsultacijos, paraiškų ir sutarčių derinimas, veiklų stebėjimas, vertinimas, ataskaitų teikimas</t>
  </si>
  <si>
    <t>Mokyklose besimokančių gabių mokinių, per vienerius mokslo metus pasiekusių puikių mokymosi rezultatų, įvertinimas ir paskatinimas</t>
  </si>
  <si>
    <t>Švietimo įstaigų veiklos koordinavimas, ugdymo proceso stebėjimas, analizavimas</t>
  </si>
  <si>
    <t>Savivaldybės mokytojų kompetencijų, veiklos rezultatų įvertinimas ir paskatinimas profesinei bei kūrybinei iniciatyvai</t>
  </si>
  <si>
    <t>Numatomi 2022-ųjų m. asignavimai, tūkst. Eur</t>
  </si>
  <si>
    <t>Rangos darbų koordinavimas, rangovo prisiimtų sutartinių įsipareigojimų vykdymo kontrolė</t>
  </si>
  <si>
    <t>Statybos ir turto skyrius</t>
  </si>
  <si>
    <t>Projekto koordinavimas, rangos darbų koordinavimas, rangovo prisiimtų sutartinių įsipareigojimų vykdymo kontrolė</t>
  </si>
  <si>
    <t>Statybos ir turto skyrius, Strateginio planavimo ir investicijų skyrius</t>
  </si>
  <si>
    <t>Priemonės įgyvendinimo  koordinavimas</t>
  </si>
  <si>
    <t>Kėdainių l/d "Vyturėlis" ir Kėdainių l/d. "Varpelis" modernizavimo techninės dokumentacijos rengimo sutarčių koordinavimas, rangos konkurso viešojo pirkimo organizavimas, sutarčių koordinavimas, įsipareigojimų vykdymo kontrolė</t>
  </si>
  <si>
    <t>Techninės dokumentacijos ir rangos darbų pirkimo viešojo konkurso  organizavimas, sutarčių koordinavimas, teikėjų prisiimtų sutartinių įsipareigojimų vykdymo kontrolė</t>
  </si>
  <si>
    <t xml:space="preserve">Programos priemonių sveikatos projektų konkurso organizavimas, sutarčių su vykdytojais parengimas, priemonių įgyvendinimo koordinavimas ir kontrolė; užkrečiamųjų ligų plano priemonių vykdymo kontrolė     </t>
  </si>
  <si>
    <t>Vyr. specialistė (savivaldybės gydytoja)</t>
  </si>
  <si>
    <t>Neveiksniais pripažintų asmenų būklės peržiūrėjimo organizavimas</t>
  </si>
  <si>
    <t>Socialinės paramos skyrius</t>
  </si>
  <si>
    <t>Sutarčių su vykdytojais suderinimas, priemonių koordinavimas ir vykdymo  kontrolė</t>
  </si>
  <si>
    <t>Strateginio planavimo ir investicijų skyrius</t>
  </si>
  <si>
    <t>Projekto koordinavimas, įrangos/prekių įsigijimo sutarčių koordinavimas, tiekėjo prisiimtų sutartinių įsipareigojimų vykdymo kontrolė</t>
  </si>
  <si>
    <t>Statybos ir turto skyrius,                      Vyr. specialistė (savivaldybės gydytoja)</t>
  </si>
  <si>
    <t>Programos įgyvendinimo koordinavimas</t>
  </si>
  <si>
    <t>Priemonės koordinavimas</t>
  </si>
  <si>
    <t>Koordinavimas, duomenų suvedimas į programą "Parama"</t>
  </si>
  <si>
    <t>Koordinavimas, duomenų suvedimas į programą "Parama", informacijos teikimas švietimo įstaigų vadovams</t>
  </si>
  <si>
    <t>Koordinavimas, apmokėjimas už suteiktas paslaugas ne savivaldybės pavaldumo globos įstaigoms</t>
  </si>
  <si>
    <t xml:space="preserve"> Informacijos rinkimas, ikimokyklinių įstaigų užmokesčio už vaikų išlaikymą analizė</t>
  </si>
  <si>
    <t>Koordinavimas, duomenų rinkimas, apmokėjimas maitinimo paslaugų teikėjams bei įstaigoms</t>
  </si>
  <si>
    <t>Socialinės paramos skyrius, Apskaitos skyrius</t>
  </si>
  <si>
    <t>Asmenų konsultavimas, prašymų priėmimas, Duomenų suvedimas į programą</t>
  </si>
  <si>
    <t>Koordinavimas, Duomenų suvedimas į programą "Parama"</t>
  </si>
  <si>
    <t>Projektų konkurso organizavimas, projektų koordinavimas, sutarčių vykdymo kontrolė</t>
  </si>
  <si>
    <t>Poreikio identifikavimas, viešųjų pirkimų organizavimas, sutarties vykdymo koordinavimas</t>
  </si>
  <si>
    <t>Asmenų konsultavimas, prašymų priėmimas, Duomenų suvedimas į programą "Parama"</t>
  </si>
  <si>
    <t>Asmenų konsultavimas, prašymų priėmimas, sąrašų sudarymas, duomenų vedimas į SPIS programą</t>
  </si>
  <si>
    <t>Apmokėjimas už suteiktas paslaugas ne savivaldybės pavaldumo globos įstaigoms</t>
  </si>
  <si>
    <t>Apskaitos skyrius, Socialinės paramos skyrius</t>
  </si>
  <si>
    <t xml:space="preserve">Apmokėjimų užtikrinimas paslaugų teikėjams </t>
  </si>
  <si>
    <t>Apskaitos skyrius</t>
  </si>
  <si>
    <t>Koordinavimas, duomenų teikimas paslaugų teikėjams</t>
  </si>
  <si>
    <t>Išmokų pervedimas</t>
  </si>
  <si>
    <t>Metų socialinio darbuotojo konkurso organizavimas</t>
  </si>
  <si>
    <t>Duomenų ir pateisinamųjų dokumentų iš vežėjų ir įstaigų rinkimas, sisteminimas, analizė ir teikimas Apskaitos bei Biudžeto ir finansų skyriams</t>
  </si>
  <si>
    <t>Programos vykdymo kontrolė</t>
  </si>
  <si>
    <t>Projekto koordinavimas</t>
  </si>
  <si>
    <t>Sutarčių  sudarymas, programų įgyvendinimo priežiūros organizavimas</t>
  </si>
  <si>
    <t xml:space="preserve">Projekto koordinavimas, viešųjų pirkimų organizavimas, sutarčių vykdymo kontrolė </t>
  </si>
  <si>
    <t>Strateginio planavimo ir investicijų skyrius, Statybos ir turto skyrius, Socialinės paramos skyrius</t>
  </si>
  <si>
    <t>Poreikio surinkimas, informacijos susisteminimas, komisijos darbo organizavimas, viešųjų pirkimų organizavimas, rangovo prisiimtų sutartinių įsipareigojimų vykdymo kontrolė</t>
  </si>
  <si>
    <t>Socialinės paramos skyrius, Statybos ir turto skyrius</t>
  </si>
  <si>
    <t>Poreikio surinkimas, viešųjų pirkimų organizavimas, rangovo prisiimtų sutartinių įsipareigojimų vykdymo kontrolė</t>
  </si>
  <si>
    <t>Strateginio planavimo ir investicijų skyrius, Statybos ir turto skyrius</t>
  </si>
  <si>
    <t xml:space="preserve">Projekto koordinavimas, sutarčių vykdymo kontrolė </t>
  </si>
  <si>
    <t>Kūno kultūros ir sporto politikos formavimas ir įgyvendinimo užtikrinimas</t>
  </si>
  <si>
    <t>Kultūros ir sporto skyrius</t>
  </si>
  <si>
    <t>Sportinės veiklos organizavimas, koordinavimas</t>
  </si>
  <si>
    <t xml:space="preserve"> Prioritetinių sporto šakų  paraiškų finansavimui organizavimas, sutarčių su vykdytojais suderinimas, veiklos vykdymo kontrolė</t>
  </si>
  <si>
    <t>Projekto koordinavimas, rangovo prisiimtų sutartinių įsipareigojimų vykdymo kontrolė</t>
  </si>
  <si>
    <t>Lietuvos Respublikos ir Savivaldybės kultūros politikos nuostatų įgyvendinimas, kultūros įstaigų veiklos koordinavimas</t>
  </si>
  <si>
    <t>Rajoninių renginių, konkursų, dalyvavimo regioniniuose ir respublikiniuose renginiuose bei konkursuose koordinavimas ir finansavimas</t>
  </si>
  <si>
    <t>Kultūros projektų konkurso organizavimas</t>
  </si>
  <si>
    <t>Kėdainių krašto kultūros premijos konkurso organizavimas</t>
  </si>
  <si>
    <t>Česlavo Milošo premijos konkurso organizavimas</t>
  </si>
  <si>
    <t>Dalyvavimas tautinių kostiumų  ir instrumentų įsigijimo finansavimo konkurse</t>
  </si>
  <si>
    <t>Tarptautinių kultūros mainų organizavimas</t>
  </si>
  <si>
    <t xml:space="preserve">Jaunimo veiklos projektų konkurso organizavimas </t>
  </si>
  <si>
    <t>Vyr. specialistė (jaunimo reikalų koordinatorė)</t>
  </si>
  <si>
    <t xml:space="preserve">Sutarčių  sudarymas, programų įgyvendinimo priežiūros organizavimas, ataskaitų rinkimas </t>
  </si>
  <si>
    <t>Atvirųjų jaunimo erdvių veiklos projektų konkurso organizavimas</t>
  </si>
  <si>
    <t xml:space="preserve">Jaunimo savarankiškos veiklos plėtros konkurso organizavimas </t>
  </si>
  <si>
    <t>Paslaugų teikimo viešojo pirkimo konkurso organizavimas, sutarties koordinavimas, teikėjo prisiimtų sutartinių įsipareigojimų vykdymo kontrolė</t>
  </si>
  <si>
    <t>Priemonės organizavimas ir koordinavimas</t>
  </si>
  <si>
    <t xml:space="preserve">Nevyriausybinių organizacijų veiklos projektų konkurso organizavimas </t>
  </si>
  <si>
    <t>Vyr. specialistė (nevyriausybinių organizacijų koordinatorė)</t>
  </si>
  <si>
    <t xml:space="preserve">Rajono bendruomeninių organizacijų veiklos projektų konkurso organizavimas </t>
  </si>
  <si>
    <t>Sutarčių su strategijos vykdytoju ir projektų vykdytojais sudarymas</t>
  </si>
  <si>
    <t>Nevyriausybinių organizacijų ir bendruomeninės veiklos koordinavimas</t>
  </si>
  <si>
    <t xml:space="preserve"> Statybos ir turto skyrius</t>
  </si>
  <si>
    <t>Projekto koordinavimas, rangos darbų koordinavimas, salės kėdžių viešojo pirkimo organizavimas, rangovo bei tiekėjo prisiimtų sutartinių įsipareigojimų kontrolė</t>
  </si>
  <si>
    <t>Architektūros ir urbanistikos skyrius, Statybos ir turto skyrius</t>
  </si>
  <si>
    <t>Techninės dokumentacijos parengimo viešojo pirkimo organizavimas, tiekėjo prisiimtų sutartinių įsipareigojimų vykdymo kontrolė</t>
  </si>
  <si>
    <t>Rangos darbų viešojo pirkimo organizavimas, rangos darbų koordinavimas, rangovo prisiimtų sutartinių įsipareigojimų vykdymo kontrolė</t>
  </si>
  <si>
    <t>Nekilnojamųjų kultūros vertybių vertinimo medžiagos parengimo organizavimas ir koordinavimas (viešųjų pirkimų organizavimas ir koordinavimas)</t>
  </si>
  <si>
    <t>Architektūros ir urbanistikos skyrius</t>
  </si>
  <si>
    <t>Individualių apsaugos reglamentų nekilnojamiesiems kultūros objektams, vietovėms rengimas</t>
  </si>
  <si>
    <t>Priemonių įgyvendinimo koordinavimas</t>
  </si>
  <si>
    <t>Projekto, kurį vykdo Kėdainių PSPC, kofinansavimo užtikrinimas</t>
  </si>
  <si>
    <t>Techninės dokumentacijos atnaujinimas / Suremontuotų objektų skaičius</t>
  </si>
  <si>
    <t>Pašėtės koplytstulpio atnaujinimo darbų, rangovo prisiimtų sutartinių įsipareigojimų vykdymo kontrolė</t>
  </si>
  <si>
    <t>Gumbių koplytstulpio atnaujinimo darbų viešojo pirkimo organizavimas, darbų, rangovo prisiimtų sutartinių įsipareigojimų vykdymo kontrolė</t>
  </si>
  <si>
    <t>Informacinių lentelių prie karių palaidojimo vietų įrengimo koordinavimas</t>
  </si>
  <si>
    <t xml:space="preserve">Pagal poreikį </t>
  </si>
  <si>
    <t>Priemonės įgyvendinimo koordinavimas</t>
  </si>
  <si>
    <t>Rangos darbų Justinavoje viešojo pirkimo organizavimas, rangos darbų koordinavimas, rangovo prisiimtų sutartinių įsipareigojimų vykdymo kontrolė</t>
  </si>
  <si>
    <t>Rangos darbų Surviliškyje viešojo pirkimo organizavimas, rangos darbų koordinavimas, rangovo prisiimtų sutartinių įsipareigojimų vykdymo kontrolė</t>
  </si>
  <si>
    <t>Bendrasis skyrius</t>
  </si>
  <si>
    <t>Universalaus daugiafunkcio aikštyno triukšmo sienelės įrengimo viešojo pirkimo organizavimas, darbų koordinavimas, rangovo prisiimtų sutartinių įsipareigojimų vykdymo kontrolė</t>
  </si>
  <si>
    <t xml:space="preserve"> Techninės dokumentacijos rengimo viešųjų pirkimų organizavimas, paslaugų teikėjo  prisiimtų sutartinių įsipareigojimų vykdymo kontrolė</t>
  </si>
  <si>
    <t>Techninės dokumentacijos korektūros viešojo pirkimo organizavimas, tiekėjo prisiimtų sutartinių įsipareigojimų koordinavimas, rangos darbų viešojo pirkimo organizavimas, rangos darbų koordinavimas, rangovo prisiimtų sutartinių įsipareigojimų koordinavimas</t>
  </si>
  <si>
    <t>Savivaldybės administracijos III a. salės atnaujinimo projekto viešųjų pirkimų organizavimas, paslaugų teikėjo prisiimtų sutartinių įsipareigojimų vykdymo kontrolė</t>
  </si>
  <si>
    <t xml:space="preserve">Priemonės įgyvendinimo  koordinavimas </t>
  </si>
  <si>
    <t>Rangos darbų viešųjų pirkimų organizavimas (pagal poreikį), rangos darbų koordinavimas, rangovo prisiimtų sutartinių įsipareigojimų vykdymo kontrolė</t>
  </si>
  <si>
    <t>Projekto koordinavimas, viešųjų pirkimų organizavimas, rangos darbų koordinavimas, rangovo prisiimtų sutartinių įsipareigojimų vykdymo kontrolė</t>
  </si>
  <si>
    <t>Projekto koordinavimas,  rangovo prisiimtų sutartinių įsipareigojimų vykdymo kontrolė</t>
  </si>
  <si>
    <t>Viešųjų pirkimų organizavimas, rangos darbų koordinavimas, rangovo prisiimtų sutartinių įsipareigojimų vykdymo kontrolė</t>
  </si>
  <si>
    <t>Organizuoti inžinerinių tinklų perkėlimo darbus tvarkant miesto bei rajono gatves</t>
  </si>
  <si>
    <t xml:space="preserve">Viešųjų pirkimų organizavimas, rangos darbų vykdymo koordinavimas, rangovo prisiimtų sutartinių įsipareigojimų vykdymo kontrolė </t>
  </si>
  <si>
    <t>Statybos ir turto skyrius, Architektūros ir urbanistikos skyrius</t>
  </si>
  <si>
    <t>Įrengtas gręžinys/ pastatytų vandens kolonėlių /  gerinimo stočių skaičius/  techninio projekto parengimas</t>
  </si>
  <si>
    <t>Specialiųjų, detaliųjų, geodezinių planų rengimo viešųjų pirkimų organizavimas, teikiamų paslaugų koordinavimas, paslaugų teikėjo prisiimtų sutartinių įsipareigojimų vykdymo kontrolė</t>
  </si>
  <si>
    <t>Specialiojo plano rengimo viešųjų pirkimų organizavimas, teikiamų paslaugų koordinavimas, paslaugų teikėjo prisiimtų sutartinių įsipareigojimų vykdymo kontrolė</t>
  </si>
  <si>
    <t xml:space="preserve">Atlikti turto inventorizavimą, teisinę registraciją, parengti  dokumentus turto privatizavimui </t>
  </si>
  <si>
    <t>Savivaldybei nuosavybės teise priklausančio  turto dokumentų rengimas, sisteminimas ir teikimas kadastriniams matavimams ir teisinei registracijai atlikti</t>
  </si>
  <si>
    <t xml:space="preserve">Savivaldybei nuosavybės teise priklausančio  numatyto parduoti turto vertinimo organizavimas  </t>
  </si>
  <si>
    <t>Savivaldybės nuosavybės teise priklausančio   turto pardavimo procedūrų vykdymas</t>
  </si>
  <si>
    <t>Projektinių pasiūlymų, paraiškų ir kitos dokumentacijos parengimo organizavimas ir kontrolė</t>
  </si>
  <si>
    <t>Plano rengimo koordinavimas, teikėjo prisiimtų sutartinių įsipareigojimų vykdymo kontrolė</t>
  </si>
  <si>
    <t xml:space="preserve">Projektavimo viešojo pirkimo organizavimas, paslaugų teikėjo prisiimtų sutartinių įsipareigojimų vykdymo kontrolė </t>
  </si>
  <si>
    <t xml:space="preserve">Projektavimo paslaugų teikėjo prisiimtų sutartinių įsipareigojimų vykdymo kontrolė </t>
  </si>
  <si>
    <t>Projektavimo paslaugų teikėjo prisiimtų sutartinių įsipareigojimų vykdymo kontrolė, rangos darbų viešojo pirkimo organizavimas, rangos darbų koordinavimas, rangovo prisiimtų sutartinių įsipareigojimų vykdymo kontrolė</t>
  </si>
  <si>
    <t xml:space="preserve">Rangos darbų viešojo pirkimo organizavimas, rangos darbų koordinavimas, rangovo prisiimtų sutartinių įsipareigojimų vykdymo kontrolė </t>
  </si>
  <si>
    <t>Dalinis kompensavimas UAB "Kėdainių vandenys" už atliktus darbus</t>
  </si>
  <si>
    <t>Rangos sutarties vykdymo kontrolė, baldų/įrangos įsigijimo viešojo pirkimo organizavimas, tiekėjo prisiimtų sutartinių įsipareigojimų vykdymo kontrol, baldų bei reikiamos įrangos įsigijimo kordinavimas</t>
  </si>
  <si>
    <t>Sosnovskio barščio naikinimo rajono seniūnijose koordinavimas</t>
  </si>
  <si>
    <t>4</t>
  </si>
  <si>
    <t>2</t>
  </si>
  <si>
    <t xml:space="preserve">3 </t>
  </si>
  <si>
    <t>Individualių nuotekų valymo įrenginių kompensavimo tvarkos įgyvendinimas</t>
  </si>
  <si>
    <t xml:space="preserve">Kraujupio upelio papildymo minimaliam debetui Nevėžio upės vandeniu užtikrinti </t>
  </si>
  <si>
    <t>Žemės ūkio ir aplinkosaugos skyrius</t>
  </si>
  <si>
    <t>3</t>
  </si>
  <si>
    <t>Tvenkinių ir upių valymo projektų parengimo viešųjų pirkimų organizavimas, tiekėjų prisiimtų sutartinių įsipareigojimų vykdymas</t>
  </si>
  <si>
    <t>Gelbėjimo ir cheminių avarijų padarinių likvidavimo koordinavimas,</t>
  </si>
  <si>
    <t>Nevėžio, Dotnuvėlės upių pakrančių valymo darbų koordinavimas</t>
  </si>
  <si>
    <t>Jūrinių erelių perimviečių stebėjimo užtikrinimas</t>
  </si>
  <si>
    <t>2019–2024 m. aplinkos monitoringo programos įgyvendinimas</t>
  </si>
  <si>
    <t>Aplinkos oro, dirvožemio, požeminio ir paviršinio vandens nuotekų tyrimai</t>
  </si>
  <si>
    <t>Želdinių priežiūros, naujų želdinių įveisimo organizavimas</t>
  </si>
  <si>
    <t xml:space="preserve">Medžioklės klausimų koordinavimas, dalyvavimas finansinės paramos medžiojamųjų gyvūnų daromos žalos prevencijos priemonėms įgyvendinti komisijoje </t>
  </si>
  <si>
    <t>Konkurso organizavimas, dalyvavimas vertinimo komisijos veikloje</t>
  </si>
  <si>
    <t>Aplinkosauginių priemonių švietimo įstaigoms platinimas</t>
  </si>
  <si>
    <t>Aplinkosauginio  švietimo organizavimas</t>
  </si>
  <si>
    <t>Bendrasis skyrius, Apskaitos skyrius</t>
  </si>
  <si>
    <t>Sąskaitų ir aktų priėmimas iš paslaugų teikėjų, suderinimas ir atsiskaitymas už paslaugas paslaugų teikėjui</t>
  </si>
  <si>
    <t>Statybos ir turto skyrius, Biudžeto skyrius</t>
  </si>
  <si>
    <t>Projekto koordinavimas, rangovo/tiekėjo prisiimtų sutartinių įsipareigojimų vykdymo kontrolė</t>
  </si>
  <si>
    <t>Strateginio planavimo ir investicijų skyrius, Bendrasis skyrius, Statybos ir turto skyrius</t>
  </si>
  <si>
    <t>Projekto koordinavimas, viešųjų pirkimų organizavimas, rangovo prisiimtų sutartinių įsipareigojimų vykdymo kontrolė</t>
  </si>
  <si>
    <t>Strateginio planavimo ir investicijų skyrius, Architektūros ir urbanistikos skyrius</t>
  </si>
  <si>
    <t>Priemonės konkurso organizavimas, sutarties su vykdytoju suderinimas, kontrolė</t>
  </si>
  <si>
    <t>Sutarčių su vykdytojais suderinimas, vykdymo  kontrolė</t>
  </si>
  <si>
    <t>Dviračių takų projektavimo koordinavimas</t>
  </si>
  <si>
    <t>Kėdainių miesto gatvių plovimo, laistymo, esant poreikiui, užtikrinimas</t>
  </si>
  <si>
    <t>Vandens telkinių pakrančių tvarkymo ir valymo darbų koordinavimas</t>
  </si>
  <si>
    <t>Upių vandens  tyrimų organizavimas ir koordinavimas</t>
  </si>
  <si>
    <t>Rangos darbų viešojo pirkimo konkurso organizavimas, rangos darbų koordinavimas, rangovo prisiimtų sutartinių įsipareigojimų vykdymo kontrolė</t>
  </si>
  <si>
    <t xml:space="preserve">Rangos darbų viešojo pirkimo organizavimas, rangos darbų koordinavimas, rangovo  prisiimtų sutartinių įsipareigojimų vykdymo kontrolė </t>
  </si>
  <si>
    <t xml:space="preserve">Rangos darbų koordinavimas, rangovo  prisiimtų sutartinių įsipareigojimų vykdymo kontrolė </t>
  </si>
  <si>
    <t xml:space="preserve">Einamaisiais metais numatytų atlikti darbų, proc.  </t>
  </si>
  <si>
    <t>V.Svirskio kapo  ir antkapinio kryžiaus atnaujinimo darbų koordinavimas</t>
  </si>
  <si>
    <t>Miesto parko vartų atnaujinimo projekto parengimo, tualeto įrengimo viešojo pirkimo organizavimas, paslaugų teikimo koordinavimas, rangovo prisiimtų sutartinių įsipareigojimų vykdymo kontrolė</t>
  </si>
  <si>
    <t>Prieigų įrengimo sutarties koordinavimas, rangovo prisiimtų sutartinių įsipareigojimų vykdymo kontrolė</t>
  </si>
  <si>
    <t>Priemonės koordinavimas ir viešinimas</t>
  </si>
  <si>
    <t>Nevyriausybinių organizacijų forumo ir tarptautinės savanorių dienos paminėjimo organizavimas</t>
  </si>
  <si>
    <t>Tvarkos aprašo parengimas, konkurso, apdovanojant aukšto meistriškumo sportininkus ir jų trenerius už sporto pasiekimus, organizavimas</t>
  </si>
  <si>
    <t>Poreikio išsiaiškinimas, bendradarbiavimas su Miesto seniūnija, atnaujinimo darbų viešojo pirkimo koordinavimas rangovo prisiimtų sutartinių įsipareigojimų vykdymo kontrolė</t>
  </si>
  <si>
    <t>Paraiškos teikimas, rangos darbų viešojo pirkimo organizavimas, rangovo prisiimtų sutartinių įsipareigojimų vykdymo kontrolė</t>
  </si>
  <si>
    <t>Asmenų konsultavimas, prašymų priėmimas, sprendimų dėl paslaugų skyrimo rengimas, lėšų poreikio apskaičiavimas ir lėšų pervedimas paslaugos teikėjui, finansinių ir dalykinių ataskaitų teikimas</t>
  </si>
  <si>
    <t>Žemės ūkio valdų skaičius (įregistravimas, išregistravimas, kasmetinis duomenų atnaujinimas)</t>
  </si>
  <si>
    <t>Ūkininkų ūkių įregistravimas, išregistravimas, kasmetinis duomenų atnaujinimas</t>
  </si>
  <si>
    <t>Paramos už žemės ūkio naudmenas ir kitus plotus bei gyvulius paraiškos pildymas, deklaruojamų laukų įbraižymas, duomenų keitimas, pasikeitusių KŽS ribų aprašymas</t>
  </si>
  <si>
    <t>Pagal gautus prašymus pasėliams, miškui padarytos žalos įvertinimas vietoje ir apžiūros aktų surašymas, sprendimų priėmimas, atstovavimas teismuose</t>
  </si>
  <si>
    <t>Paraiškų priėmimas, įvertinimas, kompensuojamų sumų apskaičiavimas, duomenų suvedimas į ŽŪMIS ir KOTIS</t>
  </si>
  <si>
    <t xml:space="preserve">Paraiškų priėmimas, įvertinimas, kompensuojamų sumų apskaičiavimas, duomenų suvedimas į ŽŪMIS </t>
  </si>
  <si>
    <t>Paramos teikimo bičių laikytojams už papildomą bičių maitinimą administravimas</t>
  </si>
  <si>
    <t>Informacijos pateikimas pareiškėjams</t>
  </si>
  <si>
    <t>Pieno pardavimo tiesiogiai vartoti deklaracijų ir kitų dokumentų administravimas</t>
  </si>
  <si>
    <t>Žemės ūkio technikos įregistravimas, perregistravimas, išregistravimas, registracijos dokumentų išdavimas, duomenų suvedimas į registrą</t>
  </si>
  <si>
    <t>Žemės ūkio technikos techninių apžiūrų atlikimas, duomenų suvedimas, talonų išdavimas</t>
  </si>
  <si>
    <t>Tvarkos aprašo parengimas, konkurso, apdovanojant Metų žemdirbį, organizavimas</t>
  </si>
  <si>
    <t>Melioracijos statinių priežiūros ir remonto darbų viešųjų pirkimų organizavimas, darbų koordinavimas, rangovo prisiimtų sutartinių įsipareigojimų vykdymo kontrolė</t>
  </si>
  <si>
    <t>Priešprojektiniai tyrinėjimų techninės sąmatinės dokumentacijos sudarymo, ekspertizės viešųjų pirkimų organizavimas, paslaugų teikėjo  prisiimtų sutartinių įsipareigojimų vykdymo kontrolė</t>
  </si>
  <si>
    <t>Darbų techninė priežiūros koordinavimas, vykdymo kontrolė</t>
  </si>
  <si>
    <t>Remonto darbų viešųjų pirkimų organizavimas, rangos darbų koordinavimas, rangovo prisiimtų sutartinių įsipareigojimų vykdymo kontrolė</t>
  </si>
  <si>
    <t>Administracijos skyriams priskirtų funkcijų kokybiško vykdymo, administracinės naštos mažinimo priemonių vykdymo užtikrinimas</t>
  </si>
  <si>
    <t>Korupcijos prevencijos, lygias galimybes užtikrinančių priemonių įgyvendinimas</t>
  </si>
  <si>
    <t> Duomenų teikimas Registrų centrui</t>
  </si>
  <si>
    <t xml:space="preserve">Civilinės metrikacijos ir archyvo skyrius </t>
  </si>
  <si>
    <t> Informacijos paieška, pažymų, išrašų išrašymas, kopijų darymas, dokumentų išdavimas, konsultavimas</t>
  </si>
  <si>
    <t> Įrašų registravimas, papildymas, anuliavimas, atkūrimas. Vardų, pavardžių pakeitimas, ištaisymas</t>
  </si>
  <si>
    <t xml:space="preserve">Valstybinės kalbos vartojimo ir taisyklingumo kontrolės vykdymas įmonėse, įstaigose, organizacijose </t>
  </si>
  <si>
    <t>Vyr. specialistas (kalbos tvarkytoja)</t>
  </si>
  <si>
    <t>Metodinių patarimų, straipsnių žiniasklaidoje, interneto svetainėje  rengimas</t>
  </si>
  <si>
    <t>Fizinių bei juridinių asmenų konsultavimas</t>
  </si>
  <si>
    <t>Už vaiko saugumą ir gerovę atsakingų institucijų veiksmų suderinamumas, teikiant koordinuotas paslaugas</t>
  </si>
  <si>
    <t>Savivaldybės jaunimo politikos programų ir priemonių rengimas bei įgyvendinimas</t>
  </si>
  <si>
    <t>Savivaldybės institucijų bei įstaigų veiklos koordinavimas jaunimo politikos srityje</t>
  </si>
  <si>
    <t>Duomenų apie savivaldybės teritorijoje gyvenančio jaunimo padėties rinkimas ir sisteminimas, pokyčių analizė, išvadų ir pasiūlymų teikimas</t>
  </si>
  <si>
    <t>Teisės ir personalo skyrius</t>
  </si>
  <si>
    <t>Patarimų dėl ginčo išsprendimo ne teismo tvarka, veiksmų dėl taikaus ginčo išsprendimo teikimas, taikos sutarties parengimas</t>
  </si>
  <si>
    <t>Duomenų teikimas Konkurencijos tarybai</t>
  </si>
  <si>
    <t>Biudžeto ir finansų skyrius</t>
  </si>
  <si>
    <t>Valstybinės žemės ir kito turto  perėmimo procedūrų vykdymas</t>
  </si>
  <si>
    <t>Turto valdymo skyrius, Architektūros ir urbanistikos skyrius</t>
  </si>
  <si>
    <t>Ekstremalių situacijų/ įvykių padarytų nuostolių apmokėjimas</t>
  </si>
  <si>
    <t>Fondo administravimas</t>
  </si>
  <si>
    <t>Finansinių įsipareigojimų vykdymas</t>
  </si>
  <si>
    <t>Duomenų ir pateisinamųjų dokumentų iš vežėjų rinkimas, sisteminimas, analizė ir teikimas Apskaitos, Biudžeto ir finansų skyriams</t>
  </si>
  <si>
    <t>Turto valdymo skyrius</t>
  </si>
  <si>
    <t>Ekstremalių situacijų/ įvykių padarytų nuostolių apmokėjimas, priemonių įsigijimas</t>
  </si>
  <si>
    <t xml:space="preserve">Finansinių įsipareigojimų vykdymas, proc. </t>
  </si>
  <si>
    <t>Komunikacijos su bendruomene ir visuomenės informavimo koordinavimas</t>
  </si>
  <si>
    <t>Dalyvavimas LSA veikloje, sprendžianti narių – savivaldybių bendruosius klausimus</t>
  </si>
  <si>
    <t>Kauno apskrities savivaldybių regioninis bendradarbiavimas, kvalifikacijos tobulinimas, projektų įgyvendinimas</t>
  </si>
  <si>
    <t>IT įrangos, programų, IS atnaujinimo viešųjų pirkimų organizavimas, įdiegtų programų, IS priežiūra ir plėtros organizavimas</t>
  </si>
  <si>
    <t>Įgyvendinamų programos priemonių koordinavimas</t>
  </si>
  <si>
    <t xml:space="preserve">Bendrasis skyrius </t>
  </si>
  <si>
    <t>Civilinės saugos ekstremaliųjų situacijų valdymo plano prevencinių priemonių rengimas (atnaujinimas)</t>
  </si>
  <si>
    <t>Vyr. specialistas (civilinei ir priešgaisrinei saugai)</t>
  </si>
  <si>
    <t xml:space="preserve">Administracijos struktūrinių padalinių, įstaigų, įmonių darbų saugos patikrinimų vykdymas, priešgaisrinės tarnybos parengties kontroliavimas </t>
  </si>
  <si>
    <t>Rajono civilinės saugos perspėjimo sistemos būklės kontroliavimas,  civilinės saugos mokymų organizavimas</t>
  </si>
  <si>
    <t>Pasirengimo mobilizacijai, demobilizacijai ir priimančios šalies paramos teikimo administravimas</t>
  </si>
  <si>
    <t xml:space="preserve">Duomenų rinkimas, sisteminimas, savivaldybės mobilizacijos plano rengimas </t>
  </si>
  <si>
    <t>Mobilizacinio ar priimančios šalies paramos teikimo mokymo organizavimas, koordinavimas</t>
  </si>
  <si>
    <t>Vyr. specialistas (mobilizacijai ir civilinei saugai)</t>
  </si>
  <si>
    <t>Vaizdo stebėjimo sistemos ir transporto priemonių greičio, raudono šviesoforo signalo pažeidimo fiksavimo sistemos įrangos nuomos, šių sistemų įrengimo ir priežiūros sutarties koordinavimas</t>
  </si>
  <si>
    <t xml:space="preserve"> Lietuvos Respublikos valstybės garantuojamos teisinės pagalbos įstatymo nustatyta tvarka teisinės informacijos, teisinės konsultacijos teikimas, valstybės ir savivaldybių institucijoms skirtų dokumentų rengimas, išskyrus procesinius dokumentus</t>
  </si>
  <si>
    <t>Finansavimo poreikis 2022 m. programų vykdymui</t>
  </si>
  <si>
    <t>Socialinės paramos skyrius, Švietimo skyrius</t>
  </si>
  <si>
    <t>Rangos darbų viešųjų pirkimų organizavimas, rangos darbų koordinavimas, rangovo prisiimtų sutartinių įsipareigojimų vykdymo kontrolė, seniūnijų konsultavimas</t>
  </si>
  <si>
    <t>Paslaugų viešųjų pirkimų organizavimas, vykdomų veiklų koordinavimas, rangovo prisiimtų sutartinių įsipareigojimų vykdymo kontrolė</t>
  </si>
  <si>
    <t>Rangos darbų viešųjų pirkimų organizavimas, rangos darbų koordinavimas, rangovo prisiimtų sutartinių įsipareigojimų vykdymo kontrolė, miesto seniūnijos konsultavimas</t>
  </si>
  <si>
    <t>Janušavos g. rekonstravimo techninės dokumentacijos parengimo  koordinavimas, paslaugų teikėjo prisiimtų sutartinių įsipareigojimų vykdymo kontrolė</t>
  </si>
  <si>
    <t>Gluosnių g. rekonstravimo techninės dokumentacijos parengimo  koordinavimas, paslaugų teikėjo prisiimtų sutartinių įsipareigojimų vykdymo kontrolė</t>
  </si>
  <si>
    <t>Saulėlydžio  g. rangos darbų koordinavimas, rangovo prisiimtų sutartinių įsipareigojimų vykdymo kontrolė</t>
  </si>
  <si>
    <t>Birutės g. šaligatvių rekonstravimo viešojo pirkimo organizavimas, rangovo prisiimtų sutartinių įsipareigojimų vykdymo kontrolė</t>
  </si>
  <si>
    <t>V.Svirskio  g. rekonstrukcijos techninės dokumentacijos rengimo viešojo pirkimo organizavimas, paslaugų teikėjo prisiimtų sutartinių įsipareigojimų vykdymo kontrolė</t>
  </si>
  <si>
    <t>Janonio g. rekonstrukcijos darbų koordinavimas, rangovo prisiimtų sutartinių įsipareigojimų vykdymo kontrolė</t>
  </si>
  <si>
    <t>J. Biliūno g. rangos darbų koordinavimas, rangovo prisiimtų sutartinių įsipareigojimų vykdymo kontrolė</t>
  </si>
  <si>
    <t>Pėsčiųjų-dviračių tako Kėdainių miesto Šėtos g. rekonstravimo viešojo pirkimo organizavimas, rangos darbų koordinavimas, rangovo prisiimtų sutartinių įsipareigojimų vykdymo kontrolė</t>
  </si>
  <si>
    <t>Pėsčiųjų-dviračių tako Kėdainių miesto (nuo pėsčiųjų tilto "Vaivorykštė" iki J.Basanavičiaus g.) rekonstravimo techninės dokumentacijos rengimo koordinavimas, paslaugų teikėjo prisiimtų sutartinių įsipareigojimų vykdymo kontrolė</t>
  </si>
  <si>
    <t>Projektuojamos pėsčiųjų-dviračių tako dalis, m</t>
  </si>
  <si>
    <t>Projektuojamos rekonstruoti gatvės dalis, m</t>
  </si>
  <si>
    <t>~1021</t>
  </si>
  <si>
    <t>~520</t>
  </si>
  <si>
    <t>Projektuojamos gatvės dalis, m</t>
  </si>
  <si>
    <t>Vyr. specialistas (tarpinstitucinio bendradarbiavimo koordinatorius)</t>
  </si>
  <si>
    <t>~620</t>
  </si>
  <si>
    <t>~270</t>
  </si>
  <si>
    <t>Įrengiamų pėsčiųjų - dviračių takų, m</t>
  </si>
  <si>
    <t>~527</t>
  </si>
  <si>
    <t>~1790</t>
  </si>
  <si>
    <t>0</t>
  </si>
  <si>
    <t>J. Basanavičiaus g. šaligatvių bortų nužeminimo viešojo pirkimo organizavimas, rangos darbų koordinavimas, rangovo prisiimtų sutartinių įsipareigojimų vykdymo kontrolė</t>
  </si>
  <si>
    <t>Naudotų padangų, kurių turėtojų nustatyti neįmanoma arba kurie neegzistuoja, sutvarkymo paslaugos organizavimas</t>
  </si>
  <si>
    <t>Namų ūkiuose susidariusių asbesto atliekų tvarkymo organizavimas</t>
  </si>
  <si>
    <t>Tekstilės atliekų surinkimo konteinerių įsigijimo viešojo pirkimo organizavimas, sutarties vykdymo kontrolė</t>
  </si>
  <si>
    <t>Atnaujinimų hidrotechnikos įrenginių techninių projektų rengimas</t>
  </si>
  <si>
    <t>Finansuoti išlaidas už  būsto suteikimą užsieniečiams, pasitraukusiems iš Ukrainos dėl Rusijos federacijos karinių veiksmų Ukrainoje</t>
  </si>
  <si>
    <t>Paramos pagal poreikį teikimas</t>
  </si>
  <si>
    <t>Pritaikytų šaligatvių vietų skaičius</t>
  </si>
  <si>
    <t>01.06</t>
  </si>
  <si>
    <t>Asociacijos "Krepšinio naktis" veiklos programai</t>
  </si>
  <si>
    <t>7/7</t>
  </si>
  <si>
    <t>Įgyvendinti Kėdainių rajono savivaldybės užimtumo didinimo programą</t>
  </si>
  <si>
    <t>Priemonės kordinavimas</t>
  </si>
  <si>
    <t>Vykdyti Kėdainių lopšelio-darželio „Žilvitis“ infrastruktūros modernizavimo projektą</t>
  </si>
  <si>
    <t>Įsigytų edukacinių priemonių skaičius</t>
  </si>
  <si>
    <t>Projekto koordinavimas, prekių įsigijimo viešųjų pirkimų organizavimas, tiekėjo prisiimtų sutartinių įsipareigojimų vykdymo kontrolė</t>
  </si>
  <si>
    <t xml:space="preserve">Vykdyti Pirminės asmens sveikatos priežiūros prieinamumo užtikrinimo Kėdainių raj. Pernaravos seniūnijos Langakių kaimo gyventojams programą </t>
  </si>
  <si>
    <t>Gyventojų, kuriems gali būti suteiktos reikalingos pirminės asmens sveikatos priežiūros (taip pat ir profilaktinio darbo) paslaugos, skaičius</t>
  </si>
  <si>
    <t>~300</t>
  </si>
  <si>
    <t>Kita dotacija kompensuoti iki 2022 m. birželio 13 d. savivaldybės patirtas išlaidas užsieniečiams, pasitraukusiems iš Ukrainos dėl Rusijos federacijos karinių veiksmų Ukrainoje, priimti ir pagalbai jiems teikti įgyvendinant Lietuvos Respublikos piniginės socialinės paramos nepasiturintiems gyventojams įstatymą</t>
  </si>
  <si>
    <t>Teikti vienkartines išmokas įsikurti gyvenamojoje vietoje savivaldybės teritorijoje ir (ar) mėnesines kompensacijas vaiko ugdymo pagal ikimokyklinio ir priešmokyklinio ugdymo programą</t>
  </si>
  <si>
    <t>Gautos kompensacijjos dalis, proc., per numatytą laikotarpį</t>
  </si>
  <si>
    <t>18/12/8</t>
  </si>
  <si>
    <t>10/              800 /19/2</t>
  </si>
  <si>
    <t>23/5/14/1</t>
  </si>
  <si>
    <t>Turnyrų, kuriuose dalyvauta, skaičius/ Tarptautinių FIBA Challenger turnyrų, kuriuose dalyvauta skaičius</t>
  </si>
  <si>
    <t>13/2</t>
  </si>
  <si>
    <t>80</t>
  </si>
  <si>
    <t>Atnaujinamų objektų skaičius</t>
  </si>
  <si>
    <t>~3500</t>
  </si>
  <si>
    <t>~3055</t>
  </si>
  <si>
    <t>Paraiškos teikimas, rangos darbų, projektavimo viešojo pirkimo organizavimas, rangos darbų koordinavimas, rangovo prisiimtų sutartinių įsipareigojimų vykdymo kontrolė</t>
  </si>
  <si>
    <t>Investicijoms rengiamų viešųjų teritorijų plotas, ha</t>
  </si>
  <si>
    <t>~12</t>
  </si>
  <si>
    <t>Kompensuoti savivaldybės patirtas išlaidas valdant nepaprastąją padėtį dėl užsieniečių, pasitraukusių iš Ukrainos dėl Rusijos federacijos karinių veiksmų Ukrainoje</t>
  </si>
  <si>
    <t>Įstaigų, kurioms kompensuojamos išlaidos / asmenų  pasitraukusių iš Ukrainos dėl Rusijos federacijos karinių veiksmų Ukrainoje, skaičius</t>
  </si>
  <si>
    <t>3/24</t>
  </si>
  <si>
    <t>Modernizuoti gyventojų perspėjimo sistemą bei įrengti Ekstremalių situacijų operacijų centro patalpas</t>
  </si>
  <si>
    <t>Vyr. specialistas (civilinei saugai)</t>
  </si>
  <si>
    <t>Priemonės įgyvendinio organizavimas</t>
  </si>
  <si>
    <t>Įrengta Ekstremaliųjų situacijų operacijų centro patalpa</t>
  </si>
  <si>
    <t>37</t>
  </si>
  <si>
    <t>Sutvarkyti naudotas padangas, kurių turėtojų nustatyti neįmanoma arba kuris neegzistuoja</t>
  </si>
  <si>
    <t>Sutvarkyti namų ūkiuose susidariusias asbesto atliekas</t>
  </si>
  <si>
    <t>Įsigyti tekstilės atliekų surinkimo konteinerius Kėdainių rajono savivaldybėje</t>
  </si>
  <si>
    <t xml:space="preserve">|Sutvarkyta nadotų padangų, t </t>
  </si>
  <si>
    <t>Sutvarkyta asbesto atliekų, t.</t>
  </si>
  <si>
    <t>Įsigytų konteinerių skaičius</t>
  </si>
  <si>
    <t xml:space="preserve">PATVIRTINTA                                                                                                                           Kėdainių rajono savivaldybės administracijos direktoriaus                            2022  m. kovo   9  d.  įsakymu Nr.AD-1-276                                        (Kėdainių rajono savivaldybės administracijos direktoriaus                            2022 m.  gruodžio       d.  įsakymo Nr.AD-1-        redakcija)                               </t>
  </si>
  <si>
    <t xml:space="preserve">PATVIRTINTA                                                                                                                           Kėdainių rajono savivaldybės administracijos direktoriaus                            2022  m. kovo   9     d.  įsakymu Nr.AD-1-276                                        (Kėdainių rajono savivaldybės administracijos direktoriaus                            2022 m. gruodžio    d.  įsakymo Nr.AD-1-          redakcija)                               </t>
  </si>
  <si>
    <t xml:space="preserve">PATVIRTINTA                                                                                                                           Kėdainių rajono savivaldybės administracijos direktoriaus                            2022  m. kovo   9     d.  įsakymu Nr.AD-1-276                                        (Kėdainių rajono savivaldybės administracijos direktoriaus                            2022 m. gruodžio   d.  įsakymo Nr.AD-1-            redakcija)                               </t>
  </si>
  <si>
    <t xml:space="preserve">PATVIRTINTA                                                                                                                           Kėdainių rajono savivaldybės administracijos direktoriaus                            2022  m. kovo   9     d.  įsakymu Nr.AD-1-276                                        (Kėdainių rajono savivaldybės administracijos direktoriaus                            2022 m.  gruodžio     d.  įsakymo Nr.AD-1-       redakcija)                               </t>
  </si>
  <si>
    <t>Krakių gimnazijos sporto aikštyno  bei J.Paukštelio  sporto aikštyno atnaujinimo techninės dokumentacijos parengimo koordinavimas</t>
  </si>
  <si>
    <t xml:space="preserve">PATVIRTINTA                                                                                                                           Kėdainių rajono savivaldybės administracijos direktoriaus                            2022  m. kovo   9     d.  įsakymu Nr.AD-1-276                                        (Kėdainių rajono savivaldybės administracijos direktoriaus                            2022 m.  gruodžio   d.  įsakymo Nr.AD-1-       redakcija)                               </t>
  </si>
  <si>
    <t xml:space="preserve">PATVIRTINTA                                                                                                                           Kėdainių rajono savivaldybės administracijos direktoriaus                            2022  m. kovo   9     d.  įsakymu Nr.AD-1-276                                        (Kėdainių rajono savivaldybės administracijos direktoriaus                            2022 m.  gruodžio    d.  įsakymo Nr.AD-1-       redakcija)                               </t>
  </si>
  <si>
    <t>Atkurti Nevėžio upės vientisumą, nugriaunant neeksploatuojamus hidroelektrinės statinius</t>
  </si>
  <si>
    <t xml:space="preserve">Projektinės dokumentacijos parengimas </t>
  </si>
  <si>
    <t xml:space="preserve">PATVIRTINTA                                                                                                                           Kėdainių rajono savivaldybės administracijos direktoriaus                            2022  m. kovo   9     d.  įsakymu Nr.AD-1-276                                        (Kėdainių rajono savivaldybės administracijos direktoriaus                            2022 m.  gruodžio      d.  įsakymo Nr.AD-1-       redakcija)                               </t>
  </si>
  <si>
    <t xml:space="preserve">PATVIRTINTA                                                                                                                           Kėdainių rajono savivaldybės administracijos direktoriaus                            2022  m. kovo   9     d.  įsakymu Nr.AD-1-276                                        (Kėdainių rajono savivaldybės administracijos direktoriaus                            2022 m.  gruodžio    d.  įsakymo Nr.AD-1-         redakcija)                               </t>
  </si>
  <si>
    <t xml:space="preserve">PATVIRTINTA                                                                                                                           Kėdainių rajono savivaldybės administracijos direktoriaus                            2022  m. kovo   9     d.  įsakymu Nr.AD-1-276                                        (Kėdainių rajono savivaldybės administracijos direktoriaus                            2022 m. gruodžio     d.  įsakymo Nr.AD-1-            redakcija)                               </t>
  </si>
  <si>
    <t>Teikti integralią pagalbą nuo 2022 m. sausio 1 d. iki 2022 m. gruodžio 31 d.</t>
  </si>
  <si>
    <t>Teikti socialines paslaugas dėl karinių veiksmų iš Ukrainos pasitraukusiems gyventojams savivaldybėje</t>
  </si>
  <si>
    <t xml:space="preserve">PATVIRTINTA                                                                                                                           Kėdainių rajono savivaldybės administracijos direktoriaus                            2022  m. kovo   9     d.  įsakymu Nr.AD-1-276                                        (Kėdainių rajono savivaldybės administracijos direktoriaus                            2022 m.  gruodžio      d.  įsakymo Nr.AD-1-            redakcija)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</si>
</sst>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 _L_t_-;\-* #,##0.00\ _L_t_-;_-* &quot;-&quot;??\ _L_t_-;_-@_-"/>
    <numFmt numFmtId="165" formatCode="0.0"/>
    <numFmt numFmtId="166" formatCode="#,##0.0"/>
  </numFmts>
  <fonts count="55" x14ac:knownFonts="1">
    <font>
      <sz val="10"/>
      <name val="Arial"/>
      <charset val="186"/>
    </font>
    <font>
      <sz val="10"/>
      <name val="Times New Roman"/>
      <family val="1"/>
      <charset val="186"/>
    </font>
    <font>
      <sz val="9"/>
      <name val="Times New Roman"/>
      <family val="1"/>
      <charset val="186"/>
    </font>
    <font>
      <b/>
      <sz val="9"/>
      <name val="Times New Roman"/>
      <family val="1"/>
      <charset val="186"/>
    </font>
    <font>
      <b/>
      <sz val="12"/>
      <name val="Times New Roman"/>
      <family val="1"/>
      <charset val="186"/>
    </font>
    <font>
      <sz val="8"/>
      <name val="Times New Roman"/>
      <family val="1"/>
      <charset val="186"/>
    </font>
    <font>
      <b/>
      <sz val="10"/>
      <name val="Times New Roman"/>
      <family val="1"/>
      <charset val="186"/>
    </font>
    <font>
      <i/>
      <sz val="9"/>
      <name val="Times New Roman"/>
      <family val="1"/>
      <charset val="186"/>
    </font>
    <font>
      <i/>
      <sz val="10"/>
      <name val="Times New Roman"/>
      <family val="1"/>
      <charset val="186"/>
    </font>
    <font>
      <sz val="10"/>
      <name val="Arial"/>
      <family val="2"/>
      <charset val="186"/>
    </font>
    <font>
      <b/>
      <sz val="11"/>
      <name val="Times New Roman"/>
      <family val="1"/>
      <charset val="186"/>
    </font>
    <font>
      <b/>
      <sz val="8"/>
      <name val="Times New Roman"/>
      <family val="1"/>
      <charset val="186"/>
    </font>
    <font>
      <sz val="12"/>
      <name val="Times New Roman"/>
      <family val="1"/>
      <charset val="186"/>
    </font>
    <font>
      <i/>
      <sz val="10"/>
      <name val="Arial"/>
      <family val="2"/>
      <charset val="186"/>
    </font>
    <font>
      <b/>
      <sz val="10"/>
      <name val="Times New Roman"/>
      <family val="1"/>
    </font>
    <font>
      <b/>
      <sz val="9"/>
      <name val="Times New Roman"/>
      <family val="1"/>
    </font>
    <font>
      <sz val="9"/>
      <name val="Times New Roman"/>
      <family val="1"/>
    </font>
    <font>
      <sz val="8"/>
      <name val="Arial"/>
      <family val="2"/>
      <charset val="186"/>
    </font>
    <font>
      <b/>
      <sz val="7"/>
      <name val="Times New Roman"/>
      <family val="1"/>
      <charset val="186"/>
    </font>
    <font>
      <sz val="11"/>
      <name val="Times New Roman"/>
      <family val="1"/>
      <charset val="186"/>
    </font>
    <font>
      <i/>
      <sz val="8"/>
      <name val="Times New Roman"/>
      <family val="1"/>
      <charset val="186"/>
    </font>
    <font>
      <sz val="11"/>
      <name val="Arial"/>
      <family val="2"/>
      <charset val="186"/>
    </font>
    <font>
      <sz val="7"/>
      <name val="Times New Roman"/>
      <family val="1"/>
      <charset val="186"/>
    </font>
    <font>
      <u/>
      <sz val="10"/>
      <name val="Times New Roman"/>
      <family val="1"/>
      <charset val="186"/>
    </font>
    <font>
      <sz val="10"/>
      <name val="Times New Roman"/>
      <family val="1"/>
    </font>
    <font>
      <b/>
      <sz val="12"/>
      <name val="Times New Roman"/>
      <family val="1"/>
    </font>
    <font>
      <b/>
      <sz val="11"/>
      <name val="Times New Roman"/>
      <family val="1"/>
    </font>
    <font>
      <i/>
      <sz val="9"/>
      <name val="Times New Roman"/>
      <family val="1"/>
    </font>
    <font>
      <i/>
      <sz val="10"/>
      <name val="Times New Roman"/>
      <family val="1"/>
    </font>
    <font>
      <i/>
      <sz val="7"/>
      <name val="Times New Roman"/>
      <family val="1"/>
    </font>
    <font>
      <sz val="10"/>
      <color theme="0"/>
      <name val="Times New Roman"/>
      <family val="1"/>
      <charset val="186"/>
    </font>
    <font>
      <sz val="10"/>
      <color theme="1"/>
      <name val="Times New Roman"/>
      <family val="1"/>
    </font>
    <font>
      <sz val="10"/>
      <color rgb="FFFF0000"/>
      <name val="Arial"/>
      <family val="2"/>
      <charset val="186"/>
    </font>
    <font>
      <sz val="10"/>
      <color rgb="FF00B050"/>
      <name val="Times New Roman"/>
      <family val="1"/>
      <charset val="186"/>
    </font>
    <font>
      <sz val="10"/>
      <color theme="1"/>
      <name val="Times New Roman"/>
      <family val="1"/>
      <charset val="186"/>
    </font>
    <font>
      <i/>
      <u/>
      <sz val="10"/>
      <name val="Times New Roman"/>
      <family val="1"/>
      <charset val="186"/>
    </font>
    <font>
      <sz val="9"/>
      <color theme="1"/>
      <name val="Times New Roman"/>
      <family val="1"/>
      <charset val="186"/>
    </font>
    <font>
      <b/>
      <sz val="9"/>
      <color theme="1"/>
      <name val="Times New Roman"/>
      <family val="1"/>
      <charset val="186"/>
    </font>
    <font>
      <i/>
      <u/>
      <sz val="9"/>
      <name val="Times New Roman"/>
      <family val="1"/>
      <charset val="186"/>
    </font>
    <font>
      <i/>
      <u/>
      <sz val="8"/>
      <name val="Times New Roman"/>
      <family val="1"/>
      <charset val="186"/>
    </font>
    <font>
      <sz val="12"/>
      <name val="Times New Roman"/>
      <family val="1"/>
    </font>
    <font>
      <sz val="10"/>
      <color rgb="FFFF0000"/>
      <name val="Times New Roman"/>
      <family val="1"/>
    </font>
    <font>
      <i/>
      <sz val="8"/>
      <name val="Times New Roman"/>
      <family val="1"/>
    </font>
    <font>
      <b/>
      <sz val="10"/>
      <name val="Arial"/>
      <family val="2"/>
      <charset val="186"/>
    </font>
    <font>
      <sz val="10"/>
      <color theme="0"/>
      <name val="Times New Roman"/>
      <family val="1"/>
    </font>
    <font>
      <b/>
      <i/>
      <sz val="10"/>
      <name val="Times New Roman"/>
      <family val="1"/>
      <charset val="186"/>
    </font>
    <font>
      <b/>
      <sz val="16"/>
      <name val="Times New Roman"/>
      <family val="1"/>
      <charset val="186"/>
    </font>
    <font>
      <i/>
      <sz val="10"/>
      <color theme="1"/>
      <name val="Times New Roman"/>
      <family val="1"/>
    </font>
    <font>
      <i/>
      <sz val="10"/>
      <color theme="1"/>
      <name val="Times New Roman"/>
      <family val="1"/>
      <charset val="186"/>
    </font>
    <font>
      <i/>
      <sz val="9.5"/>
      <name val="Times New Roman"/>
      <family val="1"/>
      <charset val="186"/>
    </font>
    <font>
      <i/>
      <sz val="9.5"/>
      <name val="Times New Roman"/>
      <family val="1"/>
    </font>
    <font>
      <sz val="11"/>
      <name val="Times New Roman"/>
      <family val="1"/>
    </font>
    <font>
      <sz val="10"/>
      <color theme="0"/>
      <name val="Arial"/>
      <family val="2"/>
      <charset val="186"/>
    </font>
    <font>
      <sz val="12"/>
      <color theme="0"/>
      <name val="Times New Roman"/>
      <family val="1"/>
      <charset val="186"/>
    </font>
    <font>
      <sz val="9"/>
      <color theme="0"/>
      <name val="Times New Roman"/>
      <family val="1"/>
      <charset val="186"/>
    </font>
  </fonts>
  <fills count="18">
    <fill>
      <patternFill patternType="none"/>
    </fill>
    <fill>
      <patternFill patternType="gray125"/>
    </fill>
    <fill>
      <patternFill patternType="solid">
        <fgColor indexed="9"/>
        <bgColor indexed="64"/>
      </patternFill>
    </fill>
    <fill>
      <patternFill patternType="solid">
        <fgColor indexed="9"/>
        <bgColor indexed="26"/>
      </patternFill>
    </fill>
    <fill>
      <patternFill patternType="solid">
        <fgColor indexed="9"/>
      </patternFill>
    </fill>
    <fill>
      <patternFill patternType="solid">
        <fgColor theme="0"/>
        <bgColor indexed="64"/>
      </patternFill>
    </fill>
    <fill>
      <patternFill patternType="solid">
        <fgColor theme="9" tint="0.59999389629810485"/>
        <bgColor indexed="64"/>
      </patternFill>
    </fill>
    <fill>
      <patternFill patternType="solid">
        <fgColor theme="9" tint="0.59999389629810485"/>
        <bgColor indexed="34"/>
      </patternFill>
    </fill>
    <fill>
      <patternFill patternType="solid">
        <fgColor theme="9" tint="0.39997558519241921"/>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9" tint="0.59999389629810485"/>
        <bgColor indexed="26"/>
      </patternFill>
    </fill>
    <fill>
      <patternFill patternType="solid">
        <fgColor theme="0"/>
        <bgColor indexed="26"/>
      </patternFill>
    </fill>
    <fill>
      <patternFill patternType="solid">
        <fgColor theme="9" tint="0.59999389629810485"/>
        <bgColor indexed="9"/>
      </patternFill>
    </fill>
    <fill>
      <patternFill patternType="solid">
        <fgColor theme="9" tint="0.39997558519241921"/>
        <bgColor indexed="9"/>
      </patternFill>
    </fill>
    <fill>
      <patternFill patternType="solid">
        <fgColor theme="9" tint="0.79998168889431442"/>
        <bgColor indexed="64"/>
      </patternFill>
    </fill>
    <fill>
      <patternFill patternType="solid">
        <fgColor rgb="FFFFFFFF"/>
        <bgColor indexed="64"/>
      </patternFill>
    </fill>
    <fill>
      <patternFill patternType="solid">
        <fgColor rgb="FFFFFF00"/>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8"/>
      </left>
      <right/>
      <top style="thin">
        <color indexed="8"/>
      </top>
      <bottom style="thin">
        <color indexed="8"/>
      </bottom>
      <diagonal/>
    </border>
    <border>
      <left style="thin">
        <color indexed="8"/>
      </left>
      <right/>
      <top/>
      <bottom style="thin">
        <color indexed="8"/>
      </bottom>
      <diagonal/>
    </border>
    <border>
      <left style="thin">
        <color indexed="8"/>
      </left>
      <right/>
      <top style="thin">
        <color indexed="8"/>
      </top>
      <bottom/>
      <diagonal/>
    </border>
    <border>
      <left style="thin">
        <color indexed="64"/>
      </left>
      <right/>
      <top style="thin">
        <color indexed="64"/>
      </top>
      <bottom style="thin">
        <color indexed="64"/>
      </bottom>
      <diagonal/>
    </border>
    <border>
      <left style="thin">
        <color indexed="8"/>
      </left>
      <right style="thin">
        <color indexed="64"/>
      </right>
      <top style="thin">
        <color indexed="8"/>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left style="thin">
        <color indexed="8"/>
      </left>
      <right style="thin">
        <color indexed="64"/>
      </right>
      <top/>
      <bottom/>
      <diagonal/>
    </border>
    <border>
      <left style="thin">
        <color indexed="8"/>
      </left>
      <right style="thin">
        <color indexed="64"/>
      </right>
      <top/>
      <bottom style="thin">
        <color indexed="8"/>
      </bottom>
      <diagonal/>
    </border>
    <border>
      <left style="medium">
        <color indexed="64"/>
      </left>
      <right/>
      <top style="thin">
        <color indexed="64"/>
      </top>
      <bottom style="thin">
        <color indexed="64"/>
      </bottom>
      <diagonal/>
    </border>
    <border>
      <left/>
      <right style="thin">
        <color indexed="64"/>
      </right>
      <top/>
      <bottom/>
      <diagonal/>
    </border>
  </borders>
  <cellStyleXfs count="12">
    <xf numFmtId="0" fontId="0" fillId="0" borderId="0"/>
    <xf numFmtId="0" fontId="9" fillId="0" borderId="0"/>
    <xf numFmtId="0" fontId="1" fillId="0" borderId="0"/>
    <xf numFmtId="164" fontId="9" fillId="0" borderId="0" applyFont="0" applyFill="0" applyBorder="0" applyAlignment="0" applyProtection="0"/>
    <xf numFmtId="0" fontId="9" fillId="0" borderId="0"/>
    <xf numFmtId="0" fontId="9" fillId="0" borderId="0"/>
    <xf numFmtId="0" fontId="1" fillId="0" borderId="0"/>
    <xf numFmtId="0" fontId="9" fillId="0" borderId="0"/>
    <xf numFmtId="0" fontId="1" fillId="0" borderId="0"/>
    <xf numFmtId="9" fontId="9" fillId="0" borderId="0" applyFont="0" applyFill="0" applyBorder="0" applyAlignment="0" applyProtection="0"/>
    <xf numFmtId="9" fontId="9" fillId="0" borderId="0" applyFont="0" applyFill="0" applyBorder="0" applyAlignment="0" applyProtection="0"/>
    <xf numFmtId="0" fontId="1" fillId="0" borderId="0"/>
  </cellStyleXfs>
  <cellXfs count="1018">
    <xf numFmtId="0" fontId="0" fillId="0" borderId="0" xfId="0"/>
    <xf numFmtId="0" fontId="2" fillId="2" borderId="1" xfId="0" applyFont="1" applyFill="1" applyBorder="1" applyAlignment="1">
      <alignment vertical="top" wrapText="1"/>
    </xf>
    <xf numFmtId="165" fontId="2" fillId="2" borderId="1" xfId="0" applyNumberFormat="1" applyFont="1" applyFill="1" applyBorder="1" applyAlignment="1">
      <alignment horizontal="left" vertical="top" wrapText="1"/>
    </xf>
    <xf numFmtId="0" fontId="9" fillId="0" borderId="0" xfId="0" applyFont="1"/>
    <xf numFmtId="0" fontId="1" fillId="0" borderId="0" xfId="0" applyFont="1"/>
    <xf numFmtId="0" fontId="2" fillId="0" borderId="0" xfId="0" applyFont="1" applyAlignment="1">
      <alignment horizontal="left" vertical="top" wrapText="1"/>
    </xf>
    <xf numFmtId="0" fontId="2" fillId="0" borderId="0" xfId="0" applyFont="1" applyAlignment="1">
      <alignment vertical="top" wrapText="1"/>
    </xf>
    <xf numFmtId="0" fontId="2" fillId="0" borderId="0" xfId="0" applyFont="1" applyAlignment="1">
      <alignment wrapText="1"/>
    </xf>
    <xf numFmtId="0" fontId="3" fillId="0" borderId="0" xfId="0" applyFont="1" applyAlignment="1">
      <alignment vertical="top" wrapText="1"/>
    </xf>
    <xf numFmtId="0" fontId="3" fillId="0" borderId="0" xfId="0" applyFont="1" applyAlignment="1">
      <alignment horizontal="left" vertical="top" wrapText="1"/>
    </xf>
    <xf numFmtId="49" fontId="6" fillId="0" borderId="1" xfId="0" applyNumberFormat="1" applyFont="1" applyBorder="1" applyAlignment="1">
      <alignment vertical="top" wrapText="1"/>
    </xf>
    <xf numFmtId="0" fontId="16" fillId="0" borderId="0" xfId="0" applyFont="1" applyAlignment="1">
      <alignment wrapText="1"/>
    </xf>
    <xf numFmtId="0" fontId="15" fillId="0" borderId="0" xfId="0" applyFont="1" applyAlignment="1">
      <alignment wrapText="1"/>
    </xf>
    <xf numFmtId="0" fontId="9" fillId="2" borderId="0" xfId="0" applyFont="1" applyFill="1"/>
    <xf numFmtId="0" fontId="9" fillId="2" borderId="0" xfId="0" applyFont="1" applyFill="1" applyAlignment="1">
      <alignment horizontal="center"/>
    </xf>
    <xf numFmtId="3" fontId="2" fillId="2" borderId="1" xfId="0" applyNumberFormat="1" applyFont="1" applyFill="1" applyBorder="1" applyAlignment="1">
      <alignment vertical="top" wrapText="1"/>
    </xf>
    <xf numFmtId="0" fontId="9" fillId="0" borderId="0" xfId="0" applyFont="1" applyAlignment="1">
      <alignment horizontal="left"/>
    </xf>
    <xf numFmtId="0" fontId="2" fillId="2" borderId="0" xfId="0" applyFont="1" applyFill="1"/>
    <xf numFmtId="0" fontId="13" fillId="2" borderId="0" xfId="0" applyFont="1" applyFill="1"/>
    <xf numFmtId="49" fontId="6" fillId="2" borderId="1" xfId="0" applyNumberFormat="1" applyFont="1" applyFill="1" applyBorder="1" applyAlignment="1">
      <alignment horizontal="right" vertical="top" wrapText="1"/>
    </xf>
    <xf numFmtId="49" fontId="1" fillId="2" borderId="1" xfId="0" applyNumberFormat="1" applyFont="1" applyFill="1" applyBorder="1" applyAlignment="1">
      <alignment horizontal="left" vertical="top" wrapText="1"/>
    </xf>
    <xf numFmtId="165" fontId="18" fillId="0" borderId="1" xfId="0" applyNumberFormat="1" applyFont="1" applyBorder="1" applyAlignment="1">
      <alignment horizontal="left" vertical="top" wrapText="1"/>
    </xf>
    <xf numFmtId="165" fontId="1" fillId="2" borderId="1" xfId="0" applyNumberFormat="1" applyFont="1" applyFill="1" applyBorder="1" applyAlignment="1">
      <alignment horizontal="left" vertical="top" wrapText="1"/>
    </xf>
    <xf numFmtId="0" fontId="1" fillId="0" borderId="0" xfId="0" applyFont="1" applyAlignment="1">
      <alignment vertical="top" wrapText="1"/>
    </xf>
    <xf numFmtId="0" fontId="1" fillId="3" borderId="1" xfId="0" applyFont="1" applyFill="1" applyBorder="1" applyAlignment="1">
      <alignment horizontal="left" vertical="top" wrapText="1"/>
    </xf>
    <xf numFmtId="165" fontId="11" fillId="0" borderId="1" xfId="0" applyNumberFormat="1" applyFont="1" applyBorder="1" applyAlignment="1">
      <alignment horizontal="left" vertical="top" wrapText="1"/>
    </xf>
    <xf numFmtId="49" fontId="1" fillId="0" borderId="0" xfId="0" applyNumberFormat="1" applyFont="1" applyAlignment="1">
      <alignment horizontal="left" vertical="top" wrapText="1"/>
    </xf>
    <xf numFmtId="49" fontId="1" fillId="0" borderId="0" xfId="0" applyNumberFormat="1" applyFont="1" applyAlignment="1">
      <alignment vertical="top" wrapText="1"/>
    </xf>
    <xf numFmtId="49" fontId="3" fillId="0" borderId="6" xfId="0" applyNumberFormat="1" applyFont="1" applyBorder="1" applyAlignment="1">
      <alignment horizontal="right" vertical="top" wrapText="1"/>
    </xf>
    <xf numFmtId="49" fontId="1" fillId="3" borderId="1" xfId="0" applyNumberFormat="1" applyFont="1" applyFill="1" applyBorder="1" applyAlignment="1">
      <alignment horizontal="left" vertical="top" wrapText="1"/>
    </xf>
    <xf numFmtId="49" fontId="1" fillId="2" borderId="1" xfId="0" applyNumberFormat="1" applyFont="1" applyFill="1" applyBorder="1" applyAlignment="1">
      <alignment horizontal="left" vertical="center" wrapText="1"/>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center" textRotation="90" wrapText="1"/>
    </xf>
    <xf numFmtId="49" fontId="1" fillId="2" borderId="1" xfId="0" applyNumberFormat="1" applyFont="1" applyFill="1" applyBorder="1" applyAlignment="1">
      <alignment horizontal="center" vertical="center" textRotation="90" wrapText="1"/>
    </xf>
    <xf numFmtId="49" fontId="10" fillId="2" borderId="1" xfId="0" applyNumberFormat="1" applyFont="1" applyFill="1" applyBorder="1" applyAlignment="1">
      <alignment horizontal="center" vertical="center" textRotation="90" wrapText="1"/>
    </xf>
    <xf numFmtId="0" fontId="9" fillId="0" borderId="0" xfId="0" applyFont="1" applyAlignment="1">
      <alignment horizontal="right"/>
    </xf>
    <xf numFmtId="49" fontId="10" fillId="0" borderId="6" xfId="0" applyNumberFormat="1" applyFont="1" applyBorder="1" applyAlignment="1">
      <alignment horizontal="right" vertical="top" wrapText="1"/>
    </xf>
    <xf numFmtId="165" fontId="11" fillId="5" borderId="1" xfId="0" applyNumberFormat="1" applyFont="1" applyFill="1" applyBorder="1" applyAlignment="1">
      <alignment horizontal="left" vertical="top" wrapText="1"/>
    </xf>
    <xf numFmtId="49" fontId="10" fillId="0" borderId="1" xfId="6" applyNumberFormat="1" applyFont="1" applyBorder="1" applyAlignment="1">
      <alignment horizontal="right" wrapText="1"/>
    </xf>
    <xf numFmtId="165" fontId="10" fillId="5" borderId="1" xfId="0" applyNumberFormat="1" applyFont="1" applyFill="1" applyBorder="1" applyAlignment="1">
      <alignment horizontal="left" vertical="top" wrapText="1"/>
    </xf>
    <xf numFmtId="49" fontId="3" fillId="5" borderId="1" xfId="0" applyNumberFormat="1" applyFont="1" applyFill="1" applyBorder="1" applyAlignment="1">
      <alignment horizontal="right" vertical="top" wrapText="1"/>
    </xf>
    <xf numFmtId="166" fontId="1" fillId="0" borderId="1" xfId="0" applyNumberFormat="1" applyFont="1" applyBorder="1" applyAlignment="1">
      <alignment horizontal="right" vertical="top" wrapText="1"/>
    </xf>
    <xf numFmtId="166" fontId="1" fillId="0" borderId="1" xfId="4" applyNumberFormat="1" applyFont="1" applyBorder="1" applyAlignment="1">
      <alignment wrapText="1"/>
    </xf>
    <xf numFmtId="166" fontId="3" fillId="2" borderId="1" xfId="0" applyNumberFormat="1" applyFont="1" applyFill="1" applyBorder="1" applyAlignment="1">
      <alignment horizontal="right" vertical="center" wrapText="1"/>
    </xf>
    <xf numFmtId="166" fontId="6" fillId="5" borderId="1" xfId="0" applyNumberFormat="1" applyFont="1" applyFill="1" applyBorder="1" applyAlignment="1">
      <alignment vertical="top" wrapText="1"/>
    </xf>
    <xf numFmtId="49" fontId="1" fillId="0" borderId="0" xfId="0" applyNumberFormat="1" applyFont="1" applyAlignment="1">
      <alignment horizontal="center" vertical="top" wrapText="1"/>
    </xf>
    <xf numFmtId="49" fontId="6" fillId="5" borderId="1" xfId="0" applyNumberFormat="1" applyFont="1" applyFill="1" applyBorder="1" applyAlignment="1">
      <alignment horizontal="center" vertical="top" wrapText="1"/>
    </xf>
    <xf numFmtId="166" fontId="4" fillId="6" borderId="1" xfId="6" applyNumberFormat="1" applyFont="1" applyFill="1" applyBorder="1" applyAlignment="1">
      <alignment vertical="top" wrapText="1"/>
    </xf>
    <xf numFmtId="0" fontId="9" fillId="5" borderId="0" xfId="0" applyFont="1" applyFill="1"/>
    <xf numFmtId="166" fontId="2" fillId="2" borderId="0" xfId="0" applyNumberFormat="1" applyFont="1" applyFill="1" applyAlignment="1">
      <alignment horizontal="left" vertical="top" wrapText="1"/>
    </xf>
    <xf numFmtId="49" fontId="6" fillId="0" borderId="8" xfId="0" applyNumberFormat="1" applyFont="1" applyBorder="1" applyAlignment="1">
      <alignment horizontal="center" vertical="top" wrapText="1"/>
    </xf>
    <xf numFmtId="49" fontId="10" fillId="0" borderId="8" xfId="0" applyNumberFormat="1" applyFont="1" applyBorder="1" applyAlignment="1">
      <alignment horizontal="right" vertical="top" wrapText="1"/>
    </xf>
    <xf numFmtId="49" fontId="10" fillId="2" borderId="8" xfId="0" applyNumberFormat="1" applyFont="1" applyFill="1" applyBorder="1" applyAlignment="1">
      <alignment horizontal="center" vertical="center" textRotation="90" wrapText="1"/>
    </xf>
    <xf numFmtId="49" fontId="6" fillId="5" borderId="1" xfId="0" applyNumberFormat="1" applyFont="1" applyFill="1" applyBorder="1" applyAlignment="1">
      <alignment vertical="top" wrapText="1"/>
    </xf>
    <xf numFmtId="49" fontId="6" fillId="5" borderId="1" xfId="0" applyNumberFormat="1" applyFont="1" applyFill="1" applyBorder="1" applyAlignment="1">
      <alignment horizontal="left" vertical="center" wrapText="1"/>
    </xf>
    <xf numFmtId="3" fontId="2" fillId="5" borderId="1" xfId="0" applyNumberFormat="1" applyFont="1" applyFill="1" applyBorder="1" applyAlignment="1">
      <alignment vertical="top" wrapText="1"/>
    </xf>
    <xf numFmtId="49" fontId="1" fillId="5" borderId="1" xfId="0" applyNumberFormat="1" applyFont="1" applyFill="1" applyBorder="1" applyAlignment="1">
      <alignment horizontal="left" vertical="center" wrapText="1"/>
    </xf>
    <xf numFmtId="49" fontId="1" fillId="5" borderId="1" xfId="0" applyNumberFormat="1" applyFont="1" applyFill="1" applyBorder="1" applyAlignment="1">
      <alignment horizontal="center" vertical="center" wrapText="1"/>
    </xf>
    <xf numFmtId="166" fontId="6" fillId="5" borderId="1" xfId="0" applyNumberFormat="1" applyFont="1" applyFill="1" applyBorder="1" applyAlignment="1">
      <alignment horizontal="right" vertical="top" wrapText="1"/>
    </xf>
    <xf numFmtId="166" fontId="8" fillId="5" borderId="1" xfId="0" applyNumberFormat="1" applyFont="1" applyFill="1" applyBorder="1" applyAlignment="1">
      <alignment vertical="top" wrapText="1"/>
    </xf>
    <xf numFmtId="4" fontId="5" fillId="5" borderId="1" xfId="0" applyNumberFormat="1" applyFont="1" applyFill="1" applyBorder="1" applyAlignment="1">
      <alignment horizontal="left" vertical="top" wrapText="1"/>
    </xf>
    <xf numFmtId="4" fontId="1" fillId="5" borderId="1" xfId="0" applyNumberFormat="1" applyFont="1" applyFill="1" applyBorder="1" applyAlignment="1">
      <alignment horizontal="left" vertical="top" wrapText="1"/>
    </xf>
    <xf numFmtId="49" fontId="1" fillId="5" borderId="1" xfId="0" applyNumberFormat="1" applyFont="1" applyFill="1" applyBorder="1" applyAlignment="1">
      <alignment horizontal="left" vertical="center" textRotation="90" wrapText="1"/>
    </xf>
    <xf numFmtId="49" fontId="1" fillId="5" borderId="1" xfId="0" applyNumberFormat="1" applyFont="1" applyFill="1" applyBorder="1" applyAlignment="1">
      <alignment horizontal="center" vertical="center" textRotation="90" wrapText="1"/>
    </xf>
    <xf numFmtId="4" fontId="1" fillId="5" borderId="1" xfId="0" applyNumberFormat="1" applyFont="1" applyFill="1" applyBorder="1" applyAlignment="1">
      <alignment vertical="top" wrapText="1"/>
    </xf>
    <xf numFmtId="49" fontId="3" fillId="5" borderId="1" xfId="0" applyNumberFormat="1" applyFont="1" applyFill="1" applyBorder="1" applyAlignment="1">
      <alignment vertical="top" wrapText="1"/>
    </xf>
    <xf numFmtId="165" fontId="3" fillId="5" borderId="1" xfId="0" applyNumberFormat="1" applyFont="1" applyFill="1" applyBorder="1" applyAlignment="1">
      <alignment horizontal="left" vertical="top" wrapText="1"/>
    </xf>
    <xf numFmtId="165" fontId="18" fillId="5" borderId="1" xfId="0" applyNumberFormat="1" applyFont="1" applyFill="1" applyBorder="1" applyAlignment="1">
      <alignment horizontal="left" vertical="top" wrapText="1"/>
    </xf>
    <xf numFmtId="166" fontId="3" fillId="5" borderId="1" xfId="0" applyNumberFormat="1" applyFont="1" applyFill="1" applyBorder="1" applyAlignment="1">
      <alignment horizontal="right" vertical="top" wrapText="1"/>
    </xf>
    <xf numFmtId="3" fontId="2" fillId="5" borderId="1" xfId="0" applyNumberFormat="1" applyFont="1" applyFill="1" applyBorder="1" applyAlignment="1">
      <alignment horizontal="right" vertical="top" wrapText="1"/>
    </xf>
    <xf numFmtId="3" fontId="5" fillId="5" borderId="1" xfId="0" applyNumberFormat="1" applyFont="1" applyFill="1" applyBorder="1" applyAlignment="1">
      <alignment horizontal="right" vertical="top" wrapText="1"/>
    </xf>
    <xf numFmtId="166" fontId="24" fillId="5" borderId="1" xfId="0" applyNumberFormat="1" applyFont="1" applyFill="1" applyBorder="1" applyAlignment="1">
      <alignment vertical="top" wrapText="1"/>
    </xf>
    <xf numFmtId="0" fontId="9" fillId="5" borderId="0" xfId="0" applyFont="1" applyFill="1" applyAlignment="1">
      <alignment horizontal="right"/>
    </xf>
    <xf numFmtId="166" fontId="6" fillId="9" borderId="1" xfId="0" applyNumberFormat="1" applyFont="1" applyFill="1" applyBorder="1" applyAlignment="1">
      <alignment vertical="top" wrapText="1"/>
    </xf>
    <xf numFmtId="166" fontId="6" fillId="9" borderId="1" xfId="0" applyNumberFormat="1" applyFont="1" applyFill="1" applyBorder="1" applyAlignment="1">
      <alignment horizontal="right" vertical="top" wrapText="1"/>
    </xf>
    <xf numFmtId="0" fontId="1" fillId="5" borderId="0" xfId="0" applyFont="1" applyFill="1"/>
    <xf numFmtId="166" fontId="10" fillId="9" borderId="1" xfId="0" applyNumberFormat="1" applyFont="1" applyFill="1" applyBorder="1" applyAlignment="1">
      <alignment vertical="top" wrapText="1"/>
    </xf>
    <xf numFmtId="166" fontId="4" fillId="9" borderId="1" xfId="0" applyNumberFormat="1" applyFont="1" applyFill="1" applyBorder="1" applyAlignment="1">
      <alignment horizontal="right" vertical="top" wrapText="1"/>
    </xf>
    <xf numFmtId="166" fontId="6" fillId="10" borderId="1" xfId="0" applyNumberFormat="1" applyFont="1" applyFill="1" applyBorder="1" applyAlignment="1">
      <alignment vertical="top" wrapText="1"/>
    </xf>
    <xf numFmtId="0" fontId="9" fillId="5" borderId="0" xfId="0" applyFont="1" applyFill="1" applyAlignment="1">
      <alignment horizontal="center"/>
    </xf>
    <xf numFmtId="49" fontId="1" fillId="5" borderId="0" xfId="0" applyNumberFormat="1" applyFont="1" applyFill="1" applyAlignment="1">
      <alignment horizontal="center" vertical="top"/>
    </xf>
    <xf numFmtId="49" fontId="6" fillId="5" borderId="0" xfId="0" applyNumberFormat="1" applyFont="1" applyFill="1" applyAlignment="1">
      <alignment horizontal="center" vertical="top"/>
    </xf>
    <xf numFmtId="49" fontId="3" fillId="5" borderId="0" xfId="0" applyNumberFormat="1" applyFont="1" applyFill="1" applyAlignment="1">
      <alignment horizontal="center" vertical="top"/>
    </xf>
    <xf numFmtId="0" fontId="3" fillId="5" borderId="0" xfId="0" applyFont="1" applyFill="1" applyAlignment="1">
      <alignment horizontal="center" vertical="top"/>
    </xf>
    <xf numFmtId="49" fontId="10" fillId="0" borderId="1" xfId="6" applyNumberFormat="1" applyFont="1" applyBorder="1" applyAlignment="1">
      <alignment vertical="top" wrapText="1"/>
    </xf>
    <xf numFmtId="49" fontId="1" fillId="0" borderId="2" xfId="0" applyNumberFormat="1" applyFont="1" applyBorder="1" applyAlignment="1">
      <alignment horizontal="left" vertical="top" wrapText="1"/>
    </xf>
    <xf numFmtId="0" fontId="21" fillId="2" borderId="0" xfId="0" applyFont="1" applyFill="1"/>
    <xf numFmtId="166" fontId="1" fillId="5" borderId="1" xfId="4" applyNumberFormat="1" applyFont="1" applyFill="1" applyBorder="1" applyAlignment="1">
      <alignment vertical="top" wrapText="1"/>
    </xf>
    <xf numFmtId="0" fontId="24" fillId="0" borderId="0" xfId="0" applyFont="1" applyAlignment="1">
      <alignment vertical="top" wrapText="1"/>
    </xf>
    <xf numFmtId="49" fontId="26" fillId="0" borderId="1" xfId="0" applyNumberFormat="1" applyFont="1" applyBorder="1" applyAlignment="1">
      <alignment vertical="top" wrapText="1"/>
    </xf>
    <xf numFmtId="49" fontId="14" fillId="0" borderId="1" xfId="0" applyNumberFormat="1" applyFont="1" applyBorder="1" applyAlignment="1">
      <alignment vertical="top" wrapText="1"/>
    </xf>
    <xf numFmtId="166" fontId="24" fillId="5" borderId="1" xfId="0" applyNumberFormat="1" applyFont="1" applyFill="1" applyBorder="1" applyAlignment="1">
      <alignment horizontal="right" vertical="top" wrapText="1"/>
    </xf>
    <xf numFmtId="165" fontId="24" fillId="5" borderId="1" xfId="0" applyNumberFormat="1" applyFont="1" applyFill="1" applyBorder="1" applyAlignment="1">
      <alignment vertical="top" wrapText="1"/>
    </xf>
    <xf numFmtId="166" fontId="1" fillId="9" borderId="1" xfId="0" applyNumberFormat="1" applyFont="1" applyFill="1" applyBorder="1" applyAlignment="1">
      <alignment horizontal="right" vertical="top" wrapText="1"/>
    </xf>
    <xf numFmtId="166" fontId="1" fillId="5" borderId="1" xfId="4" applyNumberFormat="1" applyFont="1" applyFill="1" applyBorder="1" applyAlignment="1">
      <alignment horizontal="right" wrapText="1"/>
    </xf>
    <xf numFmtId="166" fontId="1" fillId="5" borderId="1" xfId="4" applyNumberFormat="1" applyFont="1" applyFill="1" applyBorder="1" applyAlignment="1">
      <alignment wrapText="1"/>
    </xf>
    <xf numFmtId="49" fontId="8" fillId="5" borderId="8" xfId="0" applyNumberFormat="1" applyFont="1" applyFill="1" applyBorder="1" applyAlignment="1">
      <alignment horizontal="center" vertical="top" wrapText="1"/>
    </xf>
    <xf numFmtId="166" fontId="24" fillId="5" borderId="1" xfId="4" applyNumberFormat="1" applyFont="1" applyFill="1" applyBorder="1" applyAlignment="1">
      <alignment horizontal="right" wrapText="1"/>
    </xf>
    <xf numFmtId="166" fontId="24" fillId="5" borderId="1" xfId="4" applyNumberFormat="1" applyFont="1" applyFill="1" applyBorder="1" applyAlignment="1">
      <alignment wrapText="1"/>
    </xf>
    <xf numFmtId="166" fontId="3" fillId="5" borderId="1" xfId="0" applyNumberFormat="1" applyFont="1" applyFill="1" applyBorder="1" applyAlignment="1">
      <alignment vertical="top" wrapText="1"/>
    </xf>
    <xf numFmtId="166" fontId="1" fillId="5" borderId="1" xfId="6" applyNumberFormat="1" applyFill="1" applyBorder="1" applyAlignment="1">
      <alignment horizontal="right" vertical="top" wrapText="1"/>
    </xf>
    <xf numFmtId="166" fontId="1" fillId="9" borderId="1" xfId="0" applyNumberFormat="1" applyFont="1" applyFill="1" applyBorder="1" applyAlignment="1">
      <alignment vertical="top" wrapText="1"/>
    </xf>
    <xf numFmtId="166" fontId="10" fillId="9" borderId="1" xfId="0" applyNumberFormat="1" applyFont="1" applyFill="1" applyBorder="1" applyAlignment="1">
      <alignment horizontal="right" vertical="top" wrapText="1"/>
    </xf>
    <xf numFmtId="166" fontId="6" fillId="9" borderId="1" xfId="6" applyNumberFormat="1" applyFont="1" applyFill="1" applyBorder="1" applyAlignment="1">
      <alignment horizontal="right" vertical="top" wrapText="1"/>
    </xf>
    <xf numFmtId="166" fontId="10" fillId="9" borderId="1" xfId="6" applyNumberFormat="1" applyFont="1" applyFill="1" applyBorder="1" applyAlignment="1">
      <alignment horizontal="right" vertical="top" wrapText="1"/>
    </xf>
    <xf numFmtId="166" fontId="1" fillId="5" borderId="1" xfId="4" applyNumberFormat="1" applyFont="1" applyFill="1" applyBorder="1" applyAlignment="1">
      <alignment horizontal="right" vertical="top" wrapText="1"/>
    </xf>
    <xf numFmtId="166" fontId="14" fillId="9" borderId="1" xfId="0" applyNumberFormat="1" applyFont="1" applyFill="1" applyBorder="1" applyAlignment="1">
      <alignment vertical="top" wrapText="1"/>
    </xf>
    <xf numFmtId="166" fontId="10" fillId="9" borderId="8" xfId="0" applyNumberFormat="1" applyFont="1" applyFill="1" applyBorder="1" applyAlignment="1">
      <alignment vertical="top" wrapText="1"/>
    </xf>
    <xf numFmtId="49" fontId="6" fillId="5" borderId="0" xfId="6" applyNumberFormat="1" applyFont="1" applyFill="1" applyAlignment="1">
      <alignment horizontal="right"/>
    </xf>
    <xf numFmtId="49" fontId="6" fillId="5" borderId="0" xfId="6" applyNumberFormat="1" applyFont="1" applyFill="1" applyAlignment="1">
      <alignment horizontal="center"/>
    </xf>
    <xf numFmtId="0" fontId="6" fillId="5" borderId="0" xfId="6" applyFont="1" applyFill="1" applyAlignment="1">
      <alignment horizontal="left"/>
    </xf>
    <xf numFmtId="0" fontId="1" fillId="9" borderId="1" xfId="0" applyFont="1" applyFill="1" applyBorder="1" applyAlignment="1">
      <alignment horizontal="left" vertical="top" wrapText="1"/>
    </xf>
    <xf numFmtId="49" fontId="7" fillId="5" borderId="8" xfId="0" applyNumberFormat="1" applyFont="1" applyFill="1" applyBorder="1" applyAlignment="1">
      <alignment horizontal="center" vertical="top" wrapText="1"/>
    </xf>
    <xf numFmtId="166" fontId="1" fillId="0" borderId="0" xfId="0" applyNumberFormat="1" applyFont="1" applyAlignment="1">
      <alignment horizontal="left" vertical="top" wrapText="1"/>
    </xf>
    <xf numFmtId="0" fontId="14" fillId="0" borderId="0" xfId="0" applyFont="1" applyAlignment="1">
      <alignment vertical="top" wrapText="1"/>
    </xf>
    <xf numFmtId="0" fontId="1" fillId="0" borderId="1" xfId="0" applyFont="1" applyBorder="1" applyAlignment="1" applyProtection="1">
      <alignment vertical="top" wrapText="1"/>
      <protection hidden="1"/>
    </xf>
    <xf numFmtId="0" fontId="24" fillId="0" borderId="0" xfId="0" applyFont="1" applyAlignment="1">
      <alignment horizontal="center" vertical="top" wrapText="1"/>
    </xf>
    <xf numFmtId="0" fontId="24" fillId="0" borderId="0" xfId="0" applyFont="1"/>
    <xf numFmtId="49" fontId="14" fillId="5" borderId="1" xfId="0" applyNumberFormat="1" applyFont="1" applyFill="1" applyBorder="1" applyAlignment="1">
      <alignment horizontal="center" vertical="top" wrapText="1"/>
    </xf>
    <xf numFmtId="0" fontId="26" fillId="0" borderId="0" xfId="0" applyFont="1"/>
    <xf numFmtId="49" fontId="14" fillId="0" borderId="1" xfId="0" applyNumberFormat="1" applyFont="1" applyBorder="1" applyAlignment="1">
      <alignment horizontal="center" vertical="top" wrapText="1"/>
    </xf>
    <xf numFmtId="166" fontId="24" fillId="0" borderId="1" xfId="0" applyNumberFormat="1" applyFont="1" applyBorder="1" applyAlignment="1">
      <alignment vertical="top" wrapText="1"/>
    </xf>
    <xf numFmtId="166" fontId="24" fillId="5" borderId="1" xfId="0" applyNumberFormat="1" applyFont="1" applyFill="1" applyBorder="1" applyAlignment="1">
      <alignment vertical="top"/>
    </xf>
    <xf numFmtId="166" fontId="24" fillId="5" borderId="1" xfId="4" applyNumberFormat="1" applyFont="1" applyFill="1" applyBorder="1" applyAlignment="1">
      <alignment horizontal="right" vertical="top" wrapText="1"/>
    </xf>
    <xf numFmtId="166" fontId="24" fillId="5" borderId="1" xfId="4" applyNumberFormat="1" applyFont="1" applyFill="1" applyBorder="1" applyAlignment="1">
      <alignment vertical="top" wrapText="1"/>
    </xf>
    <xf numFmtId="49" fontId="16" fillId="0" borderId="0" xfId="0" applyNumberFormat="1" applyFont="1" applyAlignment="1">
      <alignment wrapText="1"/>
    </xf>
    <xf numFmtId="0" fontId="24" fillId="0" borderId="0" xfId="4" applyFont="1" applyAlignment="1">
      <alignment vertical="top" wrapText="1"/>
    </xf>
    <xf numFmtId="0" fontId="14" fillId="0" borderId="1" xfId="4" applyFont="1" applyBorder="1" applyAlignment="1">
      <alignment vertical="top" wrapText="1"/>
    </xf>
    <xf numFmtId="49" fontId="24" fillId="0" borderId="1" xfId="4" applyNumberFormat="1" applyFont="1" applyBorder="1" applyAlignment="1">
      <alignment horizontal="right" vertical="top" wrapText="1"/>
    </xf>
    <xf numFmtId="0" fontId="24" fillId="0" borderId="8" xfId="4" applyFont="1" applyBorder="1" applyAlignment="1">
      <alignment vertical="top" wrapText="1"/>
    </xf>
    <xf numFmtId="0" fontId="24" fillId="0" borderId="1" xfId="4" applyFont="1" applyBorder="1" applyAlignment="1">
      <alignment horizontal="right" vertical="top" wrapText="1"/>
    </xf>
    <xf numFmtId="0" fontId="24" fillId="0" borderId="1" xfId="4" applyFont="1" applyBorder="1" applyAlignment="1">
      <alignment horizontal="center" vertical="top" wrapText="1"/>
    </xf>
    <xf numFmtId="49" fontId="24" fillId="0" borderId="1" xfId="4" applyNumberFormat="1" applyFont="1" applyBorder="1" applyAlignment="1">
      <alignment horizontal="center" vertical="top" wrapText="1"/>
    </xf>
    <xf numFmtId="49" fontId="24" fillId="5" borderId="0" xfId="0" applyNumberFormat="1" applyFont="1" applyFill="1" applyAlignment="1">
      <alignment wrapText="1"/>
    </xf>
    <xf numFmtId="0" fontId="24" fillId="5" borderId="0" xfId="0" applyFont="1" applyFill="1" applyAlignment="1">
      <alignment wrapText="1"/>
    </xf>
    <xf numFmtId="49" fontId="14" fillId="5" borderId="0" xfId="0" applyNumberFormat="1" applyFont="1" applyFill="1" applyAlignment="1">
      <alignment horizontal="center"/>
    </xf>
    <xf numFmtId="0" fontId="14" fillId="5" borderId="0" xfId="0" applyFont="1" applyFill="1" applyAlignment="1">
      <alignment horizontal="center"/>
    </xf>
    <xf numFmtId="49" fontId="28" fillId="0" borderId="1" xfId="0" applyNumberFormat="1" applyFont="1" applyBorder="1" applyAlignment="1">
      <alignment horizontal="left" vertical="top" wrapText="1"/>
    </xf>
    <xf numFmtId="0" fontId="14" fillId="0" borderId="1" xfId="0" applyFont="1" applyBorder="1" applyAlignment="1">
      <alignment vertical="center" wrapText="1"/>
    </xf>
    <xf numFmtId="0" fontId="14" fillId="0" borderId="1" xfId="0" applyFont="1" applyBorder="1" applyAlignment="1">
      <alignment horizontal="left" vertical="center" wrapText="1"/>
    </xf>
    <xf numFmtId="166" fontId="14" fillId="9" borderId="1" xfId="0" applyNumberFormat="1" applyFont="1" applyFill="1" applyBorder="1" applyAlignment="1">
      <alignment vertical="center" wrapText="1"/>
    </xf>
    <xf numFmtId="3" fontId="24" fillId="5" borderId="1" xfId="0" applyNumberFormat="1" applyFont="1" applyFill="1" applyBorder="1" applyAlignment="1">
      <alignment horizontal="left" vertical="top" wrapText="1"/>
    </xf>
    <xf numFmtId="166" fontId="26" fillId="9" borderId="1" xfId="0" applyNumberFormat="1" applyFont="1" applyFill="1" applyBorder="1" applyAlignment="1">
      <alignment vertical="center" wrapText="1"/>
    </xf>
    <xf numFmtId="0" fontId="26" fillId="5" borderId="1" xfId="0" applyFont="1" applyFill="1" applyBorder="1" applyAlignment="1">
      <alignment horizontal="left" vertical="top" wrapText="1"/>
    </xf>
    <xf numFmtId="0" fontId="1" fillId="0" borderId="1" xfId="6" applyBorder="1" applyAlignment="1">
      <alignment vertical="top" wrapText="1"/>
    </xf>
    <xf numFmtId="0" fontId="1" fillId="5" borderId="1" xfId="6" applyFill="1" applyBorder="1" applyAlignment="1">
      <alignment vertical="top" wrapText="1"/>
    </xf>
    <xf numFmtId="49" fontId="1" fillId="0" borderId="1" xfId="6" applyNumberFormat="1" applyBorder="1" applyAlignment="1">
      <alignment vertical="top" wrapText="1"/>
    </xf>
    <xf numFmtId="0" fontId="1" fillId="5" borderId="0" xfId="0" applyFont="1" applyFill="1" applyAlignment="1">
      <alignment horizontal="left"/>
    </xf>
    <xf numFmtId="0" fontId="19" fillId="0" borderId="0" xfId="0" applyFont="1"/>
    <xf numFmtId="0" fontId="1" fillId="0" borderId="0" xfId="0" applyFont="1" applyAlignment="1">
      <alignment horizontal="left"/>
    </xf>
    <xf numFmtId="49" fontId="29" fillId="0" borderId="1" xfId="0" applyNumberFormat="1" applyFont="1" applyBorder="1" applyAlignment="1">
      <alignment horizontal="center" vertical="top" wrapText="1"/>
    </xf>
    <xf numFmtId="165" fontId="24" fillId="5" borderId="1" xfId="0" applyNumberFormat="1" applyFont="1" applyFill="1" applyBorder="1" applyAlignment="1">
      <alignment horizontal="left" vertical="top" wrapText="1"/>
    </xf>
    <xf numFmtId="49" fontId="6" fillId="5" borderId="1" xfId="0" applyNumberFormat="1" applyFont="1" applyFill="1" applyBorder="1" applyAlignment="1">
      <alignment horizontal="center" vertical="center" wrapText="1"/>
    </xf>
    <xf numFmtId="0" fontId="2" fillId="5" borderId="1" xfId="0" applyFont="1" applyFill="1" applyBorder="1" applyAlignment="1">
      <alignment horizontal="left" vertical="top" wrapText="1"/>
    </xf>
    <xf numFmtId="0" fontId="8" fillId="5" borderId="8" xfId="0" applyFont="1" applyFill="1" applyBorder="1" applyAlignment="1">
      <alignment horizontal="left" vertical="top" wrapText="1"/>
    </xf>
    <xf numFmtId="0" fontId="31" fillId="0" borderId="0" xfId="0" applyFont="1" applyAlignment="1">
      <alignment wrapText="1"/>
    </xf>
    <xf numFmtId="0" fontId="24" fillId="0" borderId="0" xfId="0" applyFont="1" applyAlignment="1">
      <alignment wrapText="1"/>
    </xf>
    <xf numFmtId="0" fontId="14" fillId="0" borderId="0" xfId="0" applyFont="1" applyAlignment="1">
      <alignment wrapText="1"/>
    </xf>
    <xf numFmtId="0" fontId="28" fillId="0" borderId="0" xfId="0" applyFont="1" applyAlignment="1">
      <alignment vertical="top" wrapText="1"/>
    </xf>
    <xf numFmtId="0" fontId="28" fillId="5" borderId="1" xfId="0" applyFont="1" applyFill="1" applyBorder="1" applyAlignment="1">
      <alignment horizontal="left" vertical="top" wrapText="1"/>
    </xf>
    <xf numFmtId="0" fontId="26" fillId="0" borderId="0" xfId="0" applyFont="1" applyAlignment="1">
      <alignment wrapText="1"/>
    </xf>
    <xf numFmtId="49" fontId="24" fillId="0" borderId="0" xfId="0" applyNumberFormat="1" applyFont="1" applyAlignment="1">
      <alignment wrapText="1"/>
    </xf>
    <xf numFmtId="166" fontId="6" fillId="6" borderId="1" xfId="4" applyNumberFormat="1" applyFont="1" applyFill="1" applyBorder="1" applyAlignment="1">
      <alignment wrapText="1"/>
    </xf>
    <xf numFmtId="166" fontId="12" fillId="5" borderId="1" xfId="6" applyNumberFormat="1" applyFont="1" applyFill="1" applyBorder="1" applyAlignment="1">
      <alignment vertical="top" wrapText="1"/>
    </xf>
    <xf numFmtId="166" fontId="1" fillId="5" borderId="9" xfId="0" applyNumberFormat="1" applyFont="1" applyFill="1" applyBorder="1" applyAlignment="1">
      <alignment horizontal="right" vertical="top" wrapText="1"/>
    </xf>
    <xf numFmtId="166" fontId="6" fillId="6" borderId="1" xfId="0" applyNumberFormat="1" applyFont="1" applyFill="1" applyBorder="1" applyAlignment="1">
      <alignment vertical="top" wrapText="1"/>
    </xf>
    <xf numFmtId="166" fontId="6" fillId="6" borderId="1" xfId="4" applyNumberFormat="1" applyFont="1" applyFill="1" applyBorder="1" applyAlignment="1">
      <alignment horizontal="right" vertical="top" wrapText="1"/>
    </xf>
    <xf numFmtId="0" fontId="1" fillId="5" borderId="0" xfId="0" applyFont="1" applyFill="1" applyAlignment="1">
      <alignment horizontal="right"/>
    </xf>
    <xf numFmtId="166" fontId="14" fillId="6" borderId="1" xfId="4" applyNumberFormat="1" applyFont="1" applyFill="1" applyBorder="1" applyAlignment="1">
      <alignment wrapText="1"/>
    </xf>
    <xf numFmtId="166" fontId="33" fillId="2" borderId="0" xfId="0" applyNumberFormat="1" applyFont="1" applyFill="1" applyAlignment="1">
      <alignment vertical="top" wrapText="1"/>
    </xf>
    <xf numFmtId="0" fontId="32" fillId="5" borderId="0" xfId="0" applyFont="1" applyFill="1"/>
    <xf numFmtId="0" fontId="24" fillId="0" borderId="1" xfId="0" applyFont="1" applyBorder="1" applyAlignment="1">
      <alignment horizontal="right" vertical="center" wrapText="1"/>
    </xf>
    <xf numFmtId="0" fontId="24" fillId="0" borderId="8" xfId="4" applyFont="1" applyBorder="1" applyAlignment="1">
      <alignment horizontal="right" vertical="top" wrapText="1"/>
    </xf>
    <xf numFmtId="49" fontId="24" fillId="0" borderId="1" xfId="0" applyNumberFormat="1" applyFont="1" applyBorder="1" applyAlignment="1">
      <alignment vertical="top" wrapText="1"/>
    </xf>
    <xf numFmtId="0" fontId="1" fillId="5" borderId="0" xfId="0" applyFont="1" applyFill="1" applyAlignment="1">
      <alignment horizontal="center"/>
    </xf>
    <xf numFmtId="49" fontId="31" fillId="0" borderId="0" xfId="0" applyNumberFormat="1" applyFont="1" applyAlignment="1">
      <alignment vertical="top" wrapText="1"/>
    </xf>
    <xf numFmtId="49" fontId="31" fillId="0" borderId="0" xfId="0" applyNumberFormat="1" applyFont="1" applyAlignment="1">
      <alignment horizontal="left" vertical="top" wrapText="1"/>
    </xf>
    <xf numFmtId="0" fontId="31" fillId="0" borderId="0" xfId="0" applyFont="1" applyAlignment="1">
      <alignment vertical="top" wrapText="1"/>
    </xf>
    <xf numFmtId="165" fontId="6" fillId="5" borderId="1" xfId="0" applyNumberFormat="1" applyFont="1" applyFill="1" applyBorder="1" applyAlignment="1">
      <alignment horizontal="left" vertical="top" wrapText="1"/>
    </xf>
    <xf numFmtId="3" fontId="1" fillId="5" borderId="1" xfId="0" applyNumberFormat="1" applyFont="1" applyFill="1" applyBorder="1" applyAlignment="1">
      <alignment vertical="top" wrapText="1"/>
    </xf>
    <xf numFmtId="166" fontId="35" fillId="5" borderId="1" xfId="0" applyNumberFormat="1" applyFont="1" applyFill="1" applyBorder="1" applyAlignment="1">
      <alignment vertical="top" wrapText="1"/>
    </xf>
    <xf numFmtId="49" fontId="7" fillId="0" borderId="2" xfId="0" applyNumberFormat="1" applyFont="1" applyBorder="1" applyAlignment="1">
      <alignment horizontal="left" vertical="top" wrapText="1"/>
    </xf>
    <xf numFmtId="0" fontId="24" fillId="5" borderId="1" xfId="4" applyFont="1" applyFill="1" applyBorder="1" applyAlignment="1">
      <alignment vertical="top" wrapText="1"/>
    </xf>
    <xf numFmtId="166" fontId="1" fillId="5" borderId="1" xfId="0" applyNumberFormat="1" applyFont="1" applyFill="1" applyBorder="1" applyAlignment="1">
      <alignment vertical="top" wrapText="1"/>
    </xf>
    <xf numFmtId="165" fontId="1" fillId="5" borderId="1" xfId="0" applyNumberFormat="1" applyFont="1" applyFill="1" applyBorder="1" applyAlignment="1">
      <alignment horizontal="left" vertical="top" wrapText="1"/>
    </xf>
    <xf numFmtId="0" fontId="1" fillId="0" borderId="1" xfId="0" applyFont="1" applyBorder="1" applyAlignment="1">
      <alignment horizontal="left" vertical="top" wrapText="1"/>
    </xf>
    <xf numFmtId="49" fontId="1" fillId="0" borderId="1" xfId="0" applyNumberFormat="1" applyFont="1" applyBorder="1" applyAlignment="1">
      <alignment horizontal="left" vertical="top" wrapText="1"/>
    </xf>
    <xf numFmtId="0" fontId="1" fillId="0" borderId="2" xfId="0" applyFont="1" applyBorder="1" applyAlignment="1">
      <alignment vertical="top" wrapText="1"/>
    </xf>
    <xf numFmtId="0" fontId="1" fillId="5" borderId="2" xfId="0" applyFont="1" applyFill="1" applyBorder="1" applyAlignment="1">
      <alignment vertical="top" wrapText="1"/>
    </xf>
    <xf numFmtId="49" fontId="2" fillId="0" borderId="1" xfId="0" applyNumberFormat="1" applyFont="1" applyBorder="1" applyAlignment="1">
      <alignment horizontal="center" vertical="top" wrapText="1"/>
    </xf>
    <xf numFmtId="0" fontId="1" fillId="0" borderId="1" xfId="0" applyFont="1" applyBorder="1" applyAlignment="1">
      <alignment vertical="top" wrapText="1"/>
    </xf>
    <xf numFmtId="0" fontId="24" fillId="5" borderId="1" xfId="0" applyFont="1" applyFill="1" applyBorder="1" applyAlignment="1">
      <alignment vertical="top" wrapText="1"/>
    </xf>
    <xf numFmtId="0" fontId="24" fillId="5" borderId="1" xfId="0" applyFont="1" applyFill="1" applyBorder="1" applyAlignment="1">
      <alignment horizontal="center" vertical="top" wrapText="1"/>
    </xf>
    <xf numFmtId="49" fontId="6" fillId="9" borderId="1" xfId="0" applyNumberFormat="1" applyFont="1" applyFill="1" applyBorder="1" applyAlignment="1">
      <alignment horizontal="center" vertical="top" wrapText="1"/>
    </xf>
    <xf numFmtId="49" fontId="1" fillId="5" borderId="2" xfId="0" applyNumberFormat="1" applyFont="1" applyFill="1" applyBorder="1" applyAlignment="1">
      <alignment vertical="top" wrapText="1"/>
    </xf>
    <xf numFmtId="166" fontId="24" fillId="5" borderId="0" xfId="0" applyNumberFormat="1" applyFont="1" applyFill="1" applyAlignment="1">
      <alignment horizontal="left" vertical="top" wrapText="1"/>
    </xf>
    <xf numFmtId="166" fontId="24" fillId="0" borderId="1" xfId="0" applyNumberFormat="1" applyFont="1" applyBorder="1" applyAlignment="1">
      <alignment horizontal="right" vertical="top" wrapText="1"/>
    </xf>
    <xf numFmtId="166" fontId="14" fillId="6" borderId="1" xfId="0" applyNumberFormat="1" applyFont="1" applyFill="1" applyBorder="1" applyAlignment="1">
      <alignment horizontal="right" vertical="top" wrapText="1"/>
    </xf>
    <xf numFmtId="0" fontId="24" fillId="5" borderId="0" xfId="0" applyFont="1" applyFill="1" applyAlignment="1">
      <alignment horizontal="left"/>
    </xf>
    <xf numFmtId="0" fontId="24" fillId="5" borderId="0" xfId="0" applyFont="1" applyFill="1"/>
    <xf numFmtId="49" fontId="14" fillId="5" borderId="0" xfId="0" applyNumberFormat="1" applyFont="1" applyFill="1" applyAlignment="1">
      <alignment vertical="top" wrapText="1"/>
    </xf>
    <xf numFmtId="49" fontId="31" fillId="5" borderId="0" xfId="0" applyNumberFormat="1" applyFont="1" applyFill="1" applyAlignment="1">
      <alignment wrapText="1"/>
    </xf>
    <xf numFmtId="0" fontId="31" fillId="5" borderId="0" xfId="0" applyFont="1" applyFill="1" applyAlignment="1">
      <alignment wrapText="1"/>
    </xf>
    <xf numFmtId="0" fontId="36" fillId="0" borderId="0" xfId="0" applyFont="1" applyAlignment="1">
      <alignment wrapText="1"/>
    </xf>
    <xf numFmtId="0" fontId="37" fillId="0" borderId="0" xfId="0" applyFont="1" applyAlignment="1">
      <alignment wrapText="1"/>
    </xf>
    <xf numFmtId="0" fontId="37" fillId="0" borderId="1" xfId="0" applyFont="1" applyBorder="1" applyAlignment="1">
      <alignment wrapText="1"/>
    </xf>
    <xf numFmtId="0" fontId="36" fillId="5" borderId="0" xfId="0" applyFont="1" applyFill="1" applyAlignment="1">
      <alignment wrapText="1"/>
    </xf>
    <xf numFmtId="0" fontId="34" fillId="0" borderId="0" xfId="0" applyFont="1" applyAlignment="1">
      <alignment wrapText="1"/>
    </xf>
    <xf numFmtId="49" fontId="31" fillId="0" borderId="0" xfId="0" applyNumberFormat="1" applyFont="1" applyAlignment="1">
      <alignment wrapText="1"/>
    </xf>
    <xf numFmtId="49" fontId="31" fillId="0" borderId="0" xfId="0" applyNumberFormat="1" applyFont="1" applyAlignment="1">
      <alignment horizontal="right" vertical="top" wrapText="1"/>
    </xf>
    <xf numFmtId="0" fontId="31" fillId="0" borderId="0" xfId="0" applyFont="1" applyAlignment="1">
      <alignment horizontal="center" vertical="top" wrapText="1"/>
    </xf>
    <xf numFmtId="0" fontId="34" fillId="0" borderId="0" xfId="0" applyFont="1" applyAlignment="1">
      <alignment horizontal="left" vertical="top" wrapText="1"/>
    </xf>
    <xf numFmtId="0" fontId="34" fillId="0" borderId="0" xfId="0" applyFont="1" applyAlignment="1">
      <alignment vertical="top" wrapText="1"/>
    </xf>
    <xf numFmtId="0" fontId="34" fillId="0" borderId="0" xfId="0" applyFont="1" applyAlignment="1">
      <alignment horizontal="center" wrapText="1"/>
    </xf>
    <xf numFmtId="0" fontId="34" fillId="0" borderId="0" xfId="0" applyFont="1" applyAlignment="1">
      <alignment horizontal="center" vertical="top" wrapText="1"/>
    </xf>
    <xf numFmtId="49" fontId="34" fillId="0" borderId="0" xfId="0" applyNumberFormat="1" applyFont="1" applyAlignment="1">
      <alignment vertical="top" wrapText="1"/>
    </xf>
    <xf numFmtId="49" fontId="34" fillId="0" borderId="0" xfId="0" applyNumberFormat="1" applyFont="1" applyAlignment="1">
      <alignment horizontal="center" vertical="top" wrapText="1"/>
    </xf>
    <xf numFmtId="49" fontId="34" fillId="0" borderId="0" xfId="0" applyNumberFormat="1" applyFont="1" applyAlignment="1">
      <alignment horizontal="left" vertical="top" wrapText="1"/>
    </xf>
    <xf numFmtId="0" fontId="1" fillId="5" borderId="1" xfId="4" applyFont="1" applyFill="1" applyBorder="1" applyAlignment="1">
      <alignment horizontal="left" vertical="top" wrapText="1"/>
    </xf>
    <xf numFmtId="0" fontId="1" fillId="5" borderId="9" xfId="0" applyFont="1" applyFill="1" applyBorder="1" applyAlignment="1">
      <alignment vertical="top" wrapText="1"/>
    </xf>
    <xf numFmtId="0" fontId="1" fillId="0" borderId="1" xfId="4" applyFont="1" applyBorder="1" applyAlignment="1">
      <alignment horizontal="left" vertical="top" wrapText="1"/>
    </xf>
    <xf numFmtId="49" fontId="1" fillId="5" borderId="8" xfId="0" applyNumberFormat="1" applyFont="1" applyFill="1" applyBorder="1" applyAlignment="1">
      <alignment horizontal="center" vertical="top"/>
    </xf>
    <xf numFmtId="49" fontId="1" fillId="5" borderId="1" xfId="0" applyNumberFormat="1" applyFont="1" applyFill="1" applyBorder="1" applyAlignment="1">
      <alignment horizontal="center" vertical="top"/>
    </xf>
    <xf numFmtId="49" fontId="1" fillId="5" borderId="9" xfId="0" applyNumberFormat="1" applyFont="1" applyFill="1" applyBorder="1" applyAlignment="1">
      <alignment vertical="top" wrapText="1"/>
    </xf>
    <xf numFmtId="166" fontId="1" fillId="5" borderId="9" xfId="0" applyNumberFormat="1" applyFont="1" applyFill="1" applyBorder="1" applyAlignment="1">
      <alignment vertical="top" wrapText="1"/>
    </xf>
    <xf numFmtId="0" fontId="1" fillId="0" borderId="9" xfId="0" applyFont="1" applyBorder="1" applyAlignment="1">
      <alignment vertical="top" wrapText="1"/>
    </xf>
    <xf numFmtId="0" fontId="6" fillId="0" borderId="0" xfId="0" applyFont="1" applyAlignment="1">
      <alignment horizontal="center" vertical="top"/>
    </xf>
    <xf numFmtId="49" fontId="8" fillId="0" borderId="1" xfId="0" applyNumberFormat="1" applyFont="1" applyBorder="1" applyAlignment="1">
      <alignment horizontal="left" vertical="top" wrapText="1"/>
    </xf>
    <xf numFmtId="0" fontId="35" fillId="0" borderId="1" xfId="0" applyFont="1" applyBorder="1" applyAlignment="1">
      <alignment horizontal="left" vertical="top" wrapText="1"/>
    </xf>
    <xf numFmtId="166" fontId="4" fillId="8" borderId="1" xfId="0" applyNumberFormat="1" applyFont="1" applyFill="1" applyBorder="1" applyAlignment="1">
      <alignment vertical="top" wrapText="1"/>
    </xf>
    <xf numFmtId="166" fontId="10" fillId="8" borderId="1" xfId="4" applyNumberFormat="1" applyFont="1" applyFill="1" applyBorder="1" applyAlignment="1">
      <alignment wrapText="1"/>
    </xf>
    <xf numFmtId="0" fontId="24" fillId="5" borderId="0" xfId="0" applyFont="1" applyFill="1" applyAlignment="1">
      <alignment horizontal="center" vertical="top" wrapText="1"/>
    </xf>
    <xf numFmtId="166" fontId="14" fillId="0" borderId="1" xfId="4" applyNumberFormat="1" applyFont="1" applyBorder="1" applyAlignment="1">
      <alignment horizontal="right" vertical="top" wrapText="1"/>
    </xf>
    <xf numFmtId="166" fontId="24" fillId="0" borderId="0" xfId="4" applyNumberFormat="1" applyFont="1" applyAlignment="1">
      <alignment horizontal="left" vertical="top" wrapText="1"/>
    </xf>
    <xf numFmtId="0" fontId="40" fillId="0" borderId="0" xfId="4" applyFont="1" applyAlignment="1">
      <alignment vertical="top" wrapText="1"/>
    </xf>
    <xf numFmtId="0" fontId="24" fillId="0" borderId="0" xfId="4" applyFont="1" applyAlignment="1">
      <alignment horizontal="right" vertical="top" wrapText="1"/>
    </xf>
    <xf numFmtId="0" fontId="16" fillId="0" borderId="0" xfId="0" applyFont="1" applyAlignment="1">
      <alignment horizontal="right" wrapText="1"/>
    </xf>
    <xf numFmtId="166" fontId="26" fillId="9" borderId="6" xfId="0" applyNumberFormat="1" applyFont="1" applyFill="1" applyBorder="1" applyAlignment="1">
      <alignment vertical="top" wrapText="1"/>
    </xf>
    <xf numFmtId="166" fontId="25" fillId="6" borderId="6" xfId="0" applyNumberFormat="1" applyFont="1" applyFill="1" applyBorder="1" applyAlignment="1">
      <alignment vertical="top" wrapText="1"/>
    </xf>
    <xf numFmtId="166" fontId="24" fillId="0" borderId="13" xfId="0" applyNumberFormat="1" applyFont="1" applyBorder="1" applyAlignment="1">
      <alignment horizontal="left" vertical="top" wrapText="1"/>
    </xf>
    <xf numFmtId="166" fontId="26" fillId="6" borderId="6" xfId="4" applyNumberFormat="1" applyFont="1" applyFill="1" applyBorder="1" applyAlignment="1">
      <alignment vertical="top" wrapText="1"/>
    </xf>
    <xf numFmtId="166" fontId="24" fillId="5" borderId="6" xfId="4" applyNumberFormat="1" applyFont="1" applyFill="1" applyBorder="1" applyAlignment="1">
      <alignment vertical="top" wrapText="1"/>
    </xf>
    <xf numFmtId="0" fontId="12" fillId="0" borderId="0" xfId="0" applyFont="1"/>
    <xf numFmtId="0" fontId="36" fillId="0" borderId="0" xfId="0" applyFont="1" applyAlignment="1">
      <alignment horizontal="left" vertical="top" wrapText="1"/>
    </xf>
    <xf numFmtId="49" fontId="14" fillId="6" borderId="1" xfId="0" applyNumberFormat="1" applyFont="1" applyFill="1" applyBorder="1" applyAlignment="1">
      <alignment horizontal="center" vertical="center" wrapText="1"/>
    </xf>
    <xf numFmtId="0" fontId="14" fillId="0" borderId="1" xfId="0" applyFont="1" applyBorder="1" applyAlignment="1">
      <alignment horizontal="center" wrapText="1"/>
    </xf>
    <xf numFmtId="0" fontId="14" fillId="0" borderId="1" xfId="0" applyFont="1" applyBorder="1" applyAlignment="1">
      <alignment horizontal="center" vertical="top" wrapText="1"/>
    </xf>
    <xf numFmtId="166" fontId="24" fillId="5" borderId="1" xfId="7" applyNumberFormat="1" applyFont="1" applyFill="1" applyBorder="1" applyAlignment="1">
      <alignment vertical="top" wrapText="1"/>
    </xf>
    <xf numFmtId="166" fontId="9" fillId="2" borderId="0" xfId="0" applyNumberFormat="1" applyFont="1" applyFill="1"/>
    <xf numFmtId="166" fontId="2" fillId="0" borderId="0" xfId="0" applyNumberFormat="1" applyFont="1" applyAlignment="1">
      <alignment horizontal="left" vertical="top" wrapText="1"/>
    </xf>
    <xf numFmtId="0" fontId="41" fillId="0" borderId="0" xfId="0" applyFont="1"/>
    <xf numFmtId="0" fontId="2" fillId="5" borderId="0" xfId="0" applyFont="1" applyFill="1" applyAlignment="1">
      <alignment horizontal="left" vertical="top" wrapText="1"/>
    </xf>
    <xf numFmtId="0" fontId="1" fillId="5" borderId="1" xfId="0" applyFont="1" applyFill="1" applyBorder="1" applyAlignment="1" applyProtection="1">
      <alignment vertical="top" wrapText="1"/>
      <protection hidden="1"/>
    </xf>
    <xf numFmtId="0" fontId="1" fillId="5" borderId="2" xfId="0" applyFont="1" applyFill="1" applyBorder="1" applyAlignment="1">
      <alignment horizontal="left" vertical="top" wrapText="1"/>
    </xf>
    <xf numFmtId="0" fontId="1" fillId="5" borderId="8" xfId="0" applyFont="1" applyFill="1" applyBorder="1" applyAlignment="1">
      <alignment horizontal="left" vertical="top" wrapText="1"/>
    </xf>
    <xf numFmtId="49" fontId="1" fillId="5" borderId="2" xfId="0" applyNumberFormat="1" applyFont="1" applyFill="1" applyBorder="1" applyAlignment="1">
      <alignment horizontal="center" vertical="top" wrapText="1"/>
    </xf>
    <xf numFmtId="49" fontId="1" fillId="5" borderId="8" xfId="0" applyNumberFormat="1" applyFont="1" applyFill="1" applyBorder="1" applyAlignment="1">
      <alignment horizontal="center" vertical="top" wrapText="1"/>
    </xf>
    <xf numFmtId="49" fontId="1" fillId="5" borderId="2" xfId="0" applyNumberFormat="1" applyFont="1" applyFill="1" applyBorder="1" applyAlignment="1">
      <alignment horizontal="left" vertical="top" wrapText="1"/>
    </xf>
    <xf numFmtId="0" fontId="1" fillId="5" borderId="1" xfId="0" applyFont="1" applyFill="1" applyBorder="1" applyAlignment="1">
      <alignment horizontal="left" vertical="top" wrapText="1"/>
    </xf>
    <xf numFmtId="0" fontId="1" fillId="5" borderId="1" xfId="0" applyFont="1" applyFill="1" applyBorder="1" applyAlignment="1">
      <alignment vertical="top" wrapText="1"/>
    </xf>
    <xf numFmtId="49" fontId="1" fillId="5" borderId="1" xfId="0" applyNumberFormat="1" applyFont="1" applyFill="1" applyBorder="1" applyAlignment="1">
      <alignment horizontal="center" vertical="top" wrapText="1"/>
    </xf>
    <xf numFmtId="166" fontId="1" fillId="5" borderId="1" xfId="0" applyNumberFormat="1" applyFont="1" applyFill="1" applyBorder="1" applyAlignment="1">
      <alignment horizontal="right" vertical="top" wrapText="1"/>
    </xf>
    <xf numFmtId="0" fontId="1" fillId="5" borderId="1" xfId="0" applyFont="1" applyFill="1" applyBorder="1" applyAlignment="1">
      <alignment horizontal="right" vertical="top" wrapText="1"/>
    </xf>
    <xf numFmtId="49" fontId="1" fillId="5" borderId="1" xfId="0" applyNumberFormat="1" applyFont="1" applyFill="1" applyBorder="1" applyAlignment="1">
      <alignment vertical="top" wrapText="1"/>
    </xf>
    <xf numFmtId="49" fontId="6" fillId="5" borderId="1" xfId="0" applyNumberFormat="1" applyFont="1" applyFill="1" applyBorder="1" applyAlignment="1">
      <alignment horizontal="right" vertical="top" wrapText="1"/>
    </xf>
    <xf numFmtId="49" fontId="1" fillId="0" borderId="1" xfId="0" applyNumberFormat="1" applyFont="1" applyBorder="1" applyAlignment="1">
      <alignment horizontal="center" vertical="top" wrapText="1"/>
    </xf>
    <xf numFmtId="49" fontId="10" fillId="5" borderId="1" xfId="0" applyNumberFormat="1" applyFont="1" applyFill="1" applyBorder="1" applyAlignment="1">
      <alignment horizontal="right" vertical="top" wrapText="1"/>
    </xf>
    <xf numFmtId="49" fontId="1" fillId="5" borderId="1" xfId="0" applyNumberFormat="1" applyFont="1" applyFill="1" applyBorder="1" applyAlignment="1">
      <alignment horizontal="left" vertical="top" wrapText="1"/>
    </xf>
    <xf numFmtId="49" fontId="1" fillId="0" borderId="2" xfId="0" applyNumberFormat="1" applyFont="1" applyBorder="1" applyAlignment="1">
      <alignment horizontal="center" vertical="top" wrapText="1"/>
    </xf>
    <xf numFmtId="49" fontId="1" fillId="0" borderId="8" xfId="0" applyNumberFormat="1" applyFont="1" applyBorder="1" applyAlignment="1">
      <alignment horizontal="center" vertical="top" wrapText="1"/>
    </xf>
    <xf numFmtId="49" fontId="24" fillId="5" borderId="1" xfId="0" applyNumberFormat="1" applyFont="1" applyFill="1" applyBorder="1" applyAlignment="1">
      <alignment horizontal="right" vertical="top" wrapText="1"/>
    </xf>
    <xf numFmtId="49" fontId="24" fillId="5" borderId="1" xfId="0" applyNumberFormat="1" applyFont="1" applyFill="1" applyBorder="1" applyAlignment="1">
      <alignment horizontal="center" vertical="top" wrapText="1"/>
    </xf>
    <xf numFmtId="49" fontId="14" fillId="0" borderId="1" xfId="0" applyNumberFormat="1" applyFont="1" applyBorder="1" applyAlignment="1">
      <alignment horizontal="left" vertical="top" wrapText="1"/>
    </xf>
    <xf numFmtId="0" fontId="24" fillId="5" borderId="1" xfId="0" applyFont="1" applyFill="1" applyBorder="1" applyAlignment="1">
      <alignment horizontal="left" vertical="top" wrapText="1"/>
    </xf>
    <xf numFmtId="49" fontId="24" fillId="5" borderId="2" xfId="0" applyNumberFormat="1" applyFont="1" applyFill="1" applyBorder="1" applyAlignment="1">
      <alignment horizontal="center" vertical="top" wrapText="1"/>
    </xf>
    <xf numFmtId="49" fontId="24" fillId="5" borderId="8" xfId="0" applyNumberFormat="1" applyFont="1" applyFill="1" applyBorder="1" applyAlignment="1">
      <alignment horizontal="center" vertical="top" wrapText="1"/>
    </xf>
    <xf numFmtId="49" fontId="14" fillId="0" borderId="1" xfId="0" applyNumberFormat="1" applyFont="1" applyBorder="1" applyAlignment="1">
      <alignment horizontal="right" vertical="top" wrapText="1"/>
    </xf>
    <xf numFmtId="0" fontId="24" fillId="5" borderId="2" xfId="0" applyFont="1" applyFill="1" applyBorder="1" applyAlignment="1">
      <alignment horizontal="left" vertical="top" wrapText="1"/>
    </xf>
    <xf numFmtId="0" fontId="24" fillId="5" borderId="8" xfId="0" applyFont="1" applyFill="1" applyBorder="1" applyAlignment="1">
      <alignment horizontal="left" vertical="top" wrapText="1"/>
    </xf>
    <xf numFmtId="49" fontId="24" fillId="5" borderId="1" xfId="0" applyNumberFormat="1" applyFont="1" applyFill="1" applyBorder="1" applyAlignment="1">
      <alignment horizontal="left" vertical="top" wrapText="1"/>
    </xf>
    <xf numFmtId="49" fontId="24" fillId="5" borderId="2" xfId="0" applyNumberFormat="1" applyFont="1" applyFill="1" applyBorder="1" applyAlignment="1">
      <alignment horizontal="left" vertical="top" wrapText="1"/>
    </xf>
    <xf numFmtId="49" fontId="24" fillId="5" borderId="8" xfId="0" applyNumberFormat="1" applyFont="1" applyFill="1" applyBorder="1" applyAlignment="1">
      <alignment horizontal="left" vertical="top" wrapText="1"/>
    </xf>
    <xf numFmtId="49" fontId="24" fillId="5" borderId="1" xfId="0" applyNumberFormat="1" applyFont="1" applyFill="1" applyBorder="1" applyAlignment="1">
      <alignment vertical="top" wrapText="1"/>
    </xf>
    <xf numFmtId="49" fontId="25" fillId="6" borderId="1" xfId="0" applyNumberFormat="1" applyFont="1" applyFill="1" applyBorder="1" applyAlignment="1">
      <alignment horizontal="left" vertical="center" wrapText="1"/>
    </xf>
    <xf numFmtId="49" fontId="1" fillId="0" borderId="10" xfId="0" applyNumberFormat="1" applyFont="1" applyBorder="1" applyAlignment="1">
      <alignment horizontal="center" vertical="top" wrapText="1"/>
    </xf>
    <xf numFmtId="49" fontId="1" fillId="0" borderId="1" xfId="0" applyNumberFormat="1" applyFont="1" applyBorder="1" applyAlignment="1">
      <alignment vertical="top" wrapText="1"/>
    </xf>
    <xf numFmtId="0" fontId="1" fillId="0" borderId="2" xfId="0" applyFont="1" applyBorder="1" applyAlignment="1">
      <alignment horizontal="left" vertical="top" wrapText="1"/>
    </xf>
    <xf numFmtId="49" fontId="7" fillId="0" borderId="1" xfId="0" applyNumberFormat="1" applyFont="1" applyBorder="1" applyAlignment="1">
      <alignment horizontal="left" vertical="top" wrapText="1"/>
    </xf>
    <xf numFmtId="49" fontId="7" fillId="5" borderId="1" xfId="0" applyNumberFormat="1" applyFont="1" applyFill="1" applyBorder="1" applyAlignment="1">
      <alignment horizontal="left" vertical="top" wrapText="1"/>
    </xf>
    <xf numFmtId="0" fontId="8" fillId="0" borderId="1" xfId="0" applyFont="1" applyBorder="1" applyAlignment="1">
      <alignment horizontal="left" vertical="top" wrapText="1"/>
    </xf>
    <xf numFmtId="49" fontId="8" fillId="5" borderId="1" xfId="0" applyNumberFormat="1" applyFont="1" applyFill="1" applyBorder="1" applyAlignment="1">
      <alignment horizontal="center" vertical="top" wrapText="1"/>
    </xf>
    <xf numFmtId="49" fontId="8" fillId="0" borderId="1" xfId="0" applyNumberFormat="1" applyFont="1" applyBorder="1" applyAlignment="1">
      <alignment horizontal="center" vertical="top" wrapText="1"/>
    </xf>
    <xf numFmtId="49" fontId="6" fillId="0" borderId="1" xfId="0" applyNumberFormat="1" applyFont="1" applyBorder="1" applyAlignment="1">
      <alignment horizontal="left" vertical="top" wrapText="1"/>
    </xf>
    <xf numFmtId="49" fontId="7" fillId="0" borderId="1" xfId="0" applyNumberFormat="1" applyFont="1" applyBorder="1" applyAlignment="1">
      <alignment horizontal="center" vertical="top" wrapText="1"/>
    </xf>
    <xf numFmtId="0" fontId="8" fillId="5" borderId="1" xfId="0" applyFont="1" applyFill="1" applyBorder="1" applyAlignment="1">
      <alignment horizontal="left" vertical="top" wrapText="1"/>
    </xf>
    <xf numFmtId="49" fontId="7" fillId="5" borderId="1" xfId="0" applyNumberFormat="1" applyFont="1" applyFill="1" applyBorder="1" applyAlignment="1">
      <alignment horizontal="center" vertical="top" wrapText="1"/>
    </xf>
    <xf numFmtId="0" fontId="14" fillId="0" borderId="1" xfId="0" applyFont="1" applyBorder="1" applyAlignment="1">
      <alignment vertical="top" wrapText="1"/>
    </xf>
    <xf numFmtId="49" fontId="24" fillId="0" borderId="1" xfId="0" applyNumberFormat="1" applyFont="1" applyBorder="1" applyAlignment="1">
      <alignment horizontal="center" vertical="top" wrapText="1"/>
    </xf>
    <xf numFmtId="49" fontId="24" fillId="0" borderId="1" xfId="0" applyNumberFormat="1" applyFont="1" applyBorder="1" applyAlignment="1">
      <alignment horizontal="left" vertical="top" wrapText="1"/>
    </xf>
    <xf numFmtId="0" fontId="24" fillId="0" borderId="1" xfId="0" applyFont="1" applyBorder="1" applyAlignment="1">
      <alignment horizontal="left" vertical="top" wrapText="1"/>
    </xf>
    <xf numFmtId="49" fontId="24" fillId="0" borderId="1" xfId="0" applyNumberFormat="1" applyFont="1" applyBorder="1" applyAlignment="1">
      <alignment horizontal="right" vertical="top" wrapText="1"/>
    </xf>
    <xf numFmtId="0" fontId="24" fillId="0" borderId="1" xfId="0" applyFont="1" applyBorder="1" applyAlignment="1">
      <alignment horizontal="center" vertical="top" wrapText="1"/>
    </xf>
    <xf numFmtId="49" fontId="24" fillId="0" borderId="2" xfId="0" applyNumberFormat="1" applyFont="1" applyBorder="1" applyAlignment="1">
      <alignment horizontal="center" vertical="top" wrapText="1"/>
    </xf>
    <xf numFmtId="0" fontId="24" fillId="0" borderId="2" xfId="0" applyFont="1" applyBorder="1" applyAlignment="1">
      <alignment horizontal="left" vertical="top" wrapText="1"/>
    </xf>
    <xf numFmtId="0" fontId="24" fillId="0" borderId="1" xfId="0" applyFont="1" applyBorder="1" applyAlignment="1">
      <alignment vertical="top" wrapText="1"/>
    </xf>
    <xf numFmtId="0" fontId="14" fillId="0" borderId="1" xfId="4" applyFont="1" applyBorder="1" applyAlignment="1">
      <alignment horizontal="right" vertical="top" wrapText="1"/>
    </xf>
    <xf numFmtId="0" fontId="24" fillId="0" borderId="1" xfId="4" applyFont="1" applyBorder="1" applyAlignment="1">
      <alignment vertical="top" wrapText="1"/>
    </xf>
    <xf numFmtId="49" fontId="1" fillId="0" borderId="1" xfId="6" applyNumberFormat="1" applyBorder="1" applyAlignment="1">
      <alignment horizontal="right" vertical="top" wrapText="1"/>
    </xf>
    <xf numFmtId="49" fontId="10" fillId="0" borderId="1" xfId="6" applyNumberFormat="1" applyFont="1" applyBorder="1" applyAlignment="1">
      <alignment horizontal="right" vertical="top" wrapText="1"/>
    </xf>
    <xf numFmtId="49" fontId="6" fillId="0" borderId="1" xfId="6" applyNumberFormat="1" applyFont="1" applyBorder="1" applyAlignment="1">
      <alignment horizontal="right" vertical="top" wrapText="1"/>
    </xf>
    <xf numFmtId="49" fontId="1" fillId="5" borderId="1" xfId="6" applyNumberFormat="1" applyFill="1" applyBorder="1" applyAlignment="1">
      <alignment horizontal="left" vertical="top" wrapText="1"/>
    </xf>
    <xf numFmtId="49" fontId="1" fillId="0" borderId="1" xfId="6" applyNumberFormat="1" applyBorder="1" applyAlignment="1">
      <alignment horizontal="left" vertical="top" wrapText="1"/>
    </xf>
    <xf numFmtId="0" fontId="4" fillId="0" borderId="0" xfId="0" applyFont="1" applyAlignment="1">
      <alignment horizontal="center" vertical="center"/>
    </xf>
    <xf numFmtId="166" fontId="1" fillId="5" borderId="0" xfId="0" applyNumberFormat="1" applyFont="1" applyFill="1" applyAlignment="1">
      <alignment horizontal="left" vertical="top" wrapText="1"/>
    </xf>
    <xf numFmtId="0" fontId="14" fillId="5" borderId="0" xfId="0" applyFont="1" applyFill="1" applyAlignment="1">
      <alignment horizontal="center" vertical="center" wrapText="1"/>
    </xf>
    <xf numFmtId="166" fontId="24" fillId="5" borderId="1" xfId="1" applyNumberFormat="1" applyFont="1" applyFill="1" applyBorder="1" applyAlignment="1">
      <alignment horizontal="right" vertical="top"/>
    </xf>
    <xf numFmtId="166" fontId="24" fillId="5" borderId="1" xfId="1" applyNumberFormat="1" applyFont="1" applyFill="1" applyBorder="1" applyAlignment="1">
      <alignment horizontal="right" vertical="top" wrapText="1"/>
    </xf>
    <xf numFmtId="165" fontId="24" fillId="0" borderId="1" xfId="0" applyNumberFormat="1" applyFont="1" applyBorder="1" applyAlignment="1">
      <alignment horizontal="left" vertical="top" wrapText="1"/>
    </xf>
    <xf numFmtId="49" fontId="24" fillId="2" borderId="1" xfId="0" applyNumberFormat="1" applyFont="1" applyFill="1" applyBorder="1" applyAlignment="1">
      <alignment horizontal="left" vertical="top" wrapText="1"/>
    </xf>
    <xf numFmtId="165" fontId="24" fillId="2" borderId="1" xfId="0" applyNumberFormat="1" applyFont="1" applyFill="1" applyBorder="1" applyAlignment="1">
      <alignment horizontal="left" vertical="top" wrapText="1"/>
    </xf>
    <xf numFmtId="49" fontId="24" fillId="2" borderId="1" xfId="0" applyNumberFormat="1" applyFont="1" applyFill="1" applyBorder="1" applyAlignment="1">
      <alignment vertical="top" wrapText="1"/>
    </xf>
    <xf numFmtId="166" fontId="14" fillId="9" borderId="1" xfId="0" applyNumberFormat="1" applyFont="1" applyFill="1" applyBorder="1" applyAlignment="1">
      <alignment horizontal="right" vertical="top" wrapText="1"/>
    </xf>
    <xf numFmtId="49" fontId="14" fillId="5" borderId="1" xfId="0" applyNumberFormat="1" applyFont="1" applyFill="1" applyBorder="1" applyAlignment="1">
      <alignment vertical="top" wrapText="1"/>
    </xf>
    <xf numFmtId="165" fontId="14" fillId="0" borderId="1" xfId="0" applyNumberFormat="1" applyFont="1" applyBorder="1" applyAlignment="1">
      <alignment horizontal="left" vertical="top" wrapText="1"/>
    </xf>
    <xf numFmtId="49" fontId="14" fillId="4" borderId="1" xfId="0" applyNumberFormat="1" applyFont="1" applyFill="1" applyBorder="1" applyAlignment="1">
      <alignment horizontal="left" vertical="top" wrapText="1"/>
    </xf>
    <xf numFmtId="49" fontId="24" fillId="4" borderId="1" xfId="0" applyNumberFormat="1" applyFont="1" applyFill="1" applyBorder="1" applyAlignment="1">
      <alignment vertical="top" wrapText="1"/>
    </xf>
    <xf numFmtId="0" fontId="24" fillId="4" borderId="1" xfId="0" applyFont="1" applyFill="1" applyBorder="1" applyAlignment="1">
      <alignment vertical="top" wrapText="1"/>
    </xf>
    <xf numFmtId="166" fontId="24" fillId="5" borderId="1" xfId="1" applyNumberFormat="1" applyFont="1" applyFill="1" applyBorder="1" applyAlignment="1">
      <alignment vertical="top" wrapText="1"/>
    </xf>
    <xf numFmtId="166" fontId="14" fillId="11" borderId="1" xfId="0" applyNumberFormat="1" applyFont="1" applyFill="1" applyBorder="1" applyAlignment="1">
      <alignment horizontal="right" vertical="top" wrapText="1"/>
    </xf>
    <xf numFmtId="166" fontId="14" fillId="6" borderId="1" xfId="4" applyNumberFormat="1" applyFont="1" applyFill="1" applyBorder="1" applyAlignment="1">
      <alignment horizontal="right" wrapText="1"/>
    </xf>
    <xf numFmtId="49" fontId="24" fillId="0" borderId="0" xfId="0" applyNumberFormat="1" applyFont="1" applyAlignment="1">
      <alignment vertical="top" wrapText="1"/>
    </xf>
    <xf numFmtId="49" fontId="24" fillId="0" borderId="0" xfId="0" applyNumberFormat="1" applyFont="1" applyAlignment="1">
      <alignment horizontal="right" vertical="top" wrapText="1"/>
    </xf>
    <xf numFmtId="0" fontId="14" fillId="0" borderId="0" xfId="0" applyFont="1" applyAlignment="1">
      <alignment horizontal="center" vertical="center" wrapText="1"/>
    </xf>
    <xf numFmtId="0" fontId="14" fillId="0" borderId="0" xfId="0" applyFont="1" applyAlignment="1">
      <alignment horizontal="right" vertical="center" wrapText="1"/>
    </xf>
    <xf numFmtId="0" fontId="14" fillId="0" borderId="0" xfId="0" applyFont="1" applyAlignment="1">
      <alignment horizontal="left" vertical="center" wrapText="1"/>
    </xf>
    <xf numFmtId="0" fontId="14" fillId="0" borderId="1" xfId="0" applyFont="1" applyBorder="1" applyAlignment="1">
      <alignment horizontal="left" vertical="top" wrapText="1"/>
    </xf>
    <xf numFmtId="49" fontId="28" fillId="5" borderId="1" xfId="0" applyNumberFormat="1" applyFont="1" applyFill="1" applyBorder="1" applyAlignment="1">
      <alignment vertical="top" wrapText="1"/>
    </xf>
    <xf numFmtId="49" fontId="42" fillId="5" borderId="1" xfId="0" applyNumberFormat="1" applyFont="1" applyFill="1" applyBorder="1" applyAlignment="1">
      <alignment horizontal="right" vertical="top" wrapText="1"/>
    </xf>
    <xf numFmtId="49" fontId="28" fillId="5" borderId="1" xfId="0" applyNumberFormat="1" applyFont="1" applyFill="1" applyBorder="1" applyAlignment="1">
      <alignment horizontal="left" vertical="top" wrapText="1"/>
    </xf>
    <xf numFmtId="166" fontId="28" fillId="5" borderId="1" xfId="0" applyNumberFormat="1" applyFont="1" applyFill="1" applyBorder="1" applyAlignment="1">
      <alignment horizontal="right" vertical="top" wrapText="1"/>
    </xf>
    <xf numFmtId="0" fontId="24" fillId="5" borderId="1" xfId="0" quotePrefix="1" applyFont="1" applyFill="1" applyBorder="1" applyAlignment="1">
      <alignment horizontal="center" vertical="top" wrapText="1"/>
    </xf>
    <xf numFmtId="49" fontId="24" fillId="5" borderId="1" xfId="0" quotePrefix="1" applyNumberFormat="1" applyFont="1" applyFill="1" applyBorder="1" applyAlignment="1">
      <alignment horizontal="center" vertical="top" wrapText="1"/>
    </xf>
    <xf numFmtId="3" fontId="24" fillId="0" borderId="1" xfId="0" applyNumberFormat="1" applyFont="1" applyBorder="1" applyAlignment="1">
      <alignment horizontal="center" vertical="top" wrapText="1"/>
    </xf>
    <xf numFmtId="166" fontId="14" fillId="0" borderId="0" xfId="0" applyNumberFormat="1" applyFont="1" applyAlignment="1">
      <alignment horizontal="left" vertical="top" wrapText="1"/>
    </xf>
    <xf numFmtId="166" fontId="24" fillId="0" borderId="0" xfId="0" applyNumberFormat="1" applyFont="1" applyAlignment="1">
      <alignment horizontal="center" vertical="top" wrapText="1"/>
    </xf>
    <xf numFmtId="166" fontId="24" fillId="0" borderId="1" xfId="4" applyNumberFormat="1" applyFont="1" applyBorder="1" applyAlignment="1">
      <alignment wrapText="1"/>
    </xf>
    <xf numFmtId="49" fontId="6" fillId="0" borderId="3" xfId="0" applyNumberFormat="1" applyFont="1" applyBorder="1" applyAlignment="1">
      <alignment vertical="top" wrapText="1"/>
    </xf>
    <xf numFmtId="49" fontId="6" fillId="0" borderId="5" xfId="0" applyNumberFormat="1" applyFont="1" applyBorder="1" applyAlignment="1">
      <alignment vertical="top" wrapText="1"/>
    </xf>
    <xf numFmtId="49" fontId="6" fillId="0" borderId="4" xfId="0" applyNumberFormat="1" applyFont="1" applyBorder="1" applyAlignment="1">
      <alignment vertical="top" wrapText="1"/>
    </xf>
    <xf numFmtId="49" fontId="1" fillId="0" borderId="7" xfId="0" applyNumberFormat="1" applyFont="1" applyBorder="1" applyAlignment="1">
      <alignment horizontal="center" vertical="top" wrapText="1"/>
    </xf>
    <xf numFmtId="49" fontId="1" fillId="0" borderId="3" xfId="0" applyNumberFormat="1" applyFont="1" applyBorder="1" applyAlignment="1">
      <alignment vertical="top" wrapText="1"/>
    </xf>
    <xf numFmtId="49" fontId="1" fillId="2" borderId="3" xfId="0" applyNumberFormat="1" applyFont="1" applyFill="1" applyBorder="1" applyAlignment="1">
      <alignment vertical="top" wrapText="1"/>
    </xf>
    <xf numFmtId="49" fontId="1" fillId="2" borderId="1" xfId="0" applyNumberFormat="1" applyFont="1" applyFill="1" applyBorder="1" applyAlignment="1">
      <alignment vertical="top" wrapText="1"/>
    </xf>
    <xf numFmtId="49" fontId="1" fillId="0" borderId="3" xfId="0" applyNumberFormat="1" applyFont="1" applyBorder="1" applyAlignment="1">
      <alignment horizontal="left" vertical="top" wrapText="1"/>
    </xf>
    <xf numFmtId="49" fontId="1" fillId="0" borderId="7" xfId="0" applyNumberFormat="1" applyFont="1" applyBorder="1" applyAlignment="1">
      <alignment horizontal="left" vertical="top" wrapText="1"/>
    </xf>
    <xf numFmtId="49" fontId="1" fillId="0" borderId="5" xfId="0" applyNumberFormat="1" applyFont="1" applyBorder="1" applyAlignment="1">
      <alignment vertical="top" wrapText="1"/>
    </xf>
    <xf numFmtId="0" fontId="1" fillId="0" borderId="8" xfId="0" applyFont="1" applyBorder="1" applyAlignment="1">
      <alignment horizontal="center" vertical="top" wrapText="1"/>
    </xf>
    <xf numFmtId="166" fontId="6" fillId="9" borderId="1" xfId="5" applyNumberFormat="1" applyFont="1" applyFill="1" applyBorder="1" applyAlignment="1">
      <alignment horizontal="right" vertical="top" wrapText="1"/>
    </xf>
    <xf numFmtId="166" fontId="1" fillId="0" borderId="1" xfId="0" applyNumberFormat="1" applyFont="1" applyBorder="1" applyAlignment="1">
      <alignment horizontal="center" vertical="top" wrapText="1"/>
    </xf>
    <xf numFmtId="166" fontId="6" fillId="7" borderId="1" xfId="0" applyNumberFormat="1" applyFont="1" applyFill="1" applyBorder="1" applyAlignment="1">
      <alignment horizontal="right" vertical="top" wrapText="1"/>
    </xf>
    <xf numFmtId="166" fontId="1" fillId="0" borderId="0" xfId="0" applyNumberFormat="1" applyFont="1" applyAlignment="1">
      <alignment horizontal="center" vertical="top" wrapText="1"/>
    </xf>
    <xf numFmtId="0" fontId="1" fillId="5" borderId="0" xfId="0" applyFont="1" applyFill="1" applyAlignment="1">
      <alignment horizontal="center" vertical="top" wrapText="1"/>
    </xf>
    <xf numFmtId="165" fontId="1" fillId="5" borderId="0" xfId="0" applyNumberFormat="1" applyFont="1" applyFill="1" applyAlignment="1">
      <alignment horizontal="center" vertical="top" wrapText="1"/>
    </xf>
    <xf numFmtId="49" fontId="6" fillId="0" borderId="0" xfId="0" applyNumberFormat="1" applyFont="1" applyAlignment="1">
      <alignment horizontal="center" vertical="top"/>
    </xf>
    <xf numFmtId="0" fontId="6" fillId="0" borderId="0" xfId="0" applyFont="1" applyAlignment="1">
      <alignment horizontal="left" vertical="top"/>
    </xf>
    <xf numFmtId="49" fontId="1" fillId="12" borderId="1" xfId="0" applyNumberFormat="1" applyFont="1" applyFill="1" applyBorder="1" applyAlignment="1">
      <alignment horizontal="left" vertical="top" wrapText="1"/>
    </xf>
    <xf numFmtId="0" fontId="1" fillId="12" borderId="1" xfId="0" applyFont="1" applyFill="1" applyBorder="1" applyAlignment="1">
      <alignment horizontal="left" vertical="top" wrapText="1"/>
    </xf>
    <xf numFmtId="165" fontId="1" fillId="2" borderId="2" xfId="0" applyNumberFormat="1" applyFont="1" applyFill="1" applyBorder="1" applyAlignment="1">
      <alignment horizontal="left" vertical="top" wrapText="1"/>
    </xf>
    <xf numFmtId="0" fontId="6" fillId="15" borderId="1" xfId="0" applyFont="1" applyFill="1" applyBorder="1" applyAlignment="1">
      <alignment horizontal="center" vertical="center" wrapText="1"/>
    </xf>
    <xf numFmtId="49" fontId="8" fillId="5" borderId="1" xfId="0" applyNumberFormat="1" applyFont="1" applyFill="1" applyBorder="1" applyAlignment="1">
      <alignment vertical="top" wrapText="1"/>
    </xf>
    <xf numFmtId="49" fontId="8" fillId="5" borderId="2" xfId="0" applyNumberFormat="1" applyFont="1" applyFill="1" applyBorder="1" applyAlignment="1">
      <alignment horizontal="left" vertical="top" wrapText="1"/>
    </xf>
    <xf numFmtId="49" fontId="8" fillId="0" borderId="10" xfId="0" applyNumberFormat="1" applyFont="1" applyBorder="1" applyAlignment="1">
      <alignment horizontal="left" vertical="top" wrapText="1"/>
    </xf>
    <xf numFmtId="49" fontId="8" fillId="5" borderId="1" xfId="0" applyNumberFormat="1" applyFont="1" applyFill="1" applyBorder="1" applyAlignment="1">
      <alignment horizontal="left" vertical="top" wrapText="1"/>
    </xf>
    <xf numFmtId="49" fontId="24" fillId="0" borderId="8" xfId="0" applyNumberFormat="1" applyFont="1" applyBorder="1" applyAlignment="1">
      <alignment horizontal="center" vertical="top" wrapText="1"/>
    </xf>
    <xf numFmtId="49" fontId="24" fillId="2" borderId="8" xfId="0" applyNumberFormat="1" applyFont="1" applyFill="1" applyBorder="1" applyAlignment="1">
      <alignment horizontal="center" vertical="top" wrapText="1"/>
    </xf>
    <xf numFmtId="49" fontId="24" fillId="5" borderId="2" xfId="0" applyNumberFormat="1" applyFont="1" applyFill="1" applyBorder="1" applyAlignment="1">
      <alignment horizontal="right" vertical="top" wrapText="1"/>
    </xf>
    <xf numFmtId="49" fontId="24" fillId="0" borderId="2" xfId="0" applyNumberFormat="1" applyFont="1" applyBorder="1" applyAlignment="1">
      <alignment horizontal="right" vertical="top" wrapText="1"/>
    </xf>
    <xf numFmtId="0" fontId="1" fillId="5" borderId="2" xfId="0" applyFont="1" applyFill="1" applyBorder="1" applyAlignment="1">
      <alignment horizontal="center" vertical="top" wrapText="1"/>
    </xf>
    <xf numFmtId="0" fontId="1" fillId="0" borderId="1" xfId="0" applyFont="1" applyBorder="1" applyAlignment="1">
      <alignment horizontal="center" vertical="top" wrapText="1"/>
    </xf>
    <xf numFmtId="49" fontId="1" fillId="5" borderId="18" xfId="0" applyNumberFormat="1" applyFont="1" applyFill="1" applyBorder="1" applyAlignment="1">
      <alignment horizontal="center" vertical="top" wrapText="1"/>
    </xf>
    <xf numFmtId="0" fontId="1" fillId="5" borderId="1" xfId="0" applyFont="1" applyFill="1" applyBorder="1" applyAlignment="1">
      <alignment horizontal="center" vertical="top" wrapText="1"/>
    </xf>
    <xf numFmtId="1" fontId="1" fillId="5" borderId="2" xfId="0" applyNumberFormat="1" applyFont="1" applyFill="1" applyBorder="1" applyAlignment="1">
      <alignment horizontal="center" vertical="top" wrapText="1"/>
    </xf>
    <xf numFmtId="0" fontId="35" fillId="0" borderId="2" xfId="0" applyFont="1" applyBorder="1" applyAlignment="1">
      <alignment horizontal="left" vertical="top" wrapText="1"/>
    </xf>
    <xf numFmtId="0" fontId="35" fillId="0" borderId="8" xfId="0" applyFont="1" applyBorder="1" applyAlignment="1">
      <alignment horizontal="left" vertical="top" wrapText="1"/>
    </xf>
    <xf numFmtId="0" fontId="24" fillId="5" borderId="2" xfId="4" applyFont="1" applyFill="1" applyBorder="1" applyAlignment="1">
      <alignment horizontal="left" vertical="top" wrapText="1"/>
    </xf>
    <xf numFmtId="0" fontId="24" fillId="5" borderId="2" xfId="4" applyFont="1" applyFill="1" applyBorder="1" applyAlignment="1">
      <alignment horizontal="center" vertical="top" wrapText="1"/>
    </xf>
    <xf numFmtId="49" fontId="24" fillId="5" borderId="2" xfId="4" applyNumberFormat="1" applyFont="1" applyFill="1" applyBorder="1" applyAlignment="1">
      <alignment horizontal="center" vertical="top" wrapText="1"/>
    </xf>
    <xf numFmtId="166" fontId="24" fillId="0" borderId="1" xfId="4" applyNumberFormat="1" applyFont="1" applyBorder="1" applyAlignment="1">
      <alignment horizontal="right" vertical="top" wrapText="1"/>
    </xf>
    <xf numFmtId="0" fontId="8" fillId="5" borderId="1" xfId="0" applyFont="1" applyFill="1" applyBorder="1" applyAlignment="1">
      <alignment vertical="top" wrapText="1"/>
    </xf>
    <xf numFmtId="0" fontId="8" fillId="0" borderId="8" xfId="0" applyFont="1" applyBorder="1" applyAlignment="1">
      <alignment horizontal="center" vertical="top" wrapText="1"/>
    </xf>
    <xf numFmtId="0" fontId="8" fillId="0" borderId="2" xfId="0" applyFont="1" applyBorder="1" applyAlignment="1">
      <alignment horizontal="left" vertical="top" wrapText="1"/>
    </xf>
    <xf numFmtId="0" fontId="8" fillId="0" borderId="8" xfId="0" applyFont="1" applyBorder="1" applyAlignment="1">
      <alignment horizontal="left" vertical="top" wrapText="1"/>
    </xf>
    <xf numFmtId="0" fontId="8" fillId="2" borderId="0" xfId="0" applyFont="1" applyFill="1" applyAlignment="1">
      <alignment horizontal="center"/>
    </xf>
    <xf numFmtId="49" fontId="7" fillId="5" borderId="1" xfId="0" applyNumberFormat="1" applyFont="1" applyFill="1" applyBorder="1" applyAlignment="1">
      <alignment vertical="top" wrapText="1"/>
    </xf>
    <xf numFmtId="0" fontId="8" fillId="5" borderId="2" xfId="0" applyFont="1" applyFill="1" applyBorder="1" applyAlignment="1">
      <alignment vertical="top" wrapText="1"/>
    </xf>
    <xf numFmtId="49" fontId="8" fillId="5" borderId="8" xfId="0" applyNumberFormat="1" applyFont="1" applyFill="1" applyBorder="1" applyAlignment="1">
      <alignment horizontal="left" vertical="top" wrapText="1"/>
    </xf>
    <xf numFmtId="49" fontId="45" fillId="5" borderId="1" xfId="0" applyNumberFormat="1" applyFont="1" applyFill="1" applyBorder="1" applyAlignment="1">
      <alignment horizontal="center" vertical="top" wrapText="1"/>
    </xf>
    <xf numFmtId="49" fontId="45" fillId="5" borderId="1" xfId="0" applyNumberFormat="1" applyFont="1" applyFill="1" applyBorder="1" applyAlignment="1">
      <alignment horizontal="right" vertical="top" wrapText="1"/>
    </xf>
    <xf numFmtId="0" fontId="8" fillId="0" borderId="2" xfId="0" applyFont="1" applyBorder="1" applyAlignment="1">
      <alignment horizontal="center" vertical="top" wrapText="1"/>
    </xf>
    <xf numFmtId="0" fontId="8" fillId="5" borderId="2" xfId="0" applyFont="1" applyFill="1" applyBorder="1" applyAlignment="1">
      <alignment horizontal="center" vertical="top" wrapText="1"/>
    </xf>
    <xf numFmtId="0" fontId="8" fillId="5" borderId="1" xfId="0" applyFont="1" applyFill="1" applyBorder="1" applyAlignment="1">
      <alignment horizontal="center" vertical="top" wrapText="1"/>
    </xf>
    <xf numFmtId="49" fontId="8" fillId="0" borderId="2" xfId="0" applyNumberFormat="1" applyFont="1" applyBorder="1" applyAlignment="1">
      <alignment horizontal="left" vertical="top" wrapText="1"/>
    </xf>
    <xf numFmtId="49" fontId="8" fillId="0" borderId="8" xfId="0" applyNumberFormat="1" applyFont="1" applyBorder="1" applyAlignment="1">
      <alignment horizontal="left" vertical="top" wrapText="1"/>
    </xf>
    <xf numFmtId="49" fontId="8" fillId="0" borderId="1" xfId="0" applyNumberFormat="1" applyFont="1" applyBorder="1" applyAlignment="1">
      <alignment vertical="top" wrapText="1"/>
    </xf>
    <xf numFmtId="49" fontId="24" fillId="0" borderId="2" xfId="0" applyNumberFormat="1" applyFont="1" applyBorder="1" applyAlignment="1">
      <alignment vertical="top" wrapText="1"/>
    </xf>
    <xf numFmtId="165" fontId="24" fillId="2" borderId="2" xfId="0" applyNumberFormat="1" applyFont="1" applyFill="1" applyBorder="1" applyAlignment="1">
      <alignment vertical="top" wrapText="1"/>
    </xf>
    <xf numFmtId="0" fontId="8" fillId="5" borderId="8" xfId="0" applyFont="1" applyFill="1" applyBorder="1" applyAlignment="1">
      <alignment horizontal="center" vertical="top" wrapText="1"/>
    </xf>
    <xf numFmtId="49" fontId="8" fillId="0" borderId="8" xfId="0" applyNumberFormat="1" applyFont="1" applyBorder="1" applyAlignment="1">
      <alignment horizontal="center" vertical="top" wrapText="1"/>
    </xf>
    <xf numFmtId="1" fontId="8" fillId="2" borderId="1" xfId="0" applyNumberFormat="1" applyFont="1" applyFill="1" applyBorder="1" applyAlignment="1">
      <alignment horizontal="center" vertical="top" wrapText="1"/>
    </xf>
    <xf numFmtId="165" fontId="8" fillId="2" borderId="1" xfId="0" applyNumberFormat="1" applyFont="1" applyFill="1" applyBorder="1" applyAlignment="1">
      <alignment horizontal="left" vertical="top" wrapText="1"/>
    </xf>
    <xf numFmtId="165" fontId="8" fillId="5" borderId="1" xfId="0" applyNumberFormat="1" applyFont="1" applyFill="1" applyBorder="1" applyAlignment="1">
      <alignment horizontal="left" vertical="top" wrapText="1"/>
    </xf>
    <xf numFmtId="49" fontId="8" fillId="5" borderId="1" xfId="6" applyNumberFormat="1" applyFont="1" applyFill="1" applyBorder="1" applyAlignment="1">
      <alignment horizontal="left" vertical="top" wrapText="1"/>
    </xf>
    <xf numFmtId="49" fontId="8" fillId="0" borderId="2" xfId="0" applyNumberFormat="1" applyFont="1" applyBorder="1" applyAlignment="1">
      <alignment horizontal="center" vertical="top" wrapText="1"/>
    </xf>
    <xf numFmtId="49" fontId="28" fillId="5" borderId="0" xfId="0" applyNumberFormat="1" applyFont="1" applyFill="1" applyAlignment="1">
      <alignment wrapText="1"/>
    </xf>
    <xf numFmtId="0" fontId="8" fillId="5" borderId="2" xfId="0" applyFont="1" applyFill="1" applyBorder="1" applyAlignment="1">
      <alignment horizontal="left" vertical="top" wrapText="1"/>
    </xf>
    <xf numFmtId="49" fontId="47" fillId="0" borderId="0" xfId="0" applyNumberFormat="1" applyFont="1" applyAlignment="1">
      <alignment wrapText="1"/>
    </xf>
    <xf numFmtId="49" fontId="8" fillId="5" borderId="2" xfId="0" applyNumberFormat="1" applyFont="1" applyFill="1" applyBorder="1" applyAlignment="1">
      <alignment horizontal="center" vertical="top" wrapText="1"/>
    </xf>
    <xf numFmtId="0" fontId="24" fillId="5" borderId="2" xfId="0" applyFont="1" applyFill="1" applyBorder="1" applyAlignment="1">
      <alignment horizontal="center" vertical="top" wrapText="1"/>
    </xf>
    <xf numFmtId="0" fontId="24" fillId="5" borderId="8" xfId="0" applyFont="1" applyFill="1" applyBorder="1" applyAlignment="1">
      <alignment horizontal="center" vertical="top" wrapText="1"/>
    </xf>
    <xf numFmtId="0" fontId="24" fillId="0" borderId="2" xfId="0" applyFont="1" applyBorder="1" applyAlignment="1">
      <alignment horizontal="center" vertical="top" wrapText="1"/>
    </xf>
    <xf numFmtId="0" fontId="8" fillId="5" borderId="10" xfId="0" applyFont="1" applyFill="1" applyBorder="1" applyAlignment="1">
      <alignment horizontal="center" vertical="top" wrapText="1"/>
    </xf>
    <xf numFmtId="0" fontId="8" fillId="5" borderId="10" xfId="0" applyFont="1" applyFill="1" applyBorder="1" applyAlignment="1">
      <alignment horizontal="left" vertical="top" wrapText="1"/>
    </xf>
    <xf numFmtId="49" fontId="7" fillId="0" borderId="1" xfId="0" applyNumberFormat="1" applyFont="1" applyBorder="1" applyAlignment="1">
      <alignment vertical="top" wrapText="1"/>
    </xf>
    <xf numFmtId="49" fontId="1" fillId="5" borderId="18" xfId="0" applyNumberFormat="1" applyFont="1" applyFill="1" applyBorder="1" applyAlignment="1">
      <alignment vertical="top" wrapText="1"/>
    </xf>
    <xf numFmtId="1" fontId="8" fillId="5" borderId="2" xfId="0" applyNumberFormat="1" applyFont="1" applyFill="1" applyBorder="1" applyAlignment="1">
      <alignment horizontal="center" vertical="top" wrapText="1"/>
    </xf>
    <xf numFmtId="165" fontId="8" fillId="5" borderId="2" xfId="0" applyNumberFormat="1" applyFont="1" applyFill="1" applyBorder="1" applyAlignment="1">
      <alignment horizontal="left" vertical="top" wrapText="1"/>
    </xf>
    <xf numFmtId="0" fontId="8" fillId="0" borderId="1" xfId="0" applyFont="1" applyBorder="1" applyAlignment="1">
      <alignment horizontal="center" vertical="top" wrapText="1"/>
    </xf>
    <xf numFmtId="0" fontId="8" fillId="0" borderId="0" xfId="0" applyFont="1" applyAlignment="1">
      <alignment vertical="top" wrapText="1"/>
    </xf>
    <xf numFmtId="49" fontId="8" fillId="0" borderId="2" xfId="0" applyNumberFormat="1" applyFont="1" applyBorder="1" applyAlignment="1">
      <alignment vertical="top" wrapText="1"/>
    </xf>
    <xf numFmtId="49" fontId="49" fillId="0" borderId="1" xfId="0" applyNumberFormat="1" applyFont="1" applyBorder="1" applyAlignment="1">
      <alignment horizontal="center" vertical="top" wrapText="1"/>
    </xf>
    <xf numFmtId="49" fontId="50" fillId="0" borderId="1" xfId="0" applyNumberFormat="1" applyFont="1" applyBorder="1" applyAlignment="1">
      <alignment horizontal="left" vertical="top" wrapText="1"/>
    </xf>
    <xf numFmtId="49" fontId="50" fillId="0" borderId="1" xfId="0" applyNumberFormat="1" applyFont="1" applyBorder="1" applyAlignment="1">
      <alignment horizontal="center" vertical="top" wrapText="1"/>
    </xf>
    <xf numFmtId="0" fontId="50" fillId="5" borderId="1" xfId="0" applyFont="1" applyFill="1" applyBorder="1" applyAlignment="1">
      <alignment horizontal="left" vertical="top" wrapText="1"/>
    </xf>
    <xf numFmtId="166" fontId="1" fillId="5" borderId="12" xfId="0" applyNumberFormat="1" applyFont="1" applyFill="1" applyBorder="1" applyAlignment="1">
      <alignment vertical="top" wrapText="1"/>
    </xf>
    <xf numFmtId="0" fontId="49" fillId="5" borderId="1" xfId="0" applyFont="1" applyFill="1" applyBorder="1" applyAlignment="1">
      <alignment horizontal="left" vertical="top" wrapText="1"/>
    </xf>
    <xf numFmtId="0" fontId="49" fillId="5" borderId="1" xfId="0" applyFont="1" applyFill="1" applyBorder="1" applyAlignment="1">
      <alignment horizontal="center" vertical="top" wrapText="1"/>
    </xf>
    <xf numFmtId="0" fontId="49" fillId="5" borderId="2" xfId="0" applyFont="1" applyFill="1" applyBorder="1" applyAlignment="1">
      <alignment horizontal="center" vertical="top" wrapText="1"/>
    </xf>
    <xf numFmtId="49" fontId="8" fillId="0" borderId="0" xfId="0" applyNumberFormat="1" applyFont="1" applyAlignment="1">
      <alignment vertical="top" wrapText="1"/>
    </xf>
    <xf numFmtId="49" fontId="45" fillId="0" borderId="0" xfId="0" applyNumberFormat="1" applyFont="1" applyAlignment="1">
      <alignment horizontal="center" vertical="top"/>
    </xf>
    <xf numFmtId="49" fontId="49" fillId="5" borderId="1" xfId="0" applyNumberFormat="1" applyFont="1" applyFill="1" applyBorder="1" applyAlignment="1">
      <alignment horizontal="left" vertical="top" wrapText="1"/>
    </xf>
    <xf numFmtId="3" fontId="8" fillId="5" borderId="1" xfId="0" applyNumberFormat="1" applyFont="1" applyFill="1" applyBorder="1" applyAlignment="1">
      <alignment vertical="top" wrapText="1"/>
    </xf>
    <xf numFmtId="0" fontId="8" fillId="3" borderId="1" xfId="0" applyFont="1" applyFill="1" applyBorder="1" applyAlignment="1">
      <alignment horizontal="center" vertical="top" wrapText="1"/>
    </xf>
    <xf numFmtId="0" fontId="8" fillId="3" borderId="1" xfId="0" applyFont="1" applyFill="1" applyBorder="1" applyAlignment="1">
      <alignment horizontal="left" vertical="top" wrapText="1"/>
    </xf>
    <xf numFmtId="1" fontId="8" fillId="5" borderId="1" xfId="0" applyNumberFormat="1" applyFont="1" applyFill="1" applyBorder="1" applyAlignment="1">
      <alignment horizontal="center" vertical="top" wrapText="1"/>
    </xf>
    <xf numFmtId="0" fontId="8" fillId="0" borderId="2" xfId="0" applyFont="1" applyBorder="1" applyAlignment="1" applyProtection="1">
      <alignment horizontal="center" vertical="top" wrapText="1" readingOrder="1"/>
      <protection locked="0"/>
    </xf>
    <xf numFmtId="0" fontId="8" fillId="0" borderId="2" xfId="0" applyFont="1" applyBorder="1" applyAlignment="1">
      <alignment vertical="top" wrapText="1"/>
    </xf>
    <xf numFmtId="0" fontId="8" fillId="0" borderId="8" xfId="0" applyFont="1" applyBorder="1" applyAlignment="1">
      <alignment vertical="top" wrapText="1"/>
    </xf>
    <xf numFmtId="0" fontId="8" fillId="5" borderId="0" xfId="0" applyFont="1" applyFill="1"/>
    <xf numFmtId="49" fontId="45" fillId="5" borderId="0" xfId="0" applyNumberFormat="1" applyFont="1" applyFill="1" applyAlignment="1">
      <alignment horizontal="center" vertical="top"/>
    </xf>
    <xf numFmtId="0" fontId="8" fillId="5" borderId="1" xfId="0" applyFont="1" applyFill="1" applyBorder="1" applyAlignment="1" applyProtection="1">
      <alignment vertical="top" wrapText="1"/>
      <protection hidden="1"/>
    </xf>
    <xf numFmtId="0" fontId="8" fillId="9" borderId="1" xfId="0" applyFont="1" applyFill="1" applyBorder="1" applyAlignment="1">
      <alignment vertical="top" wrapText="1"/>
    </xf>
    <xf numFmtId="49" fontId="45" fillId="5" borderId="1" xfId="0" applyNumberFormat="1" applyFont="1" applyFill="1" applyBorder="1" applyAlignment="1">
      <alignment vertical="top" wrapText="1"/>
    </xf>
    <xf numFmtId="49" fontId="45" fillId="0" borderId="8" xfId="0" applyNumberFormat="1" applyFont="1" applyBorder="1" applyAlignment="1">
      <alignment horizontal="right" vertical="top" wrapText="1"/>
    </xf>
    <xf numFmtId="49" fontId="45" fillId="0" borderId="6" xfId="0" applyNumberFormat="1" applyFont="1" applyBorder="1" applyAlignment="1">
      <alignment horizontal="right" vertical="top" wrapText="1"/>
    </xf>
    <xf numFmtId="0" fontId="8" fillId="2" borderId="0" xfId="0" applyFont="1" applyFill="1"/>
    <xf numFmtId="166" fontId="30" fillId="5" borderId="1" xfId="4" applyNumberFormat="1" applyFont="1" applyFill="1" applyBorder="1" applyAlignment="1">
      <alignment wrapText="1"/>
    </xf>
    <xf numFmtId="49" fontId="27" fillId="0" borderId="1" xfId="0" applyNumberFormat="1" applyFont="1" applyBorder="1" applyAlignment="1">
      <alignment horizontal="center" vertical="top" wrapText="1"/>
    </xf>
    <xf numFmtId="0" fontId="8" fillId="0" borderId="0" xfId="0" applyFont="1"/>
    <xf numFmtId="0" fontId="8" fillId="0" borderId="0" xfId="0" applyFont="1" applyAlignment="1">
      <alignment horizontal="center"/>
    </xf>
    <xf numFmtId="49" fontId="8" fillId="0" borderId="10" xfId="0" applyNumberFormat="1" applyFont="1" applyBorder="1" applyAlignment="1">
      <alignment horizontal="center" vertical="top" wrapText="1"/>
    </xf>
    <xf numFmtId="166" fontId="14" fillId="6" borderId="1" xfId="4" applyNumberFormat="1" applyFont="1" applyFill="1" applyBorder="1" applyAlignment="1">
      <alignment horizontal="right" vertical="top" wrapText="1"/>
    </xf>
    <xf numFmtId="0" fontId="8" fillId="0" borderId="1" xfId="0" applyFont="1" applyBorder="1" applyAlignment="1">
      <alignment vertical="top" wrapText="1"/>
    </xf>
    <xf numFmtId="165" fontId="28" fillId="5" borderId="1" xfId="0" applyNumberFormat="1" applyFont="1" applyFill="1" applyBorder="1" applyAlignment="1">
      <alignment horizontal="left" vertical="top" wrapText="1"/>
    </xf>
    <xf numFmtId="0" fontId="8" fillId="0" borderId="1" xfId="4" applyFont="1" applyBorder="1" applyAlignment="1">
      <alignment horizontal="center" vertical="top" wrapText="1"/>
    </xf>
    <xf numFmtId="0" fontId="8" fillId="0" borderId="1" xfId="4" applyFont="1" applyBorder="1" applyAlignment="1">
      <alignment vertical="top" wrapText="1"/>
    </xf>
    <xf numFmtId="0" fontId="28" fillId="5" borderId="1" xfId="0" applyFont="1" applyFill="1" applyBorder="1" applyAlignment="1">
      <alignment horizontal="center" vertical="top" wrapText="1"/>
    </xf>
    <xf numFmtId="49" fontId="8" fillId="0" borderId="0" xfId="0" applyNumberFormat="1" applyFont="1" applyAlignment="1">
      <alignment wrapText="1"/>
    </xf>
    <xf numFmtId="0" fontId="8" fillId="0" borderId="0" xfId="4" applyFont="1" applyAlignment="1">
      <alignment vertical="top" wrapText="1"/>
    </xf>
    <xf numFmtId="49" fontId="8" fillId="0" borderId="0" xfId="0" applyNumberFormat="1" applyFont="1" applyAlignment="1">
      <alignment horizontal="center" wrapText="1"/>
    </xf>
    <xf numFmtId="0" fontId="8" fillId="0" borderId="0" xfId="4" applyFont="1" applyAlignment="1">
      <alignment horizontal="center" vertical="top" wrapText="1"/>
    </xf>
    <xf numFmtId="49" fontId="8" fillId="5" borderId="0" xfId="0" applyNumberFormat="1" applyFont="1" applyFill="1" applyAlignment="1">
      <alignment wrapText="1"/>
    </xf>
    <xf numFmtId="49" fontId="45" fillId="5" borderId="0" xfId="0" applyNumberFormat="1" applyFont="1" applyFill="1" applyAlignment="1">
      <alignment horizontal="center"/>
    </xf>
    <xf numFmtId="0" fontId="45" fillId="5" borderId="0" xfId="0" applyFont="1" applyFill="1" applyAlignment="1">
      <alignment horizontal="center"/>
    </xf>
    <xf numFmtId="0" fontId="28" fillId="5" borderId="1" xfId="0" applyFont="1" applyFill="1" applyBorder="1" applyAlignment="1">
      <alignment vertical="top" wrapText="1"/>
    </xf>
    <xf numFmtId="0" fontId="24" fillId="0" borderId="1" xfId="0" applyFont="1" applyBorder="1" applyAlignment="1">
      <alignment horizontal="center" wrapText="1"/>
    </xf>
    <xf numFmtId="0" fontId="26" fillId="0" borderId="1" xfId="0" applyFont="1" applyBorder="1" applyAlignment="1">
      <alignment horizontal="center" wrapText="1"/>
    </xf>
    <xf numFmtId="0" fontId="24" fillId="0" borderId="0" xfId="0" applyFont="1" applyAlignment="1">
      <alignment horizontal="center" wrapText="1"/>
    </xf>
    <xf numFmtId="49" fontId="8" fillId="5" borderId="1" xfId="6" applyNumberFormat="1" applyFont="1" applyFill="1" applyBorder="1" applyAlignment="1">
      <alignment vertical="top" wrapText="1"/>
    </xf>
    <xf numFmtId="165" fontId="8" fillId="0" borderId="1" xfId="6" applyNumberFormat="1" applyFont="1" applyBorder="1" applyAlignment="1">
      <alignment vertical="top" wrapText="1"/>
    </xf>
    <xf numFmtId="49" fontId="8" fillId="0" borderId="1" xfId="6" applyNumberFormat="1" applyFont="1" applyBorder="1" applyAlignment="1">
      <alignment vertical="top" wrapText="1"/>
    </xf>
    <xf numFmtId="0" fontId="6" fillId="5" borderId="0" xfId="6" applyFont="1" applyFill="1" applyAlignment="1">
      <alignment horizontal="right"/>
    </xf>
    <xf numFmtId="166" fontId="1" fillId="5" borderId="1" xfId="0" applyNumberFormat="1" applyFont="1" applyFill="1" applyBorder="1" applyAlignment="1">
      <alignment horizontal="right" vertical="top"/>
    </xf>
    <xf numFmtId="166" fontId="4" fillId="6" borderId="1" xfId="6" applyNumberFormat="1" applyFont="1" applyFill="1" applyBorder="1" applyAlignment="1">
      <alignment horizontal="right" vertical="top" wrapText="1"/>
    </xf>
    <xf numFmtId="166" fontId="10" fillId="6" borderId="1" xfId="6" applyNumberFormat="1" applyFont="1" applyFill="1" applyBorder="1" applyAlignment="1">
      <alignment horizontal="right" vertical="top" wrapText="1"/>
    </xf>
    <xf numFmtId="166" fontId="6" fillId="6" borderId="1" xfId="6" applyNumberFormat="1" applyFont="1" applyFill="1" applyBorder="1" applyAlignment="1">
      <alignment horizontal="right" vertical="top" wrapText="1"/>
    </xf>
    <xf numFmtId="4" fontId="1" fillId="5" borderId="1" xfId="6" applyNumberFormat="1" applyFill="1" applyBorder="1" applyAlignment="1">
      <alignment horizontal="right" vertical="top" wrapText="1"/>
    </xf>
    <xf numFmtId="0" fontId="32" fillId="2" borderId="0" xfId="0" applyFont="1" applyFill="1" applyAlignment="1">
      <alignment horizontal="right"/>
    </xf>
    <xf numFmtId="49" fontId="8" fillId="0" borderId="1" xfId="6" applyNumberFormat="1" applyFont="1" applyBorder="1" applyAlignment="1">
      <alignment horizontal="center" vertical="top" wrapText="1"/>
    </xf>
    <xf numFmtId="0" fontId="8" fillId="16" borderId="1" xfId="0" applyFont="1" applyFill="1" applyBorder="1" applyAlignment="1">
      <alignment vertical="center" wrapText="1"/>
    </xf>
    <xf numFmtId="49" fontId="8" fillId="5" borderId="1" xfId="6" applyNumberFormat="1" applyFont="1" applyFill="1" applyBorder="1" applyAlignment="1">
      <alignment horizontal="center" vertical="top" wrapText="1"/>
    </xf>
    <xf numFmtId="49" fontId="8" fillId="5" borderId="2" xfId="6" applyNumberFormat="1" applyFont="1" applyFill="1" applyBorder="1" applyAlignment="1">
      <alignment horizontal="left" vertical="top" wrapText="1"/>
    </xf>
    <xf numFmtId="49" fontId="8" fillId="0" borderId="2" xfId="6" applyNumberFormat="1" applyFont="1" applyBorder="1" applyAlignment="1">
      <alignment horizontal="center" vertical="top" wrapText="1"/>
    </xf>
    <xf numFmtId="0" fontId="6" fillId="0" borderId="1" xfId="6" applyFont="1" applyBorder="1" applyAlignment="1">
      <alignment vertical="top" wrapText="1"/>
    </xf>
    <xf numFmtId="0" fontId="8" fillId="16" borderId="1" xfId="0" applyFont="1" applyFill="1" applyBorder="1" applyAlignment="1">
      <alignment vertical="top" wrapText="1"/>
    </xf>
    <xf numFmtId="0" fontId="6" fillId="0" borderId="1" xfId="6" applyFont="1" applyBorder="1" applyAlignment="1">
      <alignment wrapText="1"/>
    </xf>
    <xf numFmtId="166" fontId="1" fillId="0" borderId="0" xfId="6" applyNumberFormat="1" applyAlignment="1">
      <alignment vertical="top" wrapText="1"/>
    </xf>
    <xf numFmtId="166" fontId="25" fillId="6" borderId="1" xfId="4" applyNumberFormat="1" applyFont="1" applyFill="1" applyBorder="1" applyAlignment="1">
      <alignment horizontal="right" vertical="top" wrapText="1"/>
    </xf>
    <xf numFmtId="166" fontId="16" fillId="0" borderId="1" xfId="0" applyNumberFormat="1" applyFont="1" applyBorder="1" applyAlignment="1">
      <alignment horizontal="right" wrapText="1"/>
    </xf>
    <xf numFmtId="0" fontId="24" fillId="0" borderId="0" xfId="0" applyFont="1" applyAlignment="1">
      <alignment horizontal="center"/>
    </xf>
    <xf numFmtId="49" fontId="1" fillId="5" borderId="1" xfId="6" applyNumberFormat="1" applyFill="1" applyBorder="1" applyAlignment="1">
      <alignment horizontal="right" vertical="top" wrapText="1"/>
    </xf>
    <xf numFmtId="0" fontId="6" fillId="15" borderId="1" xfId="0" applyFont="1" applyFill="1" applyBorder="1" applyAlignment="1">
      <alignment vertical="center" wrapText="1"/>
    </xf>
    <xf numFmtId="49" fontId="4" fillId="6" borderId="1" xfId="0" applyNumberFormat="1" applyFont="1" applyFill="1" applyBorder="1" applyAlignment="1">
      <alignment horizontal="center" vertical="center" wrapText="1"/>
    </xf>
    <xf numFmtId="0" fontId="6" fillId="5" borderId="1" xfId="0" applyFont="1" applyFill="1" applyBorder="1" applyAlignment="1">
      <alignment horizontal="center" vertical="top" wrapText="1"/>
    </xf>
    <xf numFmtId="0" fontId="10" fillId="5" borderId="1" xfId="0" applyFont="1" applyFill="1" applyBorder="1" applyAlignment="1">
      <alignment horizontal="center" vertical="top" wrapText="1"/>
    </xf>
    <xf numFmtId="166" fontId="18" fillId="5" borderId="1" xfId="0" applyNumberFormat="1" applyFont="1" applyFill="1" applyBorder="1" applyAlignment="1">
      <alignment horizontal="center" vertical="top" wrapText="1"/>
    </xf>
    <xf numFmtId="166" fontId="22" fillId="5" borderId="1" xfId="0" applyNumberFormat="1" applyFont="1" applyFill="1" applyBorder="1" applyAlignment="1">
      <alignment horizontal="center" vertical="top" wrapText="1"/>
    </xf>
    <xf numFmtId="0" fontId="1" fillId="0" borderId="2" xfId="0" applyFont="1" applyBorder="1" applyAlignment="1">
      <alignment horizontal="center" vertical="top" wrapText="1"/>
    </xf>
    <xf numFmtId="166" fontId="6" fillId="5" borderId="1" xfId="0" applyNumberFormat="1" applyFont="1" applyFill="1" applyBorder="1" applyAlignment="1">
      <alignment horizontal="center" vertical="top" wrapText="1"/>
    </xf>
    <xf numFmtId="3" fontId="5" fillId="5" borderId="1" xfId="0" applyNumberFormat="1" applyFont="1" applyFill="1" applyBorder="1" applyAlignment="1">
      <alignment horizontal="center" vertical="top" wrapText="1"/>
    </xf>
    <xf numFmtId="1" fontId="24" fillId="5" borderId="1" xfId="0" applyNumberFormat="1" applyFont="1" applyFill="1" applyBorder="1" applyAlignment="1">
      <alignment horizontal="center" vertical="top" wrapText="1"/>
    </xf>
    <xf numFmtId="166" fontId="24" fillId="0" borderId="1" xfId="0" applyNumberFormat="1" applyFont="1" applyBorder="1" applyAlignment="1">
      <alignment horizontal="center" vertical="top" wrapText="1"/>
    </xf>
    <xf numFmtId="166" fontId="24" fillId="5" borderId="0" xfId="0" applyNumberFormat="1" applyFont="1" applyFill="1" applyAlignment="1">
      <alignment horizontal="center" vertical="top" wrapText="1"/>
    </xf>
    <xf numFmtId="1" fontId="24" fillId="5" borderId="2" xfId="0" applyNumberFormat="1" applyFont="1" applyFill="1" applyBorder="1" applyAlignment="1">
      <alignment horizontal="center" vertical="top" wrapText="1"/>
    </xf>
    <xf numFmtId="1" fontId="24" fillId="5" borderId="8" xfId="0" applyNumberFormat="1" applyFont="1" applyFill="1" applyBorder="1" applyAlignment="1">
      <alignment horizontal="center" vertical="top" wrapText="1"/>
    </xf>
    <xf numFmtId="165" fontId="24" fillId="2" borderId="1" xfId="0" applyNumberFormat="1" applyFont="1" applyFill="1" applyBorder="1" applyAlignment="1">
      <alignment horizontal="center" vertical="top" wrapText="1"/>
    </xf>
    <xf numFmtId="165" fontId="24" fillId="0" borderId="1" xfId="0" applyNumberFormat="1" applyFont="1" applyBorder="1" applyAlignment="1">
      <alignment horizontal="center" vertical="top" wrapText="1"/>
    </xf>
    <xf numFmtId="165" fontId="14" fillId="0" borderId="1" xfId="0" applyNumberFormat="1" applyFont="1" applyBorder="1" applyAlignment="1">
      <alignment horizontal="center" vertical="top" wrapText="1"/>
    </xf>
    <xf numFmtId="0" fontId="14" fillId="4" borderId="1" xfId="0" applyFont="1" applyFill="1" applyBorder="1" applyAlignment="1">
      <alignment horizontal="center" vertical="top" wrapText="1"/>
    </xf>
    <xf numFmtId="0" fontId="24" fillId="4" borderId="1" xfId="0" applyFont="1" applyFill="1" applyBorder="1" applyAlignment="1">
      <alignment horizontal="center" vertical="top" wrapText="1"/>
    </xf>
    <xf numFmtId="166" fontId="24" fillId="5" borderId="1" xfId="0" applyNumberFormat="1" applyFont="1" applyFill="1" applyBorder="1" applyAlignment="1">
      <alignment horizontal="center" vertical="top" wrapText="1"/>
    </xf>
    <xf numFmtId="0" fontId="31" fillId="0" borderId="0" xfId="0" applyFont="1" applyAlignment="1">
      <alignment horizontal="center" wrapText="1"/>
    </xf>
    <xf numFmtId="49" fontId="6" fillId="6" borderId="1" xfId="0" applyNumberFormat="1" applyFont="1" applyFill="1" applyBorder="1" applyAlignment="1">
      <alignment horizontal="center" vertical="center" wrapText="1"/>
    </xf>
    <xf numFmtId="0" fontId="6" fillId="0" borderId="1" xfId="0" applyFont="1" applyBorder="1" applyAlignment="1">
      <alignment horizontal="center" vertical="top" wrapText="1"/>
    </xf>
    <xf numFmtId="3" fontId="1" fillId="5" borderId="2" xfId="0" applyNumberFormat="1" applyFont="1" applyFill="1" applyBorder="1" applyAlignment="1">
      <alignment horizontal="center" vertical="top" wrapText="1"/>
    </xf>
    <xf numFmtId="0" fontId="1" fillId="0" borderId="0" xfId="0" applyFont="1" applyAlignment="1">
      <alignment horizontal="center" vertical="top" wrapText="1"/>
    </xf>
    <xf numFmtId="49" fontId="10" fillId="0" borderId="1" xfId="0" applyNumberFormat="1" applyFont="1" applyBorder="1" applyAlignment="1">
      <alignment horizontal="center" vertical="top" wrapText="1"/>
    </xf>
    <xf numFmtId="0" fontId="5" fillId="2" borderId="1" xfId="0" applyFont="1" applyFill="1" applyBorder="1" applyAlignment="1">
      <alignment horizontal="center" vertical="top" wrapText="1"/>
    </xf>
    <xf numFmtId="3" fontId="2" fillId="2" borderId="1" xfId="0" applyNumberFormat="1" applyFont="1" applyFill="1" applyBorder="1" applyAlignment="1">
      <alignment horizontal="center" vertical="top" wrapText="1"/>
    </xf>
    <xf numFmtId="49" fontId="10" fillId="5" borderId="1" xfId="0" applyNumberFormat="1" applyFont="1" applyFill="1" applyBorder="1" applyAlignment="1">
      <alignment horizontal="center" vertical="top" wrapText="1"/>
    </xf>
    <xf numFmtId="0" fontId="5" fillId="5" borderId="1" xfId="0" applyFont="1" applyFill="1" applyBorder="1" applyAlignment="1">
      <alignment horizontal="center" vertical="top" wrapText="1"/>
    </xf>
    <xf numFmtId="0" fontId="5" fillId="5" borderId="2" xfId="0" applyFont="1" applyFill="1" applyBorder="1" applyAlignment="1">
      <alignment horizontal="center" vertical="top" wrapText="1"/>
    </xf>
    <xf numFmtId="3" fontId="2" fillId="5" borderId="1" xfId="0" applyNumberFormat="1" applyFont="1" applyFill="1" applyBorder="1" applyAlignment="1">
      <alignment horizontal="center" vertical="top" wrapText="1"/>
    </xf>
    <xf numFmtId="3" fontId="1" fillId="5" borderId="1" xfId="0" applyNumberFormat="1" applyFont="1" applyFill="1" applyBorder="1" applyAlignment="1">
      <alignment horizontal="center" vertical="top" wrapText="1"/>
    </xf>
    <xf numFmtId="49" fontId="20" fillId="5" borderId="2" xfId="0" applyNumberFormat="1" applyFont="1" applyFill="1" applyBorder="1" applyAlignment="1">
      <alignment horizontal="center" vertical="top" wrapText="1"/>
    </xf>
    <xf numFmtId="49" fontId="20" fillId="5" borderId="10" xfId="0" applyNumberFormat="1" applyFont="1" applyFill="1" applyBorder="1" applyAlignment="1">
      <alignment horizontal="center" vertical="top" wrapText="1"/>
    </xf>
    <xf numFmtId="49" fontId="20" fillId="5" borderId="8" xfId="0" applyNumberFormat="1" applyFont="1" applyFill="1" applyBorder="1" applyAlignment="1">
      <alignment horizontal="center" vertical="top" wrapText="1"/>
    </xf>
    <xf numFmtId="0" fontId="7" fillId="0" borderId="1" xfId="0" applyFont="1" applyBorder="1" applyAlignment="1">
      <alignment horizontal="center" vertical="top" wrapText="1"/>
    </xf>
    <xf numFmtId="0" fontId="7" fillId="5" borderId="1" xfId="0" applyFont="1" applyFill="1" applyBorder="1" applyAlignment="1">
      <alignment horizontal="center" vertical="top" wrapText="1"/>
    </xf>
    <xf numFmtId="4" fontId="5" fillId="5" borderId="1" xfId="0" applyNumberFormat="1" applyFont="1" applyFill="1" applyBorder="1" applyAlignment="1">
      <alignment horizontal="center" vertical="top" wrapText="1"/>
    </xf>
    <xf numFmtId="4" fontId="1" fillId="5" borderId="1" xfId="0" applyNumberFormat="1" applyFont="1" applyFill="1" applyBorder="1" applyAlignment="1">
      <alignment horizontal="center" vertical="top" wrapText="1"/>
    </xf>
    <xf numFmtId="49" fontId="6" fillId="0" borderId="1" xfId="0" applyNumberFormat="1" applyFont="1" applyBorder="1" applyAlignment="1">
      <alignment horizontal="center" vertical="top" wrapText="1"/>
    </xf>
    <xf numFmtId="166" fontId="2" fillId="2" borderId="0" xfId="0" applyNumberFormat="1" applyFont="1" applyFill="1" applyAlignment="1">
      <alignment horizontal="center" vertical="top" wrapText="1"/>
    </xf>
    <xf numFmtId="166" fontId="5" fillId="2" borderId="0" xfId="0" applyNumberFormat="1" applyFont="1" applyFill="1" applyAlignment="1">
      <alignment horizontal="center" vertical="top" wrapText="1"/>
    </xf>
    <xf numFmtId="166" fontId="5" fillId="2" borderId="0" xfId="0" applyNumberFormat="1" applyFont="1" applyFill="1" applyAlignment="1">
      <alignment horizontal="center" vertical="top" textRotation="90" wrapText="1"/>
    </xf>
    <xf numFmtId="0" fontId="5" fillId="2" borderId="0" xfId="0" applyFont="1" applyFill="1" applyAlignment="1">
      <alignment horizontal="center"/>
    </xf>
    <xf numFmtId="49" fontId="14" fillId="5" borderId="1" xfId="0" applyNumberFormat="1" applyFont="1" applyFill="1" applyBorder="1" applyAlignment="1">
      <alignment vertical="top"/>
    </xf>
    <xf numFmtId="166" fontId="14" fillId="9" borderId="1" xfId="0" applyNumberFormat="1" applyFont="1" applyFill="1" applyBorder="1" applyAlignment="1">
      <alignment vertical="top"/>
    </xf>
    <xf numFmtId="166" fontId="26" fillId="6" borderId="1" xfId="0" applyNumberFormat="1" applyFont="1" applyFill="1" applyBorder="1" applyAlignment="1">
      <alignment vertical="top" wrapText="1"/>
    </xf>
    <xf numFmtId="166" fontId="14" fillId="6" borderId="1" xfId="4" applyNumberFormat="1" applyFont="1" applyFill="1" applyBorder="1" applyAlignment="1">
      <alignment vertical="top" wrapText="1"/>
    </xf>
    <xf numFmtId="166" fontId="24" fillId="0" borderId="1" xfId="4" applyNumberFormat="1" applyFont="1" applyBorder="1" applyAlignment="1">
      <alignment vertical="top" wrapText="1"/>
    </xf>
    <xf numFmtId="49" fontId="6" fillId="6" borderId="1" xfId="0" applyNumberFormat="1" applyFont="1" applyFill="1" applyBorder="1" applyAlignment="1">
      <alignment vertical="center" wrapText="1"/>
    </xf>
    <xf numFmtId="0" fontId="1" fillId="0" borderId="0" xfId="6" applyAlignment="1">
      <alignment vertical="top" wrapText="1"/>
    </xf>
    <xf numFmtId="0" fontId="7" fillId="5" borderId="1" xfId="0" applyFont="1" applyFill="1" applyBorder="1" applyAlignment="1">
      <alignment horizontal="left" vertical="top" wrapText="1"/>
    </xf>
    <xf numFmtId="49" fontId="16" fillId="5" borderId="1" xfId="0" applyNumberFormat="1" applyFont="1" applyFill="1" applyBorder="1" applyAlignment="1">
      <alignment horizontal="center" vertical="top" wrapText="1"/>
    </xf>
    <xf numFmtId="0" fontId="1" fillId="0" borderId="8" xfId="0" applyFont="1" applyBorder="1" applyAlignment="1">
      <alignment horizontal="left" vertical="top" wrapText="1"/>
    </xf>
    <xf numFmtId="0" fontId="52" fillId="0" borderId="0" xfId="0" applyFont="1"/>
    <xf numFmtId="166" fontId="52" fillId="0" borderId="0" xfId="0" applyNumberFormat="1" applyFont="1"/>
    <xf numFmtId="166" fontId="41" fillId="5" borderId="0" xfId="0" applyNumberFormat="1" applyFont="1" applyFill="1" applyAlignment="1">
      <alignment horizontal="left" vertical="top" wrapText="1"/>
    </xf>
    <xf numFmtId="166" fontId="53" fillId="5" borderId="1" xfId="6" applyNumberFormat="1" applyFont="1" applyFill="1" applyBorder="1" applyAlignment="1">
      <alignment vertical="top" wrapText="1"/>
    </xf>
    <xf numFmtId="49" fontId="34" fillId="5" borderId="1" xfId="6" applyNumberFormat="1" applyFont="1" applyFill="1" applyBorder="1" applyAlignment="1">
      <alignment horizontal="right" vertical="top" wrapText="1"/>
    </xf>
    <xf numFmtId="49" fontId="34" fillId="5" borderId="1" xfId="6" applyNumberFormat="1" applyFont="1" applyFill="1" applyBorder="1" applyAlignment="1">
      <alignment horizontal="left" vertical="top" wrapText="1"/>
    </xf>
    <xf numFmtId="49" fontId="48" fillId="5" borderId="1" xfId="6" applyNumberFormat="1" applyFont="1" applyFill="1" applyBorder="1" applyAlignment="1">
      <alignment horizontal="center" vertical="top" wrapText="1"/>
    </xf>
    <xf numFmtId="49" fontId="48" fillId="5" borderId="1" xfId="6" applyNumberFormat="1" applyFont="1" applyFill="1" applyBorder="1" applyAlignment="1">
      <alignment horizontal="left" vertical="top" wrapText="1"/>
    </xf>
    <xf numFmtId="165" fontId="48" fillId="5" borderId="1" xfId="6" applyNumberFormat="1" applyFont="1" applyFill="1" applyBorder="1" applyAlignment="1">
      <alignment vertical="top" wrapText="1"/>
    </xf>
    <xf numFmtId="0" fontId="34" fillId="5" borderId="1" xfId="0" applyFont="1" applyFill="1" applyBorder="1" applyAlignment="1">
      <alignment vertical="top" wrapText="1"/>
    </xf>
    <xf numFmtId="166" fontId="34" fillId="5" borderId="1" xfId="0" applyNumberFormat="1" applyFont="1" applyFill="1" applyBorder="1" applyAlignment="1">
      <alignment horizontal="right" vertical="top"/>
    </xf>
    <xf numFmtId="0" fontId="34" fillId="5" borderId="1" xfId="6" applyFont="1" applyFill="1" applyBorder="1" applyAlignment="1">
      <alignment vertical="top" wrapText="1"/>
    </xf>
    <xf numFmtId="0" fontId="24" fillId="5" borderId="1" xfId="0" applyFont="1" applyFill="1" applyBorder="1" applyAlignment="1">
      <alignment horizontal="right" vertical="top" wrapText="1"/>
    </xf>
    <xf numFmtId="166" fontId="1" fillId="0" borderId="0" xfId="0" applyNumberFormat="1" applyFont="1"/>
    <xf numFmtId="0" fontId="51" fillId="0" borderId="0" xfId="0" applyFont="1" applyAlignment="1">
      <alignment vertical="top" wrapText="1"/>
    </xf>
    <xf numFmtId="0" fontId="1" fillId="0" borderId="8" xfId="6" applyBorder="1" applyAlignment="1">
      <alignment vertical="top" wrapText="1"/>
    </xf>
    <xf numFmtId="166" fontId="1" fillId="5" borderId="8" xfId="0" applyNumberFormat="1" applyFont="1" applyFill="1" applyBorder="1" applyAlignment="1">
      <alignment horizontal="right" vertical="top"/>
    </xf>
    <xf numFmtId="49" fontId="1" fillId="0" borderId="8" xfId="6" applyNumberFormat="1" applyBorder="1" applyAlignment="1">
      <alignment horizontal="center" vertical="top" wrapText="1"/>
    </xf>
    <xf numFmtId="49" fontId="1" fillId="0" borderId="8" xfId="6" applyNumberFormat="1" applyBorder="1" applyAlignment="1">
      <alignment horizontal="left" vertical="top" wrapText="1"/>
    </xf>
    <xf numFmtId="16" fontId="1" fillId="5" borderId="1" xfId="0" quotePrefix="1" applyNumberFormat="1" applyFont="1" applyFill="1" applyBorder="1" applyAlignment="1">
      <alignment horizontal="center" vertical="top" wrapText="1"/>
    </xf>
    <xf numFmtId="49" fontId="24" fillId="0" borderId="2" xfId="0" applyNumberFormat="1" applyFont="1" applyBorder="1" applyAlignment="1">
      <alignment horizontal="left" vertical="top" wrapText="1"/>
    </xf>
    <xf numFmtId="166" fontId="1" fillId="5" borderId="0" xfId="0" applyNumberFormat="1" applyFont="1" applyFill="1"/>
    <xf numFmtId="166" fontId="30" fillId="5" borderId="1" xfId="0" applyNumberFormat="1" applyFont="1" applyFill="1" applyBorder="1" applyAlignment="1">
      <alignment horizontal="right" vertical="top" wrapText="1"/>
    </xf>
    <xf numFmtId="166" fontId="44" fillId="0" borderId="1" xfId="0" applyNumberFormat="1" applyFont="1" applyBorder="1" applyAlignment="1">
      <alignment horizontal="right" vertical="top" wrapText="1"/>
    </xf>
    <xf numFmtId="166" fontId="30" fillId="0" borderId="1" xfId="0" applyNumberFormat="1" applyFont="1" applyBorder="1" applyAlignment="1">
      <alignment horizontal="right" vertical="top" wrapText="1"/>
    </xf>
    <xf numFmtId="0" fontId="1" fillId="5" borderId="1" xfId="11" applyFill="1" applyBorder="1" applyAlignment="1">
      <alignment vertical="top" wrapText="1"/>
    </xf>
    <xf numFmtId="166" fontId="44" fillId="0" borderId="1" xfId="4" applyNumberFormat="1" applyFont="1" applyBorder="1" applyAlignment="1">
      <alignment horizontal="right" vertical="top" wrapText="1"/>
    </xf>
    <xf numFmtId="166" fontId="44" fillId="5" borderId="8" xfId="0" applyNumberFormat="1" applyFont="1" applyFill="1" applyBorder="1" applyAlignment="1">
      <alignment horizontal="right" vertical="top" wrapText="1"/>
    </xf>
    <xf numFmtId="166" fontId="30" fillId="5" borderId="1" xfId="6" applyNumberFormat="1" applyFont="1" applyFill="1" applyBorder="1" applyAlignment="1">
      <alignment horizontal="right" vertical="top" wrapText="1"/>
    </xf>
    <xf numFmtId="166" fontId="1" fillId="5" borderId="8" xfId="0" applyNumberFormat="1" applyFont="1" applyFill="1" applyBorder="1" applyAlignment="1">
      <alignment vertical="top" wrapText="1"/>
    </xf>
    <xf numFmtId="166" fontId="41" fillId="12" borderId="1" xfId="0" applyNumberFormat="1" applyFont="1" applyFill="1" applyBorder="1" applyAlignment="1">
      <alignment horizontal="right" vertical="top" wrapText="1"/>
    </xf>
    <xf numFmtId="166" fontId="2" fillId="17" borderId="0" xfId="0" applyNumberFormat="1" applyFont="1" applyFill="1" applyAlignment="1">
      <alignment vertical="top" wrapText="1"/>
    </xf>
    <xf numFmtId="166" fontId="54" fillId="0" borderId="0" xfId="0" applyNumberFormat="1" applyFont="1" applyAlignment="1">
      <alignment horizontal="left" vertical="top" wrapText="1"/>
    </xf>
    <xf numFmtId="166" fontId="1" fillId="5" borderId="1" xfId="0" applyNumberFormat="1" applyFont="1" applyFill="1" applyBorder="1" applyAlignment="1">
      <alignment vertical="top"/>
    </xf>
    <xf numFmtId="49" fontId="1" fillId="5" borderId="2" xfId="0" applyNumberFormat="1" applyFont="1" applyFill="1" applyBorder="1" applyAlignment="1">
      <alignment horizontal="left" vertical="top" wrapText="1"/>
    </xf>
    <xf numFmtId="49" fontId="1" fillId="5" borderId="8" xfId="0" applyNumberFormat="1" applyFont="1" applyFill="1" applyBorder="1" applyAlignment="1">
      <alignment horizontal="left" vertical="top" wrapText="1"/>
    </xf>
    <xf numFmtId="49" fontId="1" fillId="5" borderId="2" xfId="0" applyNumberFormat="1" applyFont="1" applyFill="1" applyBorder="1" applyAlignment="1">
      <alignment horizontal="center" vertical="top" wrapText="1"/>
    </xf>
    <xf numFmtId="49" fontId="1" fillId="5" borderId="8" xfId="0" applyNumberFormat="1" applyFont="1" applyFill="1" applyBorder="1" applyAlignment="1">
      <alignment horizontal="center" vertical="top" wrapText="1"/>
    </xf>
    <xf numFmtId="0" fontId="51" fillId="0" borderId="0" xfId="0" applyFont="1" applyAlignment="1">
      <alignment horizontal="left" vertical="top" wrapText="1"/>
    </xf>
    <xf numFmtId="0" fontId="46" fillId="2" borderId="0" xfId="0" applyFont="1" applyFill="1" applyAlignment="1">
      <alignment horizontal="center" vertical="center" wrapText="1"/>
    </xf>
    <xf numFmtId="49" fontId="8" fillId="5" borderId="1" xfId="0" applyNumberFormat="1" applyFont="1" applyFill="1" applyBorder="1" applyAlignment="1">
      <alignment horizontal="center" vertical="top" wrapText="1"/>
    </xf>
    <xf numFmtId="0" fontId="8" fillId="5" borderId="1" xfId="0" applyFont="1" applyFill="1" applyBorder="1" applyAlignment="1">
      <alignment horizontal="left" vertical="top" wrapText="1"/>
    </xf>
    <xf numFmtId="49" fontId="8" fillId="5" borderId="1" xfId="0" applyNumberFormat="1" applyFont="1" applyFill="1" applyBorder="1" applyAlignment="1">
      <alignment horizontal="left" vertical="top" wrapText="1"/>
    </xf>
    <xf numFmtId="49" fontId="6" fillId="15" borderId="1" xfId="0" applyNumberFormat="1" applyFont="1" applyFill="1" applyBorder="1" applyAlignment="1">
      <alignment horizontal="center" vertical="center" textRotation="90" wrapText="1"/>
    </xf>
    <xf numFmtId="0" fontId="6" fillId="15" borderId="1" xfId="0" applyFont="1" applyFill="1" applyBorder="1" applyAlignment="1">
      <alignment horizontal="center" vertical="center" wrapText="1"/>
    </xf>
    <xf numFmtId="49" fontId="45" fillId="15" borderId="1" xfId="0" applyNumberFormat="1" applyFont="1" applyFill="1" applyBorder="1" applyAlignment="1">
      <alignment horizontal="center" vertical="center" textRotation="90" wrapText="1"/>
    </xf>
    <xf numFmtId="49" fontId="45" fillId="15" borderId="1" xfId="0" applyNumberFormat="1" applyFont="1" applyFill="1" applyBorder="1" applyAlignment="1">
      <alignment horizontal="center" vertical="center" wrapText="1"/>
    </xf>
    <xf numFmtId="0" fontId="4" fillId="5" borderId="0" xfId="0" applyFont="1" applyFill="1" applyAlignment="1">
      <alignment horizontal="center" wrapText="1"/>
    </xf>
    <xf numFmtId="0" fontId="1" fillId="5" borderId="1" xfId="0" applyFont="1" applyFill="1" applyBorder="1" applyAlignment="1">
      <alignment horizontal="left" vertical="top" wrapText="1"/>
    </xf>
    <xf numFmtId="49" fontId="1" fillId="0" borderId="1" xfId="4" applyNumberFormat="1" applyFont="1" applyBorder="1" applyAlignment="1">
      <alignment horizontal="left" wrapText="1"/>
    </xf>
    <xf numFmtId="49" fontId="6" fillId="5" borderId="1" xfId="0" applyNumberFormat="1" applyFont="1" applyFill="1" applyBorder="1" applyAlignment="1">
      <alignment horizontal="right" vertical="top" wrapText="1"/>
    </xf>
    <xf numFmtId="0" fontId="8" fillId="5" borderId="2" xfId="0" applyFont="1" applyFill="1" applyBorder="1" applyAlignment="1">
      <alignment horizontal="left" vertical="top" wrapText="1"/>
    </xf>
    <xf numFmtId="0" fontId="13" fillId="0" borderId="10" xfId="0" applyFont="1" applyBorder="1" applyAlignment="1">
      <alignment horizontal="left" vertical="top" wrapText="1"/>
    </xf>
    <xf numFmtId="0" fontId="13" fillId="0" borderId="8" xfId="0" applyFont="1" applyBorder="1" applyAlignment="1">
      <alignment horizontal="left" vertical="top" wrapText="1"/>
    </xf>
    <xf numFmtId="49" fontId="1" fillId="5" borderId="1" xfId="0" applyNumberFormat="1" applyFont="1" applyFill="1" applyBorder="1" applyAlignment="1">
      <alignment horizontal="center" vertical="top" wrapText="1"/>
    </xf>
    <xf numFmtId="49" fontId="6" fillId="9" borderId="1" xfId="0" applyNumberFormat="1" applyFont="1" applyFill="1" applyBorder="1" applyAlignment="1">
      <alignment horizontal="right" vertical="top" wrapText="1"/>
    </xf>
    <xf numFmtId="0" fontId="10" fillId="5" borderId="1" xfId="0" applyFont="1" applyFill="1" applyBorder="1" applyAlignment="1">
      <alignment horizontal="left" vertical="top" wrapText="1"/>
    </xf>
    <xf numFmtId="49" fontId="4" fillId="6" borderId="1" xfId="0" applyNumberFormat="1" applyFont="1" applyFill="1" applyBorder="1" applyAlignment="1">
      <alignment horizontal="left" vertical="center" wrapText="1"/>
    </xf>
    <xf numFmtId="0" fontId="1" fillId="5" borderId="2" xfId="0" applyFont="1" applyFill="1" applyBorder="1" applyAlignment="1">
      <alignment horizontal="left" vertical="top" wrapText="1"/>
    </xf>
    <xf numFmtId="0" fontId="1" fillId="5" borderId="8" xfId="0" applyFont="1" applyFill="1" applyBorder="1" applyAlignment="1">
      <alignment horizontal="left" vertical="top" wrapText="1"/>
    </xf>
    <xf numFmtId="49" fontId="1" fillId="0" borderId="2" xfId="0" applyNumberFormat="1" applyFont="1" applyBorder="1" applyAlignment="1">
      <alignment horizontal="center" vertical="top" wrapText="1"/>
    </xf>
    <xf numFmtId="49" fontId="1" fillId="0" borderId="10" xfId="0" applyNumberFormat="1" applyFont="1" applyBorder="1" applyAlignment="1">
      <alignment horizontal="center" vertical="top" wrapText="1"/>
    </xf>
    <xf numFmtId="0" fontId="6" fillId="15" borderId="1" xfId="0" applyFont="1" applyFill="1" applyBorder="1" applyAlignment="1">
      <alignment horizontal="center" vertical="center" textRotation="90" wrapText="1"/>
    </xf>
    <xf numFmtId="0" fontId="1" fillId="5" borderId="15" xfId="0" applyFont="1" applyFill="1" applyBorder="1" applyAlignment="1">
      <alignment horizontal="left" vertical="top" wrapText="1"/>
    </xf>
    <xf numFmtId="49" fontId="1" fillId="0" borderId="8" xfId="0" applyNumberFormat="1" applyFont="1" applyBorder="1" applyAlignment="1">
      <alignment horizontal="center" vertical="top" wrapText="1"/>
    </xf>
    <xf numFmtId="49" fontId="10" fillId="9" borderId="1" xfId="0" applyNumberFormat="1" applyFont="1" applyFill="1" applyBorder="1" applyAlignment="1">
      <alignment horizontal="right" vertical="top" wrapText="1"/>
    </xf>
    <xf numFmtId="49" fontId="1" fillId="5" borderId="1" xfId="0" applyNumberFormat="1" applyFont="1" applyFill="1" applyBorder="1" applyAlignment="1">
      <alignment horizontal="left" vertical="top" wrapText="1"/>
    </xf>
    <xf numFmtId="0" fontId="1" fillId="5" borderId="1" xfId="0" applyFont="1" applyFill="1" applyBorder="1" applyAlignment="1">
      <alignment horizontal="center" vertical="top" wrapText="1"/>
    </xf>
    <xf numFmtId="49" fontId="6" fillId="15" borderId="1" xfId="0" applyNumberFormat="1" applyFont="1" applyFill="1" applyBorder="1" applyAlignment="1">
      <alignment horizontal="center" vertical="center" wrapText="1"/>
    </xf>
    <xf numFmtId="49" fontId="10" fillId="13" borderId="1" xfId="4" applyNumberFormat="1" applyFont="1" applyFill="1" applyBorder="1" applyAlignment="1">
      <alignment horizontal="right" vertical="top" wrapText="1"/>
    </xf>
    <xf numFmtId="0" fontId="8" fillId="5" borderId="2" xfId="0" applyFont="1" applyFill="1" applyBorder="1" applyAlignment="1">
      <alignment horizontal="center" vertical="top" wrapText="1"/>
    </xf>
    <xf numFmtId="0" fontId="8" fillId="0" borderId="10" xfId="0" applyFont="1" applyBorder="1" applyAlignment="1">
      <alignment horizontal="center" vertical="top" wrapText="1"/>
    </xf>
    <xf numFmtId="0" fontId="8" fillId="0" borderId="8" xfId="0" applyFont="1" applyBorder="1" applyAlignment="1">
      <alignment horizontal="center" vertical="top" wrapText="1"/>
    </xf>
    <xf numFmtId="49" fontId="10" fillId="6" borderId="1" xfId="4" applyNumberFormat="1" applyFont="1" applyFill="1" applyBorder="1" applyAlignment="1">
      <alignment horizontal="right" wrapText="1"/>
    </xf>
    <xf numFmtId="49" fontId="10" fillId="5" borderId="1" xfId="0" applyNumberFormat="1" applyFont="1" applyFill="1" applyBorder="1" applyAlignment="1">
      <alignment horizontal="right" vertical="top" wrapText="1"/>
    </xf>
    <xf numFmtId="0" fontId="8" fillId="0" borderId="2" xfId="0" applyFont="1" applyBorder="1" applyAlignment="1">
      <alignment horizontal="left" vertical="top" wrapText="1"/>
    </xf>
    <xf numFmtId="0" fontId="8" fillId="0" borderId="8" xfId="0" applyFont="1" applyBorder="1" applyAlignment="1">
      <alignment horizontal="left" vertical="top" wrapText="1"/>
    </xf>
    <xf numFmtId="49" fontId="8" fillId="5" borderId="2" xfId="0" applyNumberFormat="1" applyFont="1" applyFill="1" applyBorder="1" applyAlignment="1">
      <alignment horizontal="center" vertical="top" wrapText="1"/>
    </xf>
    <xf numFmtId="49" fontId="8" fillId="5" borderId="8" xfId="0" applyNumberFormat="1" applyFont="1" applyFill="1" applyBorder="1" applyAlignment="1">
      <alignment horizontal="center" vertical="top" wrapText="1"/>
    </xf>
    <xf numFmtId="49" fontId="4" fillId="6" borderId="1" xfId="0" applyNumberFormat="1" applyFont="1" applyFill="1" applyBorder="1" applyAlignment="1">
      <alignment horizontal="right" vertical="top" wrapText="1"/>
    </xf>
    <xf numFmtId="49" fontId="1" fillId="5" borderId="10" xfId="0" applyNumberFormat="1" applyFont="1" applyFill="1" applyBorder="1" applyAlignment="1">
      <alignment horizontal="center" vertical="top" wrapText="1"/>
    </xf>
    <xf numFmtId="0" fontId="1" fillId="5" borderId="2" xfId="0" applyFont="1" applyFill="1" applyBorder="1" applyAlignment="1">
      <alignment horizontal="center" vertical="top" wrapText="1"/>
    </xf>
    <xf numFmtId="0" fontId="1" fillId="5" borderId="8" xfId="0" applyFont="1" applyFill="1" applyBorder="1" applyAlignment="1">
      <alignment horizontal="center" vertical="top" wrapText="1"/>
    </xf>
    <xf numFmtId="0" fontId="8" fillId="0" borderId="2" xfId="0" applyFont="1" applyBorder="1" applyAlignment="1">
      <alignment horizontal="center" vertical="top" wrapText="1"/>
    </xf>
    <xf numFmtId="0" fontId="8" fillId="5" borderId="8" xfId="0" applyFont="1" applyFill="1" applyBorder="1" applyAlignment="1">
      <alignment horizontal="left" vertical="top" wrapText="1"/>
    </xf>
    <xf numFmtId="0" fontId="24" fillId="5" borderId="2" xfId="0" applyFont="1" applyFill="1" applyBorder="1" applyAlignment="1">
      <alignment horizontal="center" vertical="top" wrapText="1"/>
    </xf>
    <xf numFmtId="0" fontId="24" fillId="5" borderId="8" xfId="0" applyFont="1" applyFill="1" applyBorder="1" applyAlignment="1">
      <alignment horizontal="center" vertical="top" wrapText="1"/>
    </xf>
    <xf numFmtId="49" fontId="24" fillId="5" borderId="2" xfId="0" applyNumberFormat="1" applyFont="1" applyFill="1" applyBorder="1" applyAlignment="1">
      <alignment horizontal="center" vertical="top" wrapText="1"/>
    </xf>
    <xf numFmtId="49" fontId="24" fillId="5" borderId="8" xfId="0" applyNumberFormat="1" applyFont="1" applyFill="1" applyBorder="1" applyAlignment="1">
      <alignment horizontal="center" vertical="top" wrapText="1"/>
    </xf>
    <xf numFmtId="49" fontId="14" fillId="0" borderId="1" xfId="0" applyNumberFormat="1" applyFont="1" applyBorder="1" applyAlignment="1">
      <alignment horizontal="right" vertical="top" wrapText="1"/>
    </xf>
    <xf numFmtId="49" fontId="25" fillId="5" borderId="0" xfId="0" applyNumberFormat="1" applyFont="1" applyFill="1" applyAlignment="1">
      <alignment horizontal="center" vertical="top" wrapText="1"/>
    </xf>
    <xf numFmtId="49" fontId="14" fillId="0" borderId="1" xfId="0" applyNumberFormat="1" applyFont="1" applyBorder="1" applyAlignment="1">
      <alignment horizontal="left" vertical="top" wrapText="1"/>
    </xf>
    <xf numFmtId="49" fontId="14" fillId="2" borderId="6" xfId="0" applyNumberFormat="1" applyFont="1" applyFill="1" applyBorder="1" applyAlignment="1">
      <alignment horizontal="right" vertical="top" wrapText="1"/>
    </xf>
    <xf numFmtId="49" fontId="14" fillId="2" borderId="16" xfId="0" applyNumberFormat="1" applyFont="1" applyFill="1" applyBorder="1" applyAlignment="1">
      <alignment horizontal="right" vertical="top" wrapText="1"/>
    </xf>
    <xf numFmtId="49" fontId="14" fillId="2" borderId="9" xfId="0" applyNumberFormat="1" applyFont="1" applyFill="1" applyBorder="1" applyAlignment="1">
      <alignment horizontal="right" vertical="top" wrapText="1"/>
    </xf>
    <xf numFmtId="49" fontId="24" fillId="0" borderId="6" xfId="4" applyNumberFormat="1" applyFont="1" applyBorder="1" applyAlignment="1">
      <alignment horizontal="left" wrapText="1"/>
    </xf>
    <xf numFmtId="49" fontId="24" fillId="0" borderId="16" xfId="4" applyNumberFormat="1" applyFont="1" applyBorder="1" applyAlignment="1">
      <alignment horizontal="left" wrapText="1"/>
    </xf>
    <xf numFmtId="49" fontId="24" fillId="0" borderId="9" xfId="4" applyNumberFormat="1" applyFont="1" applyBorder="1" applyAlignment="1">
      <alignment horizontal="left" wrapText="1"/>
    </xf>
    <xf numFmtId="0" fontId="24" fillId="5" borderId="2" xfId="0" applyFont="1" applyFill="1" applyBorder="1" applyAlignment="1">
      <alignment horizontal="left" vertical="top" wrapText="1"/>
    </xf>
    <xf numFmtId="0" fontId="24" fillId="5" borderId="8" xfId="0" applyFont="1" applyFill="1" applyBorder="1" applyAlignment="1">
      <alignment horizontal="left" vertical="top" wrapText="1"/>
    </xf>
    <xf numFmtId="0" fontId="9" fillId="0" borderId="8" xfId="0" applyFont="1" applyBorder="1" applyAlignment="1">
      <alignment horizontal="left" vertical="top" wrapText="1"/>
    </xf>
    <xf numFmtId="49" fontId="14" fillId="13" borderId="6" xfId="4" applyNumberFormat="1" applyFont="1" applyFill="1" applyBorder="1" applyAlignment="1">
      <alignment horizontal="right" wrapText="1"/>
    </xf>
    <xf numFmtId="49" fontId="14" fillId="13" borderId="16" xfId="4" applyNumberFormat="1" applyFont="1" applyFill="1" applyBorder="1" applyAlignment="1">
      <alignment horizontal="right" wrapText="1"/>
    </xf>
    <xf numFmtId="49" fontId="14" fillId="13" borderId="9" xfId="4" applyNumberFormat="1" applyFont="1" applyFill="1" applyBorder="1" applyAlignment="1">
      <alignment horizontal="right" wrapText="1"/>
    </xf>
    <xf numFmtId="49" fontId="26" fillId="6" borderId="17" xfId="0" applyNumberFormat="1" applyFont="1" applyFill="1" applyBorder="1" applyAlignment="1">
      <alignment horizontal="right" vertical="top" wrapText="1"/>
    </xf>
    <xf numFmtId="49" fontId="26" fillId="6" borderId="14" xfId="0" applyNumberFormat="1" applyFont="1" applyFill="1" applyBorder="1" applyAlignment="1">
      <alignment horizontal="right" vertical="top" wrapText="1"/>
    </xf>
    <xf numFmtId="49" fontId="26" fillId="6" borderId="11" xfId="0" applyNumberFormat="1" applyFont="1" applyFill="1" applyBorder="1" applyAlignment="1">
      <alignment horizontal="right" vertical="top" wrapText="1"/>
    </xf>
    <xf numFmtId="0" fontId="9" fillId="0" borderId="8" xfId="0" applyFont="1" applyBorder="1" applyAlignment="1">
      <alignment vertical="top" wrapText="1"/>
    </xf>
    <xf numFmtId="0" fontId="14" fillId="5" borderId="0" xfId="0" applyFont="1" applyFill="1" applyAlignment="1">
      <alignment horizontal="right" vertical="center" wrapText="1"/>
    </xf>
    <xf numFmtId="49" fontId="14" fillId="6" borderId="6" xfId="4" applyNumberFormat="1" applyFont="1" applyFill="1" applyBorder="1" applyAlignment="1">
      <alignment horizontal="right" wrapText="1"/>
    </xf>
    <xf numFmtId="49" fontId="14" fillId="6" borderId="16" xfId="4" applyNumberFormat="1" applyFont="1" applyFill="1" applyBorder="1" applyAlignment="1">
      <alignment horizontal="right" wrapText="1"/>
    </xf>
    <xf numFmtId="49" fontId="14" fillId="6" borderId="9" xfId="4" applyNumberFormat="1" applyFont="1" applyFill="1" applyBorder="1" applyAlignment="1">
      <alignment horizontal="right" wrapText="1"/>
    </xf>
    <xf numFmtId="49" fontId="25" fillId="6" borderId="1" xfId="0" applyNumberFormat="1" applyFont="1" applyFill="1" applyBorder="1" applyAlignment="1">
      <alignment horizontal="left" vertical="center" wrapText="1"/>
    </xf>
    <xf numFmtId="49" fontId="8" fillId="0" borderId="2" xfId="0" applyNumberFormat="1" applyFont="1" applyBorder="1" applyAlignment="1">
      <alignment horizontal="center" vertical="top" wrapText="1"/>
    </xf>
    <xf numFmtId="49" fontId="8" fillId="0" borderId="8" xfId="0" applyNumberFormat="1" applyFont="1" applyBorder="1" applyAlignment="1">
      <alignment horizontal="center" vertical="top" wrapText="1"/>
    </xf>
    <xf numFmtId="49" fontId="24" fillId="0" borderId="2" xfId="0" applyNumberFormat="1" applyFont="1" applyBorder="1" applyAlignment="1">
      <alignment horizontal="left" vertical="top" wrapText="1"/>
    </xf>
    <xf numFmtId="49" fontId="24" fillId="0" borderId="8" xfId="0" applyNumberFormat="1" applyFont="1" applyBorder="1" applyAlignment="1">
      <alignment horizontal="left" vertical="top" wrapText="1"/>
    </xf>
    <xf numFmtId="49" fontId="24" fillId="2" borderId="2" xfId="0" applyNumberFormat="1" applyFont="1" applyFill="1" applyBorder="1" applyAlignment="1">
      <alignment horizontal="center" vertical="top" wrapText="1"/>
    </xf>
    <xf numFmtId="49" fontId="24" fillId="2" borderId="8" xfId="0" applyNumberFormat="1" applyFont="1" applyFill="1" applyBorder="1" applyAlignment="1">
      <alignment horizontal="center" vertical="top" wrapText="1"/>
    </xf>
    <xf numFmtId="49" fontId="24" fillId="0" borderId="2" xfId="0" applyNumberFormat="1" applyFont="1" applyBorder="1" applyAlignment="1">
      <alignment horizontal="center" vertical="top" wrapText="1"/>
    </xf>
    <xf numFmtId="49" fontId="24" fillId="0" borderId="8" xfId="0" applyNumberFormat="1" applyFont="1" applyBorder="1" applyAlignment="1">
      <alignment horizontal="center" vertical="top" wrapText="1"/>
    </xf>
    <xf numFmtId="0" fontId="24" fillId="5" borderId="1" xfId="0" applyFont="1" applyFill="1" applyBorder="1" applyAlignment="1">
      <alignment horizontal="left" vertical="top" wrapText="1"/>
    </xf>
    <xf numFmtId="49" fontId="24" fillId="0" borderId="1" xfId="4" applyNumberFormat="1" applyFont="1" applyBorder="1" applyAlignment="1">
      <alignment horizontal="left" wrapText="1"/>
    </xf>
    <xf numFmtId="49" fontId="14" fillId="5" borderId="1" xfId="0" applyNumberFormat="1" applyFont="1" applyFill="1" applyBorder="1" applyAlignment="1">
      <alignment horizontal="right" vertical="top" wrapText="1"/>
    </xf>
    <xf numFmtId="49" fontId="24" fillId="5" borderId="1" xfId="0" applyNumberFormat="1" applyFont="1" applyFill="1" applyBorder="1" applyAlignment="1">
      <alignment horizontal="center" vertical="top" wrapText="1"/>
    </xf>
    <xf numFmtId="49" fontId="14" fillId="15" borderId="1" xfId="0" applyNumberFormat="1" applyFont="1" applyFill="1" applyBorder="1" applyAlignment="1">
      <alignment horizontal="center" vertical="center" textRotation="90" wrapText="1"/>
    </xf>
    <xf numFmtId="49" fontId="24" fillId="0" borderId="1" xfId="0" applyNumberFormat="1" applyFont="1" applyBorder="1" applyAlignment="1">
      <alignment horizontal="left" vertical="top" wrapText="1"/>
    </xf>
    <xf numFmtId="49" fontId="14" fillId="0" borderId="6" xfId="0" applyNumberFormat="1" applyFont="1" applyBorder="1" applyAlignment="1">
      <alignment horizontal="left" vertical="top" wrapText="1"/>
    </xf>
    <xf numFmtId="49" fontId="14" fillId="0" borderId="16" xfId="0" applyNumberFormat="1" applyFont="1" applyBorder="1" applyAlignment="1">
      <alignment horizontal="left" vertical="top" wrapText="1"/>
    </xf>
    <xf numFmtId="49" fontId="14" fillId="0" borderId="9" xfId="0" applyNumberFormat="1" applyFont="1" applyBorder="1" applyAlignment="1">
      <alignment horizontal="left" vertical="top" wrapText="1"/>
    </xf>
    <xf numFmtId="49" fontId="24" fillId="0" borderId="1" xfId="0" applyNumberFormat="1" applyFont="1" applyBorder="1" applyAlignment="1">
      <alignment horizontal="center" vertical="top" wrapText="1"/>
    </xf>
    <xf numFmtId="166" fontId="24" fillId="5" borderId="2" xfId="0" applyNumberFormat="1" applyFont="1" applyFill="1" applyBorder="1" applyAlignment="1">
      <alignment horizontal="right" vertical="top" wrapText="1"/>
    </xf>
    <xf numFmtId="166" fontId="24" fillId="5" borderId="8" xfId="0" applyNumberFormat="1" applyFont="1" applyFill="1" applyBorder="1" applyAlignment="1">
      <alignment horizontal="right" vertical="top" wrapText="1"/>
    </xf>
    <xf numFmtId="49" fontId="8" fillId="0" borderId="2" xfId="0" applyNumberFormat="1" applyFont="1" applyBorder="1" applyAlignment="1">
      <alignment horizontal="left" vertical="top" wrapText="1"/>
    </xf>
    <xf numFmtId="49" fontId="8" fillId="0" borderId="8" xfId="0" applyNumberFormat="1" applyFont="1" applyBorder="1" applyAlignment="1">
      <alignment horizontal="left" vertical="top" wrapText="1"/>
    </xf>
    <xf numFmtId="0" fontId="31" fillId="5" borderId="15" xfId="0" applyFont="1" applyFill="1" applyBorder="1" applyAlignment="1">
      <alignment horizontal="left" vertical="top" wrapText="1"/>
    </xf>
    <xf numFmtId="0" fontId="13" fillId="0" borderId="8" xfId="0" applyFont="1" applyBorder="1" applyAlignment="1">
      <alignment vertical="top" wrapText="1"/>
    </xf>
    <xf numFmtId="0" fontId="13" fillId="0" borderId="8" xfId="0" applyFont="1" applyBorder="1" applyAlignment="1">
      <alignment horizontal="center" vertical="top" wrapText="1"/>
    </xf>
    <xf numFmtId="49" fontId="14" fillId="6" borderId="1" xfId="4" applyNumberFormat="1" applyFont="1" applyFill="1" applyBorder="1" applyAlignment="1">
      <alignment horizontal="right" wrapText="1"/>
    </xf>
    <xf numFmtId="49" fontId="14" fillId="13" borderId="1" xfId="4" applyNumberFormat="1" applyFont="1" applyFill="1" applyBorder="1" applyAlignment="1">
      <alignment horizontal="right" wrapText="1"/>
    </xf>
    <xf numFmtId="49" fontId="14" fillId="11" borderId="1" xfId="0" applyNumberFormat="1" applyFont="1" applyFill="1" applyBorder="1" applyAlignment="1">
      <alignment horizontal="right" vertical="top" wrapText="1"/>
    </xf>
    <xf numFmtId="49" fontId="14" fillId="5" borderId="1" xfId="0" applyNumberFormat="1" applyFont="1" applyFill="1" applyBorder="1" applyAlignment="1">
      <alignment horizontal="left" vertical="top" wrapText="1"/>
    </xf>
    <xf numFmtId="0" fontId="14" fillId="4" borderId="1" xfId="0" applyFont="1" applyFill="1" applyBorder="1" applyAlignment="1">
      <alignment horizontal="left" vertical="top" wrapText="1"/>
    </xf>
    <xf numFmtId="49" fontId="8" fillId="0" borderId="1" xfId="0" applyNumberFormat="1" applyFont="1" applyBorder="1" applyAlignment="1">
      <alignment horizontal="left" vertical="top" wrapText="1"/>
    </xf>
    <xf numFmtId="1" fontId="24" fillId="2" borderId="2" xfId="0" applyNumberFormat="1" applyFont="1" applyFill="1" applyBorder="1" applyAlignment="1">
      <alignment horizontal="center" vertical="top" wrapText="1"/>
    </xf>
    <xf numFmtId="1" fontId="24" fillId="2" borderId="8" xfId="0" applyNumberFormat="1" applyFont="1" applyFill="1" applyBorder="1" applyAlignment="1">
      <alignment horizontal="center" vertical="top" wrapText="1"/>
    </xf>
    <xf numFmtId="0" fontId="25" fillId="5" borderId="0" xfId="0" applyFont="1" applyFill="1" applyAlignment="1">
      <alignment horizontal="center" vertical="center" wrapText="1"/>
    </xf>
    <xf numFmtId="0" fontId="24" fillId="0" borderId="2" xfId="0" applyFont="1" applyBorder="1" applyAlignment="1">
      <alignment horizontal="left" vertical="top" wrapText="1"/>
    </xf>
    <xf numFmtId="0" fontId="24" fillId="0" borderId="8" xfId="0" applyFont="1" applyBorder="1" applyAlignment="1">
      <alignment horizontal="left" vertical="top" wrapText="1"/>
    </xf>
    <xf numFmtId="0" fontId="13" fillId="0" borderId="10" xfId="0" applyFont="1" applyBorder="1" applyAlignment="1">
      <alignment horizontal="center" vertical="top" wrapText="1"/>
    </xf>
    <xf numFmtId="49" fontId="8" fillId="5" borderId="2" xfId="0" applyNumberFormat="1" applyFont="1" applyFill="1" applyBorder="1" applyAlignment="1">
      <alignment horizontal="left" vertical="top" wrapText="1"/>
    </xf>
    <xf numFmtId="1" fontId="8" fillId="0" borderId="2" xfId="0" applyNumberFormat="1" applyFont="1" applyBorder="1" applyAlignment="1">
      <alignment horizontal="center" vertical="top" wrapText="1"/>
    </xf>
    <xf numFmtId="1" fontId="8" fillId="0" borderId="8" xfId="0" applyNumberFormat="1" applyFont="1" applyBorder="1" applyAlignment="1">
      <alignment horizontal="center" vertical="top" wrapText="1"/>
    </xf>
    <xf numFmtId="0" fontId="25" fillId="0" borderId="0" xfId="0" applyFont="1" applyAlignment="1">
      <alignment horizontal="center" vertical="center" wrapText="1"/>
    </xf>
    <xf numFmtId="0" fontId="14" fillId="0" borderId="1" xfId="0" applyFont="1" applyBorder="1" applyAlignment="1">
      <alignment horizontal="left" vertical="top" wrapText="1"/>
    </xf>
    <xf numFmtId="49" fontId="24" fillId="5" borderId="1" xfId="0" applyNumberFormat="1" applyFont="1" applyFill="1" applyBorder="1" applyAlignment="1">
      <alignment horizontal="right" vertical="top" wrapText="1"/>
    </xf>
    <xf numFmtId="49" fontId="24" fillId="5" borderId="2" xfId="0" applyNumberFormat="1" applyFont="1" applyFill="1" applyBorder="1" applyAlignment="1">
      <alignment horizontal="right" vertical="top" wrapText="1"/>
    </xf>
    <xf numFmtId="49" fontId="24" fillId="5" borderId="8" xfId="0" applyNumberFormat="1" applyFont="1" applyFill="1" applyBorder="1" applyAlignment="1">
      <alignment horizontal="right" vertical="top" wrapText="1"/>
    </xf>
    <xf numFmtId="49" fontId="14" fillId="6" borderId="8" xfId="0" applyNumberFormat="1" applyFont="1" applyFill="1" applyBorder="1" applyAlignment="1">
      <alignment horizontal="right" vertical="top" wrapText="1"/>
    </xf>
    <xf numFmtId="0" fontId="8" fillId="5" borderId="8" xfId="0" applyFont="1" applyFill="1" applyBorder="1" applyAlignment="1">
      <alignment horizontal="center" vertical="top" wrapText="1"/>
    </xf>
    <xf numFmtId="49" fontId="1" fillId="0" borderId="7" xfId="0" applyNumberFormat="1" applyFont="1" applyBorder="1" applyAlignment="1">
      <alignment horizontal="center" vertical="top" wrapText="1"/>
    </xf>
    <xf numFmtId="49" fontId="1" fillId="0" borderId="19" xfId="0" applyNumberFormat="1" applyFont="1" applyBorder="1" applyAlignment="1">
      <alignment horizontal="center" vertical="top" wrapText="1"/>
    </xf>
    <xf numFmtId="49" fontId="6" fillId="0" borderId="1" xfId="0" applyNumberFormat="1" applyFont="1" applyBorder="1" applyAlignment="1">
      <alignment horizontal="right" vertical="top" wrapText="1"/>
    </xf>
    <xf numFmtId="0" fontId="1" fillId="0" borderId="2" xfId="0" applyFont="1" applyBorder="1" applyAlignment="1">
      <alignment horizontal="left" vertical="top" wrapText="1"/>
    </xf>
    <xf numFmtId="0" fontId="1" fillId="0" borderId="8" xfId="0" applyFont="1" applyBorder="1" applyAlignment="1">
      <alignment horizontal="left" vertical="top" wrapText="1"/>
    </xf>
    <xf numFmtId="0" fontId="6" fillId="0" borderId="1" xfId="0" applyFont="1" applyBorder="1" applyAlignment="1">
      <alignment horizontal="left" vertical="top" wrapText="1"/>
    </xf>
    <xf numFmtId="49" fontId="1" fillId="0" borderId="2" xfId="0" applyNumberFormat="1" applyFont="1" applyBorder="1" applyAlignment="1">
      <alignment horizontal="left" vertical="top" wrapText="1"/>
    </xf>
    <xf numFmtId="49" fontId="1" fillId="0" borderId="8" xfId="0" applyNumberFormat="1" applyFont="1" applyBorder="1" applyAlignment="1">
      <alignment horizontal="left" vertical="top" wrapText="1"/>
    </xf>
    <xf numFmtId="49" fontId="6" fillId="0" borderId="1" xfId="0" applyNumberFormat="1" applyFont="1" applyBorder="1" applyAlignment="1">
      <alignment horizontal="left" vertical="top" wrapText="1"/>
    </xf>
    <xf numFmtId="0" fontId="43" fillId="0" borderId="1" xfId="0" applyFont="1" applyBorder="1" applyAlignment="1">
      <alignment horizontal="left" vertical="top" wrapText="1"/>
    </xf>
    <xf numFmtId="0" fontId="9" fillId="0" borderId="1" xfId="0" applyFont="1" applyBorder="1" applyAlignment="1">
      <alignment horizontal="left" vertical="top" wrapText="1"/>
    </xf>
    <xf numFmtId="1" fontId="48" fillId="0" borderId="2" xfId="0" applyNumberFormat="1" applyFont="1" applyBorder="1" applyAlignment="1">
      <alignment horizontal="center" vertical="top" wrapText="1"/>
    </xf>
    <xf numFmtId="1" fontId="48" fillId="0" borderId="8" xfId="0" applyNumberFormat="1" applyFont="1" applyBorder="1" applyAlignment="1">
      <alignment horizontal="center" vertical="top" wrapText="1"/>
    </xf>
    <xf numFmtId="0" fontId="48" fillId="5" borderId="2" xfId="0" applyFont="1" applyFill="1" applyBorder="1" applyAlignment="1">
      <alignment horizontal="left" vertical="top" wrapText="1"/>
    </xf>
    <xf numFmtId="0" fontId="48" fillId="5" borderId="8" xfId="0" applyFont="1" applyFill="1" applyBorder="1" applyAlignment="1">
      <alignment horizontal="left" vertical="top" wrapText="1"/>
    </xf>
    <xf numFmtId="1" fontId="48" fillId="5" borderId="2" xfId="0" applyNumberFormat="1" applyFont="1" applyFill="1" applyBorder="1" applyAlignment="1">
      <alignment horizontal="center" vertical="top" wrapText="1"/>
    </xf>
    <xf numFmtId="1" fontId="48" fillId="5" borderId="10" xfId="0" applyNumberFormat="1" applyFont="1" applyFill="1" applyBorder="1" applyAlignment="1">
      <alignment horizontal="center" vertical="top" wrapText="1"/>
    </xf>
    <xf numFmtId="1" fontId="48" fillId="5" borderId="8" xfId="0" applyNumberFormat="1" applyFont="1" applyFill="1" applyBorder="1" applyAlignment="1">
      <alignment horizontal="center" vertical="top" wrapText="1"/>
    </xf>
    <xf numFmtId="165" fontId="48" fillId="5" borderId="2" xfId="0" applyNumberFormat="1" applyFont="1" applyFill="1" applyBorder="1" applyAlignment="1">
      <alignment horizontal="left" vertical="top" wrapText="1"/>
    </xf>
    <xf numFmtId="165" fontId="48" fillId="5" borderId="10" xfId="0" applyNumberFormat="1" applyFont="1" applyFill="1" applyBorder="1" applyAlignment="1">
      <alignment horizontal="left" vertical="top" wrapText="1"/>
    </xf>
    <xf numFmtId="165" fontId="48" fillId="5" borderId="8" xfId="0" applyNumberFormat="1" applyFont="1" applyFill="1" applyBorder="1" applyAlignment="1">
      <alignment horizontal="left" vertical="top" wrapText="1"/>
    </xf>
    <xf numFmtId="165" fontId="1" fillId="5" borderId="2" xfId="0" applyNumberFormat="1" applyFont="1" applyFill="1" applyBorder="1" applyAlignment="1">
      <alignment horizontal="left" vertical="top" wrapText="1"/>
    </xf>
    <xf numFmtId="165" fontId="1" fillId="5" borderId="8" xfId="0" applyNumberFormat="1" applyFont="1" applyFill="1" applyBorder="1" applyAlignment="1">
      <alignment horizontal="left" vertical="top" wrapText="1"/>
    </xf>
    <xf numFmtId="1" fontId="1" fillId="5" borderId="2" xfId="0" applyNumberFormat="1" applyFont="1" applyFill="1" applyBorder="1" applyAlignment="1">
      <alignment horizontal="center" vertical="top" wrapText="1"/>
    </xf>
    <xf numFmtId="1" fontId="1" fillId="5" borderId="8" xfId="0" applyNumberFormat="1" applyFont="1" applyFill="1" applyBorder="1" applyAlignment="1">
      <alignment horizontal="center" vertical="top" wrapText="1"/>
    </xf>
    <xf numFmtId="0" fontId="1" fillId="0" borderId="1" xfId="0" applyFont="1" applyBorder="1" applyAlignment="1">
      <alignment horizontal="left" vertical="top" wrapText="1"/>
    </xf>
    <xf numFmtId="0" fontId="6" fillId="5" borderId="1" xfId="0" applyFont="1" applyFill="1" applyBorder="1" applyAlignment="1">
      <alignment horizontal="left" vertical="top" wrapText="1"/>
    </xf>
    <xf numFmtId="0" fontId="6" fillId="0" borderId="0" xfId="0" applyFont="1" applyAlignment="1">
      <alignment horizontal="right" vertical="center"/>
    </xf>
    <xf numFmtId="0" fontId="4" fillId="0" borderId="0" xfId="0" applyFont="1" applyAlignment="1">
      <alignment horizontal="center" vertical="center" wrapText="1"/>
    </xf>
    <xf numFmtId="49" fontId="4" fillId="6" borderId="6" xfId="0" applyNumberFormat="1" applyFont="1" applyFill="1" applyBorder="1" applyAlignment="1">
      <alignment horizontal="left" vertical="center" wrapText="1"/>
    </xf>
    <xf numFmtId="49" fontId="4" fillId="6" borderId="16" xfId="0" applyNumberFormat="1" applyFont="1" applyFill="1" applyBorder="1" applyAlignment="1">
      <alignment horizontal="left" vertical="center" wrapText="1"/>
    </xf>
    <xf numFmtId="49" fontId="6" fillId="6" borderId="1" xfId="4" applyNumberFormat="1" applyFont="1" applyFill="1" applyBorder="1" applyAlignment="1">
      <alignment horizontal="right" wrapText="1"/>
    </xf>
    <xf numFmtId="49" fontId="6" fillId="7" borderId="1" xfId="0" applyNumberFormat="1" applyFont="1" applyFill="1" applyBorder="1" applyAlignment="1">
      <alignment horizontal="right" vertical="top" wrapText="1"/>
    </xf>
    <xf numFmtId="165" fontId="8" fillId="5" borderId="2" xfId="0" applyNumberFormat="1" applyFont="1" applyFill="1" applyBorder="1" applyAlignment="1">
      <alignment horizontal="left" vertical="top" wrapText="1"/>
    </xf>
    <xf numFmtId="165" fontId="8" fillId="5" borderId="8" xfId="0" applyNumberFormat="1" applyFont="1" applyFill="1" applyBorder="1" applyAlignment="1">
      <alignment horizontal="left" vertical="top" wrapText="1"/>
    </xf>
    <xf numFmtId="1" fontId="8" fillId="5" borderId="2" xfId="0" applyNumberFormat="1" applyFont="1" applyFill="1" applyBorder="1" applyAlignment="1">
      <alignment horizontal="center" vertical="top" wrapText="1"/>
    </xf>
    <xf numFmtId="1" fontId="8" fillId="5" borderId="8" xfId="0" applyNumberFormat="1" applyFont="1" applyFill="1" applyBorder="1" applyAlignment="1">
      <alignment horizontal="center" vertical="top" wrapText="1"/>
    </xf>
    <xf numFmtId="0" fontId="34" fillId="5" borderId="15" xfId="0" applyFont="1" applyFill="1" applyBorder="1" applyAlignment="1">
      <alignment horizontal="left" vertical="top" wrapText="1"/>
    </xf>
    <xf numFmtId="1" fontId="1" fillId="0" borderId="1" xfId="0" applyNumberFormat="1" applyFont="1" applyBorder="1" applyAlignment="1">
      <alignment horizontal="center" vertical="top" wrapText="1"/>
    </xf>
    <xf numFmtId="165" fontId="1" fillId="5" borderId="1" xfId="0" applyNumberFormat="1" applyFont="1" applyFill="1" applyBorder="1" applyAlignment="1">
      <alignment horizontal="left" vertical="top" wrapText="1"/>
    </xf>
    <xf numFmtId="49" fontId="6" fillId="13" borderId="1" xfId="4" applyNumberFormat="1" applyFont="1" applyFill="1" applyBorder="1" applyAlignment="1">
      <alignment horizontal="right" wrapText="1"/>
    </xf>
    <xf numFmtId="0" fontId="6" fillId="5" borderId="0" xfId="0" applyFont="1" applyFill="1" applyAlignment="1">
      <alignment horizontal="right" vertical="center" wrapText="1"/>
    </xf>
    <xf numFmtId="0" fontId="1" fillId="0" borderId="10" xfId="0" applyFont="1" applyBorder="1" applyAlignment="1">
      <alignment horizontal="left" vertical="top" wrapText="1"/>
    </xf>
    <xf numFmtId="1" fontId="49" fillId="0" borderId="2" xfId="0" applyNumberFormat="1" applyFont="1" applyBorder="1" applyAlignment="1">
      <alignment horizontal="center" vertical="top" wrapText="1"/>
    </xf>
    <xf numFmtId="1" fontId="49" fillId="0" borderId="8" xfId="0" applyNumberFormat="1" applyFont="1" applyBorder="1" applyAlignment="1">
      <alignment horizontal="center" vertical="top" wrapText="1"/>
    </xf>
    <xf numFmtId="0" fontId="4" fillId="0" borderId="0" xfId="0" applyFont="1" applyAlignment="1">
      <alignment horizontal="center" vertical="top" wrapText="1"/>
    </xf>
    <xf numFmtId="0" fontId="1" fillId="5" borderId="10" xfId="0" applyFont="1" applyFill="1" applyBorder="1" applyAlignment="1">
      <alignment horizontal="center" vertical="top" wrapText="1"/>
    </xf>
    <xf numFmtId="49" fontId="8" fillId="5" borderId="10" xfId="0" applyNumberFormat="1" applyFont="1" applyFill="1" applyBorder="1" applyAlignment="1">
      <alignment horizontal="left" vertical="top" wrapText="1"/>
    </xf>
    <xf numFmtId="49" fontId="8" fillId="5" borderId="8" xfId="0" applyNumberFormat="1" applyFont="1" applyFill="1" applyBorder="1" applyAlignment="1">
      <alignment horizontal="left" vertical="top" wrapText="1"/>
    </xf>
    <xf numFmtId="0" fontId="49" fillId="5" borderId="2" xfId="0" applyFont="1" applyFill="1" applyBorder="1" applyAlignment="1">
      <alignment horizontal="left" vertical="top" wrapText="1"/>
    </xf>
    <xf numFmtId="0" fontId="49" fillId="5" borderId="8" xfId="0" applyFont="1" applyFill="1" applyBorder="1" applyAlignment="1">
      <alignment horizontal="left" vertical="top" wrapText="1"/>
    </xf>
    <xf numFmtId="0" fontId="50" fillId="5" borderId="2" xfId="0" applyFont="1" applyFill="1" applyBorder="1" applyAlignment="1">
      <alignment horizontal="left" vertical="top" wrapText="1"/>
    </xf>
    <xf numFmtId="0" fontId="50" fillId="5" borderId="8" xfId="0" applyFont="1" applyFill="1" applyBorder="1" applyAlignment="1">
      <alignment horizontal="left" vertical="top" wrapText="1"/>
    </xf>
    <xf numFmtId="49" fontId="1" fillId="0" borderId="1" xfId="0" applyNumberFormat="1" applyFont="1" applyBorder="1" applyAlignment="1">
      <alignment horizontal="center" vertical="top" wrapText="1"/>
    </xf>
    <xf numFmtId="49" fontId="1" fillId="0" borderId="6" xfId="4" applyNumberFormat="1" applyFont="1" applyBorder="1" applyAlignment="1">
      <alignment horizontal="left" wrapText="1"/>
    </xf>
    <xf numFmtId="49" fontId="1" fillId="0" borderId="16" xfId="4" applyNumberFormat="1" applyFont="1" applyBorder="1" applyAlignment="1">
      <alignment horizontal="left" wrapText="1"/>
    </xf>
    <xf numFmtId="49" fontId="1" fillId="0" borderId="9" xfId="4" applyNumberFormat="1" applyFont="1" applyBorder="1" applyAlignment="1">
      <alignment horizontal="left" wrapText="1"/>
    </xf>
    <xf numFmtId="49" fontId="6" fillId="6" borderId="6" xfId="4" applyNumberFormat="1" applyFont="1" applyFill="1" applyBorder="1" applyAlignment="1">
      <alignment horizontal="right" wrapText="1"/>
    </xf>
    <xf numFmtId="49" fontId="6" fillId="6" borderId="16" xfId="4" applyNumberFormat="1" applyFont="1" applyFill="1" applyBorder="1" applyAlignment="1">
      <alignment horizontal="right" wrapText="1"/>
    </xf>
    <xf numFmtId="49" fontId="6" fillId="6" borderId="9" xfId="4" applyNumberFormat="1" applyFont="1" applyFill="1" applyBorder="1" applyAlignment="1">
      <alignment horizontal="right" wrapText="1"/>
    </xf>
    <xf numFmtId="49" fontId="6" fillId="13" borderId="6" xfId="4" applyNumberFormat="1" applyFont="1" applyFill="1" applyBorder="1" applyAlignment="1">
      <alignment horizontal="right" wrapText="1"/>
    </xf>
    <xf numFmtId="49" fontId="6" fillId="13" borderId="16" xfId="4" applyNumberFormat="1" applyFont="1" applyFill="1" applyBorder="1" applyAlignment="1">
      <alignment horizontal="right" wrapText="1"/>
    </xf>
    <xf numFmtId="49" fontId="6" fillId="13" borderId="9" xfId="4" applyNumberFormat="1" applyFont="1" applyFill="1" applyBorder="1" applyAlignment="1">
      <alignment horizontal="right" wrapText="1"/>
    </xf>
    <xf numFmtId="49" fontId="6" fillId="2" borderId="17" xfId="0" applyNumberFormat="1" applyFont="1" applyFill="1" applyBorder="1" applyAlignment="1">
      <alignment horizontal="right" vertical="top" wrapText="1"/>
    </xf>
    <xf numFmtId="49" fontId="6" fillId="2" borderId="14" xfId="0" applyNumberFormat="1" applyFont="1" applyFill="1" applyBorder="1" applyAlignment="1">
      <alignment horizontal="right" vertical="top" wrapText="1"/>
    </xf>
    <xf numFmtId="49" fontId="6" fillId="2" borderId="11" xfId="0" applyNumberFormat="1" applyFont="1" applyFill="1" applyBorder="1" applyAlignment="1">
      <alignment horizontal="right" vertical="top" wrapText="1"/>
    </xf>
    <xf numFmtId="49" fontId="6" fillId="6" borderId="1" xfId="0" applyNumberFormat="1" applyFont="1" applyFill="1" applyBorder="1" applyAlignment="1">
      <alignment horizontal="right" vertical="top" wrapText="1"/>
    </xf>
    <xf numFmtId="49" fontId="8" fillId="5" borderId="10" xfId="0" applyNumberFormat="1" applyFont="1" applyFill="1" applyBorder="1" applyAlignment="1">
      <alignment horizontal="center" vertical="top" wrapText="1"/>
    </xf>
    <xf numFmtId="49" fontId="1" fillId="5" borderId="10" xfId="0" applyNumberFormat="1" applyFont="1" applyFill="1" applyBorder="1" applyAlignment="1">
      <alignment horizontal="left" vertical="top" wrapText="1"/>
    </xf>
    <xf numFmtId="0" fontId="1" fillId="5" borderId="10" xfId="0" applyFont="1" applyFill="1" applyBorder="1" applyAlignment="1">
      <alignment horizontal="left" vertical="top" wrapText="1"/>
    </xf>
    <xf numFmtId="166" fontId="1" fillId="5" borderId="2" xfId="0" applyNumberFormat="1" applyFont="1" applyFill="1" applyBorder="1" applyAlignment="1">
      <alignment vertical="top" wrapText="1"/>
    </xf>
    <xf numFmtId="166" fontId="1" fillId="5" borderId="10" xfId="0" applyNumberFormat="1" applyFont="1" applyFill="1" applyBorder="1" applyAlignment="1">
      <alignment vertical="top" wrapText="1"/>
    </xf>
    <xf numFmtId="166" fontId="1" fillId="5" borderId="8" xfId="0" applyNumberFormat="1" applyFont="1" applyFill="1" applyBorder="1" applyAlignment="1">
      <alignment vertical="top" wrapText="1"/>
    </xf>
    <xf numFmtId="49" fontId="1" fillId="0" borderId="2" xfId="0" applyNumberFormat="1" applyFont="1" applyBorder="1" applyAlignment="1">
      <alignment horizontal="center" vertical="top"/>
    </xf>
    <xf numFmtId="49" fontId="1" fillId="0" borderId="8" xfId="0" applyNumberFormat="1" applyFont="1" applyBorder="1" applyAlignment="1">
      <alignment horizontal="center" vertical="top"/>
    </xf>
    <xf numFmtId="166" fontId="1" fillId="5" borderId="2" xfId="0" applyNumberFormat="1" applyFont="1" applyFill="1" applyBorder="1" applyAlignment="1">
      <alignment horizontal="right" vertical="top" wrapText="1"/>
    </xf>
    <xf numFmtId="166" fontId="1" fillId="5" borderId="10" xfId="0" applyNumberFormat="1" applyFont="1" applyFill="1" applyBorder="1" applyAlignment="1">
      <alignment horizontal="right" vertical="top" wrapText="1"/>
    </xf>
    <xf numFmtId="166" fontId="1" fillId="5" borderId="8" xfId="0" applyNumberFormat="1" applyFont="1" applyFill="1" applyBorder="1" applyAlignment="1">
      <alignment horizontal="right" vertical="top" wrapText="1"/>
    </xf>
    <xf numFmtId="49" fontId="6" fillId="0" borderId="6" xfId="0" applyNumberFormat="1" applyFont="1" applyBorder="1" applyAlignment="1">
      <alignment horizontal="left" vertical="top" wrapText="1"/>
    </xf>
    <xf numFmtId="49" fontId="6" fillId="0" borderId="16" xfId="0" applyNumberFormat="1" applyFont="1" applyBorder="1" applyAlignment="1">
      <alignment horizontal="left" vertical="top" wrapText="1"/>
    </xf>
    <xf numFmtId="49" fontId="6" fillId="0" borderId="9" xfId="0" applyNumberFormat="1" applyFont="1" applyBorder="1" applyAlignment="1">
      <alignment horizontal="left" vertical="top" wrapText="1"/>
    </xf>
    <xf numFmtId="49" fontId="24" fillId="5" borderId="2" xfId="0" applyNumberFormat="1" applyFont="1" applyFill="1" applyBorder="1" applyAlignment="1">
      <alignment horizontal="center" vertical="top"/>
    </xf>
    <xf numFmtId="49" fontId="24" fillId="5" borderId="10" xfId="0" applyNumberFormat="1" applyFont="1" applyFill="1" applyBorder="1" applyAlignment="1">
      <alignment horizontal="center" vertical="top"/>
    </xf>
    <xf numFmtId="0" fontId="0" fillId="0" borderId="10" xfId="0" applyBorder="1" applyAlignment="1">
      <alignment horizontal="left" vertical="top" wrapText="1"/>
    </xf>
    <xf numFmtId="0" fontId="0" fillId="0" borderId="8" xfId="0" applyBorder="1" applyAlignment="1">
      <alignment horizontal="left" vertical="top" wrapText="1"/>
    </xf>
    <xf numFmtId="165" fontId="8" fillId="5" borderId="10" xfId="0" applyNumberFormat="1" applyFont="1" applyFill="1" applyBorder="1" applyAlignment="1">
      <alignment horizontal="left" vertical="top" wrapText="1"/>
    </xf>
    <xf numFmtId="165" fontId="1" fillId="2" borderId="2" xfId="0" applyNumberFormat="1" applyFont="1" applyFill="1" applyBorder="1" applyAlignment="1">
      <alignment horizontal="left" vertical="top" wrapText="1"/>
    </xf>
    <xf numFmtId="165" fontId="1" fillId="2" borderId="10" xfId="0" applyNumberFormat="1" applyFont="1" applyFill="1" applyBorder="1" applyAlignment="1">
      <alignment horizontal="left" vertical="top" wrapText="1"/>
    </xf>
    <xf numFmtId="165" fontId="1" fillId="2" borderId="8" xfId="0" applyNumberFormat="1" applyFont="1" applyFill="1" applyBorder="1" applyAlignment="1">
      <alignment horizontal="left" vertical="top" wrapText="1"/>
    </xf>
    <xf numFmtId="0" fontId="8" fillId="0" borderId="10" xfId="0" applyFont="1" applyBorder="1" applyAlignment="1">
      <alignment horizontal="left" vertical="top" wrapText="1"/>
    </xf>
    <xf numFmtId="49" fontId="35" fillId="0" borderId="2" xfId="0" applyNumberFormat="1" applyFont="1" applyBorder="1" applyAlignment="1">
      <alignment horizontal="center" vertical="top" wrapText="1"/>
    </xf>
    <xf numFmtId="49" fontId="35" fillId="0" borderId="8" xfId="0" applyNumberFormat="1" applyFont="1" applyBorder="1" applyAlignment="1">
      <alignment horizontal="center" vertical="top" wrapText="1"/>
    </xf>
    <xf numFmtId="49" fontId="10" fillId="5" borderId="1" xfId="0" applyNumberFormat="1" applyFont="1" applyFill="1" applyBorder="1" applyAlignment="1">
      <alignment horizontal="left" vertical="top" wrapText="1"/>
    </xf>
    <xf numFmtId="49" fontId="2" fillId="9" borderId="1" xfId="0" applyNumberFormat="1" applyFont="1" applyFill="1" applyBorder="1" applyAlignment="1">
      <alignment horizontal="center" vertical="top" wrapText="1"/>
    </xf>
    <xf numFmtId="49" fontId="1" fillId="9" borderId="1" xfId="0" applyNumberFormat="1" applyFont="1" applyFill="1" applyBorder="1" applyAlignment="1">
      <alignment horizontal="center" vertical="top" wrapText="1"/>
    </xf>
    <xf numFmtId="49" fontId="7" fillId="0" borderId="1" xfId="0" applyNumberFormat="1" applyFont="1" applyBorder="1" applyAlignment="1">
      <alignment horizontal="left" vertical="top" wrapText="1"/>
    </xf>
    <xf numFmtId="49" fontId="8" fillId="0" borderId="1" xfId="0" applyNumberFormat="1" applyFont="1" applyBorder="1" applyAlignment="1">
      <alignment horizontal="center" vertical="top" wrapText="1"/>
    </xf>
    <xf numFmtId="0" fontId="1" fillId="9" borderId="1" xfId="0" applyFont="1" applyFill="1" applyBorder="1" applyAlignment="1">
      <alignment vertical="top" wrapText="1"/>
    </xf>
    <xf numFmtId="49" fontId="10" fillId="5" borderId="6" xfId="0" applyNumberFormat="1" applyFont="1" applyFill="1" applyBorder="1" applyAlignment="1">
      <alignment horizontal="right" vertical="top" wrapText="1"/>
    </xf>
    <xf numFmtId="49" fontId="10" fillId="5" borderId="16" xfId="0" applyNumberFormat="1" applyFont="1" applyFill="1" applyBorder="1" applyAlignment="1">
      <alignment horizontal="right" vertical="top" wrapText="1"/>
    </xf>
    <xf numFmtId="49" fontId="10" fillId="5" borderId="9" xfId="0" applyNumberFormat="1" applyFont="1" applyFill="1" applyBorder="1" applyAlignment="1">
      <alignment horizontal="right" vertical="top" wrapText="1"/>
    </xf>
    <xf numFmtId="49" fontId="1" fillId="9" borderId="1" xfId="0" applyNumberFormat="1" applyFont="1" applyFill="1" applyBorder="1" applyAlignment="1">
      <alignment horizontal="left" vertical="top" wrapText="1"/>
    </xf>
    <xf numFmtId="49" fontId="38" fillId="5" borderId="2" xfId="0" applyNumberFormat="1" applyFont="1" applyFill="1" applyBorder="1" applyAlignment="1">
      <alignment horizontal="left" vertical="top" wrapText="1"/>
    </xf>
    <xf numFmtId="49" fontId="38" fillId="5" borderId="8" xfId="0" applyNumberFormat="1" applyFont="1" applyFill="1" applyBorder="1" applyAlignment="1">
      <alignment horizontal="left" vertical="top" wrapText="1"/>
    </xf>
    <xf numFmtId="49" fontId="10" fillId="0" borderId="6" xfId="0" applyNumberFormat="1" applyFont="1" applyBorder="1" applyAlignment="1">
      <alignment horizontal="left" vertical="top" wrapText="1"/>
    </xf>
    <xf numFmtId="49" fontId="10" fillId="0" borderId="16" xfId="0" applyNumberFormat="1" applyFont="1" applyBorder="1" applyAlignment="1">
      <alignment horizontal="left" vertical="top" wrapText="1"/>
    </xf>
    <xf numFmtId="0" fontId="24" fillId="5" borderId="10" xfId="0" applyFont="1" applyFill="1" applyBorder="1" applyAlignment="1">
      <alignment horizontal="left" vertical="top" wrapText="1"/>
    </xf>
    <xf numFmtId="49" fontId="24" fillId="5" borderId="1" xfId="0" applyNumberFormat="1" applyFont="1" applyFill="1" applyBorder="1" applyAlignment="1">
      <alignment vertical="top" wrapText="1"/>
    </xf>
    <xf numFmtId="49" fontId="16" fillId="5" borderId="2" xfId="0" applyNumberFormat="1" applyFont="1" applyFill="1" applyBorder="1" applyAlignment="1">
      <alignment horizontal="center" vertical="top" wrapText="1"/>
    </xf>
    <xf numFmtId="49" fontId="16" fillId="5" borderId="8" xfId="0" applyNumberFormat="1" applyFont="1" applyFill="1" applyBorder="1" applyAlignment="1">
      <alignment horizontal="center" vertical="top" wrapText="1"/>
    </xf>
    <xf numFmtId="0" fontId="1" fillId="9" borderId="1" xfId="0" applyFont="1" applyFill="1" applyBorder="1" applyAlignment="1">
      <alignment horizontal="center" vertical="top" wrapText="1"/>
    </xf>
    <xf numFmtId="0" fontId="4" fillId="5" borderId="0" xfId="0" applyFont="1" applyFill="1" applyAlignment="1">
      <alignment horizontal="center" vertical="top" wrapText="1"/>
    </xf>
    <xf numFmtId="49" fontId="6" fillId="5" borderId="1" xfId="0" applyNumberFormat="1" applyFont="1" applyFill="1" applyBorder="1" applyAlignment="1">
      <alignment horizontal="left" vertical="top" wrapText="1"/>
    </xf>
    <xf numFmtId="49" fontId="10" fillId="0" borderId="1" xfId="0" applyNumberFormat="1" applyFont="1" applyBorder="1" applyAlignment="1">
      <alignment horizontal="right" vertical="top" wrapText="1"/>
    </xf>
    <xf numFmtId="49" fontId="10" fillId="0" borderId="1" xfId="0" applyNumberFormat="1" applyFont="1" applyBorder="1" applyAlignment="1">
      <alignment horizontal="left" vertical="top" wrapText="1"/>
    </xf>
    <xf numFmtId="49" fontId="10" fillId="8" borderId="6" xfId="4" applyNumberFormat="1" applyFont="1" applyFill="1" applyBorder="1" applyAlignment="1">
      <alignment horizontal="right" wrapText="1"/>
    </xf>
    <xf numFmtId="49" fontId="10" fillId="8" borderId="16" xfId="4" applyNumberFormat="1" applyFont="1" applyFill="1" applyBorder="1" applyAlignment="1">
      <alignment horizontal="right" wrapText="1"/>
    </xf>
    <xf numFmtId="49" fontId="10" fillId="8" borderId="9" xfId="4" applyNumberFormat="1" applyFont="1" applyFill="1" applyBorder="1" applyAlignment="1">
      <alignment horizontal="right" wrapText="1"/>
    </xf>
    <xf numFmtId="49" fontId="4" fillId="8" borderId="1" xfId="0" applyNumberFormat="1" applyFont="1" applyFill="1" applyBorder="1" applyAlignment="1">
      <alignment horizontal="right" vertical="top" wrapText="1"/>
    </xf>
    <xf numFmtId="49" fontId="10" fillId="14" borderId="6" xfId="4" applyNumberFormat="1" applyFont="1" applyFill="1" applyBorder="1" applyAlignment="1">
      <alignment horizontal="right" wrapText="1"/>
    </xf>
    <xf numFmtId="49" fontId="10" fillId="14" borderId="16" xfId="4" applyNumberFormat="1" applyFont="1" applyFill="1" applyBorder="1" applyAlignment="1">
      <alignment horizontal="right" wrapText="1"/>
    </xf>
    <xf numFmtId="49" fontId="10" fillId="14" borderId="9" xfId="4" applyNumberFormat="1" applyFont="1" applyFill="1" applyBorder="1" applyAlignment="1">
      <alignment horizontal="right" wrapText="1"/>
    </xf>
    <xf numFmtId="49" fontId="6" fillId="2" borderId="6" xfId="0" applyNumberFormat="1" applyFont="1" applyFill="1" applyBorder="1" applyAlignment="1">
      <alignment horizontal="right" vertical="top" wrapText="1"/>
    </xf>
    <xf numFmtId="49" fontId="6" fillId="2" borderId="16" xfId="0" applyNumberFormat="1" applyFont="1" applyFill="1" applyBorder="1" applyAlignment="1">
      <alignment horizontal="right" vertical="top" wrapText="1"/>
    </xf>
    <xf numFmtId="49" fontId="6" fillId="2" borderId="9" xfId="0" applyNumberFormat="1" applyFont="1" applyFill="1" applyBorder="1" applyAlignment="1">
      <alignment horizontal="right" vertical="top" wrapText="1"/>
    </xf>
    <xf numFmtId="0" fontId="8" fillId="5" borderId="10" xfId="0" applyFont="1" applyFill="1" applyBorder="1" applyAlignment="1">
      <alignment horizontal="left" vertical="top" wrapText="1"/>
    </xf>
    <xf numFmtId="0" fontId="8" fillId="5" borderId="10" xfId="0" applyFont="1" applyFill="1" applyBorder="1" applyAlignment="1">
      <alignment horizontal="center" vertical="top" wrapText="1"/>
    </xf>
    <xf numFmtId="49" fontId="39" fillId="5" borderId="2" xfId="0" applyNumberFormat="1" applyFont="1" applyFill="1" applyBorder="1" applyAlignment="1">
      <alignment horizontal="center" vertical="top" wrapText="1"/>
    </xf>
    <xf numFmtId="49" fontId="39" fillId="5" borderId="8" xfId="0" applyNumberFormat="1" applyFont="1" applyFill="1" applyBorder="1" applyAlignment="1">
      <alignment horizontal="center" vertical="top" wrapText="1"/>
    </xf>
    <xf numFmtId="49" fontId="20" fillId="5" borderId="1" xfId="0" applyNumberFormat="1" applyFont="1" applyFill="1" applyBorder="1" applyAlignment="1">
      <alignment horizontal="center" vertical="top" wrapText="1"/>
    </xf>
    <xf numFmtId="49" fontId="7" fillId="5" borderId="1" xfId="0" applyNumberFormat="1" applyFont="1" applyFill="1" applyBorder="1" applyAlignment="1">
      <alignment horizontal="left" vertical="top" wrapText="1"/>
    </xf>
    <xf numFmtId="49" fontId="7" fillId="0" borderId="1" xfId="0" applyNumberFormat="1" applyFont="1" applyBorder="1" applyAlignment="1">
      <alignment horizontal="center" vertical="top" wrapText="1"/>
    </xf>
    <xf numFmtId="49" fontId="7" fillId="5" borderId="1" xfId="0" applyNumberFormat="1" applyFont="1" applyFill="1" applyBorder="1" applyAlignment="1">
      <alignment horizontal="center" vertical="top" wrapText="1"/>
    </xf>
    <xf numFmtId="0" fontId="35" fillId="0" borderId="2" xfId="0" applyFont="1" applyBorder="1" applyAlignment="1">
      <alignment horizontal="left" vertical="top" wrapText="1"/>
    </xf>
    <xf numFmtId="0" fontId="35" fillId="0" borderId="8" xfId="0" applyFont="1" applyBorder="1" applyAlignment="1">
      <alignment horizontal="left" vertical="top" wrapText="1"/>
    </xf>
    <xf numFmtId="49" fontId="38" fillId="0" borderId="2" xfId="0" applyNumberFormat="1" applyFont="1" applyBorder="1" applyAlignment="1">
      <alignment horizontal="center" vertical="top" wrapText="1"/>
    </xf>
    <xf numFmtId="49" fontId="38" fillId="0" borderId="8" xfId="0" applyNumberFormat="1" applyFont="1" applyBorder="1" applyAlignment="1">
      <alignment horizontal="center" vertical="top" wrapText="1"/>
    </xf>
    <xf numFmtId="0" fontId="8" fillId="0" borderId="1" xfId="0" applyFont="1" applyBorder="1" applyAlignment="1">
      <alignment horizontal="left" vertical="top" wrapText="1"/>
    </xf>
    <xf numFmtId="0" fontId="8" fillId="9" borderId="2" xfId="0" applyFont="1" applyFill="1" applyBorder="1" applyAlignment="1">
      <alignment horizontal="center" vertical="top" wrapText="1"/>
    </xf>
    <xf numFmtId="0" fontId="8" fillId="9" borderId="10" xfId="0" applyFont="1" applyFill="1" applyBorder="1" applyAlignment="1">
      <alignment horizontal="center" vertical="top" wrapText="1"/>
    </xf>
    <xf numFmtId="0" fontId="8" fillId="9" borderId="8" xfId="0" applyFont="1" applyFill="1" applyBorder="1" applyAlignment="1">
      <alignment horizontal="center" vertical="top" wrapText="1"/>
    </xf>
    <xf numFmtId="0" fontId="8" fillId="9" borderId="2" xfId="0" applyFont="1" applyFill="1" applyBorder="1" applyAlignment="1">
      <alignment horizontal="left" vertical="top" wrapText="1"/>
    </xf>
    <xf numFmtId="0" fontId="8" fillId="9" borderId="10" xfId="0" applyFont="1" applyFill="1" applyBorder="1" applyAlignment="1">
      <alignment horizontal="left" vertical="top" wrapText="1"/>
    </xf>
    <xf numFmtId="0" fontId="8" fillId="9" borderId="8" xfId="0" applyFont="1" applyFill="1" applyBorder="1" applyAlignment="1">
      <alignment horizontal="left" vertical="top" wrapText="1"/>
    </xf>
    <xf numFmtId="49" fontId="7" fillId="0" borderId="2" xfId="0" applyNumberFormat="1" applyFont="1" applyBorder="1" applyAlignment="1">
      <alignment horizontal="center" vertical="top" wrapText="1"/>
    </xf>
    <xf numFmtId="49" fontId="7" fillId="0" borderId="8" xfId="0" applyNumberFormat="1" applyFont="1" applyBorder="1" applyAlignment="1">
      <alignment horizontal="center" vertical="top" wrapText="1"/>
    </xf>
    <xf numFmtId="49" fontId="7" fillId="5" borderId="2" xfId="0" applyNumberFormat="1" applyFont="1" applyFill="1" applyBorder="1" applyAlignment="1">
      <alignment horizontal="center" vertical="top" wrapText="1"/>
    </xf>
    <xf numFmtId="49" fontId="7" fillId="5" borderId="8" xfId="0" applyNumberFormat="1" applyFont="1" applyFill="1" applyBorder="1" applyAlignment="1">
      <alignment horizontal="center" vertical="top" wrapText="1"/>
    </xf>
    <xf numFmtId="0" fontId="25" fillId="0" borderId="0" xfId="0" applyFont="1" applyAlignment="1">
      <alignment horizontal="center" wrapText="1"/>
    </xf>
    <xf numFmtId="166" fontId="24" fillId="5" borderId="2" xfId="0" applyNumberFormat="1" applyFont="1" applyFill="1" applyBorder="1" applyAlignment="1">
      <alignment vertical="top" wrapText="1"/>
    </xf>
    <xf numFmtId="166" fontId="24" fillId="5" borderId="10" xfId="0" applyNumberFormat="1" applyFont="1" applyFill="1" applyBorder="1" applyAlignment="1">
      <alignment vertical="top" wrapText="1"/>
    </xf>
    <xf numFmtId="166" fontId="24" fillId="5" borderId="8" xfId="0" applyNumberFormat="1" applyFont="1" applyFill="1" applyBorder="1" applyAlignment="1">
      <alignment vertical="top" wrapText="1"/>
    </xf>
    <xf numFmtId="0" fontId="24" fillId="0" borderId="2" xfId="0" applyFont="1" applyBorder="1" applyAlignment="1">
      <alignment horizontal="center" vertical="top" wrapText="1"/>
    </xf>
    <xf numFmtId="0" fontId="24" fillId="0" borderId="10" xfId="0" applyFont="1" applyBorder="1" applyAlignment="1">
      <alignment horizontal="center" vertical="top" wrapText="1"/>
    </xf>
    <xf numFmtId="0" fontId="24" fillId="0" borderId="8" xfId="0" applyFont="1" applyBorder="1" applyAlignment="1">
      <alignment horizontal="center" vertical="top" wrapText="1"/>
    </xf>
    <xf numFmtId="49" fontId="24" fillId="0" borderId="10" xfId="0" applyNumberFormat="1" applyFont="1" applyBorder="1" applyAlignment="1">
      <alignment horizontal="left" vertical="top" wrapText="1"/>
    </xf>
    <xf numFmtId="49" fontId="6" fillId="15" borderId="1" xfId="0" applyNumberFormat="1" applyFont="1" applyFill="1" applyBorder="1" applyAlignment="1">
      <alignment horizontal="left" vertical="center" textRotation="90" wrapText="1"/>
    </xf>
    <xf numFmtId="49" fontId="8" fillId="0" borderId="10" xfId="0" applyNumberFormat="1" applyFont="1" applyBorder="1" applyAlignment="1">
      <alignment horizontal="left" vertical="top" wrapText="1"/>
    </xf>
    <xf numFmtId="0" fontId="8" fillId="0" borderId="1" xfId="0" applyFont="1" applyBorder="1" applyAlignment="1">
      <alignment horizontal="center" vertical="top" wrapText="1"/>
    </xf>
    <xf numFmtId="49" fontId="24" fillId="0" borderId="1" xfId="4" applyNumberFormat="1" applyFont="1" applyBorder="1" applyAlignment="1">
      <alignment horizontal="left" vertical="top" wrapText="1"/>
    </xf>
    <xf numFmtId="49" fontId="14" fillId="6" borderId="1" xfId="4" applyNumberFormat="1" applyFont="1" applyFill="1" applyBorder="1" applyAlignment="1">
      <alignment horizontal="right" vertical="top" wrapText="1"/>
    </xf>
    <xf numFmtId="49" fontId="14" fillId="6" borderId="1" xfId="0" applyNumberFormat="1" applyFont="1" applyFill="1" applyBorder="1" applyAlignment="1">
      <alignment horizontal="right" vertical="top" wrapText="1"/>
    </xf>
    <xf numFmtId="49" fontId="14" fillId="13" borderId="1" xfId="4" applyNumberFormat="1" applyFont="1" applyFill="1" applyBorder="1" applyAlignment="1">
      <alignment horizontal="right" vertical="top" wrapText="1"/>
    </xf>
    <xf numFmtId="0" fontId="24" fillId="0" borderId="1" xfId="0" applyFont="1" applyBorder="1" applyAlignment="1">
      <alignment horizontal="left" vertical="top" wrapText="1"/>
    </xf>
    <xf numFmtId="49" fontId="24" fillId="0" borderId="1" xfId="0" applyNumberFormat="1" applyFont="1" applyBorder="1" applyAlignment="1">
      <alignment horizontal="right" vertical="top" wrapText="1"/>
    </xf>
    <xf numFmtId="0" fontId="14" fillId="0" borderId="1" xfId="0" applyFont="1" applyBorder="1" applyAlignment="1">
      <alignment vertical="top" wrapText="1"/>
    </xf>
    <xf numFmtId="0" fontId="24" fillId="0" borderId="10" xfId="0" applyFont="1" applyBorder="1" applyAlignment="1">
      <alignment horizontal="left" vertical="top" wrapText="1"/>
    </xf>
    <xf numFmtId="49" fontId="14" fillId="0" borderId="1" xfId="0" applyNumberFormat="1" applyFont="1" applyBorder="1" applyAlignment="1">
      <alignment vertical="top"/>
    </xf>
    <xf numFmtId="3" fontId="24" fillId="0" borderId="1" xfId="0" applyNumberFormat="1" applyFont="1" applyBorder="1" applyAlignment="1">
      <alignment horizontal="left" vertical="top" wrapText="1"/>
    </xf>
    <xf numFmtId="49" fontId="24" fillId="0" borderId="1" xfId="0" applyNumberFormat="1" applyFont="1" applyBorder="1" applyAlignment="1">
      <alignment vertical="top" wrapText="1"/>
    </xf>
    <xf numFmtId="49" fontId="1" fillId="0" borderId="1" xfId="0" applyNumberFormat="1" applyFont="1" applyBorder="1" applyAlignment="1">
      <alignment horizontal="left" vertical="top" wrapText="1"/>
    </xf>
    <xf numFmtId="0" fontId="24" fillId="0" borderId="1" xfId="0" applyFont="1" applyBorder="1" applyAlignment="1">
      <alignment horizontal="center" vertical="top" wrapText="1"/>
    </xf>
    <xf numFmtId="49" fontId="24" fillId="0" borderId="10" xfId="0" applyNumberFormat="1" applyFont="1" applyBorder="1" applyAlignment="1">
      <alignment horizontal="center" vertical="top" wrapText="1"/>
    </xf>
    <xf numFmtId="0" fontId="24" fillId="5" borderId="10" xfId="0" applyFont="1" applyFill="1" applyBorder="1" applyAlignment="1">
      <alignment horizontal="center" vertical="top" wrapText="1"/>
    </xf>
    <xf numFmtId="49" fontId="14" fillId="0" borderId="6" xfId="0" applyNumberFormat="1" applyFont="1" applyBorder="1" applyAlignment="1">
      <alignment horizontal="left" vertical="top"/>
    </xf>
    <xf numFmtId="49" fontId="14" fillId="0" borderId="16" xfId="0" applyNumberFormat="1" applyFont="1" applyBorder="1" applyAlignment="1">
      <alignment horizontal="left" vertical="top"/>
    </xf>
    <xf numFmtId="49" fontId="14" fillId="0" borderId="9" xfId="0" applyNumberFormat="1" applyFont="1" applyBorder="1" applyAlignment="1">
      <alignment horizontal="left" vertical="top"/>
    </xf>
    <xf numFmtId="0" fontId="14" fillId="0" borderId="6" xfId="0" applyFont="1" applyBorder="1" applyAlignment="1">
      <alignment horizontal="left" vertical="top" wrapText="1"/>
    </xf>
    <xf numFmtId="0" fontId="14" fillId="0" borderId="16" xfId="0" applyFont="1" applyBorder="1" applyAlignment="1">
      <alignment horizontal="left" vertical="top" wrapText="1"/>
    </xf>
    <xf numFmtId="0" fontId="14" fillId="0" borderId="9" xfId="0" applyFont="1" applyBorder="1" applyAlignment="1">
      <alignment horizontal="left" vertical="top" wrapText="1"/>
    </xf>
    <xf numFmtId="49" fontId="8" fillId="0" borderId="10" xfId="0" applyNumberFormat="1" applyFont="1" applyBorder="1" applyAlignment="1">
      <alignment horizontal="center" vertical="top" wrapText="1"/>
    </xf>
    <xf numFmtId="0" fontId="1" fillId="0" borderId="2" xfId="4" applyFont="1" applyBorder="1" applyAlignment="1">
      <alignment horizontal="left" vertical="top" wrapText="1"/>
    </xf>
    <xf numFmtId="0" fontId="1" fillId="0" borderId="10" xfId="4" applyFont="1" applyBorder="1" applyAlignment="1">
      <alignment horizontal="left" vertical="top" wrapText="1"/>
    </xf>
    <xf numFmtId="0" fontId="1" fillId="0" borderId="8" xfId="4" applyFont="1" applyBorder="1" applyAlignment="1">
      <alignment horizontal="left" vertical="top" wrapText="1"/>
    </xf>
    <xf numFmtId="0" fontId="24" fillId="0" borderId="2" xfId="4" applyFont="1" applyBorder="1" applyAlignment="1">
      <alignment vertical="top" wrapText="1"/>
    </xf>
    <xf numFmtId="0" fontId="0" fillId="0" borderId="10" xfId="0" applyBorder="1" applyAlignment="1">
      <alignment vertical="top" wrapText="1"/>
    </xf>
    <xf numFmtId="0" fontId="0" fillId="0" borderId="8" xfId="0" applyBorder="1" applyAlignment="1">
      <alignment vertical="top" wrapText="1"/>
    </xf>
    <xf numFmtId="166" fontId="24" fillId="0" borderId="2" xfId="4" applyNumberFormat="1" applyFont="1" applyBorder="1" applyAlignment="1">
      <alignment horizontal="right" vertical="top" wrapText="1"/>
    </xf>
    <xf numFmtId="166" fontId="24" fillId="0" borderId="10" xfId="4" applyNumberFormat="1" applyFont="1" applyBorder="1" applyAlignment="1">
      <alignment horizontal="right" vertical="top" wrapText="1"/>
    </xf>
    <xf numFmtId="166" fontId="24" fillId="0" borderId="8" xfId="4" applyNumberFormat="1" applyFont="1" applyBorder="1" applyAlignment="1">
      <alignment horizontal="right" vertical="top" wrapText="1"/>
    </xf>
    <xf numFmtId="0" fontId="25" fillId="0" borderId="0" xfId="4" applyFont="1" applyAlignment="1">
      <alignment horizontal="center" vertical="top" wrapText="1"/>
    </xf>
    <xf numFmtId="0" fontId="8" fillId="0" borderId="2" xfId="4" applyFont="1" applyBorder="1" applyAlignment="1">
      <alignment horizontal="left" vertical="top" wrapText="1"/>
    </xf>
    <xf numFmtId="0" fontId="8" fillId="0" borderId="10" xfId="4" applyFont="1" applyBorder="1" applyAlignment="1">
      <alignment horizontal="left" vertical="top" wrapText="1"/>
    </xf>
    <xf numFmtId="0" fontId="8" fillId="0" borderId="8" xfId="4" applyFont="1" applyBorder="1" applyAlignment="1">
      <alignment horizontal="left" vertical="top" wrapText="1"/>
    </xf>
    <xf numFmtId="0" fontId="24" fillId="0" borderId="2" xfId="4" applyFont="1" applyBorder="1" applyAlignment="1">
      <alignment horizontal="center" vertical="top" wrapText="1"/>
    </xf>
    <xf numFmtId="0" fontId="24" fillId="0" borderId="10" xfId="4" applyFont="1" applyBorder="1" applyAlignment="1">
      <alignment horizontal="center" vertical="top" wrapText="1"/>
    </xf>
    <xf numFmtId="0" fontId="24" fillId="0" borderId="8" xfId="4" applyFont="1" applyBorder="1" applyAlignment="1">
      <alignment horizontal="center" vertical="top" wrapText="1"/>
    </xf>
    <xf numFmtId="0" fontId="24" fillId="0" borderId="1" xfId="0" applyFont="1" applyBorder="1" applyAlignment="1">
      <alignment vertical="top" wrapText="1"/>
    </xf>
    <xf numFmtId="0" fontId="14" fillId="0" borderId="1" xfId="4" applyFont="1" applyBorder="1" applyAlignment="1">
      <alignment horizontal="right" vertical="top" wrapText="1"/>
    </xf>
    <xf numFmtId="0" fontId="8" fillId="0" borderId="1" xfId="0" applyFont="1" applyBorder="1" applyAlignment="1">
      <alignment vertical="top" wrapText="1"/>
    </xf>
    <xf numFmtId="0" fontId="14" fillId="0" borderId="6" xfId="4" applyFont="1" applyBorder="1" applyAlignment="1">
      <alignment horizontal="left" vertical="top" wrapText="1"/>
    </xf>
    <xf numFmtId="0" fontId="14" fillId="0" borderId="16" xfId="4" applyFont="1" applyBorder="1" applyAlignment="1">
      <alignment horizontal="left" vertical="top" wrapText="1"/>
    </xf>
    <xf numFmtId="0" fontId="24" fillId="0" borderId="1" xfId="4" applyFont="1" applyBorder="1" applyAlignment="1">
      <alignment vertical="top" wrapText="1"/>
    </xf>
    <xf numFmtId="49" fontId="25" fillId="6" borderId="6" xfId="0" applyNumberFormat="1" applyFont="1" applyFill="1" applyBorder="1" applyAlignment="1">
      <alignment horizontal="left" vertical="center" wrapText="1"/>
    </xf>
    <xf numFmtId="49" fontId="25" fillId="6" borderId="16" xfId="0" applyNumberFormat="1" applyFont="1" applyFill="1" applyBorder="1" applyAlignment="1">
      <alignment horizontal="left" vertical="center" wrapText="1"/>
    </xf>
    <xf numFmtId="49" fontId="25" fillId="6" borderId="9" xfId="0" applyNumberFormat="1" applyFont="1" applyFill="1" applyBorder="1" applyAlignment="1">
      <alignment horizontal="left" vertical="center" wrapText="1"/>
    </xf>
    <xf numFmtId="166" fontId="24" fillId="0" borderId="1" xfId="4" applyNumberFormat="1" applyFont="1" applyBorder="1" applyAlignment="1">
      <alignment horizontal="right" vertical="top" wrapText="1"/>
    </xf>
    <xf numFmtId="49" fontId="25" fillId="6" borderId="1" xfId="0" applyNumberFormat="1" applyFont="1" applyFill="1" applyBorder="1" applyAlignment="1">
      <alignment horizontal="right" vertical="top" wrapText="1"/>
    </xf>
    <xf numFmtId="49" fontId="26" fillId="13" borderId="1" xfId="4" applyNumberFormat="1" applyFont="1" applyFill="1" applyBorder="1" applyAlignment="1">
      <alignment horizontal="right" vertical="top" wrapText="1"/>
    </xf>
    <xf numFmtId="49" fontId="26" fillId="6" borderId="1" xfId="4" applyNumberFormat="1" applyFont="1" applyFill="1" applyBorder="1" applyAlignment="1">
      <alignment horizontal="right" vertical="top" wrapText="1"/>
    </xf>
    <xf numFmtId="49" fontId="24" fillId="0" borderId="6" xfId="4" applyNumberFormat="1" applyFont="1" applyBorder="1" applyAlignment="1">
      <alignment horizontal="left" vertical="top" wrapText="1"/>
    </xf>
    <xf numFmtId="49" fontId="24" fillId="0" borderId="16" xfId="4" applyNumberFormat="1" applyFont="1" applyBorder="1" applyAlignment="1">
      <alignment horizontal="left" vertical="top" wrapText="1"/>
    </xf>
    <xf numFmtId="49" fontId="24" fillId="0" borderId="9" xfId="4" applyNumberFormat="1" applyFont="1" applyBorder="1" applyAlignment="1">
      <alignment horizontal="left" vertical="top" wrapText="1"/>
    </xf>
    <xf numFmtId="49" fontId="26" fillId="13" borderId="6" xfId="4" applyNumberFormat="1" applyFont="1" applyFill="1" applyBorder="1" applyAlignment="1">
      <alignment horizontal="right" vertical="top" wrapText="1"/>
    </xf>
    <xf numFmtId="49" fontId="26" fillId="13" borderId="16" xfId="4" applyNumberFormat="1" applyFont="1" applyFill="1" applyBorder="1" applyAlignment="1">
      <alignment horizontal="right" vertical="top" wrapText="1"/>
    </xf>
    <xf numFmtId="49" fontId="26" fillId="13" borderId="9" xfId="4" applyNumberFormat="1" applyFont="1" applyFill="1" applyBorder="1" applyAlignment="1">
      <alignment horizontal="right" vertical="top" wrapText="1"/>
    </xf>
    <xf numFmtId="49" fontId="14" fillId="2" borderId="17" xfId="0" applyNumberFormat="1" applyFont="1" applyFill="1" applyBorder="1" applyAlignment="1">
      <alignment horizontal="right" vertical="top" wrapText="1"/>
    </xf>
    <xf numFmtId="49" fontId="14" fillId="2" borderId="14" xfId="0" applyNumberFormat="1" applyFont="1" applyFill="1" applyBorder="1" applyAlignment="1">
      <alignment horizontal="right" vertical="top" wrapText="1"/>
    </xf>
    <xf numFmtId="49" fontId="14" fillId="2" borderId="11" xfId="0" applyNumberFormat="1" applyFont="1" applyFill="1" applyBorder="1" applyAlignment="1">
      <alignment horizontal="right" vertical="top" wrapText="1"/>
    </xf>
    <xf numFmtId="49" fontId="26" fillId="6" borderId="6" xfId="4" applyNumberFormat="1" applyFont="1" applyFill="1" applyBorder="1" applyAlignment="1">
      <alignment horizontal="right" vertical="top" wrapText="1"/>
    </xf>
    <xf numFmtId="49" fontId="26" fillId="6" borderId="16" xfId="4" applyNumberFormat="1" applyFont="1" applyFill="1" applyBorder="1" applyAlignment="1">
      <alignment horizontal="right" vertical="top" wrapText="1"/>
    </xf>
    <xf numFmtId="49" fontId="26" fillId="6" borderId="9" xfId="4" applyNumberFormat="1" applyFont="1" applyFill="1" applyBorder="1" applyAlignment="1">
      <alignment horizontal="right" vertical="top" wrapText="1"/>
    </xf>
    <xf numFmtId="49" fontId="26" fillId="0" borderId="1" xfId="0" applyNumberFormat="1" applyFont="1" applyBorder="1" applyAlignment="1">
      <alignment horizontal="right" vertical="top" wrapText="1"/>
    </xf>
    <xf numFmtId="0" fontId="14" fillId="0" borderId="1" xfId="0" applyFont="1" applyBorder="1" applyAlignment="1">
      <alignment horizontal="right" vertical="top" wrapText="1"/>
    </xf>
    <xf numFmtId="0" fontId="26" fillId="0" borderId="1" xfId="0" applyFont="1" applyBorder="1" applyAlignment="1">
      <alignment horizontal="right" vertical="center" wrapText="1"/>
    </xf>
    <xf numFmtId="0" fontId="14" fillId="0" borderId="1" xfId="0" applyFont="1" applyBorder="1" applyAlignment="1">
      <alignment horizontal="right" vertical="center" wrapText="1"/>
    </xf>
    <xf numFmtId="49" fontId="24" fillId="5" borderId="2" xfId="0" applyNumberFormat="1" applyFont="1" applyFill="1" applyBorder="1" applyAlignment="1">
      <alignment horizontal="left" vertical="top" wrapText="1"/>
    </xf>
    <xf numFmtId="49" fontId="24" fillId="5" borderId="8" xfId="0" applyNumberFormat="1" applyFont="1" applyFill="1" applyBorder="1" applyAlignment="1">
      <alignment horizontal="left" vertical="top" wrapText="1"/>
    </xf>
    <xf numFmtId="0" fontId="25" fillId="5" borderId="0" xfId="0" applyFont="1" applyFill="1" applyAlignment="1">
      <alignment horizontal="center" vertical="top" wrapText="1"/>
    </xf>
    <xf numFmtId="166" fontId="24" fillId="5" borderId="10" xfId="0" applyNumberFormat="1" applyFont="1" applyFill="1" applyBorder="1" applyAlignment="1">
      <alignment horizontal="right" vertical="top" wrapText="1"/>
    </xf>
    <xf numFmtId="0" fontId="28" fillId="5" borderId="2" xfId="0" applyFont="1" applyFill="1" applyBorder="1" applyAlignment="1">
      <alignment horizontal="center" vertical="top" wrapText="1"/>
    </xf>
    <xf numFmtId="0" fontId="28" fillId="5" borderId="8" xfId="0" applyFont="1" applyFill="1" applyBorder="1" applyAlignment="1">
      <alignment horizontal="center" vertical="top" wrapText="1"/>
    </xf>
    <xf numFmtId="0" fontId="28" fillId="5" borderId="2" xfId="0" applyFont="1" applyFill="1" applyBorder="1" applyAlignment="1">
      <alignment horizontal="left" vertical="top" wrapText="1"/>
    </xf>
    <xf numFmtId="0" fontId="28" fillId="5" borderId="8" xfId="0" applyFont="1" applyFill="1" applyBorder="1" applyAlignment="1">
      <alignment horizontal="left" vertical="top" wrapText="1"/>
    </xf>
    <xf numFmtId="0" fontId="6" fillId="15" borderId="2" xfId="0" applyFont="1" applyFill="1" applyBorder="1" applyAlignment="1">
      <alignment horizontal="center" vertical="center" textRotation="90" wrapText="1"/>
    </xf>
    <xf numFmtId="0" fontId="6" fillId="15" borderId="10" xfId="0" applyFont="1" applyFill="1" applyBorder="1" applyAlignment="1">
      <alignment horizontal="center" vertical="center" textRotation="90" wrapText="1"/>
    </xf>
    <xf numFmtId="0" fontId="6" fillId="15" borderId="8" xfId="0" applyFont="1" applyFill="1" applyBorder="1" applyAlignment="1">
      <alignment horizontal="center" vertical="center" textRotation="90" wrapText="1"/>
    </xf>
    <xf numFmtId="166" fontId="1" fillId="5" borderId="2" xfId="0" applyNumberFormat="1" applyFont="1" applyFill="1" applyBorder="1" applyAlignment="1">
      <alignment horizontal="right" vertical="top"/>
    </xf>
    <xf numFmtId="166" fontId="1" fillId="5" borderId="10" xfId="0" applyNumberFormat="1" applyFont="1" applyFill="1" applyBorder="1" applyAlignment="1">
      <alignment horizontal="right" vertical="top"/>
    </xf>
    <xf numFmtId="166" fontId="1" fillId="5" borderId="8" xfId="0" applyNumberFormat="1" applyFont="1" applyFill="1" applyBorder="1" applyAlignment="1">
      <alignment horizontal="right" vertical="top"/>
    </xf>
    <xf numFmtId="0" fontId="1" fillId="0" borderId="2" xfId="6" applyBorder="1" applyAlignment="1">
      <alignment vertical="top" wrapText="1"/>
    </xf>
    <xf numFmtId="0" fontId="1" fillId="0" borderId="10" xfId="6" applyBorder="1" applyAlignment="1">
      <alignment vertical="top" wrapText="1"/>
    </xf>
    <xf numFmtId="0" fontId="1" fillId="0" borderId="8" xfId="6" applyBorder="1" applyAlignment="1">
      <alignment vertical="top" wrapText="1"/>
    </xf>
    <xf numFmtId="49" fontId="1" fillId="0" borderId="2" xfId="6" applyNumberFormat="1" applyBorder="1" applyAlignment="1">
      <alignment horizontal="center" vertical="top" wrapText="1"/>
    </xf>
    <xf numFmtId="49" fontId="1" fillId="0" borderId="10" xfId="6" applyNumberFormat="1" applyBorder="1" applyAlignment="1">
      <alignment horizontal="center" vertical="top" wrapText="1"/>
    </xf>
    <xf numFmtId="49" fontId="1" fillId="0" borderId="8" xfId="6" applyNumberFormat="1" applyBorder="1" applyAlignment="1">
      <alignment horizontal="center" vertical="top" wrapText="1"/>
    </xf>
    <xf numFmtId="166" fontId="1" fillId="5" borderId="2" xfId="6" applyNumberFormat="1" applyFill="1" applyBorder="1" applyAlignment="1">
      <alignment horizontal="right" vertical="top" wrapText="1"/>
    </xf>
    <xf numFmtId="166" fontId="1" fillId="5" borderId="10" xfId="6" applyNumberFormat="1" applyFill="1" applyBorder="1" applyAlignment="1">
      <alignment horizontal="right" vertical="top" wrapText="1"/>
    </xf>
    <xf numFmtId="166" fontId="1" fillId="5" borderId="8" xfId="6" applyNumberFormat="1" applyFill="1" applyBorder="1" applyAlignment="1">
      <alignment horizontal="right" vertical="top" wrapText="1"/>
    </xf>
    <xf numFmtId="49" fontId="8" fillId="0" borderId="12" xfId="6" applyNumberFormat="1" applyFont="1" applyBorder="1" applyAlignment="1">
      <alignment vertical="top" wrapText="1"/>
    </xf>
    <xf numFmtId="49" fontId="8" fillId="0" borderId="21" xfId="6" applyNumberFormat="1" applyFont="1" applyBorder="1" applyAlignment="1">
      <alignment vertical="top" wrapText="1"/>
    </xf>
    <xf numFmtId="49" fontId="8" fillId="0" borderId="11" xfId="6" applyNumberFormat="1" applyFont="1" applyBorder="1" applyAlignment="1">
      <alignment vertical="top" wrapText="1"/>
    </xf>
    <xf numFmtId="49" fontId="1" fillId="0" borderId="2" xfId="6" applyNumberFormat="1" applyBorder="1" applyAlignment="1">
      <alignment horizontal="left" vertical="top" wrapText="1"/>
    </xf>
    <xf numFmtId="49" fontId="1" fillId="0" borderId="10" xfId="6" applyNumberFormat="1" applyBorder="1" applyAlignment="1">
      <alignment horizontal="left" vertical="top" wrapText="1"/>
    </xf>
    <xf numFmtId="49" fontId="1" fillId="0" borderId="8" xfId="6" applyNumberFormat="1" applyBorder="1" applyAlignment="1">
      <alignment horizontal="left" vertical="top" wrapText="1"/>
    </xf>
    <xf numFmtId="49" fontId="8" fillId="0" borderId="2" xfId="6" applyNumberFormat="1" applyFont="1" applyBorder="1" applyAlignment="1">
      <alignment horizontal="left" vertical="top" wrapText="1"/>
    </xf>
    <xf numFmtId="49" fontId="8" fillId="0" borderId="8" xfId="6" applyNumberFormat="1" applyFont="1" applyBorder="1" applyAlignment="1">
      <alignment horizontal="left" vertical="top" wrapText="1"/>
    </xf>
    <xf numFmtId="49" fontId="6" fillId="0" borderId="1" xfId="6" applyNumberFormat="1" applyFont="1" applyBorder="1" applyAlignment="1">
      <alignment horizontal="right" vertical="top" wrapText="1"/>
    </xf>
    <xf numFmtId="49" fontId="8" fillId="5" borderId="2" xfId="0" applyNumberFormat="1" applyFont="1" applyFill="1" applyBorder="1" applyAlignment="1">
      <alignment vertical="top" wrapText="1"/>
    </xf>
    <xf numFmtId="49" fontId="8" fillId="5" borderId="10" xfId="0" applyNumberFormat="1" applyFont="1" applyFill="1" applyBorder="1" applyAlignment="1">
      <alignment vertical="top" wrapText="1"/>
    </xf>
    <xf numFmtId="49" fontId="8" fillId="5" borderId="8" xfId="0" applyNumberFormat="1" applyFont="1" applyFill="1" applyBorder="1" applyAlignment="1">
      <alignment vertical="top" wrapText="1"/>
    </xf>
    <xf numFmtId="49" fontId="8" fillId="0" borderId="1" xfId="6" applyNumberFormat="1" applyFont="1" applyBorder="1" applyAlignment="1">
      <alignment vertical="top" wrapText="1"/>
    </xf>
    <xf numFmtId="49" fontId="8" fillId="0" borderId="2" xfId="6" applyNumberFormat="1" applyFont="1" applyBorder="1" applyAlignment="1">
      <alignment horizontal="center" vertical="top" wrapText="1"/>
    </xf>
    <xf numFmtId="49" fontId="8" fillId="0" borderId="10" xfId="6" applyNumberFormat="1" applyFont="1" applyBorder="1" applyAlignment="1">
      <alignment horizontal="center" vertical="top" wrapText="1"/>
    </xf>
    <xf numFmtId="49" fontId="8" fillId="0" borderId="8" xfId="6" applyNumberFormat="1" applyFont="1" applyBorder="1" applyAlignment="1">
      <alignment horizontal="center" vertical="top" wrapText="1"/>
    </xf>
    <xf numFmtId="49" fontId="8" fillId="5" borderId="1" xfId="6" applyNumberFormat="1" applyFont="1" applyFill="1" applyBorder="1" applyAlignment="1">
      <alignment horizontal="left" vertical="top" wrapText="1"/>
    </xf>
    <xf numFmtId="49" fontId="8" fillId="0" borderId="1" xfId="6" applyNumberFormat="1" applyFont="1" applyBorder="1" applyAlignment="1">
      <alignment horizontal="left" vertical="top" wrapText="1"/>
    </xf>
    <xf numFmtId="49" fontId="8" fillId="5" borderId="2" xfId="6" applyNumberFormat="1" applyFont="1" applyFill="1" applyBorder="1" applyAlignment="1">
      <alignment horizontal="left" vertical="top" wrapText="1"/>
    </xf>
    <xf numFmtId="49" fontId="8" fillId="5" borderId="8" xfId="6" applyNumberFormat="1" applyFont="1" applyFill="1" applyBorder="1" applyAlignment="1">
      <alignment horizontal="left" vertical="top" wrapText="1"/>
    </xf>
    <xf numFmtId="49" fontId="1" fillId="0" borderId="1" xfId="4" applyNumberFormat="1" applyFont="1" applyBorder="1" applyAlignment="1">
      <alignment horizontal="left" vertical="top" wrapText="1"/>
    </xf>
    <xf numFmtId="0" fontId="10" fillId="0" borderId="1" xfId="6" applyFont="1" applyBorder="1" applyAlignment="1">
      <alignment horizontal="left" vertical="top" wrapText="1"/>
    </xf>
    <xf numFmtId="49" fontId="1" fillId="0" borderId="1" xfId="6" applyNumberFormat="1" applyBorder="1" applyAlignment="1">
      <alignment horizontal="center" vertical="top" wrapText="1"/>
    </xf>
    <xf numFmtId="49" fontId="10" fillId="0" borderId="1" xfId="6" applyNumberFormat="1" applyFont="1" applyBorder="1" applyAlignment="1">
      <alignment horizontal="right" vertical="top" wrapText="1"/>
    </xf>
    <xf numFmtId="0" fontId="8" fillId="5" borderId="2" xfId="0" applyFont="1" applyFill="1" applyBorder="1" applyAlignment="1">
      <alignment vertical="top" wrapText="1"/>
    </xf>
    <xf numFmtId="0" fontId="8" fillId="5" borderId="10" xfId="0" applyFont="1" applyFill="1" applyBorder="1" applyAlignment="1">
      <alignment vertical="top" wrapText="1"/>
    </xf>
    <xf numFmtId="0" fontId="8" fillId="5" borderId="8" xfId="0" applyFont="1" applyFill="1" applyBorder="1" applyAlignment="1">
      <alignment vertical="top" wrapText="1"/>
    </xf>
    <xf numFmtId="49" fontId="4" fillId="6" borderId="1" xfId="6" applyNumberFormat="1" applyFont="1" applyFill="1" applyBorder="1" applyAlignment="1">
      <alignment horizontal="right" vertical="top" wrapText="1"/>
    </xf>
    <xf numFmtId="49" fontId="6" fillId="2" borderId="1" xfId="6" applyNumberFormat="1" applyFont="1" applyFill="1" applyBorder="1" applyAlignment="1">
      <alignment horizontal="right" vertical="top" wrapText="1"/>
    </xf>
    <xf numFmtId="49" fontId="10" fillId="6" borderId="1" xfId="4" applyNumberFormat="1" applyFont="1" applyFill="1" applyBorder="1" applyAlignment="1">
      <alignment horizontal="right" vertical="top" wrapText="1"/>
    </xf>
    <xf numFmtId="0" fontId="4" fillId="5" borderId="0" xfId="6" applyFont="1" applyFill="1" applyAlignment="1">
      <alignment horizontal="center" vertical="center" wrapText="1"/>
    </xf>
    <xf numFmtId="0" fontId="1" fillId="0" borderId="1" xfId="6" applyBorder="1" applyAlignment="1">
      <alignment horizontal="left" vertical="top" wrapText="1"/>
    </xf>
    <xf numFmtId="0" fontId="10" fillId="0" borderId="1" xfId="6" applyFont="1" applyBorder="1" applyAlignment="1">
      <alignment vertical="top" wrapText="1"/>
    </xf>
    <xf numFmtId="0" fontId="1" fillId="0" borderId="1" xfId="6" applyBorder="1" applyAlignment="1">
      <alignment vertical="top" wrapText="1"/>
    </xf>
    <xf numFmtId="0" fontId="1" fillId="0" borderId="2" xfId="6" applyBorder="1" applyAlignment="1">
      <alignment horizontal="left" vertical="top" wrapText="1"/>
    </xf>
    <xf numFmtId="0" fontId="1" fillId="0" borderId="8" xfId="6" applyBorder="1" applyAlignment="1">
      <alignment horizontal="left" vertical="top" wrapText="1"/>
    </xf>
    <xf numFmtId="49" fontId="12" fillId="0" borderId="6" xfId="4" applyNumberFormat="1" applyFont="1" applyBorder="1" applyAlignment="1">
      <alignment horizontal="left" vertical="top" wrapText="1"/>
    </xf>
    <xf numFmtId="49" fontId="12" fillId="0" borderId="16" xfId="4" applyNumberFormat="1" applyFont="1" applyBorder="1" applyAlignment="1">
      <alignment horizontal="left" vertical="top" wrapText="1"/>
    </xf>
    <xf numFmtId="49" fontId="12" fillId="0" borderId="9" xfId="4" applyNumberFormat="1" applyFont="1" applyBorder="1" applyAlignment="1">
      <alignment horizontal="left" vertical="top" wrapText="1"/>
    </xf>
    <xf numFmtId="49" fontId="4" fillId="13" borderId="6" xfId="4" applyNumberFormat="1" applyFont="1" applyFill="1" applyBorder="1" applyAlignment="1">
      <alignment horizontal="right" vertical="top" wrapText="1"/>
    </xf>
    <xf numFmtId="49" fontId="4" fillId="13" borderId="16" xfId="4" applyNumberFormat="1" applyFont="1" applyFill="1" applyBorder="1" applyAlignment="1">
      <alignment horizontal="right" vertical="top" wrapText="1"/>
    </xf>
    <xf numFmtId="49" fontId="4" fillId="13" borderId="9" xfId="4" applyNumberFormat="1" applyFont="1" applyFill="1" applyBorder="1" applyAlignment="1">
      <alignment horizontal="right" vertical="top" wrapText="1"/>
    </xf>
    <xf numFmtId="49" fontId="4" fillId="6" borderId="6" xfId="4" applyNumberFormat="1" applyFont="1" applyFill="1" applyBorder="1" applyAlignment="1">
      <alignment horizontal="right" vertical="top" wrapText="1"/>
    </xf>
    <xf numFmtId="49" fontId="4" fillId="6" borderId="16" xfId="4" applyNumberFormat="1" applyFont="1" applyFill="1" applyBorder="1" applyAlignment="1">
      <alignment horizontal="right" vertical="top" wrapText="1"/>
    </xf>
    <xf numFmtId="49" fontId="4" fillId="6" borderId="9" xfId="4" applyNumberFormat="1" applyFont="1" applyFill="1" applyBorder="1" applyAlignment="1">
      <alignment horizontal="right" vertical="top" wrapText="1"/>
    </xf>
    <xf numFmtId="0" fontId="4" fillId="0" borderId="0" xfId="0" applyFont="1" applyAlignment="1">
      <alignment horizontal="center" vertical="center"/>
    </xf>
    <xf numFmtId="49" fontId="4" fillId="10" borderId="1" xfId="0" applyNumberFormat="1" applyFont="1" applyFill="1" applyBorder="1" applyAlignment="1">
      <alignment horizontal="center" vertical="center" wrapText="1"/>
    </xf>
    <xf numFmtId="49" fontId="4" fillId="2" borderId="20" xfId="6" applyNumberFormat="1" applyFont="1" applyFill="1" applyBorder="1" applyAlignment="1">
      <alignment horizontal="right" vertical="top" wrapText="1"/>
    </xf>
    <xf numFmtId="49" fontId="4" fillId="2" borderId="16" xfId="6" applyNumberFormat="1" applyFont="1" applyFill="1" applyBorder="1" applyAlignment="1">
      <alignment horizontal="right" vertical="top" wrapText="1"/>
    </xf>
    <xf numFmtId="49" fontId="4" fillId="2" borderId="9" xfId="6" applyNumberFormat="1" applyFont="1" applyFill="1" applyBorder="1" applyAlignment="1">
      <alignment horizontal="right" vertical="top" wrapText="1"/>
    </xf>
    <xf numFmtId="0" fontId="4" fillId="10" borderId="1" xfId="0" applyFont="1" applyFill="1" applyBorder="1" applyAlignment="1">
      <alignment horizontal="center" vertical="center" wrapText="1"/>
    </xf>
    <xf numFmtId="49" fontId="4" fillId="6" borderId="6" xfId="6" applyNumberFormat="1" applyFont="1" applyFill="1" applyBorder="1" applyAlignment="1">
      <alignment horizontal="right" vertical="top" wrapText="1"/>
    </xf>
    <xf numFmtId="49" fontId="4" fillId="6" borderId="16" xfId="6" applyNumberFormat="1" applyFont="1" applyFill="1" applyBorder="1" applyAlignment="1">
      <alignment horizontal="right" vertical="top" wrapText="1"/>
    </xf>
    <xf numFmtId="49" fontId="4" fillId="6" borderId="9" xfId="6" applyNumberFormat="1" applyFont="1" applyFill="1" applyBorder="1" applyAlignment="1">
      <alignment horizontal="right" vertical="top" wrapText="1"/>
    </xf>
  </cellXfs>
  <cellStyles count="12">
    <cellStyle name="Įprastas" xfId="0" builtinId="0"/>
    <cellStyle name="Įprastas 2" xfId="1" xr:uid="{00000000-0005-0000-0000-000000000000}"/>
    <cellStyle name="Įprastas 3" xfId="2" xr:uid="{00000000-0005-0000-0000-000001000000}"/>
    <cellStyle name="Kablelis 2" xfId="3" xr:uid="{00000000-0005-0000-0000-000002000000}"/>
    <cellStyle name="Normal 2" xfId="4" xr:uid="{00000000-0005-0000-0000-000004000000}"/>
    <cellStyle name="Normal 3" xfId="5" xr:uid="{00000000-0005-0000-0000-000005000000}"/>
    <cellStyle name="Normal_biudžetas 6_2009 m 02 men biudzetas." xfId="11" xr:uid="{F0B3225D-E26F-46D2-9C3B-64BD4DFF104D}"/>
    <cellStyle name="Normal_Sheet1" xfId="6" xr:uid="{00000000-0005-0000-0000-000006000000}"/>
    <cellStyle name="Paprastas 2" xfId="7" xr:uid="{00000000-0005-0000-0000-000007000000}"/>
    <cellStyle name="Paprastas_Lapas1" xfId="8" xr:uid="{00000000-0005-0000-0000-000008000000}"/>
    <cellStyle name="Percent 2" xfId="10" xr:uid="{00000000-0005-0000-0000-000009000000}"/>
    <cellStyle name="Procentai 2" xfId="9" xr:uid="{00000000-0005-0000-0000-00000A000000}"/>
  </cellStyles>
  <dxfs count="0"/>
  <tableStyles count="0" defaultTableStyle="TableStyleMedium9" defaultPivotStyle="PivotStyleLight16"/>
  <colors>
    <mruColors>
      <color rgb="FF188A3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pageSetUpPr fitToPage="1"/>
  </sheetPr>
  <dimension ref="A1:O80"/>
  <sheetViews>
    <sheetView zoomScale="85" zoomScaleNormal="85" workbookViewId="0">
      <pane ySplit="8" topLeftCell="A9" activePane="bottomLeft" state="frozen"/>
      <selection activeCell="I43" sqref="I43"/>
      <selection pane="bottomLeft" activeCell="G13" sqref="G13"/>
    </sheetView>
  </sheetViews>
  <sheetFormatPr defaultColWidth="9.140625" defaultRowHeight="12.75" x14ac:dyDescent="0.2"/>
  <cols>
    <col min="1" max="1" width="4.42578125" style="174" customWidth="1"/>
    <col min="2" max="2" width="4" style="174" customWidth="1"/>
    <col min="3" max="3" width="4.28515625" style="174" customWidth="1"/>
    <col min="4" max="4" width="38.5703125" style="13" customWidth="1"/>
    <col min="5" max="5" width="4.85546875" style="392" customWidth="1"/>
    <col min="6" max="6" width="38" style="18" customWidth="1"/>
    <col min="7" max="7" width="23.140625" style="18" customWidth="1"/>
    <col min="8" max="8" width="6.85546875" style="147" customWidth="1"/>
    <col min="9" max="9" width="12.85546875" style="167" customWidth="1"/>
    <col min="10" max="10" width="27" style="13" customWidth="1"/>
    <col min="11" max="11" width="5.7109375" style="79" customWidth="1"/>
    <col min="12" max="16384" width="9.140625" style="13"/>
  </cols>
  <sheetData>
    <row r="1" spans="1:12" ht="83.25" customHeight="1" x14ac:dyDescent="0.2">
      <c r="H1" s="593" t="s">
        <v>1008</v>
      </c>
      <c r="I1" s="593"/>
      <c r="J1" s="593"/>
      <c r="K1" s="593"/>
    </row>
    <row r="2" spans="1:12" ht="25.5" hidden="1" customHeight="1" x14ac:dyDescent="0.2">
      <c r="A2" s="594" t="s">
        <v>705</v>
      </c>
      <c r="B2" s="594"/>
      <c r="C2" s="594"/>
      <c r="D2" s="594"/>
      <c r="E2" s="594"/>
      <c r="F2" s="594"/>
      <c r="G2" s="594"/>
      <c r="H2" s="594"/>
      <c r="I2" s="594"/>
      <c r="J2" s="594"/>
      <c r="K2" s="594"/>
    </row>
    <row r="3" spans="1:12" ht="21.75" customHeight="1" x14ac:dyDescent="0.25">
      <c r="A3" s="602"/>
      <c r="B3" s="602"/>
      <c r="C3" s="602"/>
      <c r="D3" s="602"/>
      <c r="E3" s="602"/>
      <c r="F3" s="602"/>
      <c r="G3" s="602"/>
      <c r="H3" s="602"/>
      <c r="I3" s="602"/>
      <c r="J3" s="602"/>
      <c r="K3" s="602"/>
    </row>
    <row r="4" spans="1:12" ht="38.25" customHeight="1" x14ac:dyDescent="0.2">
      <c r="A4" s="598" t="s">
        <v>139</v>
      </c>
      <c r="B4" s="598" t="s">
        <v>140</v>
      </c>
      <c r="C4" s="598" t="s">
        <v>141</v>
      </c>
      <c r="D4" s="623" t="s">
        <v>142</v>
      </c>
      <c r="E4" s="600" t="s">
        <v>701</v>
      </c>
      <c r="F4" s="601" t="s">
        <v>702</v>
      </c>
      <c r="G4" s="601" t="s">
        <v>703</v>
      </c>
      <c r="H4" s="598" t="s">
        <v>138</v>
      </c>
      <c r="I4" s="599" t="s">
        <v>712</v>
      </c>
      <c r="J4" s="368" t="s">
        <v>704</v>
      </c>
      <c r="K4" s="368"/>
    </row>
    <row r="5" spans="1:12" ht="12.75" hidden="1" customHeight="1" x14ac:dyDescent="0.2">
      <c r="A5" s="598"/>
      <c r="B5" s="598"/>
      <c r="C5" s="598"/>
      <c r="D5" s="623"/>
      <c r="E5" s="600"/>
      <c r="F5" s="601"/>
      <c r="G5" s="601"/>
      <c r="H5" s="598"/>
      <c r="I5" s="599"/>
      <c r="J5" s="599" t="s">
        <v>143</v>
      </c>
      <c r="K5" s="368"/>
    </row>
    <row r="6" spans="1:12" ht="19.5" customHeight="1" x14ac:dyDescent="0.2">
      <c r="A6" s="598"/>
      <c r="B6" s="598"/>
      <c r="C6" s="598"/>
      <c r="D6" s="623"/>
      <c r="E6" s="600"/>
      <c r="F6" s="601"/>
      <c r="G6" s="601"/>
      <c r="H6" s="598"/>
      <c r="I6" s="599"/>
      <c r="J6" s="599"/>
      <c r="K6" s="617" t="s">
        <v>364</v>
      </c>
    </row>
    <row r="7" spans="1:12" ht="23.25" customHeight="1" x14ac:dyDescent="0.2">
      <c r="A7" s="598"/>
      <c r="B7" s="598"/>
      <c r="C7" s="598"/>
      <c r="D7" s="623"/>
      <c r="E7" s="600"/>
      <c r="F7" s="601"/>
      <c r="G7" s="601"/>
      <c r="H7" s="598"/>
      <c r="I7" s="599"/>
      <c r="J7" s="599"/>
      <c r="K7" s="617"/>
    </row>
    <row r="8" spans="1:12" ht="67.5" customHeight="1" x14ac:dyDescent="0.2">
      <c r="A8" s="598"/>
      <c r="B8" s="598"/>
      <c r="C8" s="598"/>
      <c r="D8" s="623"/>
      <c r="E8" s="600"/>
      <c r="F8" s="601"/>
      <c r="G8" s="601"/>
      <c r="H8" s="598"/>
      <c r="I8" s="599"/>
      <c r="J8" s="599"/>
      <c r="K8" s="617"/>
    </row>
    <row r="9" spans="1:12" ht="21.75" customHeight="1" x14ac:dyDescent="0.2">
      <c r="A9" s="612" t="s">
        <v>257</v>
      </c>
      <c r="B9" s="612"/>
      <c r="C9" s="612"/>
      <c r="D9" s="612"/>
      <c r="E9" s="612"/>
      <c r="F9" s="612"/>
      <c r="G9" s="612"/>
      <c r="H9" s="612"/>
      <c r="I9" s="612"/>
      <c r="J9" s="612"/>
      <c r="K9" s="501"/>
    </row>
    <row r="10" spans="1:12" ht="19.5" customHeight="1" x14ac:dyDescent="0.2">
      <c r="A10" s="46" t="s">
        <v>150</v>
      </c>
      <c r="B10" s="611" t="s">
        <v>517</v>
      </c>
      <c r="C10" s="611"/>
      <c r="D10" s="611"/>
      <c r="E10" s="611"/>
      <c r="F10" s="611"/>
      <c r="G10" s="611"/>
      <c r="H10" s="611"/>
      <c r="I10" s="611"/>
      <c r="J10" s="611"/>
      <c r="K10" s="502"/>
    </row>
    <row r="11" spans="1:12" s="86" customFormat="1" ht="20.25" customHeight="1" x14ac:dyDescent="0.2">
      <c r="A11" s="46" t="s">
        <v>150</v>
      </c>
      <c r="B11" s="46" t="s">
        <v>150</v>
      </c>
      <c r="C11" s="611" t="s">
        <v>376</v>
      </c>
      <c r="D11" s="611"/>
      <c r="E11" s="611"/>
      <c r="F11" s="611"/>
      <c r="G11" s="611"/>
      <c r="H11" s="611"/>
      <c r="I11" s="611"/>
      <c r="J11" s="611"/>
      <c r="K11" s="503"/>
    </row>
    <row r="12" spans="1:12" ht="45" customHeight="1" x14ac:dyDescent="0.2">
      <c r="A12" s="260" t="s">
        <v>150</v>
      </c>
      <c r="B12" s="260" t="s">
        <v>150</v>
      </c>
      <c r="C12" s="260" t="s">
        <v>156</v>
      </c>
      <c r="D12" s="263" t="s">
        <v>377</v>
      </c>
      <c r="E12" s="290" t="s">
        <v>190</v>
      </c>
      <c r="F12" s="369" t="s">
        <v>728</v>
      </c>
      <c r="G12" s="369" t="s">
        <v>706</v>
      </c>
      <c r="H12" s="258" t="s">
        <v>1</v>
      </c>
      <c r="I12" s="261">
        <v>69</v>
      </c>
      <c r="J12" s="258" t="s">
        <v>378</v>
      </c>
      <c r="K12" s="380">
        <v>600</v>
      </c>
    </row>
    <row r="13" spans="1:12" ht="59.25" customHeight="1" x14ac:dyDescent="0.2">
      <c r="A13" s="255" t="s">
        <v>150</v>
      </c>
      <c r="B13" s="255" t="s">
        <v>150</v>
      </c>
      <c r="C13" s="255" t="s">
        <v>159</v>
      </c>
      <c r="D13" s="257" t="s">
        <v>504</v>
      </c>
      <c r="E13" s="290" t="s">
        <v>190</v>
      </c>
      <c r="F13" s="370" t="s">
        <v>708</v>
      </c>
      <c r="G13" s="370" t="s">
        <v>706</v>
      </c>
      <c r="H13" s="267" t="s">
        <v>1</v>
      </c>
      <c r="I13" s="261">
        <v>50</v>
      </c>
      <c r="J13" s="367" t="s">
        <v>401</v>
      </c>
      <c r="K13" s="377">
        <v>35</v>
      </c>
    </row>
    <row r="14" spans="1:12" ht="51.75" customHeight="1" x14ac:dyDescent="0.2">
      <c r="A14" s="260" t="s">
        <v>150</v>
      </c>
      <c r="B14" s="260" t="s">
        <v>150</v>
      </c>
      <c r="C14" s="260" t="s">
        <v>160</v>
      </c>
      <c r="D14" s="263" t="s">
        <v>348</v>
      </c>
      <c r="E14" s="291" t="s">
        <v>190</v>
      </c>
      <c r="F14" s="388" t="s">
        <v>709</v>
      </c>
      <c r="G14" s="369" t="s">
        <v>706</v>
      </c>
      <c r="H14" s="267" t="s">
        <v>1</v>
      </c>
      <c r="I14" s="261">
        <v>14</v>
      </c>
      <c r="J14" s="258" t="s">
        <v>109</v>
      </c>
      <c r="K14" s="380">
        <v>110</v>
      </c>
    </row>
    <row r="15" spans="1:12" ht="46.5" customHeight="1" x14ac:dyDescent="0.2">
      <c r="A15" s="260" t="s">
        <v>150</v>
      </c>
      <c r="B15" s="260" t="s">
        <v>150</v>
      </c>
      <c r="C15" s="260" t="s">
        <v>161</v>
      </c>
      <c r="D15" s="263" t="s">
        <v>399</v>
      </c>
      <c r="E15" s="290" t="s">
        <v>190</v>
      </c>
      <c r="F15" s="369" t="s">
        <v>729</v>
      </c>
      <c r="G15" s="369" t="s">
        <v>707</v>
      </c>
      <c r="H15" s="258" t="s">
        <v>1</v>
      </c>
      <c r="I15" s="261">
        <v>50</v>
      </c>
      <c r="J15" s="263" t="s">
        <v>382</v>
      </c>
      <c r="K15" s="260" t="s">
        <v>191</v>
      </c>
    </row>
    <row r="16" spans="1:12" ht="24.75" customHeight="1" x14ac:dyDescent="0.2">
      <c r="A16" s="609" t="s">
        <v>150</v>
      </c>
      <c r="B16" s="609" t="s">
        <v>150</v>
      </c>
      <c r="C16" s="609" t="s">
        <v>18</v>
      </c>
      <c r="D16" s="621" t="s">
        <v>402</v>
      </c>
      <c r="E16" s="595" t="s">
        <v>190</v>
      </c>
      <c r="F16" s="596" t="s">
        <v>710</v>
      </c>
      <c r="G16" s="597" t="s">
        <v>706</v>
      </c>
      <c r="H16" s="267" t="s">
        <v>1</v>
      </c>
      <c r="I16" s="261">
        <v>146.6</v>
      </c>
      <c r="J16" s="603" t="s">
        <v>220</v>
      </c>
      <c r="K16" s="622">
        <v>28</v>
      </c>
      <c r="L16" s="248"/>
    </row>
    <row r="17" spans="1:15" ht="24" customHeight="1" x14ac:dyDescent="0.2">
      <c r="A17" s="609"/>
      <c r="B17" s="609"/>
      <c r="C17" s="609"/>
      <c r="D17" s="621"/>
      <c r="E17" s="595"/>
      <c r="F17" s="596"/>
      <c r="G17" s="597"/>
      <c r="H17" s="267" t="s">
        <v>15</v>
      </c>
      <c r="I17" s="261">
        <v>8.1</v>
      </c>
      <c r="J17" s="603"/>
      <c r="K17" s="622"/>
    </row>
    <row r="18" spans="1:15" ht="48" customHeight="1" x14ac:dyDescent="0.2">
      <c r="A18" s="260" t="s">
        <v>150</v>
      </c>
      <c r="B18" s="260" t="s">
        <v>150</v>
      </c>
      <c r="C18" s="260" t="s">
        <v>2</v>
      </c>
      <c r="D18" s="263" t="s">
        <v>230</v>
      </c>
      <c r="E18" s="290" t="s">
        <v>190</v>
      </c>
      <c r="F18" s="388" t="s">
        <v>711</v>
      </c>
      <c r="G18" s="369" t="s">
        <v>706</v>
      </c>
      <c r="H18" s="267" t="s">
        <v>1</v>
      </c>
      <c r="I18" s="261">
        <v>3</v>
      </c>
      <c r="J18" s="258" t="s">
        <v>207</v>
      </c>
      <c r="K18" s="380">
        <v>1</v>
      </c>
    </row>
    <row r="19" spans="1:15" ht="16.5" customHeight="1" x14ac:dyDescent="0.2">
      <c r="A19" s="193" t="s">
        <v>150</v>
      </c>
      <c r="B19" s="193" t="s">
        <v>150</v>
      </c>
      <c r="C19" s="610" t="s">
        <v>144</v>
      </c>
      <c r="D19" s="610"/>
      <c r="E19" s="610"/>
      <c r="F19" s="610"/>
      <c r="G19" s="610"/>
      <c r="H19" s="610"/>
      <c r="I19" s="74">
        <f>SUM(I12:I18)</f>
        <v>340.70000000000005</v>
      </c>
      <c r="J19" s="262"/>
      <c r="K19" s="504"/>
    </row>
    <row r="20" spans="1:15" ht="17.25" customHeight="1" x14ac:dyDescent="0.2">
      <c r="A20" s="193" t="s">
        <v>150</v>
      </c>
      <c r="B20" s="620" t="s">
        <v>110</v>
      </c>
      <c r="C20" s="620"/>
      <c r="D20" s="620"/>
      <c r="E20" s="620"/>
      <c r="F20" s="620"/>
      <c r="G20" s="620"/>
      <c r="H20" s="620"/>
      <c r="I20" s="74">
        <f t="shared" ref="I20" si="0">+I19</f>
        <v>340.70000000000005</v>
      </c>
      <c r="J20" s="262"/>
      <c r="K20" s="505"/>
    </row>
    <row r="21" spans="1:15" ht="17.25" hidden="1" customHeight="1" x14ac:dyDescent="0.2">
      <c r="A21" s="46"/>
      <c r="B21" s="46"/>
      <c r="C21" s="46"/>
      <c r="D21" s="266"/>
      <c r="E21" s="396"/>
      <c r="F21" s="397"/>
      <c r="G21" s="397"/>
      <c r="H21" s="267" t="s">
        <v>1</v>
      </c>
      <c r="I21" s="261"/>
      <c r="J21" s="262"/>
      <c r="K21" s="505"/>
    </row>
    <row r="22" spans="1:15" ht="17.25" hidden="1" customHeight="1" x14ac:dyDescent="0.2">
      <c r="A22" s="46"/>
      <c r="B22" s="46"/>
      <c r="C22" s="46"/>
      <c r="D22" s="266"/>
      <c r="E22" s="396"/>
      <c r="F22" s="397"/>
      <c r="G22" s="397"/>
      <c r="H22" s="267" t="s">
        <v>15</v>
      </c>
      <c r="I22" s="261"/>
      <c r="J22" s="262"/>
      <c r="K22" s="505"/>
    </row>
    <row r="23" spans="1:15" ht="17.25" hidden="1" customHeight="1" x14ac:dyDescent="0.2">
      <c r="A23" s="46"/>
      <c r="B23" s="46"/>
      <c r="C23" s="46"/>
      <c r="D23" s="266"/>
      <c r="E23" s="396"/>
      <c r="F23" s="397"/>
      <c r="G23" s="397"/>
      <c r="H23" s="267" t="s">
        <v>3</v>
      </c>
      <c r="I23" s="261"/>
      <c r="J23" s="262"/>
      <c r="K23" s="505"/>
    </row>
    <row r="24" spans="1:15" ht="17.25" hidden="1" customHeight="1" x14ac:dyDescent="0.2">
      <c r="A24" s="46"/>
      <c r="B24" s="46"/>
      <c r="C24" s="46"/>
      <c r="D24" s="266"/>
      <c r="E24" s="396"/>
      <c r="F24" s="397"/>
      <c r="G24" s="397"/>
      <c r="H24" s="267" t="s">
        <v>4</v>
      </c>
      <c r="I24" s="261"/>
      <c r="J24" s="262"/>
      <c r="K24" s="505"/>
    </row>
    <row r="25" spans="1:15" ht="17.25" hidden="1" customHeight="1" x14ac:dyDescent="0.2">
      <c r="A25" s="46"/>
      <c r="B25" s="46"/>
      <c r="C25" s="46"/>
      <c r="D25" s="266"/>
      <c r="E25" s="396"/>
      <c r="F25" s="397"/>
      <c r="G25" s="397"/>
      <c r="H25" s="267" t="s">
        <v>19</v>
      </c>
      <c r="I25" s="261"/>
      <c r="J25" s="262"/>
      <c r="K25" s="505"/>
      <c r="L25" s="169"/>
      <c r="M25" s="169"/>
      <c r="N25" s="169"/>
      <c r="O25" s="169"/>
    </row>
    <row r="26" spans="1:15" ht="22.5" customHeight="1" x14ac:dyDescent="0.2">
      <c r="A26" s="46" t="s">
        <v>151</v>
      </c>
      <c r="B26" s="611" t="s">
        <v>379</v>
      </c>
      <c r="C26" s="611"/>
      <c r="D26" s="611"/>
      <c r="E26" s="611"/>
      <c r="F26" s="611"/>
      <c r="G26" s="611"/>
      <c r="H26" s="611"/>
      <c r="I26" s="611"/>
      <c r="J26" s="611"/>
      <c r="K26" s="502"/>
    </row>
    <row r="27" spans="1:15" ht="20.25" customHeight="1" x14ac:dyDescent="0.2">
      <c r="A27" s="46" t="s">
        <v>151</v>
      </c>
      <c r="B27" s="46" t="s">
        <v>150</v>
      </c>
      <c r="C27" s="611" t="s">
        <v>380</v>
      </c>
      <c r="D27" s="611"/>
      <c r="E27" s="611"/>
      <c r="F27" s="611"/>
      <c r="G27" s="611"/>
      <c r="H27" s="611"/>
      <c r="I27" s="611"/>
      <c r="J27" s="611"/>
      <c r="K27" s="502"/>
    </row>
    <row r="28" spans="1:15" ht="25.5" customHeight="1" x14ac:dyDescent="0.2">
      <c r="A28" s="591" t="s">
        <v>151</v>
      </c>
      <c r="B28" s="591" t="s">
        <v>150</v>
      </c>
      <c r="C28" s="615" t="s">
        <v>150</v>
      </c>
      <c r="D28" s="613" t="s">
        <v>347</v>
      </c>
      <c r="E28" s="638">
        <v>1</v>
      </c>
      <c r="F28" s="630" t="s">
        <v>713</v>
      </c>
      <c r="G28" s="630" t="s">
        <v>714</v>
      </c>
      <c r="H28" s="258" t="s">
        <v>15</v>
      </c>
      <c r="I28" s="261">
        <v>855</v>
      </c>
      <c r="J28" s="613" t="s">
        <v>183</v>
      </c>
      <c r="K28" s="636">
        <v>100</v>
      </c>
    </row>
    <row r="29" spans="1:15" ht="21.75" customHeight="1" x14ac:dyDescent="0.2">
      <c r="A29" s="635"/>
      <c r="B29" s="635"/>
      <c r="C29" s="616"/>
      <c r="D29" s="614"/>
      <c r="E29" s="627"/>
      <c r="F29" s="631"/>
      <c r="G29" s="631"/>
      <c r="H29" s="258" t="s">
        <v>1</v>
      </c>
      <c r="I29" s="261">
        <v>57.2</v>
      </c>
      <c r="J29" s="614"/>
      <c r="K29" s="637"/>
    </row>
    <row r="30" spans="1:15" ht="45" customHeight="1" x14ac:dyDescent="0.2">
      <c r="A30" s="284" t="s">
        <v>151</v>
      </c>
      <c r="B30" s="284" t="s">
        <v>150</v>
      </c>
      <c r="C30" s="284" t="s">
        <v>151</v>
      </c>
      <c r="D30" s="188" t="s">
        <v>349</v>
      </c>
      <c r="E30" s="399">
        <v>1</v>
      </c>
      <c r="F30" s="394" t="s">
        <v>717</v>
      </c>
      <c r="G30" s="394" t="s">
        <v>707</v>
      </c>
      <c r="H30" s="258" t="s">
        <v>1</v>
      </c>
      <c r="I30" s="261">
        <v>30</v>
      </c>
      <c r="J30" s="259" t="s">
        <v>381</v>
      </c>
      <c r="K30" s="506">
        <v>100</v>
      </c>
    </row>
    <row r="31" spans="1:15" ht="23.25" customHeight="1" x14ac:dyDescent="0.2">
      <c r="A31" s="609" t="s">
        <v>151</v>
      </c>
      <c r="B31" s="609" t="s">
        <v>150</v>
      </c>
      <c r="C31" s="609" t="s">
        <v>152</v>
      </c>
      <c r="D31" s="603" t="s">
        <v>166</v>
      </c>
      <c r="E31" s="625">
        <v>1</v>
      </c>
      <c r="F31" s="606" t="s">
        <v>715</v>
      </c>
      <c r="G31" s="606" t="s">
        <v>716</v>
      </c>
      <c r="H31" s="258" t="s">
        <v>1</v>
      </c>
      <c r="I31" s="183">
        <v>99.1</v>
      </c>
      <c r="J31" s="603" t="s">
        <v>516</v>
      </c>
      <c r="K31" s="622">
        <v>100</v>
      </c>
    </row>
    <row r="32" spans="1:15" ht="23.25" customHeight="1" x14ac:dyDescent="0.2">
      <c r="A32" s="609"/>
      <c r="B32" s="609"/>
      <c r="C32" s="609"/>
      <c r="D32" s="603"/>
      <c r="E32" s="626"/>
      <c r="F32" s="607"/>
      <c r="G32" s="607"/>
      <c r="H32" s="258" t="s">
        <v>3</v>
      </c>
      <c r="I32" s="183">
        <v>58.4</v>
      </c>
      <c r="J32" s="603"/>
      <c r="K32" s="622"/>
    </row>
    <row r="33" spans="1:11" ht="23.25" customHeight="1" x14ac:dyDescent="0.2">
      <c r="A33" s="609"/>
      <c r="B33" s="609"/>
      <c r="C33" s="609"/>
      <c r="D33" s="603"/>
      <c r="E33" s="627"/>
      <c r="F33" s="608"/>
      <c r="G33" s="608"/>
      <c r="H33" s="258" t="s">
        <v>4</v>
      </c>
      <c r="I33" s="183">
        <v>5.0999999999999996</v>
      </c>
      <c r="J33" s="603"/>
      <c r="K33" s="622"/>
    </row>
    <row r="34" spans="1:11" ht="35.25" customHeight="1" x14ac:dyDescent="0.2">
      <c r="A34" s="260" t="s">
        <v>151</v>
      </c>
      <c r="B34" s="260" t="s">
        <v>150</v>
      </c>
      <c r="C34" s="265" t="s">
        <v>153</v>
      </c>
      <c r="D34" s="259" t="s">
        <v>566</v>
      </c>
      <c r="E34" s="399">
        <v>1</v>
      </c>
      <c r="F34" s="394" t="s">
        <v>717</v>
      </c>
      <c r="G34" s="388" t="s">
        <v>706</v>
      </c>
      <c r="H34" s="186" t="s">
        <v>1</v>
      </c>
      <c r="I34" s="261">
        <v>100</v>
      </c>
      <c r="J34" s="259" t="s">
        <v>218</v>
      </c>
      <c r="K34" s="380">
        <v>4</v>
      </c>
    </row>
    <row r="35" spans="1:11" ht="45.75" customHeight="1" x14ac:dyDescent="0.2">
      <c r="A35" s="255" t="s">
        <v>151</v>
      </c>
      <c r="B35" s="255" t="s">
        <v>150</v>
      </c>
      <c r="C35" s="268" t="s">
        <v>154</v>
      </c>
      <c r="D35" s="253" t="s">
        <v>505</v>
      </c>
      <c r="E35" s="400">
        <v>1</v>
      </c>
      <c r="F35" s="388" t="s">
        <v>717</v>
      </c>
      <c r="G35" s="388" t="s">
        <v>706</v>
      </c>
      <c r="H35" s="258" t="s">
        <v>1</v>
      </c>
      <c r="I35" s="261">
        <v>50</v>
      </c>
      <c r="J35" s="253" t="s">
        <v>623</v>
      </c>
      <c r="K35" s="255" t="s">
        <v>1001</v>
      </c>
    </row>
    <row r="36" spans="1:11" ht="28.5" customHeight="1" x14ac:dyDescent="0.2">
      <c r="A36" s="255" t="s">
        <v>151</v>
      </c>
      <c r="B36" s="255" t="s">
        <v>150</v>
      </c>
      <c r="C36" s="255" t="s">
        <v>155</v>
      </c>
      <c r="D36" s="253" t="s">
        <v>463</v>
      </c>
      <c r="E36" s="400">
        <v>1</v>
      </c>
      <c r="F36" s="388" t="s">
        <v>717</v>
      </c>
      <c r="G36" s="388" t="s">
        <v>706</v>
      </c>
      <c r="H36" s="258" t="s">
        <v>1</v>
      </c>
      <c r="I36" s="261">
        <v>20</v>
      </c>
      <c r="J36" s="253" t="s">
        <v>464</v>
      </c>
      <c r="K36" s="255" t="s">
        <v>831</v>
      </c>
    </row>
    <row r="37" spans="1:11" ht="58.5" customHeight="1" x14ac:dyDescent="0.2">
      <c r="A37" s="260" t="s">
        <v>151</v>
      </c>
      <c r="B37" s="260" t="s">
        <v>150</v>
      </c>
      <c r="C37" s="260" t="s">
        <v>156</v>
      </c>
      <c r="D37" s="263" t="s">
        <v>622</v>
      </c>
      <c r="E37" s="290" t="s">
        <v>190</v>
      </c>
      <c r="F37" s="369" t="s">
        <v>719</v>
      </c>
      <c r="G37" s="369" t="s">
        <v>714</v>
      </c>
      <c r="H37" s="258" t="s">
        <v>1</v>
      </c>
      <c r="I37" s="261">
        <v>40.4</v>
      </c>
      <c r="J37" s="263" t="s">
        <v>57</v>
      </c>
      <c r="K37" s="260" t="s">
        <v>184</v>
      </c>
    </row>
    <row r="38" spans="1:11" ht="48.75" customHeight="1" x14ac:dyDescent="0.2">
      <c r="A38" s="615" t="s">
        <v>151</v>
      </c>
      <c r="B38" s="615" t="s">
        <v>150</v>
      </c>
      <c r="C38" s="615" t="s">
        <v>157</v>
      </c>
      <c r="D38" s="589" t="s">
        <v>540</v>
      </c>
      <c r="E38" s="632" t="s">
        <v>190</v>
      </c>
      <c r="F38" s="630" t="s">
        <v>718</v>
      </c>
      <c r="G38" s="370" t="s">
        <v>716</v>
      </c>
      <c r="H38" s="258" t="s">
        <v>1</v>
      </c>
      <c r="I38" s="261">
        <v>40</v>
      </c>
      <c r="J38" s="589" t="s">
        <v>549</v>
      </c>
      <c r="K38" s="591" t="s">
        <v>571</v>
      </c>
    </row>
    <row r="39" spans="1:11" ht="42.75" customHeight="1" x14ac:dyDescent="0.2">
      <c r="A39" s="619"/>
      <c r="B39" s="619"/>
      <c r="C39" s="619"/>
      <c r="D39" s="590"/>
      <c r="E39" s="633"/>
      <c r="F39" s="631"/>
      <c r="G39" s="395"/>
      <c r="H39" s="258" t="s">
        <v>12</v>
      </c>
      <c r="I39" s="261">
        <v>400</v>
      </c>
      <c r="J39" s="590"/>
      <c r="K39" s="592"/>
    </row>
    <row r="40" spans="1:11" ht="33" customHeight="1" x14ac:dyDescent="0.2">
      <c r="A40" s="268" t="s">
        <v>151</v>
      </c>
      <c r="B40" s="268" t="s">
        <v>150</v>
      </c>
      <c r="C40" s="268" t="s">
        <v>160</v>
      </c>
      <c r="D40" s="85" t="s">
        <v>686</v>
      </c>
      <c r="E40" s="399">
        <v>1</v>
      </c>
      <c r="F40" s="394" t="s">
        <v>717</v>
      </c>
      <c r="G40" s="394" t="s">
        <v>707</v>
      </c>
      <c r="H40" s="258" t="s">
        <v>687</v>
      </c>
      <c r="I40" s="261">
        <v>25</v>
      </c>
      <c r="J40" s="257" t="s">
        <v>688</v>
      </c>
      <c r="K40" s="268" t="s">
        <v>184</v>
      </c>
    </row>
    <row r="41" spans="1:11" ht="33" customHeight="1" x14ac:dyDescent="0.2">
      <c r="A41" s="591" t="s">
        <v>151</v>
      </c>
      <c r="B41" s="591" t="s">
        <v>150</v>
      </c>
      <c r="C41" s="591" t="s">
        <v>161</v>
      </c>
      <c r="D41" s="589" t="s">
        <v>973</v>
      </c>
      <c r="E41" s="632" t="s">
        <v>190</v>
      </c>
      <c r="F41" s="606" t="s">
        <v>975</v>
      </c>
      <c r="G41" s="606" t="s">
        <v>725</v>
      </c>
      <c r="H41" s="258" t="s">
        <v>1</v>
      </c>
      <c r="I41" s="261">
        <v>0.5</v>
      </c>
      <c r="J41" s="589" t="s">
        <v>974</v>
      </c>
      <c r="K41" s="591" t="s">
        <v>837</v>
      </c>
    </row>
    <row r="42" spans="1:11" ht="33" customHeight="1" x14ac:dyDescent="0.2">
      <c r="A42" s="592"/>
      <c r="B42" s="592"/>
      <c r="C42" s="592"/>
      <c r="D42" s="590"/>
      <c r="E42" s="633"/>
      <c r="F42" s="639"/>
      <c r="G42" s="639"/>
      <c r="H42" s="258" t="s">
        <v>3</v>
      </c>
      <c r="I42" s="261">
        <v>6.2</v>
      </c>
      <c r="J42" s="590"/>
      <c r="K42" s="592"/>
    </row>
    <row r="43" spans="1:11" ht="20.25" customHeight="1" x14ac:dyDescent="0.2">
      <c r="A43" s="46" t="s">
        <v>151</v>
      </c>
      <c r="B43" s="46" t="s">
        <v>150</v>
      </c>
      <c r="C43" s="605" t="s">
        <v>144</v>
      </c>
      <c r="D43" s="605"/>
      <c r="E43" s="605"/>
      <c r="F43" s="605"/>
      <c r="G43" s="605"/>
      <c r="H43" s="605"/>
      <c r="I43" s="74">
        <f>SUM(I28:I42)</f>
        <v>1786.9</v>
      </c>
      <c r="J43" s="58"/>
      <c r="K43" s="507"/>
    </row>
    <row r="44" spans="1:11" ht="16.5" customHeight="1" x14ac:dyDescent="0.2">
      <c r="A44" s="46" t="s">
        <v>151</v>
      </c>
      <c r="B44" s="629" t="s">
        <v>110</v>
      </c>
      <c r="C44" s="629"/>
      <c r="D44" s="629"/>
      <c r="E44" s="629"/>
      <c r="F44" s="629"/>
      <c r="G44" s="629"/>
      <c r="H44" s="629"/>
      <c r="I44" s="73">
        <f t="shared" ref="I44" si="1">+I43</f>
        <v>1786.9</v>
      </c>
      <c r="J44" s="70"/>
      <c r="K44" s="508"/>
    </row>
    <row r="45" spans="1:11" ht="20.25" customHeight="1" x14ac:dyDescent="0.2">
      <c r="A45" s="634" t="s">
        <v>146</v>
      </c>
      <c r="B45" s="634"/>
      <c r="C45" s="634"/>
      <c r="D45" s="634"/>
      <c r="E45" s="634"/>
      <c r="F45" s="634"/>
      <c r="G45" s="634"/>
      <c r="H45" s="634"/>
      <c r="I45" s="165">
        <f>+I44+I20</f>
        <v>2127.6000000000004</v>
      </c>
      <c r="J45" s="313"/>
      <c r="K45" s="361"/>
    </row>
    <row r="46" spans="1:11" ht="14.25" customHeight="1" x14ac:dyDescent="0.2">
      <c r="A46" s="605" t="s">
        <v>165</v>
      </c>
      <c r="B46" s="605"/>
      <c r="C46" s="605"/>
      <c r="D46" s="605"/>
      <c r="E46" s="605"/>
      <c r="F46" s="605"/>
      <c r="G46" s="605"/>
      <c r="H46" s="605"/>
      <c r="I46" s="261">
        <f>+I45-I47-I54</f>
        <v>2.8421709430404007E-13</v>
      </c>
      <c r="J46" s="313"/>
      <c r="K46" s="361"/>
    </row>
    <row r="47" spans="1:11" ht="19.5" customHeight="1" x14ac:dyDescent="0.2">
      <c r="A47" s="624" t="s">
        <v>17</v>
      </c>
      <c r="B47" s="624"/>
      <c r="C47" s="624"/>
      <c r="D47" s="624"/>
      <c r="E47" s="624"/>
      <c r="F47" s="624"/>
      <c r="G47" s="624"/>
      <c r="H47" s="624"/>
      <c r="I47" s="166">
        <f t="shared" ref="I47" si="2">SUM(I48:I53)</f>
        <v>2057.9</v>
      </c>
      <c r="J47" s="313"/>
      <c r="K47" s="361"/>
    </row>
    <row r="48" spans="1:11" ht="14.25" customHeight="1" x14ac:dyDescent="0.2">
      <c r="A48" s="604" t="s">
        <v>111</v>
      </c>
      <c r="B48" s="604"/>
      <c r="C48" s="604"/>
      <c r="D48" s="604"/>
      <c r="E48" s="604"/>
      <c r="F48" s="604"/>
      <c r="G48" s="604"/>
      <c r="H48" s="604"/>
      <c r="I48" s="87">
        <f>+I40+I38+I37+I36+I35+I34+I31+I30+I18+I16+I15+I14+I13+I12+I29+I41</f>
        <v>794.80000000000007</v>
      </c>
      <c r="J48" s="313"/>
      <c r="K48" s="361"/>
    </row>
    <row r="49" spans="1:11" ht="15.75" customHeight="1" x14ac:dyDescent="0.2">
      <c r="A49" s="604" t="s">
        <v>177</v>
      </c>
      <c r="B49" s="604"/>
      <c r="C49" s="604"/>
      <c r="D49" s="604"/>
      <c r="E49" s="604"/>
      <c r="F49" s="604"/>
      <c r="G49" s="604"/>
      <c r="H49" s="604"/>
      <c r="I49" s="105">
        <f>+I28+I17</f>
        <v>863.1</v>
      </c>
      <c r="J49" s="313"/>
      <c r="K49" s="361"/>
    </row>
    <row r="50" spans="1:11" ht="16.5" customHeight="1" x14ac:dyDescent="0.2">
      <c r="A50" s="604" t="s">
        <v>112</v>
      </c>
      <c r="B50" s="604"/>
      <c r="C50" s="604"/>
      <c r="D50" s="604"/>
      <c r="E50" s="604"/>
      <c r="F50" s="604"/>
      <c r="G50" s="604"/>
      <c r="H50" s="604"/>
      <c r="I50" s="105"/>
      <c r="J50" s="313"/>
      <c r="K50" s="361"/>
    </row>
    <row r="51" spans="1:11" ht="15" customHeight="1" x14ac:dyDescent="0.2">
      <c r="A51" s="604" t="s">
        <v>113</v>
      </c>
      <c r="B51" s="604"/>
      <c r="C51" s="604"/>
      <c r="D51" s="604"/>
      <c r="E51" s="604"/>
      <c r="F51" s="604"/>
      <c r="G51" s="604"/>
      <c r="H51" s="604"/>
      <c r="I51" s="105"/>
      <c r="J51" s="313"/>
      <c r="K51" s="361"/>
    </row>
    <row r="52" spans="1:11" ht="13.5" customHeight="1" x14ac:dyDescent="0.2">
      <c r="A52" s="604" t="s">
        <v>116</v>
      </c>
      <c r="B52" s="604"/>
      <c r="C52" s="604"/>
      <c r="D52" s="604"/>
      <c r="E52" s="604"/>
      <c r="F52" s="604"/>
      <c r="G52" s="604"/>
      <c r="H52" s="604"/>
      <c r="I52" s="87">
        <f>+I39</f>
        <v>400</v>
      </c>
      <c r="J52" s="313"/>
      <c r="K52" s="361"/>
    </row>
    <row r="53" spans="1:11" ht="12.75" customHeight="1" x14ac:dyDescent="0.2">
      <c r="A53" s="604" t="s">
        <v>117</v>
      </c>
      <c r="B53" s="604"/>
      <c r="C53" s="604"/>
      <c r="D53" s="604"/>
      <c r="E53" s="604"/>
      <c r="F53" s="604"/>
      <c r="G53" s="604"/>
      <c r="H53" s="604"/>
      <c r="I53" s="105"/>
      <c r="J53" s="313"/>
      <c r="K53" s="361"/>
    </row>
    <row r="54" spans="1:11" ht="16.5" customHeight="1" x14ac:dyDescent="0.2">
      <c r="A54" s="628" t="s">
        <v>16</v>
      </c>
      <c r="B54" s="628"/>
      <c r="C54" s="628"/>
      <c r="D54" s="628"/>
      <c r="E54" s="628"/>
      <c r="F54" s="628"/>
      <c r="G54" s="628"/>
      <c r="H54" s="628"/>
      <c r="I54" s="166">
        <f t="shared" ref="I54" si="3">+I55+I56+I57+I58</f>
        <v>69.699999999999989</v>
      </c>
      <c r="J54" s="313"/>
      <c r="K54" s="361"/>
    </row>
    <row r="55" spans="1:11" ht="12.75" customHeight="1" x14ac:dyDescent="0.2">
      <c r="A55" s="604" t="s">
        <v>114</v>
      </c>
      <c r="B55" s="604"/>
      <c r="C55" s="604"/>
      <c r="D55" s="604"/>
      <c r="E55" s="604"/>
      <c r="F55" s="604"/>
      <c r="G55" s="604"/>
      <c r="H55" s="604"/>
      <c r="I55" s="87">
        <f>+I32+I42</f>
        <v>64.599999999999994</v>
      </c>
      <c r="J55" s="313"/>
      <c r="K55" s="361"/>
    </row>
    <row r="56" spans="1:11" ht="12.75" customHeight="1" x14ac:dyDescent="0.2">
      <c r="A56" s="604" t="s">
        <v>115</v>
      </c>
      <c r="B56" s="604"/>
      <c r="C56" s="604"/>
      <c r="D56" s="604"/>
      <c r="E56" s="604"/>
      <c r="F56" s="604"/>
      <c r="G56" s="604"/>
      <c r="H56" s="604"/>
      <c r="I56" s="87">
        <f>+I33</f>
        <v>5.0999999999999996</v>
      </c>
      <c r="J56" s="313"/>
      <c r="K56" s="361"/>
    </row>
    <row r="57" spans="1:11" ht="12.75" customHeight="1" x14ac:dyDescent="0.2">
      <c r="A57" s="604" t="s">
        <v>118</v>
      </c>
      <c r="B57" s="604"/>
      <c r="C57" s="604"/>
      <c r="D57" s="604"/>
      <c r="E57" s="604"/>
      <c r="F57" s="604"/>
      <c r="G57" s="604"/>
      <c r="H57" s="604"/>
      <c r="I57" s="87"/>
      <c r="J57" s="313"/>
      <c r="K57" s="361"/>
    </row>
    <row r="58" spans="1:11" ht="12.75" customHeight="1" x14ac:dyDescent="0.2">
      <c r="A58" s="604" t="s">
        <v>119</v>
      </c>
      <c r="B58" s="604"/>
      <c r="C58" s="604"/>
      <c r="D58" s="604"/>
      <c r="E58" s="604"/>
      <c r="F58" s="604"/>
      <c r="G58" s="604"/>
      <c r="H58" s="604"/>
      <c r="I58" s="105"/>
      <c r="J58" s="313"/>
      <c r="K58" s="361"/>
    </row>
    <row r="59" spans="1:11" x14ac:dyDescent="0.2">
      <c r="A59" s="618"/>
      <c r="B59" s="618"/>
      <c r="C59" s="618"/>
      <c r="D59" s="618"/>
      <c r="E59" s="618"/>
      <c r="F59" s="618"/>
      <c r="G59" s="618"/>
      <c r="H59" s="618"/>
      <c r="I59" s="618"/>
      <c r="J59" s="170"/>
    </row>
    <row r="60" spans="1:11" x14ac:dyDescent="0.2">
      <c r="J60" s="48"/>
    </row>
    <row r="61" spans="1:11" x14ac:dyDescent="0.2">
      <c r="J61" s="48"/>
    </row>
    <row r="62" spans="1:11" x14ac:dyDescent="0.2">
      <c r="J62" s="48"/>
    </row>
    <row r="63" spans="1:11" x14ac:dyDescent="0.2">
      <c r="J63" s="48"/>
    </row>
    <row r="64" spans="1:11" x14ac:dyDescent="0.2">
      <c r="J64" s="48"/>
    </row>
    <row r="65" spans="10:10" x14ac:dyDescent="0.2">
      <c r="J65" s="48"/>
    </row>
    <row r="66" spans="10:10" x14ac:dyDescent="0.2">
      <c r="J66" s="48"/>
    </row>
    <row r="67" spans="10:10" x14ac:dyDescent="0.2">
      <c r="J67" s="48"/>
    </row>
    <row r="68" spans="10:10" x14ac:dyDescent="0.2">
      <c r="J68" s="48"/>
    </row>
    <row r="69" spans="10:10" x14ac:dyDescent="0.2">
      <c r="J69" s="48"/>
    </row>
    <row r="70" spans="10:10" x14ac:dyDescent="0.2">
      <c r="J70" s="48"/>
    </row>
    <row r="71" spans="10:10" x14ac:dyDescent="0.2">
      <c r="J71" s="48"/>
    </row>
    <row r="72" spans="10:10" x14ac:dyDescent="0.2">
      <c r="J72" s="48"/>
    </row>
    <row r="73" spans="10:10" x14ac:dyDescent="0.2">
      <c r="J73" s="48"/>
    </row>
    <row r="74" spans="10:10" x14ac:dyDescent="0.2">
      <c r="J74" s="48"/>
    </row>
    <row r="75" spans="10:10" x14ac:dyDescent="0.2">
      <c r="J75" s="48"/>
    </row>
    <row r="76" spans="10:10" x14ac:dyDescent="0.2">
      <c r="J76" s="48"/>
    </row>
    <row r="77" spans="10:10" x14ac:dyDescent="0.2">
      <c r="J77" s="48"/>
    </row>
    <row r="78" spans="10:10" x14ac:dyDescent="0.2">
      <c r="J78" s="48"/>
    </row>
    <row r="79" spans="10:10" x14ac:dyDescent="0.2">
      <c r="J79" s="48"/>
    </row>
    <row r="80" spans="10:10" x14ac:dyDescent="0.2">
      <c r="J80" s="48"/>
    </row>
  </sheetData>
  <mergeCells count="82">
    <mergeCell ref="J41:J42"/>
    <mergeCell ref="K41:K42"/>
    <mergeCell ref="F41:F42"/>
    <mergeCell ref="G41:G42"/>
    <mergeCell ref="E41:E42"/>
    <mergeCell ref="B28:B29"/>
    <mergeCell ref="A28:A29"/>
    <mergeCell ref="K28:K29"/>
    <mergeCell ref="G28:G29"/>
    <mergeCell ref="F28:F29"/>
    <mergeCell ref="E28:E29"/>
    <mergeCell ref="D28:D29"/>
    <mergeCell ref="C43:H43"/>
    <mergeCell ref="A47:H47"/>
    <mergeCell ref="E31:E33"/>
    <mergeCell ref="A54:H54"/>
    <mergeCell ref="A51:H51"/>
    <mergeCell ref="A53:H53"/>
    <mergeCell ref="B44:H44"/>
    <mergeCell ref="F38:F39"/>
    <mergeCell ref="E38:E39"/>
    <mergeCell ref="A45:H45"/>
    <mergeCell ref="A41:A42"/>
    <mergeCell ref="B41:B42"/>
    <mergeCell ref="C41:C42"/>
    <mergeCell ref="D41:D42"/>
    <mergeCell ref="K6:K8"/>
    <mergeCell ref="A59:I59"/>
    <mergeCell ref="D38:D39"/>
    <mergeCell ref="C38:C39"/>
    <mergeCell ref="B38:B39"/>
    <mergeCell ref="A38:A39"/>
    <mergeCell ref="A56:H56"/>
    <mergeCell ref="B20:H20"/>
    <mergeCell ref="B16:B17"/>
    <mergeCell ref="D16:D17"/>
    <mergeCell ref="B31:B33"/>
    <mergeCell ref="K16:K17"/>
    <mergeCell ref="K31:K33"/>
    <mergeCell ref="H4:H8"/>
    <mergeCell ref="C11:J11"/>
    <mergeCell ref="D4:D8"/>
    <mergeCell ref="J5:J8"/>
    <mergeCell ref="F31:F33"/>
    <mergeCell ref="G31:G33"/>
    <mergeCell ref="A16:A17"/>
    <mergeCell ref="A31:A33"/>
    <mergeCell ref="C19:H19"/>
    <mergeCell ref="C27:J27"/>
    <mergeCell ref="J16:J17"/>
    <mergeCell ref="C16:C17"/>
    <mergeCell ref="B10:J10"/>
    <mergeCell ref="C31:C33"/>
    <mergeCell ref="B26:J26"/>
    <mergeCell ref="J31:J33"/>
    <mergeCell ref="A9:J9"/>
    <mergeCell ref="J28:J29"/>
    <mergeCell ref="C28:C29"/>
    <mergeCell ref="A58:H58"/>
    <mergeCell ref="A52:H52"/>
    <mergeCell ref="A49:H49"/>
    <mergeCell ref="A46:H46"/>
    <mergeCell ref="A50:H50"/>
    <mergeCell ref="A57:H57"/>
    <mergeCell ref="A55:H55"/>
    <mergeCell ref="A48:H48"/>
    <mergeCell ref="J38:J39"/>
    <mergeCell ref="K38:K39"/>
    <mergeCell ref="H1:K1"/>
    <mergeCell ref="A2:K2"/>
    <mergeCell ref="E16:E17"/>
    <mergeCell ref="F16:F17"/>
    <mergeCell ref="G16:G17"/>
    <mergeCell ref="A4:A8"/>
    <mergeCell ref="B4:B8"/>
    <mergeCell ref="C4:C8"/>
    <mergeCell ref="I4:I8"/>
    <mergeCell ref="E4:E8"/>
    <mergeCell ref="F4:F8"/>
    <mergeCell ref="G4:G8"/>
    <mergeCell ref="A3:K3"/>
    <mergeCell ref="D31:D33"/>
  </mergeCells>
  <phoneticPr fontId="17" type="noConversion"/>
  <pageMargins left="0.19685039370078741" right="0.19685039370078741" top="0.51181102362204722" bottom="0.19685039370078741" header="0" footer="0"/>
  <pageSetup paperSize="9" scale="86"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pageSetUpPr fitToPage="1"/>
  </sheetPr>
  <dimension ref="A1:L58"/>
  <sheetViews>
    <sheetView zoomScale="85" zoomScaleNormal="85" workbookViewId="0">
      <pane xSplit="10" ySplit="7" topLeftCell="K38" activePane="bottomRight" state="frozen"/>
      <selection activeCell="I43" sqref="I43"/>
      <selection pane="topRight" activeCell="I43" sqref="I43"/>
      <selection pane="bottomLeft" activeCell="I43" sqref="I43"/>
      <selection pane="bottomRight" activeCell="J48" sqref="J48"/>
    </sheetView>
  </sheetViews>
  <sheetFormatPr defaultColWidth="9.140625" defaultRowHeight="30" customHeight="1" x14ac:dyDescent="0.2"/>
  <cols>
    <col min="1" max="1" width="3.5703125" style="149" customWidth="1"/>
    <col min="2" max="2" width="3.28515625" style="4" customWidth="1"/>
    <col min="3" max="3" width="3.42578125" style="4" customWidth="1"/>
    <col min="4" max="4" width="40.5703125" style="4" customWidth="1"/>
    <col min="5" max="5" width="5.140625" style="4" customWidth="1"/>
    <col min="6" max="6" width="35.28515625" style="4" customWidth="1"/>
    <col min="7" max="7" width="26" style="4" customWidth="1"/>
    <col min="8" max="8" width="6.42578125" style="4" customWidth="1"/>
    <col min="9" max="9" width="12.85546875" style="117" customWidth="1"/>
    <col min="10" max="10" width="28.42578125" style="4" customWidth="1"/>
    <col min="11" max="11" width="7.5703125" style="498" customWidth="1"/>
    <col min="12" max="16384" width="9.140625" style="4"/>
  </cols>
  <sheetData>
    <row r="1" spans="1:11" ht="90" hidden="1" customHeight="1" x14ac:dyDescent="0.2">
      <c r="A1" s="198"/>
      <c r="B1" s="199"/>
      <c r="C1" s="199"/>
      <c r="D1" s="199"/>
      <c r="E1" s="199"/>
      <c r="F1" s="199"/>
      <c r="G1" s="199"/>
      <c r="H1" s="593" t="s">
        <v>1009</v>
      </c>
      <c r="I1" s="593"/>
      <c r="J1" s="593"/>
      <c r="K1" s="593"/>
    </row>
    <row r="2" spans="1:11" ht="18.75" hidden="1" customHeight="1" x14ac:dyDescent="0.2">
      <c r="A2" s="645"/>
      <c r="B2" s="645"/>
      <c r="C2" s="645"/>
      <c r="D2" s="645"/>
      <c r="E2" s="645"/>
      <c r="F2" s="645"/>
      <c r="G2" s="645"/>
      <c r="H2" s="645"/>
      <c r="I2" s="645"/>
      <c r="J2" s="645"/>
      <c r="K2" s="314"/>
    </row>
    <row r="3" spans="1:11" ht="18.75" hidden="1" customHeight="1" x14ac:dyDescent="0.2">
      <c r="A3" s="200"/>
      <c r="B3" s="200"/>
      <c r="C3" s="200"/>
      <c r="D3" s="200"/>
      <c r="E3" s="200"/>
      <c r="F3" s="200"/>
      <c r="G3" s="200"/>
      <c r="H3" s="200"/>
      <c r="I3" s="200"/>
      <c r="J3" s="663"/>
      <c r="K3" s="663"/>
    </row>
    <row r="4" spans="1:11" ht="33" customHeight="1" x14ac:dyDescent="0.2">
      <c r="A4" s="598" t="s">
        <v>139</v>
      </c>
      <c r="B4" s="598" t="s">
        <v>140</v>
      </c>
      <c r="C4" s="598" t="s">
        <v>141</v>
      </c>
      <c r="D4" s="623" t="s">
        <v>142</v>
      </c>
      <c r="E4" s="600" t="s">
        <v>701</v>
      </c>
      <c r="F4" s="601" t="s">
        <v>702</v>
      </c>
      <c r="G4" s="601" t="s">
        <v>703</v>
      </c>
      <c r="H4" s="598" t="s">
        <v>138</v>
      </c>
      <c r="I4" s="599" t="s">
        <v>712</v>
      </c>
      <c r="J4" s="368" t="s">
        <v>704</v>
      </c>
      <c r="K4" s="368"/>
    </row>
    <row r="5" spans="1:11" ht="20.25" customHeight="1" x14ac:dyDescent="0.2">
      <c r="A5" s="598"/>
      <c r="B5" s="598"/>
      <c r="C5" s="598"/>
      <c r="D5" s="623"/>
      <c r="E5" s="600"/>
      <c r="F5" s="601"/>
      <c r="G5" s="601"/>
      <c r="H5" s="598"/>
      <c r="I5" s="599"/>
      <c r="J5" s="599" t="s">
        <v>143</v>
      </c>
      <c r="K5" s="368"/>
    </row>
    <row r="6" spans="1:11" ht="30" customHeight="1" x14ac:dyDescent="0.2">
      <c r="A6" s="598"/>
      <c r="B6" s="598"/>
      <c r="C6" s="598"/>
      <c r="D6" s="623"/>
      <c r="E6" s="600"/>
      <c r="F6" s="601"/>
      <c r="G6" s="601"/>
      <c r="H6" s="598"/>
      <c r="I6" s="599"/>
      <c r="J6" s="599"/>
      <c r="K6" s="617" t="s">
        <v>364</v>
      </c>
    </row>
    <row r="7" spans="1:11" ht="75" customHeight="1" x14ac:dyDescent="0.2">
      <c r="A7" s="598"/>
      <c r="B7" s="598"/>
      <c r="C7" s="598"/>
      <c r="D7" s="623"/>
      <c r="E7" s="600"/>
      <c r="F7" s="601"/>
      <c r="G7" s="601"/>
      <c r="H7" s="598"/>
      <c r="I7" s="599"/>
      <c r="J7" s="599"/>
      <c r="K7" s="617"/>
    </row>
    <row r="8" spans="1:11" ht="21.75" customHeight="1" x14ac:dyDescent="0.2">
      <c r="A8" s="598"/>
      <c r="B8" s="598"/>
      <c r="C8" s="598"/>
      <c r="D8" s="623"/>
      <c r="E8" s="600"/>
      <c r="F8" s="601"/>
      <c r="G8" s="601"/>
      <c r="H8" s="598"/>
      <c r="I8" s="599"/>
      <c r="J8" s="599"/>
      <c r="K8" s="617"/>
    </row>
    <row r="9" spans="1:11" ht="26.25" customHeight="1" x14ac:dyDescent="0.2">
      <c r="A9" s="667" t="s">
        <v>258</v>
      </c>
      <c r="B9" s="667"/>
      <c r="C9" s="667"/>
      <c r="D9" s="667"/>
      <c r="E9" s="667"/>
      <c r="F9" s="667"/>
      <c r="G9" s="667"/>
      <c r="H9" s="667"/>
      <c r="I9" s="667"/>
      <c r="J9" s="667"/>
      <c r="K9" s="244"/>
    </row>
    <row r="10" spans="1:11" ht="16.5" customHeight="1" x14ac:dyDescent="0.2">
      <c r="A10" s="272" t="s">
        <v>150</v>
      </c>
      <c r="B10" s="646" t="s">
        <v>384</v>
      </c>
      <c r="C10" s="646"/>
      <c r="D10" s="646"/>
      <c r="E10" s="646"/>
      <c r="F10" s="646"/>
      <c r="G10" s="646"/>
      <c r="H10" s="646"/>
      <c r="I10" s="646"/>
      <c r="J10" s="646"/>
      <c r="K10" s="120"/>
    </row>
    <row r="11" spans="1:11" ht="17.25" customHeight="1" x14ac:dyDescent="0.2">
      <c r="A11" s="272" t="s">
        <v>150</v>
      </c>
      <c r="B11" s="272" t="s">
        <v>150</v>
      </c>
      <c r="C11" s="646" t="s">
        <v>383</v>
      </c>
      <c r="D11" s="646"/>
      <c r="E11" s="646"/>
      <c r="F11" s="646"/>
      <c r="G11" s="646"/>
      <c r="H11" s="646"/>
      <c r="I11" s="646"/>
      <c r="J11" s="646"/>
      <c r="K11" s="120"/>
    </row>
    <row r="12" spans="1:11" ht="83.25" customHeight="1" x14ac:dyDescent="0.2">
      <c r="A12" s="270" t="s">
        <v>150</v>
      </c>
      <c r="B12" s="270" t="s">
        <v>150</v>
      </c>
      <c r="C12" s="270" t="s">
        <v>150</v>
      </c>
      <c r="D12" s="279" t="s">
        <v>385</v>
      </c>
      <c r="E12" s="412" t="s">
        <v>190</v>
      </c>
      <c r="F12" s="401" t="s">
        <v>720</v>
      </c>
      <c r="G12" s="401" t="s">
        <v>721</v>
      </c>
      <c r="H12" s="279" t="s">
        <v>162</v>
      </c>
      <c r="I12" s="122">
        <v>87.3</v>
      </c>
      <c r="J12" s="279" t="s">
        <v>243</v>
      </c>
      <c r="K12" s="192">
        <v>100</v>
      </c>
    </row>
    <row r="13" spans="1:11" ht="33.75" customHeight="1" x14ac:dyDescent="0.2">
      <c r="A13" s="270" t="s">
        <v>150</v>
      </c>
      <c r="B13" s="270" t="s">
        <v>150</v>
      </c>
      <c r="C13" s="270" t="s">
        <v>152</v>
      </c>
      <c r="D13" s="92" t="s">
        <v>238</v>
      </c>
      <c r="E13" s="290" t="s">
        <v>190</v>
      </c>
      <c r="F13" s="369" t="s">
        <v>722</v>
      </c>
      <c r="G13" s="372" t="s">
        <v>723</v>
      </c>
      <c r="H13" s="282" t="s">
        <v>15</v>
      </c>
      <c r="I13" s="71">
        <v>2.5</v>
      </c>
      <c r="J13" s="151" t="s">
        <v>255</v>
      </c>
      <c r="K13" s="509">
        <v>60</v>
      </c>
    </row>
    <row r="14" spans="1:11" ht="59.25" customHeight="1" x14ac:dyDescent="0.2">
      <c r="A14" s="270" t="s">
        <v>150</v>
      </c>
      <c r="B14" s="270" t="s">
        <v>150</v>
      </c>
      <c r="C14" s="270" t="s">
        <v>153</v>
      </c>
      <c r="D14" s="279" t="s">
        <v>259</v>
      </c>
      <c r="E14" s="399">
        <v>1</v>
      </c>
      <c r="F14" s="394" t="s">
        <v>793</v>
      </c>
      <c r="G14" s="294" t="s">
        <v>707</v>
      </c>
      <c r="H14" s="282" t="s">
        <v>1</v>
      </c>
      <c r="I14" s="71">
        <v>0.1</v>
      </c>
      <c r="J14" s="273" t="s">
        <v>305</v>
      </c>
      <c r="K14" s="192">
        <v>4</v>
      </c>
    </row>
    <row r="15" spans="1:11" ht="42.75" hidden="1" customHeight="1" x14ac:dyDescent="0.2">
      <c r="A15" s="270" t="s">
        <v>150</v>
      </c>
      <c r="B15" s="270" t="s">
        <v>150</v>
      </c>
      <c r="C15" s="270" t="s">
        <v>156</v>
      </c>
      <c r="D15" s="279" t="s">
        <v>572</v>
      </c>
      <c r="E15" s="279"/>
      <c r="F15" s="279"/>
      <c r="G15" s="279"/>
      <c r="H15" s="282" t="s">
        <v>15</v>
      </c>
      <c r="I15" s="71"/>
      <c r="J15" s="278" t="s">
        <v>573</v>
      </c>
      <c r="K15" s="275" t="s">
        <v>583</v>
      </c>
    </row>
    <row r="16" spans="1:11" ht="15.75" customHeight="1" x14ac:dyDescent="0.2">
      <c r="A16" s="298" t="s">
        <v>150</v>
      </c>
      <c r="B16" s="300" t="s">
        <v>150</v>
      </c>
      <c r="C16" s="644" t="s">
        <v>144</v>
      </c>
      <c r="D16" s="644"/>
      <c r="E16" s="644"/>
      <c r="F16" s="644"/>
      <c r="G16" s="644"/>
      <c r="H16" s="644"/>
      <c r="I16" s="106">
        <f>SUM(I12:I15)</f>
        <v>89.899999999999991</v>
      </c>
      <c r="J16" s="301"/>
      <c r="K16" s="301"/>
    </row>
    <row r="17" spans="1:11" ht="15.75" customHeight="1" x14ac:dyDescent="0.2">
      <c r="A17" s="298" t="s">
        <v>150</v>
      </c>
      <c r="B17" s="644" t="s">
        <v>145</v>
      </c>
      <c r="C17" s="644"/>
      <c r="D17" s="644"/>
      <c r="E17" s="644"/>
      <c r="F17" s="644"/>
      <c r="G17" s="644"/>
      <c r="H17" s="644"/>
      <c r="I17" s="106">
        <f t="shared" ref="I17" si="0">+I16</f>
        <v>89.899999999999991</v>
      </c>
      <c r="J17" s="301"/>
      <c r="K17" s="301"/>
    </row>
    <row r="18" spans="1:11" ht="16.5" customHeight="1" x14ac:dyDescent="0.2">
      <c r="A18" s="272" t="s">
        <v>151</v>
      </c>
      <c r="B18" s="646" t="s">
        <v>388</v>
      </c>
      <c r="C18" s="646"/>
      <c r="D18" s="646"/>
      <c r="E18" s="646"/>
      <c r="F18" s="646"/>
      <c r="G18" s="646"/>
      <c r="H18" s="646"/>
      <c r="I18" s="646"/>
      <c r="J18" s="646"/>
      <c r="K18" s="120"/>
    </row>
    <row r="19" spans="1:11" ht="17.25" customHeight="1" x14ac:dyDescent="0.2">
      <c r="A19" s="272" t="s">
        <v>151</v>
      </c>
      <c r="B19" s="272" t="s">
        <v>150</v>
      </c>
      <c r="C19" s="646" t="s">
        <v>518</v>
      </c>
      <c r="D19" s="646"/>
      <c r="E19" s="646"/>
      <c r="F19" s="646"/>
      <c r="G19" s="646"/>
      <c r="H19" s="646"/>
      <c r="I19" s="646"/>
      <c r="J19" s="646"/>
      <c r="K19" s="120"/>
    </row>
    <row r="20" spans="1:11" ht="51.75" customHeight="1" x14ac:dyDescent="0.2">
      <c r="A20" s="271" t="s">
        <v>151</v>
      </c>
      <c r="B20" s="271" t="s">
        <v>150</v>
      </c>
      <c r="C20" s="271" t="s">
        <v>150</v>
      </c>
      <c r="D20" s="279" t="s">
        <v>677</v>
      </c>
      <c r="E20" s="291" t="s">
        <v>190</v>
      </c>
      <c r="F20" s="227" t="s">
        <v>724</v>
      </c>
      <c r="G20" s="227" t="s">
        <v>721</v>
      </c>
      <c r="H20" s="282" t="s">
        <v>1</v>
      </c>
      <c r="I20" s="71">
        <v>44.9</v>
      </c>
      <c r="J20" s="273" t="s">
        <v>250</v>
      </c>
      <c r="K20" s="417">
        <v>6</v>
      </c>
    </row>
    <row r="21" spans="1:11" ht="57.75" customHeight="1" x14ac:dyDescent="0.2">
      <c r="A21" s="271" t="s">
        <v>151</v>
      </c>
      <c r="B21" s="271" t="s">
        <v>150</v>
      </c>
      <c r="C21" s="271" t="s">
        <v>151</v>
      </c>
      <c r="D21" s="279" t="s">
        <v>299</v>
      </c>
      <c r="E21" s="291" t="s">
        <v>190</v>
      </c>
      <c r="F21" s="227" t="s">
        <v>724</v>
      </c>
      <c r="G21" s="227" t="s">
        <v>721</v>
      </c>
      <c r="H21" s="279" t="s">
        <v>1</v>
      </c>
      <c r="I21" s="122">
        <v>20</v>
      </c>
      <c r="J21" s="277" t="s">
        <v>298</v>
      </c>
      <c r="K21" s="192">
        <v>41</v>
      </c>
    </row>
    <row r="22" spans="1:11" ht="42.75" customHeight="1" x14ac:dyDescent="0.2">
      <c r="A22" s="271" t="s">
        <v>151</v>
      </c>
      <c r="B22" s="271" t="s">
        <v>150</v>
      </c>
      <c r="C22" s="271" t="s">
        <v>152</v>
      </c>
      <c r="D22" s="279" t="s">
        <v>328</v>
      </c>
      <c r="E22" s="291" t="s">
        <v>190</v>
      </c>
      <c r="F22" s="227" t="s">
        <v>724</v>
      </c>
      <c r="G22" s="227" t="s">
        <v>721</v>
      </c>
      <c r="H22" s="279" t="s">
        <v>1</v>
      </c>
      <c r="I22" s="122">
        <v>26.2</v>
      </c>
      <c r="J22" s="273" t="s">
        <v>244</v>
      </c>
      <c r="K22" s="417" t="s">
        <v>644</v>
      </c>
    </row>
    <row r="23" spans="1:11" ht="49.5" customHeight="1" x14ac:dyDescent="0.2">
      <c r="A23" s="271" t="s">
        <v>151</v>
      </c>
      <c r="B23" s="271" t="s">
        <v>150</v>
      </c>
      <c r="C23" s="271" t="s">
        <v>153</v>
      </c>
      <c r="D23" s="282" t="s">
        <v>329</v>
      </c>
      <c r="E23" s="291" t="s">
        <v>190</v>
      </c>
      <c r="F23" s="227" t="s">
        <v>724</v>
      </c>
      <c r="G23" s="227" t="s">
        <v>721</v>
      </c>
      <c r="H23" s="279" t="s">
        <v>1</v>
      </c>
      <c r="I23" s="122">
        <v>5.2</v>
      </c>
      <c r="J23" s="273" t="s">
        <v>300</v>
      </c>
      <c r="K23" s="192">
        <v>14500</v>
      </c>
    </row>
    <row r="24" spans="1:11" ht="58.5" customHeight="1" x14ac:dyDescent="0.2">
      <c r="A24" s="271" t="s">
        <v>151</v>
      </c>
      <c r="B24" s="271" t="s">
        <v>150</v>
      </c>
      <c r="C24" s="271" t="s">
        <v>154</v>
      </c>
      <c r="D24" s="282" t="s">
        <v>569</v>
      </c>
      <c r="E24" s="291" t="s">
        <v>190</v>
      </c>
      <c r="F24" s="227" t="s">
        <v>724</v>
      </c>
      <c r="G24" s="227" t="s">
        <v>721</v>
      </c>
      <c r="H24" s="279" t="s">
        <v>1</v>
      </c>
      <c r="I24" s="122">
        <v>96.5</v>
      </c>
      <c r="J24" s="273" t="s">
        <v>251</v>
      </c>
      <c r="K24" s="192">
        <v>3</v>
      </c>
    </row>
    <row r="25" spans="1:11" ht="54.75" customHeight="1" x14ac:dyDescent="0.2">
      <c r="A25" s="271" t="s">
        <v>151</v>
      </c>
      <c r="B25" s="271" t="s">
        <v>150</v>
      </c>
      <c r="C25" s="271" t="s">
        <v>155</v>
      </c>
      <c r="D25" s="273" t="s">
        <v>346</v>
      </c>
      <c r="E25" s="291" t="s">
        <v>190</v>
      </c>
      <c r="F25" s="227" t="s">
        <v>724</v>
      </c>
      <c r="G25" s="227" t="s">
        <v>721</v>
      </c>
      <c r="H25" s="279" t="s">
        <v>1</v>
      </c>
      <c r="I25" s="122">
        <v>6</v>
      </c>
      <c r="J25" s="273" t="s">
        <v>645</v>
      </c>
      <c r="K25" s="192">
        <v>285</v>
      </c>
    </row>
    <row r="26" spans="1:11" ht="50.25" customHeight="1" x14ac:dyDescent="0.2">
      <c r="A26" s="271" t="s">
        <v>151</v>
      </c>
      <c r="B26" s="271" t="s">
        <v>150</v>
      </c>
      <c r="C26" s="271" t="s">
        <v>156</v>
      </c>
      <c r="D26" s="273" t="s">
        <v>519</v>
      </c>
      <c r="E26" s="291" t="s">
        <v>190</v>
      </c>
      <c r="F26" s="227" t="s">
        <v>724</v>
      </c>
      <c r="G26" s="227" t="s">
        <v>721</v>
      </c>
      <c r="H26" s="279" t="s">
        <v>1</v>
      </c>
      <c r="I26" s="122">
        <v>21.1</v>
      </c>
      <c r="J26" s="273" t="s">
        <v>387</v>
      </c>
      <c r="K26" s="192">
        <v>1750</v>
      </c>
    </row>
    <row r="27" spans="1:11" ht="49.5" customHeight="1" x14ac:dyDescent="0.2">
      <c r="A27" s="274" t="s">
        <v>151</v>
      </c>
      <c r="B27" s="274" t="s">
        <v>150</v>
      </c>
      <c r="C27" s="274" t="s">
        <v>157</v>
      </c>
      <c r="D27" s="280" t="s">
        <v>506</v>
      </c>
      <c r="E27" s="291" t="s">
        <v>190</v>
      </c>
      <c r="F27" s="227" t="s">
        <v>724</v>
      </c>
      <c r="G27" s="227" t="s">
        <v>721</v>
      </c>
      <c r="H27" s="279" t="s">
        <v>1</v>
      </c>
      <c r="I27" s="122">
        <v>19.100000000000001</v>
      </c>
      <c r="J27" s="277" t="s">
        <v>507</v>
      </c>
      <c r="K27" s="417">
        <v>1800</v>
      </c>
    </row>
    <row r="28" spans="1:11" ht="57.75" customHeight="1" x14ac:dyDescent="0.2">
      <c r="A28" s="274" t="s">
        <v>151</v>
      </c>
      <c r="B28" s="274" t="s">
        <v>150</v>
      </c>
      <c r="C28" s="274" t="s">
        <v>158</v>
      </c>
      <c r="D28" s="280" t="s">
        <v>584</v>
      </c>
      <c r="E28" s="291" t="s">
        <v>190</v>
      </c>
      <c r="F28" s="227" t="s">
        <v>724</v>
      </c>
      <c r="G28" s="227" t="s">
        <v>721</v>
      </c>
      <c r="H28" s="279" t="s">
        <v>1</v>
      </c>
      <c r="I28" s="122">
        <v>18.2</v>
      </c>
      <c r="J28" s="277" t="s">
        <v>676</v>
      </c>
      <c r="K28" s="417">
        <v>3</v>
      </c>
    </row>
    <row r="29" spans="1:11" ht="42" customHeight="1" x14ac:dyDescent="0.2">
      <c r="A29" s="274" t="s">
        <v>151</v>
      </c>
      <c r="B29" s="274" t="s">
        <v>150</v>
      </c>
      <c r="C29" s="274" t="s">
        <v>159</v>
      </c>
      <c r="D29" s="280" t="s">
        <v>525</v>
      </c>
      <c r="E29" s="291" t="s">
        <v>190</v>
      </c>
      <c r="F29" s="227" t="s">
        <v>724</v>
      </c>
      <c r="G29" s="227" t="s">
        <v>721</v>
      </c>
      <c r="H29" s="279" t="s">
        <v>1</v>
      </c>
      <c r="I29" s="122">
        <v>14</v>
      </c>
      <c r="J29" s="277" t="s">
        <v>563</v>
      </c>
      <c r="K29" s="417">
        <v>1</v>
      </c>
    </row>
    <row r="30" spans="1:11" s="117" customFormat="1" ht="49.5" customHeight="1" x14ac:dyDescent="0.2">
      <c r="A30" s="271" t="s">
        <v>151</v>
      </c>
      <c r="B30" s="271" t="s">
        <v>150</v>
      </c>
      <c r="C30" s="271" t="s">
        <v>160</v>
      </c>
      <c r="D30" s="279" t="s">
        <v>585</v>
      </c>
      <c r="E30" s="291" t="s">
        <v>190</v>
      </c>
      <c r="F30" s="227" t="s">
        <v>724</v>
      </c>
      <c r="G30" s="227" t="s">
        <v>721</v>
      </c>
      <c r="H30" s="279" t="s">
        <v>1</v>
      </c>
      <c r="I30" s="122">
        <v>31.8</v>
      </c>
      <c r="J30" s="277" t="s">
        <v>646</v>
      </c>
      <c r="K30" s="417" t="s">
        <v>589</v>
      </c>
    </row>
    <row r="31" spans="1:11" s="117" customFormat="1" ht="45.75" customHeight="1" x14ac:dyDescent="0.2">
      <c r="A31" s="271" t="s">
        <v>151</v>
      </c>
      <c r="B31" s="271" t="s">
        <v>150</v>
      </c>
      <c r="C31" s="271" t="s">
        <v>161</v>
      </c>
      <c r="D31" s="279" t="s">
        <v>586</v>
      </c>
      <c r="E31" s="291" t="s">
        <v>190</v>
      </c>
      <c r="F31" s="227" t="s">
        <v>724</v>
      </c>
      <c r="G31" s="227" t="s">
        <v>721</v>
      </c>
      <c r="H31" s="279" t="s">
        <v>1</v>
      </c>
      <c r="I31" s="122">
        <v>41.4</v>
      </c>
      <c r="J31" s="278" t="s">
        <v>587</v>
      </c>
      <c r="K31" s="418" t="s">
        <v>588</v>
      </c>
    </row>
    <row r="32" spans="1:11" s="117" customFormat="1" ht="58.5" customHeight="1" x14ac:dyDescent="0.2">
      <c r="A32" s="271" t="s">
        <v>151</v>
      </c>
      <c r="B32" s="271" t="s">
        <v>150</v>
      </c>
      <c r="C32" s="275" t="s">
        <v>2</v>
      </c>
      <c r="D32" s="281" t="s">
        <v>647</v>
      </c>
      <c r="E32" s="291" t="s">
        <v>190</v>
      </c>
      <c r="F32" s="227" t="s">
        <v>724</v>
      </c>
      <c r="G32" s="227" t="s">
        <v>721</v>
      </c>
      <c r="H32" s="279" t="s">
        <v>1</v>
      </c>
      <c r="I32" s="122">
        <v>39</v>
      </c>
      <c r="J32" s="278" t="s">
        <v>590</v>
      </c>
      <c r="K32" s="418">
        <v>30</v>
      </c>
    </row>
    <row r="33" spans="1:12" ht="51.75" customHeight="1" x14ac:dyDescent="0.2">
      <c r="A33" s="271" t="s">
        <v>151</v>
      </c>
      <c r="B33" s="271" t="s">
        <v>150</v>
      </c>
      <c r="C33" s="271" t="s">
        <v>8</v>
      </c>
      <c r="D33" s="282" t="s">
        <v>231</v>
      </c>
      <c r="E33" s="291" t="s">
        <v>190</v>
      </c>
      <c r="F33" s="227" t="s">
        <v>724</v>
      </c>
      <c r="G33" s="227" t="s">
        <v>721</v>
      </c>
      <c r="H33" s="279" t="s">
        <v>1</v>
      </c>
      <c r="I33" s="122">
        <v>3</v>
      </c>
      <c r="J33" s="273" t="s">
        <v>59</v>
      </c>
      <c r="K33" s="192">
        <v>1</v>
      </c>
    </row>
    <row r="34" spans="1:12" ht="73.5" customHeight="1" x14ac:dyDescent="0.2">
      <c r="A34" s="271" t="s">
        <v>151</v>
      </c>
      <c r="B34" s="271" t="s">
        <v>150</v>
      </c>
      <c r="C34" s="271" t="s">
        <v>5</v>
      </c>
      <c r="D34" s="282" t="s">
        <v>976</v>
      </c>
      <c r="E34" s="290" t="s">
        <v>190</v>
      </c>
      <c r="F34" s="372" t="s">
        <v>724</v>
      </c>
      <c r="G34" s="372" t="s">
        <v>721</v>
      </c>
      <c r="H34" s="279" t="s">
        <v>1</v>
      </c>
      <c r="I34" s="122">
        <v>8.3000000000000007</v>
      </c>
      <c r="J34" s="273" t="s">
        <v>977</v>
      </c>
      <c r="K34" s="567" t="s">
        <v>978</v>
      </c>
    </row>
    <row r="35" spans="1:12" ht="15.75" customHeight="1" x14ac:dyDescent="0.2">
      <c r="A35" s="272" t="s">
        <v>151</v>
      </c>
      <c r="B35" s="90" t="s">
        <v>150</v>
      </c>
      <c r="C35" s="644" t="s">
        <v>144</v>
      </c>
      <c r="D35" s="644"/>
      <c r="E35" s="644"/>
      <c r="F35" s="644"/>
      <c r="G35" s="644"/>
      <c r="H35" s="644"/>
      <c r="I35" s="106">
        <f>SUM(I20:I34)</f>
        <v>394.7</v>
      </c>
      <c r="J35" s="121"/>
      <c r="K35" s="510"/>
    </row>
    <row r="36" spans="1:12" ht="15.75" customHeight="1" x14ac:dyDescent="0.2">
      <c r="A36" s="272" t="s">
        <v>151</v>
      </c>
      <c r="B36" s="644" t="s">
        <v>110</v>
      </c>
      <c r="C36" s="644"/>
      <c r="D36" s="644"/>
      <c r="E36" s="644"/>
      <c r="F36" s="644"/>
      <c r="G36" s="644"/>
      <c r="H36" s="644"/>
      <c r="I36" s="106">
        <f t="shared" ref="I36" si="1">+I35</f>
        <v>394.7</v>
      </c>
      <c r="J36" s="304"/>
      <c r="K36" s="301"/>
    </row>
    <row r="37" spans="1:12" ht="17.25" customHeight="1" x14ac:dyDescent="0.2">
      <c r="A37" s="272" t="s">
        <v>152</v>
      </c>
      <c r="B37" s="646" t="s">
        <v>26</v>
      </c>
      <c r="C37" s="646"/>
      <c r="D37" s="646"/>
      <c r="E37" s="646"/>
      <c r="F37" s="646"/>
      <c r="G37" s="646"/>
      <c r="H37" s="646"/>
      <c r="I37" s="646"/>
      <c r="J37" s="646"/>
      <c r="K37" s="120"/>
    </row>
    <row r="38" spans="1:12" ht="15.75" customHeight="1" x14ac:dyDescent="0.2">
      <c r="A38" s="272" t="s">
        <v>152</v>
      </c>
      <c r="B38" s="272" t="s">
        <v>150</v>
      </c>
      <c r="C38" s="646" t="s">
        <v>389</v>
      </c>
      <c r="D38" s="646"/>
      <c r="E38" s="646"/>
      <c r="F38" s="646"/>
      <c r="G38" s="646"/>
      <c r="H38" s="646"/>
      <c r="I38" s="646"/>
      <c r="J38" s="646"/>
      <c r="K38" s="120"/>
    </row>
    <row r="39" spans="1:12" s="75" customFormat="1" ht="87.75" customHeight="1" x14ac:dyDescent="0.2">
      <c r="A39" s="271" t="s">
        <v>152</v>
      </c>
      <c r="B39" s="271" t="s">
        <v>150</v>
      </c>
      <c r="C39" s="271" t="s">
        <v>152</v>
      </c>
      <c r="D39" s="273" t="s">
        <v>301</v>
      </c>
      <c r="E39" s="399">
        <v>1</v>
      </c>
      <c r="F39" s="394" t="s">
        <v>793</v>
      </c>
      <c r="G39" s="294" t="s">
        <v>707</v>
      </c>
      <c r="H39" s="273" t="s">
        <v>1</v>
      </c>
      <c r="I39" s="91">
        <v>6.3</v>
      </c>
      <c r="J39" s="282" t="s">
        <v>282</v>
      </c>
      <c r="K39" s="271" t="s">
        <v>386</v>
      </c>
    </row>
    <row r="40" spans="1:12" ht="28.5" customHeight="1" x14ac:dyDescent="0.2">
      <c r="A40" s="642" t="s">
        <v>152</v>
      </c>
      <c r="B40" s="642" t="s">
        <v>150</v>
      </c>
      <c r="C40" s="642" t="s">
        <v>153</v>
      </c>
      <c r="D40" s="653" t="s">
        <v>362</v>
      </c>
      <c r="E40" s="625">
        <v>1</v>
      </c>
      <c r="F40" s="606" t="s">
        <v>726</v>
      </c>
      <c r="G40" s="606" t="s">
        <v>725</v>
      </c>
      <c r="H40" s="273" t="s">
        <v>3</v>
      </c>
      <c r="I40" s="91">
        <v>22</v>
      </c>
      <c r="J40" s="653" t="s">
        <v>465</v>
      </c>
      <c r="K40" s="640">
        <v>1152</v>
      </c>
    </row>
    <row r="41" spans="1:12" ht="28.5" customHeight="1" x14ac:dyDescent="0.2">
      <c r="A41" s="643"/>
      <c r="B41" s="643"/>
      <c r="C41" s="643"/>
      <c r="D41" s="654"/>
      <c r="E41" s="662"/>
      <c r="F41" s="655"/>
      <c r="G41" s="655"/>
      <c r="H41" s="273" t="s">
        <v>4</v>
      </c>
      <c r="I41" s="91">
        <v>4</v>
      </c>
      <c r="J41" s="654"/>
      <c r="K41" s="641"/>
    </row>
    <row r="42" spans="1:12" ht="72.75" customHeight="1" x14ac:dyDescent="0.2">
      <c r="A42" s="275" t="s">
        <v>152</v>
      </c>
      <c r="B42" s="275" t="s">
        <v>150</v>
      </c>
      <c r="C42" s="275" t="s">
        <v>154</v>
      </c>
      <c r="D42" s="278" t="s">
        <v>574</v>
      </c>
      <c r="E42" s="399">
        <v>1</v>
      </c>
      <c r="F42" s="391" t="s">
        <v>829</v>
      </c>
      <c r="G42" s="391" t="s">
        <v>727</v>
      </c>
      <c r="H42" s="273" t="s">
        <v>1</v>
      </c>
      <c r="I42" s="91">
        <v>6.7</v>
      </c>
      <c r="J42" s="278" t="s">
        <v>575</v>
      </c>
      <c r="K42" s="418" t="s">
        <v>576</v>
      </c>
    </row>
    <row r="43" spans="1:12" ht="18" customHeight="1" x14ac:dyDescent="0.2">
      <c r="A43" s="272" t="s">
        <v>152</v>
      </c>
      <c r="B43" s="276" t="s">
        <v>150</v>
      </c>
      <c r="C43" s="644" t="s">
        <v>120</v>
      </c>
      <c r="D43" s="644"/>
      <c r="E43" s="644"/>
      <c r="F43" s="644"/>
      <c r="G43" s="644"/>
      <c r="H43" s="644"/>
      <c r="I43" s="106">
        <f>SUM(I39:I42)</f>
        <v>39</v>
      </c>
      <c r="J43" s="196"/>
      <c r="K43" s="510"/>
    </row>
    <row r="44" spans="1:12" ht="18.75" customHeight="1" x14ac:dyDescent="0.2">
      <c r="A44" s="272" t="s">
        <v>152</v>
      </c>
      <c r="B44" s="644" t="s">
        <v>110</v>
      </c>
      <c r="C44" s="644"/>
      <c r="D44" s="644"/>
      <c r="E44" s="644"/>
      <c r="F44" s="644"/>
      <c r="G44" s="644"/>
      <c r="H44" s="644"/>
      <c r="I44" s="106">
        <f t="shared" ref="I44" si="2">+I43</f>
        <v>39</v>
      </c>
      <c r="J44" s="196"/>
      <c r="K44" s="510"/>
    </row>
    <row r="45" spans="1:12" s="148" customFormat="1" ht="20.25" customHeight="1" x14ac:dyDescent="0.25">
      <c r="A45" s="659" t="s">
        <v>146</v>
      </c>
      <c r="B45" s="660"/>
      <c r="C45" s="660"/>
      <c r="D45" s="660"/>
      <c r="E45" s="660"/>
      <c r="F45" s="660"/>
      <c r="G45" s="660"/>
      <c r="H45" s="661"/>
      <c r="I45" s="197">
        <f>+I44+I36+I17</f>
        <v>523.6</v>
      </c>
      <c r="J45" s="195"/>
      <c r="K45" s="231"/>
    </row>
    <row r="46" spans="1:12" ht="16.5" customHeight="1" x14ac:dyDescent="0.2">
      <c r="A46" s="647" t="s">
        <v>165</v>
      </c>
      <c r="B46" s="648"/>
      <c r="C46" s="648"/>
      <c r="D46" s="648"/>
      <c r="E46" s="648"/>
      <c r="F46" s="648"/>
      <c r="G46" s="648"/>
      <c r="H46" s="649"/>
      <c r="I46" s="196">
        <f>+I45-I47-I54</f>
        <v>0</v>
      </c>
      <c r="J46" s="195"/>
      <c r="K46" s="231"/>
    </row>
    <row r="47" spans="1:12" ht="20.25" customHeight="1" x14ac:dyDescent="0.2">
      <c r="A47" s="656" t="s">
        <v>17</v>
      </c>
      <c r="B47" s="657"/>
      <c r="C47" s="657"/>
      <c r="D47" s="657"/>
      <c r="E47" s="657"/>
      <c r="F47" s="657"/>
      <c r="G47" s="657"/>
      <c r="H47" s="658"/>
      <c r="I47" s="168">
        <f t="shared" ref="I47" si="3">SUM(I48:I53)</f>
        <v>497.6</v>
      </c>
      <c r="J47" s="195"/>
      <c r="K47" s="231"/>
    </row>
    <row r="48" spans="1:12" ht="15.75" customHeight="1" x14ac:dyDescent="0.2">
      <c r="A48" s="650" t="s">
        <v>208</v>
      </c>
      <c r="B48" s="651"/>
      <c r="C48" s="651"/>
      <c r="D48" s="651"/>
      <c r="E48" s="651"/>
      <c r="F48" s="651"/>
      <c r="G48" s="651"/>
      <c r="H48" s="652"/>
      <c r="I48" s="97">
        <f>+I42+I39+I33+I32+I31+I30+I29+I28+I26+I27+I25+I24+I23+I22+I21+I20+I14+I34</f>
        <v>407.8</v>
      </c>
      <c r="J48" s="195">
        <f>+I48+I50</f>
        <v>495.1</v>
      </c>
      <c r="K48" s="511"/>
      <c r="L48" s="568"/>
    </row>
    <row r="49" spans="1:11" ht="15.75" customHeight="1" x14ac:dyDescent="0.2">
      <c r="A49" s="650" t="s">
        <v>209</v>
      </c>
      <c r="B49" s="651"/>
      <c r="C49" s="651"/>
      <c r="D49" s="651"/>
      <c r="E49" s="651"/>
      <c r="F49" s="651"/>
      <c r="G49" s="651"/>
      <c r="H49" s="652"/>
      <c r="I49" s="98">
        <f>+I15+I13</f>
        <v>2.5</v>
      </c>
      <c r="J49" s="195"/>
      <c r="K49" s="511"/>
    </row>
    <row r="50" spans="1:11" ht="12.75" x14ac:dyDescent="0.2">
      <c r="A50" s="650" t="s">
        <v>210</v>
      </c>
      <c r="B50" s="651"/>
      <c r="C50" s="651"/>
      <c r="D50" s="651"/>
      <c r="E50" s="651"/>
      <c r="F50" s="651"/>
      <c r="G50" s="651"/>
      <c r="H50" s="652"/>
      <c r="I50" s="98">
        <f>+I12</f>
        <v>87.3</v>
      </c>
      <c r="J50" s="195"/>
      <c r="K50" s="231"/>
    </row>
    <row r="51" spans="1:11" ht="12.75" x14ac:dyDescent="0.2">
      <c r="A51" s="650" t="s">
        <v>211</v>
      </c>
      <c r="B51" s="651"/>
      <c r="C51" s="651"/>
      <c r="D51" s="651"/>
      <c r="E51" s="651"/>
      <c r="F51" s="651"/>
      <c r="G51" s="651"/>
      <c r="H51" s="652"/>
      <c r="I51" s="98"/>
      <c r="J51" s="195"/>
      <c r="K51" s="231"/>
    </row>
    <row r="52" spans="1:11" ht="12.75" x14ac:dyDescent="0.2">
      <c r="A52" s="650" t="s">
        <v>212</v>
      </c>
      <c r="B52" s="651"/>
      <c r="C52" s="651"/>
      <c r="D52" s="651"/>
      <c r="E52" s="651"/>
      <c r="F52" s="651"/>
      <c r="G52" s="651"/>
      <c r="H52" s="652"/>
      <c r="I52" s="98"/>
      <c r="J52" s="195"/>
      <c r="K52" s="231"/>
    </row>
    <row r="53" spans="1:11" ht="12.75" x14ac:dyDescent="0.2">
      <c r="A53" s="650" t="s">
        <v>213</v>
      </c>
      <c r="B53" s="651"/>
      <c r="C53" s="651"/>
      <c r="D53" s="651"/>
      <c r="E53" s="651"/>
      <c r="F53" s="651"/>
      <c r="G53" s="651"/>
      <c r="H53" s="652"/>
      <c r="I53" s="98"/>
      <c r="J53" s="195"/>
      <c r="K53" s="231"/>
    </row>
    <row r="54" spans="1:11" ht="16.5" customHeight="1" x14ac:dyDescent="0.2">
      <c r="A54" s="664" t="s">
        <v>16</v>
      </c>
      <c r="B54" s="665"/>
      <c r="C54" s="665"/>
      <c r="D54" s="665"/>
      <c r="E54" s="665"/>
      <c r="F54" s="665"/>
      <c r="G54" s="665"/>
      <c r="H54" s="666"/>
      <c r="I54" s="168">
        <f t="shared" ref="I54" si="4">SUM(I55:I58)</f>
        <v>26</v>
      </c>
      <c r="J54" s="195"/>
      <c r="K54" s="231"/>
    </row>
    <row r="55" spans="1:11" ht="12.75" x14ac:dyDescent="0.2">
      <c r="A55" s="650" t="s">
        <v>214</v>
      </c>
      <c r="B55" s="651"/>
      <c r="C55" s="651"/>
      <c r="D55" s="651"/>
      <c r="E55" s="651"/>
      <c r="F55" s="651"/>
      <c r="G55" s="651"/>
      <c r="H55" s="652"/>
      <c r="I55" s="98">
        <f>+I40</f>
        <v>22</v>
      </c>
      <c r="J55" s="195"/>
      <c r="K55" s="231"/>
    </row>
    <row r="56" spans="1:11" ht="12.75" x14ac:dyDescent="0.2">
      <c r="A56" s="650" t="s">
        <v>215</v>
      </c>
      <c r="B56" s="651"/>
      <c r="C56" s="651"/>
      <c r="D56" s="651"/>
      <c r="E56" s="651"/>
      <c r="F56" s="651"/>
      <c r="G56" s="651"/>
      <c r="H56" s="652"/>
      <c r="I56" s="98">
        <f>+I41</f>
        <v>4</v>
      </c>
      <c r="J56" s="195"/>
      <c r="K56" s="231"/>
    </row>
    <row r="57" spans="1:11" ht="12.75" x14ac:dyDescent="0.2">
      <c r="A57" s="650" t="s">
        <v>216</v>
      </c>
      <c r="B57" s="651"/>
      <c r="C57" s="651"/>
      <c r="D57" s="651"/>
      <c r="E57" s="651"/>
      <c r="F57" s="651"/>
      <c r="G57" s="651"/>
      <c r="H57" s="652"/>
      <c r="I57" s="98"/>
      <c r="J57" s="195"/>
      <c r="K57" s="231"/>
    </row>
    <row r="58" spans="1:11" ht="12.75" x14ac:dyDescent="0.2">
      <c r="A58" s="650" t="s">
        <v>217</v>
      </c>
      <c r="B58" s="651"/>
      <c r="C58" s="651"/>
      <c r="D58" s="651"/>
      <c r="E58" s="651"/>
      <c r="F58" s="651"/>
      <c r="G58" s="651"/>
      <c r="H58" s="652"/>
      <c r="I58" s="98"/>
      <c r="J58" s="195"/>
      <c r="K58" s="231"/>
    </row>
  </sheetData>
  <mergeCells count="50">
    <mergeCell ref="B36:H36"/>
    <mergeCell ref="J5:J8"/>
    <mergeCell ref="A9:J9"/>
    <mergeCell ref="D4:D8"/>
    <mergeCell ref="G4:G8"/>
    <mergeCell ref="J3:K3"/>
    <mergeCell ref="A58:H58"/>
    <mergeCell ref="A52:H52"/>
    <mergeCell ref="A51:H51"/>
    <mergeCell ref="A57:H57"/>
    <mergeCell ref="A53:H53"/>
    <mergeCell ref="A54:H54"/>
    <mergeCell ref="A55:H55"/>
    <mergeCell ref="C38:J38"/>
    <mergeCell ref="K6:K8"/>
    <mergeCell ref="C35:H35"/>
    <mergeCell ref="B18:J18"/>
    <mergeCell ref="B37:J37"/>
    <mergeCell ref="C11:J11"/>
    <mergeCell ref="B4:B8"/>
    <mergeCell ref="B44:H44"/>
    <mergeCell ref="A46:H46"/>
    <mergeCell ref="A56:H56"/>
    <mergeCell ref="D40:D41"/>
    <mergeCell ref="J40:J41"/>
    <mergeCell ref="F40:F41"/>
    <mergeCell ref="G40:G41"/>
    <mergeCell ref="A49:H49"/>
    <mergeCell ref="A48:H48"/>
    <mergeCell ref="A50:H50"/>
    <mergeCell ref="A47:H47"/>
    <mergeCell ref="A45:H45"/>
    <mergeCell ref="B40:B41"/>
    <mergeCell ref="E40:E41"/>
    <mergeCell ref="H1:K1"/>
    <mergeCell ref="K40:K41"/>
    <mergeCell ref="C40:C41"/>
    <mergeCell ref="C43:H43"/>
    <mergeCell ref="A40:A41"/>
    <mergeCell ref="A2:J2"/>
    <mergeCell ref="C4:C8"/>
    <mergeCell ref="C19:J19"/>
    <mergeCell ref="A4:A8"/>
    <mergeCell ref="B10:J10"/>
    <mergeCell ref="H4:H8"/>
    <mergeCell ref="C16:H16"/>
    <mergeCell ref="B17:H17"/>
    <mergeCell ref="I4:I8"/>
    <mergeCell ref="E4:E8"/>
    <mergeCell ref="F4:F8"/>
  </mergeCells>
  <phoneticPr fontId="17" type="noConversion"/>
  <pageMargins left="0.19685039370078741" right="0.19685039370078741" top="0.51181102362204722" bottom="0.19685039370078741" header="0" footer="0"/>
  <pageSetup paperSize="9" scale="85"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pageSetUpPr fitToPage="1"/>
  </sheetPr>
  <dimension ref="A1:AR83"/>
  <sheetViews>
    <sheetView zoomScale="70" zoomScaleNormal="70" workbookViewId="0">
      <pane ySplit="7" topLeftCell="A19" activePane="bottomLeft" state="frozen"/>
      <selection activeCell="H12" sqref="H12:H17"/>
      <selection pane="bottomLeft" activeCell="F24" sqref="F24"/>
    </sheetView>
  </sheetViews>
  <sheetFormatPr defaultColWidth="9.140625" defaultRowHeight="12.75" x14ac:dyDescent="0.2"/>
  <cols>
    <col min="1" max="1" width="3.140625" style="208" customWidth="1"/>
    <col min="2" max="2" width="3.42578125" style="208" customWidth="1"/>
    <col min="3" max="3" width="3.28515625" style="208" customWidth="1"/>
    <col min="4" max="4" width="36.85546875" style="208" customWidth="1"/>
    <col min="5" max="5" width="5.85546875" style="415" customWidth="1"/>
    <col min="6" max="6" width="33" style="415" customWidth="1"/>
    <col min="7" max="7" width="26" style="415" customWidth="1"/>
    <col min="8" max="8" width="8.7109375" style="208" customWidth="1"/>
    <col min="9" max="9" width="12.7109375" style="155" customWidth="1"/>
    <col min="10" max="10" width="28.85546875" style="155" customWidth="1"/>
    <col min="11" max="11" width="7.42578125" style="520" customWidth="1"/>
    <col min="12" max="16384" width="9.140625" style="203"/>
  </cols>
  <sheetData>
    <row r="1" spans="1:44" ht="81.75" hidden="1" customHeight="1" x14ac:dyDescent="0.2">
      <c r="A1" s="133"/>
      <c r="B1" s="133"/>
      <c r="C1" s="133"/>
      <c r="D1" s="133"/>
      <c r="E1" s="413"/>
      <c r="F1" s="413"/>
      <c r="G1" s="413"/>
      <c r="H1" s="133"/>
      <c r="I1" s="593" t="s">
        <v>1010</v>
      </c>
      <c r="J1" s="593"/>
      <c r="K1" s="593"/>
      <c r="L1" s="569"/>
    </row>
    <row r="2" spans="1:44" ht="21.75" customHeight="1" x14ac:dyDescent="0.2">
      <c r="A2" s="701"/>
      <c r="B2" s="701"/>
      <c r="C2" s="701"/>
      <c r="D2" s="701"/>
      <c r="E2" s="701"/>
      <c r="F2" s="701"/>
      <c r="G2" s="701"/>
      <c r="H2" s="701"/>
      <c r="I2" s="701"/>
      <c r="J2" s="701"/>
      <c r="K2" s="701"/>
    </row>
    <row r="3" spans="1:44" s="205" customFormat="1" ht="31.5" customHeight="1" x14ac:dyDescent="0.2">
      <c r="A3" s="598" t="s">
        <v>139</v>
      </c>
      <c r="B3" s="598" t="s">
        <v>140</v>
      </c>
      <c r="C3" s="598" t="s">
        <v>141</v>
      </c>
      <c r="D3" s="623" t="s">
        <v>142</v>
      </c>
      <c r="E3" s="600" t="s">
        <v>701</v>
      </c>
      <c r="F3" s="601" t="s">
        <v>702</v>
      </c>
      <c r="G3" s="601" t="s">
        <v>703</v>
      </c>
      <c r="H3" s="680" t="s">
        <v>138</v>
      </c>
      <c r="I3" s="599" t="s">
        <v>712</v>
      </c>
      <c r="J3" s="368" t="s">
        <v>704</v>
      </c>
      <c r="K3" s="368"/>
      <c r="L3" s="204"/>
      <c r="M3" s="204"/>
      <c r="N3" s="204"/>
      <c r="O3" s="204"/>
      <c r="P3" s="204"/>
      <c r="Q3" s="204"/>
      <c r="R3" s="204"/>
      <c r="S3" s="204"/>
      <c r="T3" s="204"/>
      <c r="U3" s="204"/>
      <c r="V3" s="204"/>
      <c r="W3" s="204"/>
      <c r="X3" s="204"/>
      <c r="Y3" s="204"/>
      <c r="Z3" s="204"/>
      <c r="AA3" s="204"/>
      <c r="AB3" s="204"/>
      <c r="AC3" s="204"/>
      <c r="AD3" s="204"/>
      <c r="AE3" s="204"/>
      <c r="AF3" s="204"/>
      <c r="AG3" s="204"/>
      <c r="AH3" s="204"/>
      <c r="AI3" s="204"/>
      <c r="AJ3" s="204"/>
      <c r="AK3" s="204"/>
      <c r="AL3" s="204"/>
      <c r="AM3" s="204"/>
      <c r="AN3" s="204"/>
      <c r="AO3" s="204"/>
      <c r="AP3" s="204"/>
      <c r="AQ3" s="204"/>
      <c r="AR3" s="204"/>
    </row>
    <row r="4" spans="1:44" s="205" customFormat="1" ht="18.75" customHeight="1" x14ac:dyDescent="0.2">
      <c r="A4" s="598"/>
      <c r="B4" s="598"/>
      <c r="C4" s="598"/>
      <c r="D4" s="623"/>
      <c r="E4" s="600"/>
      <c r="F4" s="601"/>
      <c r="G4" s="601"/>
      <c r="H4" s="680"/>
      <c r="I4" s="599"/>
      <c r="J4" s="599" t="s">
        <v>143</v>
      </c>
      <c r="K4" s="368"/>
      <c r="L4" s="204"/>
      <c r="M4" s="204"/>
      <c r="N4" s="204"/>
      <c r="O4" s="204"/>
      <c r="P4" s="204"/>
      <c r="Q4" s="204"/>
      <c r="R4" s="204"/>
      <c r="S4" s="204"/>
      <c r="T4" s="204"/>
      <c r="U4" s="204"/>
      <c r="V4" s="204"/>
      <c r="W4" s="204"/>
      <c r="X4" s="204"/>
      <c r="Y4" s="204"/>
      <c r="Z4" s="204"/>
      <c r="AA4" s="204"/>
      <c r="AB4" s="204"/>
      <c r="AC4" s="204"/>
      <c r="AD4" s="204"/>
      <c r="AE4" s="204"/>
      <c r="AF4" s="204"/>
      <c r="AG4" s="204"/>
      <c r="AH4" s="204"/>
      <c r="AI4" s="204"/>
      <c r="AJ4" s="204"/>
      <c r="AK4" s="204"/>
      <c r="AL4" s="204"/>
      <c r="AM4" s="204"/>
      <c r="AN4" s="204"/>
      <c r="AO4" s="204"/>
      <c r="AP4" s="204"/>
      <c r="AQ4" s="204"/>
      <c r="AR4" s="204"/>
    </row>
    <row r="5" spans="1:44" s="205" customFormat="1" ht="15" customHeight="1" x14ac:dyDescent="0.2">
      <c r="A5" s="598"/>
      <c r="B5" s="598"/>
      <c r="C5" s="598"/>
      <c r="D5" s="623"/>
      <c r="E5" s="600"/>
      <c r="F5" s="601"/>
      <c r="G5" s="601"/>
      <c r="H5" s="680"/>
      <c r="I5" s="599"/>
      <c r="J5" s="599"/>
      <c r="K5" s="617" t="s">
        <v>364</v>
      </c>
      <c r="L5" s="204"/>
      <c r="M5" s="204"/>
      <c r="N5" s="204"/>
      <c r="O5" s="204"/>
      <c r="P5" s="204"/>
      <c r="Q5" s="204"/>
      <c r="R5" s="204"/>
      <c r="S5" s="204"/>
      <c r="T5" s="204"/>
      <c r="U5" s="204"/>
      <c r="V5" s="204"/>
      <c r="W5" s="204"/>
      <c r="X5" s="204"/>
      <c r="Y5" s="204"/>
      <c r="Z5" s="204"/>
      <c r="AA5" s="204"/>
      <c r="AB5" s="204"/>
      <c r="AC5" s="204"/>
      <c r="AD5" s="204"/>
      <c r="AE5" s="204"/>
      <c r="AF5" s="204"/>
      <c r="AG5" s="204"/>
      <c r="AH5" s="204"/>
      <c r="AI5" s="204"/>
      <c r="AJ5" s="204"/>
      <c r="AK5" s="204"/>
      <c r="AL5" s="204"/>
      <c r="AM5" s="204"/>
      <c r="AN5" s="204"/>
      <c r="AO5" s="204"/>
      <c r="AP5" s="204"/>
      <c r="AQ5" s="204"/>
      <c r="AR5" s="204"/>
    </row>
    <row r="6" spans="1:44" s="205" customFormat="1" ht="85.5" customHeight="1" x14ac:dyDescent="0.2">
      <c r="A6" s="598"/>
      <c r="B6" s="598"/>
      <c r="C6" s="598"/>
      <c r="D6" s="623"/>
      <c r="E6" s="600"/>
      <c r="F6" s="601"/>
      <c r="G6" s="601"/>
      <c r="H6" s="680"/>
      <c r="I6" s="599"/>
      <c r="J6" s="599"/>
      <c r="K6" s="617"/>
      <c r="L6" s="204"/>
      <c r="M6" s="204"/>
      <c r="N6" s="204"/>
      <c r="O6" s="204"/>
      <c r="P6" s="204"/>
      <c r="Q6" s="204"/>
      <c r="R6" s="204"/>
      <c r="S6" s="204"/>
      <c r="T6" s="204"/>
      <c r="U6" s="204"/>
      <c r="V6" s="204"/>
      <c r="W6" s="204"/>
      <c r="X6" s="204"/>
      <c r="Y6" s="204"/>
      <c r="Z6" s="204"/>
      <c r="AA6" s="204"/>
      <c r="AB6" s="204"/>
      <c r="AC6" s="204"/>
      <c r="AD6" s="204"/>
      <c r="AE6" s="204"/>
      <c r="AF6" s="204"/>
      <c r="AG6" s="204"/>
      <c r="AH6" s="204"/>
      <c r="AI6" s="204"/>
      <c r="AJ6" s="204"/>
      <c r="AK6" s="204"/>
      <c r="AL6" s="204"/>
      <c r="AM6" s="204"/>
      <c r="AN6" s="204"/>
      <c r="AO6" s="204"/>
      <c r="AP6" s="204"/>
      <c r="AQ6" s="204"/>
      <c r="AR6" s="204"/>
    </row>
    <row r="7" spans="1:44" s="205" customFormat="1" ht="19.5" customHeight="1" x14ac:dyDescent="0.2">
      <c r="A7" s="598"/>
      <c r="B7" s="598"/>
      <c r="C7" s="598"/>
      <c r="D7" s="623"/>
      <c r="E7" s="600"/>
      <c r="F7" s="601"/>
      <c r="G7" s="601"/>
      <c r="H7" s="680"/>
      <c r="I7" s="599"/>
      <c r="J7" s="599"/>
      <c r="K7" s="617"/>
      <c r="L7" s="204"/>
      <c r="M7" s="204"/>
      <c r="N7" s="204"/>
      <c r="O7" s="204"/>
      <c r="P7" s="204"/>
      <c r="Q7" s="204"/>
      <c r="R7" s="204"/>
      <c r="S7" s="204"/>
      <c r="T7" s="204"/>
      <c r="U7" s="204"/>
      <c r="V7" s="204"/>
      <c r="W7" s="204"/>
      <c r="X7" s="204"/>
      <c r="Y7" s="204"/>
      <c r="Z7" s="204"/>
      <c r="AA7" s="204"/>
      <c r="AB7" s="204"/>
      <c r="AC7" s="204"/>
      <c r="AD7" s="204"/>
      <c r="AE7" s="204"/>
      <c r="AF7" s="204"/>
      <c r="AG7" s="204"/>
      <c r="AH7" s="204"/>
      <c r="AI7" s="204"/>
      <c r="AJ7" s="204"/>
      <c r="AK7" s="204"/>
      <c r="AL7" s="204"/>
      <c r="AM7" s="204"/>
      <c r="AN7" s="204"/>
      <c r="AO7" s="204"/>
      <c r="AP7" s="204"/>
      <c r="AQ7" s="204"/>
      <c r="AR7" s="204"/>
    </row>
    <row r="8" spans="1:44" s="204" customFormat="1" ht="25.5" customHeight="1" x14ac:dyDescent="0.2">
      <c r="A8" s="667" t="s">
        <v>260</v>
      </c>
      <c r="B8" s="667"/>
      <c r="C8" s="667"/>
      <c r="D8" s="667"/>
      <c r="E8" s="667"/>
      <c r="F8" s="667"/>
      <c r="G8" s="667"/>
      <c r="H8" s="667"/>
      <c r="I8" s="667"/>
      <c r="J8" s="667"/>
      <c r="K8" s="244"/>
    </row>
    <row r="9" spans="1:44" s="204" customFormat="1" ht="15.75" customHeight="1" x14ac:dyDescent="0.2">
      <c r="A9" s="90" t="s">
        <v>150</v>
      </c>
      <c r="B9" s="646" t="s">
        <v>447</v>
      </c>
      <c r="C9" s="646"/>
      <c r="D9" s="646"/>
      <c r="E9" s="646"/>
      <c r="F9" s="646"/>
      <c r="G9" s="646"/>
      <c r="H9" s="646"/>
      <c r="I9" s="646"/>
      <c r="J9" s="646"/>
      <c r="K9" s="120"/>
    </row>
    <row r="10" spans="1:44" s="204" customFormat="1" ht="16.5" customHeight="1" x14ac:dyDescent="0.2">
      <c r="A10" s="90" t="s">
        <v>150</v>
      </c>
      <c r="B10" s="272" t="s">
        <v>150</v>
      </c>
      <c r="C10" s="646" t="s">
        <v>61</v>
      </c>
      <c r="D10" s="646"/>
      <c r="E10" s="646"/>
      <c r="F10" s="646"/>
      <c r="G10" s="646"/>
      <c r="H10" s="646"/>
      <c r="I10" s="646"/>
      <c r="J10" s="646"/>
      <c r="K10" s="120"/>
    </row>
    <row r="11" spans="1:44" ht="27.75" customHeight="1" x14ac:dyDescent="0.2">
      <c r="A11" s="685" t="s">
        <v>150</v>
      </c>
      <c r="B11" s="685" t="s">
        <v>150</v>
      </c>
      <c r="C11" s="685" t="s">
        <v>150</v>
      </c>
      <c r="D11" s="681" t="s">
        <v>45</v>
      </c>
      <c r="E11" s="668" t="s">
        <v>190</v>
      </c>
      <c r="F11" s="688" t="s">
        <v>730</v>
      </c>
      <c r="G11" s="688" t="s">
        <v>723</v>
      </c>
      <c r="H11" s="298" t="s">
        <v>15</v>
      </c>
      <c r="I11" s="315">
        <v>4.5</v>
      </c>
      <c r="J11" s="681" t="s">
        <v>121</v>
      </c>
      <c r="K11" s="679" t="s">
        <v>534</v>
      </c>
    </row>
    <row r="12" spans="1:44" ht="30.75" customHeight="1" x14ac:dyDescent="0.2">
      <c r="A12" s="685"/>
      <c r="B12" s="685"/>
      <c r="C12" s="685"/>
      <c r="D12" s="681"/>
      <c r="E12" s="669"/>
      <c r="F12" s="689"/>
      <c r="G12" s="689"/>
      <c r="H12" s="298" t="s">
        <v>1</v>
      </c>
      <c r="I12" s="315">
        <v>656.3</v>
      </c>
      <c r="J12" s="681"/>
      <c r="K12" s="679"/>
    </row>
    <row r="13" spans="1:44" ht="34.5" customHeight="1" x14ac:dyDescent="0.2">
      <c r="A13" s="685" t="s">
        <v>150</v>
      </c>
      <c r="B13" s="685" t="s">
        <v>150</v>
      </c>
      <c r="C13" s="685" t="s">
        <v>151</v>
      </c>
      <c r="D13" s="681" t="s">
        <v>107</v>
      </c>
      <c r="E13" s="668" t="s">
        <v>190</v>
      </c>
      <c r="F13" s="688" t="s">
        <v>731</v>
      </c>
      <c r="G13" s="698" t="s">
        <v>935</v>
      </c>
      <c r="H13" s="681" t="s">
        <v>15</v>
      </c>
      <c r="I13" s="686">
        <v>942.5</v>
      </c>
      <c r="J13" s="304" t="s">
        <v>122</v>
      </c>
      <c r="K13" s="192">
        <v>2300</v>
      </c>
    </row>
    <row r="14" spans="1:44" ht="29.25" customHeight="1" x14ac:dyDescent="0.2">
      <c r="A14" s="685"/>
      <c r="B14" s="685"/>
      <c r="C14" s="685"/>
      <c r="D14" s="681"/>
      <c r="E14" s="669"/>
      <c r="F14" s="689"/>
      <c r="G14" s="698"/>
      <c r="H14" s="681"/>
      <c r="I14" s="687"/>
      <c r="J14" s="304" t="s">
        <v>123</v>
      </c>
      <c r="K14" s="192">
        <v>1250</v>
      </c>
    </row>
    <row r="15" spans="1:44" ht="82.5" customHeight="1" x14ac:dyDescent="0.2">
      <c r="A15" s="297" t="s">
        <v>150</v>
      </c>
      <c r="B15" s="297" t="s">
        <v>150</v>
      </c>
      <c r="C15" s="297" t="s">
        <v>152</v>
      </c>
      <c r="D15" s="298" t="s">
        <v>62</v>
      </c>
      <c r="E15" s="291" t="s">
        <v>190</v>
      </c>
      <c r="F15" s="227" t="s">
        <v>732</v>
      </c>
      <c r="G15" s="227" t="s">
        <v>723</v>
      </c>
      <c r="H15" s="279" t="s">
        <v>15</v>
      </c>
      <c r="I15" s="316">
        <v>380.5</v>
      </c>
      <c r="J15" s="317" t="s">
        <v>593</v>
      </c>
      <c r="K15" s="271" t="s">
        <v>594</v>
      </c>
    </row>
    <row r="16" spans="1:44" ht="42.75" customHeight="1" x14ac:dyDescent="0.2">
      <c r="A16" s="173" t="s">
        <v>150</v>
      </c>
      <c r="B16" s="298" t="s">
        <v>150</v>
      </c>
      <c r="C16" s="318" t="s">
        <v>154</v>
      </c>
      <c r="D16" s="173" t="s">
        <v>63</v>
      </c>
      <c r="E16" s="291" t="s">
        <v>190</v>
      </c>
      <c r="F16" s="403" t="s">
        <v>733</v>
      </c>
      <c r="G16" s="372" t="s">
        <v>706</v>
      </c>
      <c r="H16" s="318" t="s">
        <v>1</v>
      </c>
      <c r="I16" s="91">
        <v>68</v>
      </c>
      <c r="J16" s="319" t="s">
        <v>124</v>
      </c>
      <c r="K16" s="271" t="s">
        <v>595</v>
      </c>
    </row>
    <row r="17" spans="1:11" ht="43.5" customHeight="1" x14ac:dyDescent="0.2">
      <c r="A17" s="173" t="s">
        <v>150</v>
      </c>
      <c r="B17" s="298" t="s">
        <v>150</v>
      </c>
      <c r="C17" s="318" t="s">
        <v>155</v>
      </c>
      <c r="D17" s="173" t="s">
        <v>64</v>
      </c>
      <c r="E17" s="291" t="s">
        <v>190</v>
      </c>
      <c r="F17" s="403" t="s">
        <v>734</v>
      </c>
      <c r="G17" s="372" t="s">
        <v>735</v>
      </c>
      <c r="H17" s="318" t="s">
        <v>1</v>
      </c>
      <c r="I17" s="91">
        <v>233.8</v>
      </c>
      <c r="J17" s="304" t="s">
        <v>122</v>
      </c>
      <c r="K17" s="192">
        <v>2300</v>
      </c>
    </row>
    <row r="18" spans="1:11" ht="28.5" customHeight="1" x14ac:dyDescent="0.2">
      <c r="A18" s="674" t="s">
        <v>150</v>
      </c>
      <c r="B18" s="674" t="s">
        <v>150</v>
      </c>
      <c r="C18" s="672" t="s">
        <v>156</v>
      </c>
      <c r="D18" s="670" t="s">
        <v>310</v>
      </c>
      <c r="E18" s="668" t="s">
        <v>190</v>
      </c>
      <c r="F18" s="688" t="s">
        <v>736</v>
      </c>
      <c r="G18" s="688" t="s">
        <v>723</v>
      </c>
      <c r="H18" s="298" t="s">
        <v>4</v>
      </c>
      <c r="I18" s="91">
        <v>3130.8</v>
      </c>
      <c r="J18" s="702" t="s">
        <v>28</v>
      </c>
      <c r="K18" s="640">
        <v>1429</v>
      </c>
    </row>
    <row r="19" spans="1:11" ht="28.5" customHeight="1" x14ac:dyDescent="0.2">
      <c r="A19" s="675"/>
      <c r="B19" s="675"/>
      <c r="C19" s="673"/>
      <c r="D19" s="671"/>
      <c r="E19" s="669"/>
      <c r="F19" s="689"/>
      <c r="G19" s="689"/>
      <c r="H19" s="298" t="s">
        <v>15</v>
      </c>
      <c r="I19" s="91">
        <v>0.1</v>
      </c>
      <c r="J19" s="703"/>
      <c r="K19" s="641"/>
    </row>
    <row r="20" spans="1:11" ht="36.75" customHeight="1" x14ac:dyDescent="0.2">
      <c r="A20" s="173" t="s">
        <v>150</v>
      </c>
      <c r="B20" s="298" t="s">
        <v>150</v>
      </c>
      <c r="C20" s="318" t="s">
        <v>157</v>
      </c>
      <c r="D20" s="173" t="s">
        <v>22</v>
      </c>
      <c r="E20" s="291" t="s">
        <v>190</v>
      </c>
      <c r="F20" s="403" t="s">
        <v>737</v>
      </c>
      <c r="G20" s="227" t="s">
        <v>723</v>
      </c>
      <c r="H20" s="298" t="s">
        <v>4</v>
      </c>
      <c r="I20" s="91">
        <v>10760.5</v>
      </c>
      <c r="J20" s="191" t="s">
        <v>29</v>
      </c>
      <c r="K20" s="192">
        <v>11700</v>
      </c>
    </row>
    <row r="21" spans="1:11" ht="24.75" customHeight="1" x14ac:dyDescent="0.2">
      <c r="A21" s="674" t="s">
        <v>150</v>
      </c>
      <c r="B21" s="674" t="s">
        <v>150</v>
      </c>
      <c r="C21" s="642" t="s">
        <v>158</v>
      </c>
      <c r="D21" s="670" t="s">
        <v>23</v>
      </c>
      <c r="E21" s="668" t="s">
        <v>190</v>
      </c>
      <c r="F21" s="688" t="s">
        <v>738</v>
      </c>
      <c r="G21" s="698" t="s">
        <v>723</v>
      </c>
      <c r="H21" s="173" t="s">
        <v>15</v>
      </c>
      <c r="I21" s="91">
        <v>84.1</v>
      </c>
      <c r="J21" s="699" t="s">
        <v>30</v>
      </c>
      <c r="K21" s="512">
        <v>380</v>
      </c>
    </row>
    <row r="22" spans="1:11" ht="26.25" customHeight="1" x14ac:dyDescent="0.2">
      <c r="A22" s="675"/>
      <c r="B22" s="675"/>
      <c r="C22" s="643"/>
      <c r="D22" s="671"/>
      <c r="E22" s="669"/>
      <c r="F22" s="689"/>
      <c r="G22" s="698"/>
      <c r="H22" s="173" t="s">
        <v>1</v>
      </c>
      <c r="I22" s="91">
        <v>16</v>
      </c>
      <c r="J22" s="700"/>
      <c r="K22" s="513"/>
    </row>
    <row r="23" spans="1:11" ht="44.25" customHeight="1" x14ac:dyDescent="0.2">
      <c r="A23" s="373" t="s">
        <v>150</v>
      </c>
      <c r="B23" s="373" t="s">
        <v>150</v>
      </c>
      <c r="C23" s="374" t="s">
        <v>159</v>
      </c>
      <c r="D23" s="404" t="s">
        <v>24</v>
      </c>
      <c r="E23" s="291" t="s">
        <v>190</v>
      </c>
      <c r="F23" s="227" t="s">
        <v>739</v>
      </c>
      <c r="G23" s="403" t="s">
        <v>723</v>
      </c>
      <c r="H23" s="173" t="s">
        <v>15</v>
      </c>
      <c r="I23" s="91">
        <v>23.1</v>
      </c>
      <c r="J23" s="405" t="s">
        <v>31</v>
      </c>
      <c r="K23" s="512">
        <v>7</v>
      </c>
    </row>
    <row r="24" spans="1:11" ht="42.75" customHeight="1" x14ac:dyDescent="0.2">
      <c r="A24" s="173" t="s">
        <v>150</v>
      </c>
      <c r="B24" s="173" t="s">
        <v>150</v>
      </c>
      <c r="C24" s="320" t="s">
        <v>160</v>
      </c>
      <c r="D24" s="298" t="s">
        <v>33</v>
      </c>
      <c r="E24" s="291" t="s">
        <v>190</v>
      </c>
      <c r="F24" s="227" t="s">
        <v>740</v>
      </c>
      <c r="G24" s="403" t="s">
        <v>723</v>
      </c>
      <c r="H24" s="173" t="s">
        <v>4</v>
      </c>
      <c r="I24" s="91">
        <v>0.1</v>
      </c>
      <c r="J24" s="319" t="s">
        <v>34</v>
      </c>
      <c r="K24" s="509">
        <v>1</v>
      </c>
    </row>
    <row r="25" spans="1:11" ht="57" customHeight="1" x14ac:dyDescent="0.2">
      <c r="A25" s="173" t="s">
        <v>150</v>
      </c>
      <c r="B25" s="173" t="s">
        <v>150</v>
      </c>
      <c r="C25" s="320" t="s">
        <v>161</v>
      </c>
      <c r="D25" s="173" t="s">
        <v>35</v>
      </c>
      <c r="E25" s="291" t="s">
        <v>190</v>
      </c>
      <c r="F25" s="227" t="s">
        <v>740</v>
      </c>
      <c r="G25" s="403" t="s">
        <v>723</v>
      </c>
      <c r="H25" s="173" t="s">
        <v>4</v>
      </c>
      <c r="I25" s="91">
        <v>1.6</v>
      </c>
      <c r="J25" s="319" t="s">
        <v>36</v>
      </c>
      <c r="K25" s="509">
        <v>1</v>
      </c>
    </row>
    <row r="26" spans="1:11" ht="82.5" customHeight="1" x14ac:dyDescent="0.2">
      <c r="A26" s="173" t="s">
        <v>150</v>
      </c>
      <c r="B26" s="173" t="s">
        <v>150</v>
      </c>
      <c r="C26" s="320" t="s">
        <v>18</v>
      </c>
      <c r="D26" s="173" t="s">
        <v>167</v>
      </c>
      <c r="E26" s="290" t="s">
        <v>190</v>
      </c>
      <c r="F26" s="372" t="s">
        <v>741</v>
      </c>
      <c r="G26" s="369" t="s">
        <v>723</v>
      </c>
      <c r="H26" s="173" t="s">
        <v>15</v>
      </c>
      <c r="I26" s="91">
        <v>8.9</v>
      </c>
      <c r="J26" s="151" t="s">
        <v>179</v>
      </c>
      <c r="K26" s="509">
        <v>9</v>
      </c>
    </row>
    <row r="27" spans="1:11" ht="82.5" customHeight="1" x14ac:dyDescent="0.2">
      <c r="A27" s="282" t="s">
        <v>150</v>
      </c>
      <c r="B27" s="282" t="s">
        <v>150</v>
      </c>
      <c r="C27" s="282" t="s">
        <v>2</v>
      </c>
      <c r="D27" s="282" t="s">
        <v>685</v>
      </c>
      <c r="E27" s="290" t="s">
        <v>190</v>
      </c>
      <c r="F27" s="372" t="s">
        <v>874</v>
      </c>
      <c r="G27" s="369" t="s">
        <v>723</v>
      </c>
      <c r="H27" s="282" t="s">
        <v>15</v>
      </c>
      <c r="I27" s="191">
        <v>6.2</v>
      </c>
      <c r="J27" s="151" t="s">
        <v>512</v>
      </c>
      <c r="K27" s="509">
        <v>6</v>
      </c>
    </row>
    <row r="28" spans="1:11" ht="64.5" customHeight="1" x14ac:dyDescent="0.2">
      <c r="A28" s="282" t="s">
        <v>150</v>
      </c>
      <c r="B28" s="282" t="s">
        <v>150</v>
      </c>
      <c r="C28" s="282" t="s">
        <v>8</v>
      </c>
      <c r="D28" s="282" t="s">
        <v>965</v>
      </c>
      <c r="E28" s="290" t="s">
        <v>190</v>
      </c>
      <c r="F28" s="372" t="s">
        <v>729</v>
      </c>
      <c r="G28" s="369" t="s">
        <v>723</v>
      </c>
      <c r="H28" s="282" t="s">
        <v>15</v>
      </c>
      <c r="I28" s="191">
        <v>125.6</v>
      </c>
      <c r="J28" s="151" t="s">
        <v>966</v>
      </c>
      <c r="K28" s="509">
        <v>100</v>
      </c>
    </row>
    <row r="29" spans="1:11" ht="124.5" customHeight="1" x14ac:dyDescent="0.2">
      <c r="A29" s="282" t="s">
        <v>150</v>
      </c>
      <c r="B29" s="282" t="s">
        <v>150</v>
      </c>
      <c r="C29" s="282" t="s">
        <v>5</v>
      </c>
      <c r="D29" s="282" t="s">
        <v>979</v>
      </c>
      <c r="E29" s="290" t="s">
        <v>190</v>
      </c>
      <c r="F29" s="372" t="s">
        <v>729</v>
      </c>
      <c r="G29" s="369" t="s">
        <v>723</v>
      </c>
      <c r="H29" s="282" t="s">
        <v>15</v>
      </c>
      <c r="I29" s="191">
        <v>140.4</v>
      </c>
      <c r="J29" s="151" t="s">
        <v>981</v>
      </c>
      <c r="K29" s="509">
        <v>100</v>
      </c>
    </row>
    <row r="30" spans="1:11" ht="71.25" customHeight="1" x14ac:dyDescent="0.2">
      <c r="A30" s="282" t="s">
        <v>150</v>
      </c>
      <c r="B30" s="282" t="s">
        <v>150</v>
      </c>
      <c r="C30" s="282" t="s">
        <v>6</v>
      </c>
      <c r="D30" s="282" t="s">
        <v>980</v>
      </c>
      <c r="E30" s="290" t="s">
        <v>190</v>
      </c>
      <c r="F30" s="372" t="s">
        <v>729</v>
      </c>
      <c r="G30" s="369" t="s">
        <v>723</v>
      </c>
      <c r="H30" s="282" t="s">
        <v>15</v>
      </c>
      <c r="I30" s="191">
        <v>3.9</v>
      </c>
      <c r="J30" s="151" t="s">
        <v>966</v>
      </c>
      <c r="K30" s="509">
        <v>100</v>
      </c>
    </row>
    <row r="31" spans="1:11" ht="16.5" customHeight="1" x14ac:dyDescent="0.2">
      <c r="A31" s="90" t="s">
        <v>150</v>
      </c>
      <c r="B31" s="90" t="s">
        <v>150</v>
      </c>
      <c r="C31" s="678" t="s">
        <v>144</v>
      </c>
      <c r="D31" s="678"/>
      <c r="E31" s="678"/>
      <c r="F31" s="678"/>
      <c r="G31" s="678"/>
      <c r="H31" s="678"/>
      <c r="I31" s="321">
        <f>SUM(I11:I30)</f>
        <v>16586.900000000005</v>
      </c>
      <c r="J31" s="319"/>
      <c r="K31" s="509"/>
    </row>
    <row r="32" spans="1:11" ht="18" customHeight="1" x14ac:dyDescent="0.2">
      <c r="A32" s="173" t="s">
        <v>150</v>
      </c>
      <c r="B32" s="298" t="s">
        <v>151</v>
      </c>
      <c r="C32" s="646" t="s">
        <v>268</v>
      </c>
      <c r="D32" s="646"/>
      <c r="E32" s="646"/>
      <c r="F32" s="646"/>
      <c r="G32" s="646"/>
      <c r="H32" s="646"/>
      <c r="I32" s="646"/>
      <c r="J32" s="646"/>
      <c r="K32" s="120"/>
    </row>
    <row r="33" spans="1:11" ht="69" customHeight="1" x14ac:dyDescent="0.2">
      <c r="A33" s="297" t="s">
        <v>150</v>
      </c>
      <c r="B33" s="297" t="s">
        <v>151</v>
      </c>
      <c r="C33" s="271" t="s">
        <v>150</v>
      </c>
      <c r="D33" s="279" t="s">
        <v>275</v>
      </c>
      <c r="E33" s="416" t="s">
        <v>190</v>
      </c>
      <c r="F33" s="370" t="s">
        <v>742</v>
      </c>
      <c r="G33" s="370" t="s">
        <v>743</v>
      </c>
      <c r="H33" s="318" t="s">
        <v>1</v>
      </c>
      <c r="I33" s="71">
        <v>440</v>
      </c>
      <c r="J33" s="151" t="s">
        <v>125</v>
      </c>
      <c r="K33" s="509">
        <v>4500</v>
      </c>
    </row>
    <row r="34" spans="1:11" ht="33.75" customHeight="1" x14ac:dyDescent="0.2">
      <c r="A34" s="173" t="s">
        <v>150</v>
      </c>
      <c r="B34" s="298" t="s">
        <v>151</v>
      </c>
      <c r="C34" s="298" t="s">
        <v>151</v>
      </c>
      <c r="D34" s="319" t="s">
        <v>66</v>
      </c>
      <c r="E34" s="408">
        <v>1</v>
      </c>
      <c r="F34" s="409" t="s">
        <v>744</v>
      </c>
      <c r="G34" s="403" t="s">
        <v>745</v>
      </c>
      <c r="H34" s="317" t="s">
        <v>1</v>
      </c>
      <c r="I34" s="247">
        <v>126</v>
      </c>
      <c r="J34" s="151" t="s">
        <v>127</v>
      </c>
      <c r="K34" s="509">
        <v>500</v>
      </c>
    </row>
    <row r="35" spans="1:11" ht="42.75" customHeight="1" x14ac:dyDescent="0.2">
      <c r="A35" s="173" t="s">
        <v>150</v>
      </c>
      <c r="B35" s="298" t="s">
        <v>151</v>
      </c>
      <c r="C35" s="298" t="s">
        <v>152</v>
      </c>
      <c r="D35" s="319" t="s">
        <v>67</v>
      </c>
      <c r="E35" s="408">
        <v>1</v>
      </c>
      <c r="F35" s="409" t="s">
        <v>746</v>
      </c>
      <c r="G35" s="403" t="s">
        <v>735</v>
      </c>
      <c r="H35" s="317" t="s">
        <v>1</v>
      </c>
      <c r="I35" s="247">
        <v>132.5</v>
      </c>
      <c r="J35" s="151" t="s">
        <v>128</v>
      </c>
      <c r="K35" s="509">
        <v>5800</v>
      </c>
    </row>
    <row r="36" spans="1:11" ht="45" customHeight="1" x14ac:dyDescent="0.2">
      <c r="A36" s="173" t="s">
        <v>150</v>
      </c>
      <c r="B36" s="298" t="s">
        <v>151</v>
      </c>
      <c r="C36" s="298" t="s">
        <v>153</v>
      </c>
      <c r="D36" s="151" t="s">
        <v>560</v>
      </c>
      <c r="E36" s="408">
        <v>1</v>
      </c>
      <c r="F36" s="410" t="s">
        <v>747</v>
      </c>
      <c r="G36" s="369" t="s">
        <v>745</v>
      </c>
      <c r="H36" s="151" t="s">
        <v>1</v>
      </c>
      <c r="I36" s="247">
        <v>30</v>
      </c>
      <c r="J36" s="191" t="s">
        <v>547</v>
      </c>
      <c r="K36" s="192">
        <v>320</v>
      </c>
    </row>
    <row r="37" spans="1:11" ht="69.75" customHeight="1" x14ac:dyDescent="0.2">
      <c r="A37" s="173" t="s">
        <v>150</v>
      </c>
      <c r="B37" s="298" t="s">
        <v>151</v>
      </c>
      <c r="C37" s="298" t="s">
        <v>154</v>
      </c>
      <c r="D37" s="151" t="s">
        <v>682</v>
      </c>
      <c r="E37" s="408">
        <v>1</v>
      </c>
      <c r="F37" s="462" t="s">
        <v>730</v>
      </c>
      <c r="G37" s="369" t="s">
        <v>723</v>
      </c>
      <c r="H37" s="151" t="s">
        <v>15</v>
      </c>
      <c r="I37" s="247">
        <v>371.2</v>
      </c>
      <c r="J37" s="191" t="s">
        <v>683</v>
      </c>
      <c r="K37" s="192">
        <v>100</v>
      </c>
    </row>
    <row r="38" spans="1:11" ht="33" customHeight="1" x14ac:dyDescent="0.2">
      <c r="A38" s="173" t="s">
        <v>150</v>
      </c>
      <c r="B38" s="298" t="s">
        <v>151</v>
      </c>
      <c r="C38" s="298" t="s">
        <v>156</v>
      </c>
      <c r="D38" s="319" t="s">
        <v>232</v>
      </c>
      <c r="E38" s="408">
        <v>1</v>
      </c>
      <c r="F38" s="409" t="s">
        <v>748</v>
      </c>
      <c r="G38" s="403" t="s">
        <v>723</v>
      </c>
      <c r="H38" s="317" t="s">
        <v>1</v>
      </c>
      <c r="I38" s="247">
        <v>3</v>
      </c>
      <c r="J38" s="151" t="s">
        <v>239</v>
      </c>
      <c r="K38" s="509">
        <v>1</v>
      </c>
    </row>
    <row r="39" spans="1:11" ht="42" customHeight="1" x14ac:dyDescent="0.2">
      <c r="A39" s="173" t="s">
        <v>150</v>
      </c>
      <c r="B39" s="298" t="s">
        <v>151</v>
      </c>
      <c r="C39" s="298" t="s">
        <v>157</v>
      </c>
      <c r="D39" s="319" t="s">
        <v>1021</v>
      </c>
      <c r="E39" s="408">
        <v>1</v>
      </c>
      <c r="F39" s="409" t="s">
        <v>972</v>
      </c>
      <c r="G39" s="403" t="s">
        <v>735</v>
      </c>
      <c r="H39" s="317" t="s">
        <v>15</v>
      </c>
      <c r="I39" s="247">
        <v>0.9</v>
      </c>
      <c r="J39" s="191" t="s">
        <v>683</v>
      </c>
      <c r="K39" s="192">
        <v>100</v>
      </c>
    </row>
    <row r="40" spans="1:11" ht="33" customHeight="1" x14ac:dyDescent="0.2">
      <c r="A40" s="173" t="s">
        <v>150</v>
      </c>
      <c r="B40" s="298" t="s">
        <v>151</v>
      </c>
      <c r="C40" s="298" t="s">
        <v>158</v>
      </c>
      <c r="D40" s="319" t="s">
        <v>1020</v>
      </c>
      <c r="E40" s="408">
        <v>1</v>
      </c>
      <c r="F40" s="409" t="s">
        <v>972</v>
      </c>
      <c r="G40" s="403" t="s">
        <v>735</v>
      </c>
      <c r="H40" s="317" t="s">
        <v>15</v>
      </c>
      <c r="I40" s="247">
        <v>85.3</v>
      </c>
      <c r="J40" s="191" t="s">
        <v>683</v>
      </c>
      <c r="K40" s="192">
        <v>100</v>
      </c>
    </row>
    <row r="41" spans="1:11" ht="19.5" customHeight="1" x14ac:dyDescent="0.2">
      <c r="A41" s="90" t="s">
        <v>150</v>
      </c>
      <c r="B41" s="90" t="s">
        <v>151</v>
      </c>
      <c r="C41" s="678" t="s">
        <v>144</v>
      </c>
      <c r="D41" s="678"/>
      <c r="E41" s="678"/>
      <c r="F41" s="678"/>
      <c r="G41" s="678"/>
      <c r="H41" s="678"/>
      <c r="I41" s="106">
        <f>SUM(I33:I40)</f>
        <v>1188.9000000000001</v>
      </c>
      <c r="J41" s="319"/>
      <c r="K41" s="514"/>
    </row>
    <row r="42" spans="1:11" ht="16.5" customHeight="1" x14ac:dyDescent="0.2">
      <c r="A42" s="173" t="s">
        <v>150</v>
      </c>
      <c r="B42" s="298" t="s">
        <v>152</v>
      </c>
      <c r="C42" s="696" t="s">
        <v>448</v>
      </c>
      <c r="D42" s="696"/>
      <c r="E42" s="696"/>
      <c r="F42" s="696"/>
      <c r="G42" s="696"/>
      <c r="H42" s="696"/>
      <c r="I42" s="696"/>
      <c r="J42" s="696"/>
      <c r="K42" s="118"/>
    </row>
    <row r="43" spans="1:11" ht="67.5" customHeight="1" x14ac:dyDescent="0.2">
      <c r="A43" s="297" t="s">
        <v>150</v>
      </c>
      <c r="B43" s="297" t="s">
        <v>152</v>
      </c>
      <c r="C43" s="271" t="s">
        <v>150</v>
      </c>
      <c r="D43" s="318" t="s">
        <v>65</v>
      </c>
      <c r="E43" s="290" t="s">
        <v>190</v>
      </c>
      <c r="F43" s="411" t="s">
        <v>749</v>
      </c>
      <c r="G43" s="372" t="s">
        <v>714</v>
      </c>
      <c r="H43" s="151" t="s">
        <v>1</v>
      </c>
      <c r="I43" s="71">
        <v>462.6</v>
      </c>
      <c r="J43" s="319" t="s">
        <v>126</v>
      </c>
      <c r="K43" s="192">
        <v>550</v>
      </c>
    </row>
    <row r="44" spans="1:11" ht="21" customHeight="1" x14ac:dyDescent="0.2">
      <c r="A44" s="173" t="s">
        <v>150</v>
      </c>
      <c r="B44" s="173" t="s">
        <v>152</v>
      </c>
      <c r="C44" s="644" t="s">
        <v>144</v>
      </c>
      <c r="D44" s="644"/>
      <c r="E44" s="644"/>
      <c r="F44" s="644"/>
      <c r="G44" s="644"/>
      <c r="H44" s="644"/>
      <c r="I44" s="321">
        <f t="shared" ref="I44" si="0">SUM(I43)</f>
        <v>462.6</v>
      </c>
      <c r="J44" s="317"/>
      <c r="K44" s="515"/>
    </row>
    <row r="45" spans="1:11" ht="17.25" customHeight="1" x14ac:dyDescent="0.2">
      <c r="A45" s="90" t="s">
        <v>150</v>
      </c>
      <c r="B45" s="644" t="s">
        <v>145</v>
      </c>
      <c r="C45" s="644"/>
      <c r="D45" s="644"/>
      <c r="E45" s="644"/>
      <c r="F45" s="644"/>
      <c r="G45" s="644"/>
      <c r="H45" s="644"/>
      <c r="I45" s="106">
        <f>+I44+I41+I31</f>
        <v>18238.400000000005</v>
      </c>
      <c r="J45" s="323"/>
      <c r="K45" s="516"/>
    </row>
    <row r="46" spans="1:11" ht="16.5" customHeight="1" x14ac:dyDescent="0.2">
      <c r="A46" s="90" t="s">
        <v>151</v>
      </c>
      <c r="B46" s="697" t="s">
        <v>449</v>
      </c>
      <c r="C46" s="697"/>
      <c r="D46" s="697"/>
      <c r="E46" s="697"/>
      <c r="F46" s="697"/>
      <c r="G46" s="697"/>
      <c r="H46" s="697"/>
      <c r="I46" s="697"/>
      <c r="J46" s="697"/>
      <c r="K46" s="517"/>
    </row>
    <row r="47" spans="1:11" ht="16.5" customHeight="1" x14ac:dyDescent="0.2">
      <c r="A47" s="90" t="s">
        <v>151</v>
      </c>
      <c r="B47" s="324" t="s">
        <v>150</v>
      </c>
      <c r="C47" s="697" t="s">
        <v>450</v>
      </c>
      <c r="D47" s="697"/>
      <c r="E47" s="697"/>
      <c r="F47" s="697"/>
      <c r="G47" s="697"/>
      <c r="H47" s="697"/>
      <c r="I47" s="697"/>
      <c r="J47" s="697"/>
      <c r="K47" s="517"/>
    </row>
    <row r="48" spans="1:11" ht="43.5" customHeight="1" x14ac:dyDescent="0.2">
      <c r="A48" s="173" t="s">
        <v>151</v>
      </c>
      <c r="B48" s="325" t="s">
        <v>150</v>
      </c>
      <c r="C48" s="173" t="s">
        <v>155</v>
      </c>
      <c r="D48" s="191" t="s">
        <v>129</v>
      </c>
      <c r="E48" s="291" t="s">
        <v>190</v>
      </c>
      <c r="F48" s="227" t="s">
        <v>724</v>
      </c>
      <c r="G48" s="227" t="s">
        <v>723</v>
      </c>
      <c r="H48" s="326" t="s">
        <v>1</v>
      </c>
      <c r="I48" s="327">
        <v>60</v>
      </c>
      <c r="J48" s="326" t="s">
        <v>242</v>
      </c>
      <c r="K48" s="518">
        <v>21</v>
      </c>
    </row>
    <row r="49" spans="1:11" s="206" customFormat="1" ht="30.75" customHeight="1" x14ac:dyDescent="0.2">
      <c r="A49" s="271" t="s">
        <v>151</v>
      </c>
      <c r="B49" s="271" t="s">
        <v>150</v>
      </c>
      <c r="C49" s="271" t="s">
        <v>157</v>
      </c>
      <c r="D49" s="191" t="s">
        <v>350</v>
      </c>
      <c r="E49" s="291" t="s">
        <v>190</v>
      </c>
      <c r="F49" s="227" t="s">
        <v>751</v>
      </c>
      <c r="G49" s="227" t="s">
        <v>723</v>
      </c>
      <c r="H49" s="191" t="s">
        <v>3</v>
      </c>
      <c r="I49" s="91">
        <v>98</v>
      </c>
      <c r="J49" s="273" t="s">
        <v>281</v>
      </c>
      <c r="K49" s="192">
        <v>150</v>
      </c>
    </row>
    <row r="50" spans="1:11" s="206" customFormat="1" ht="23.25" customHeight="1" x14ac:dyDescent="0.2">
      <c r="A50" s="679" t="s">
        <v>151</v>
      </c>
      <c r="B50" s="642" t="s">
        <v>150</v>
      </c>
      <c r="C50" s="679" t="s">
        <v>158</v>
      </c>
      <c r="D50" s="676" t="s">
        <v>564</v>
      </c>
      <c r="E50" s="668" t="s">
        <v>190</v>
      </c>
      <c r="F50" s="688" t="s">
        <v>750</v>
      </c>
      <c r="G50" s="688" t="s">
        <v>723</v>
      </c>
      <c r="H50" s="191" t="s">
        <v>15</v>
      </c>
      <c r="I50" s="91">
        <v>35</v>
      </c>
      <c r="J50" s="676" t="s">
        <v>302</v>
      </c>
      <c r="K50" s="640">
        <v>5</v>
      </c>
    </row>
    <row r="51" spans="1:11" s="206" customFormat="1" ht="23.25" customHeight="1" x14ac:dyDescent="0.2">
      <c r="A51" s="679"/>
      <c r="B51" s="643"/>
      <c r="C51" s="679"/>
      <c r="D51" s="676"/>
      <c r="E51" s="669"/>
      <c r="F51" s="689"/>
      <c r="G51" s="689"/>
      <c r="H51" s="191" t="s">
        <v>1</v>
      </c>
      <c r="I51" s="91">
        <v>7</v>
      </c>
      <c r="J51" s="676"/>
      <c r="K51" s="641"/>
    </row>
    <row r="52" spans="1:11" s="206" customFormat="1" ht="18.75" customHeight="1" x14ac:dyDescent="0.2">
      <c r="A52" s="642" t="s">
        <v>151</v>
      </c>
      <c r="B52" s="642" t="s">
        <v>150</v>
      </c>
      <c r="C52" s="642" t="s">
        <v>159</v>
      </c>
      <c r="D52" s="653" t="s">
        <v>451</v>
      </c>
      <c r="E52" s="412" t="s">
        <v>190</v>
      </c>
      <c r="F52" s="688" t="s">
        <v>752</v>
      </c>
      <c r="G52" s="414" t="s">
        <v>723</v>
      </c>
      <c r="H52" s="191" t="s">
        <v>1</v>
      </c>
      <c r="I52" s="91">
        <v>78.900000000000006</v>
      </c>
      <c r="J52" s="653" t="s">
        <v>535</v>
      </c>
      <c r="K52" s="640" t="s">
        <v>596</v>
      </c>
    </row>
    <row r="53" spans="1:11" s="206" customFormat="1" ht="21" customHeight="1" x14ac:dyDescent="0.2">
      <c r="A53" s="643"/>
      <c r="B53" s="643"/>
      <c r="C53" s="643"/>
      <c r="D53" s="654"/>
      <c r="E53" s="406"/>
      <c r="F53" s="689"/>
      <c r="G53" s="154"/>
      <c r="H53" s="191" t="s">
        <v>15</v>
      </c>
      <c r="I53" s="91">
        <v>150.9</v>
      </c>
      <c r="J53" s="654"/>
      <c r="K53" s="641"/>
    </row>
    <row r="54" spans="1:11" s="206" customFormat="1" ht="45.75" customHeight="1" x14ac:dyDescent="0.2">
      <c r="A54" s="271" t="s">
        <v>151</v>
      </c>
      <c r="B54" s="271" t="s">
        <v>150</v>
      </c>
      <c r="C54" s="271" t="s">
        <v>160</v>
      </c>
      <c r="D54" s="278" t="s">
        <v>591</v>
      </c>
      <c r="E54" s="291" t="s">
        <v>190</v>
      </c>
      <c r="F54" s="227" t="s">
        <v>724</v>
      </c>
      <c r="G54" s="227" t="s">
        <v>723</v>
      </c>
      <c r="H54" s="191" t="s">
        <v>1</v>
      </c>
      <c r="I54" s="91">
        <v>13.5</v>
      </c>
      <c r="J54" s="278" t="s">
        <v>592</v>
      </c>
      <c r="K54" s="418">
        <v>100</v>
      </c>
    </row>
    <row r="55" spans="1:11" s="206" customFormat="1" ht="23.25" customHeight="1" x14ac:dyDescent="0.2">
      <c r="A55" s="322" t="s">
        <v>151</v>
      </c>
      <c r="B55" s="322" t="s">
        <v>150</v>
      </c>
      <c r="C55" s="678" t="s">
        <v>144</v>
      </c>
      <c r="D55" s="678"/>
      <c r="E55" s="678"/>
      <c r="F55" s="678"/>
      <c r="G55" s="678"/>
      <c r="H55" s="678"/>
      <c r="I55" s="321">
        <f>SUM(I48:I54)</f>
        <v>443.29999999999995</v>
      </c>
      <c r="J55" s="191"/>
      <c r="K55" s="192"/>
    </row>
    <row r="56" spans="1:11" ht="16.5" customHeight="1" x14ac:dyDescent="0.2">
      <c r="A56" s="90" t="s">
        <v>151</v>
      </c>
      <c r="B56" s="644" t="s">
        <v>110</v>
      </c>
      <c r="C56" s="644"/>
      <c r="D56" s="644"/>
      <c r="E56" s="644"/>
      <c r="F56" s="644"/>
      <c r="G56" s="644"/>
      <c r="H56" s="644"/>
      <c r="I56" s="321">
        <f t="shared" ref="I56" si="1">+I55</f>
        <v>443.29999999999995</v>
      </c>
      <c r="J56" s="304"/>
      <c r="K56" s="510"/>
    </row>
    <row r="57" spans="1:11" ht="18.75" customHeight="1" x14ac:dyDescent="0.2">
      <c r="A57" s="90" t="s">
        <v>152</v>
      </c>
      <c r="B57" s="682" t="s">
        <v>453</v>
      </c>
      <c r="C57" s="683"/>
      <c r="D57" s="683"/>
      <c r="E57" s="683"/>
      <c r="F57" s="683"/>
      <c r="G57" s="683"/>
      <c r="H57" s="683"/>
      <c r="I57" s="683"/>
      <c r="J57" s="684"/>
      <c r="K57" s="301"/>
    </row>
    <row r="58" spans="1:11" ht="21.75" customHeight="1" x14ac:dyDescent="0.2">
      <c r="A58" s="90" t="s">
        <v>152</v>
      </c>
      <c r="B58" s="272" t="s">
        <v>150</v>
      </c>
      <c r="C58" s="682" t="s">
        <v>178</v>
      </c>
      <c r="D58" s="683"/>
      <c r="E58" s="683"/>
      <c r="F58" s="683"/>
      <c r="G58" s="683"/>
      <c r="H58" s="683"/>
      <c r="I58" s="683"/>
      <c r="J58" s="684"/>
      <c r="K58" s="301"/>
    </row>
    <row r="59" spans="1:11" ht="24.75" customHeight="1" x14ac:dyDescent="0.2">
      <c r="A59" s="679" t="s">
        <v>152</v>
      </c>
      <c r="B59" s="679" t="s">
        <v>150</v>
      </c>
      <c r="C59" s="679" t="s">
        <v>150</v>
      </c>
      <c r="D59" s="676" t="s">
        <v>224</v>
      </c>
      <c r="E59" s="625">
        <v>1</v>
      </c>
      <c r="F59" s="606" t="s">
        <v>753</v>
      </c>
      <c r="G59" s="606" t="s">
        <v>754</v>
      </c>
      <c r="H59" s="273" t="s">
        <v>1</v>
      </c>
      <c r="I59" s="91">
        <v>150</v>
      </c>
      <c r="J59" s="676" t="s">
        <v>225</v>
      </c>
      <c r="K59" s="640">
        <v>3</v>
      </c>
    </row>
    <row r="60" spans="1:11" ht="33.75" customHeight="1" x14ac:dyDescent="0.2">
      <c r="A60" s="679"/>
      <c r="B60" s="679"/>
      <c r="C60" s="679"/>
      <c r="D60" s="676"/>
      <c r="E60" s="692"/>
      <c r="F60" s="608"/>
      <c r="G60" s="608"/>
      <c r="H60" s="273" t="s">
        <v>3</v>
      </c>
      <c r="I60" s="91">
        <v>12.5</v>
      </c>
      <c r="J60" s="676"/>
      <c r="K60" s="641"/>
    </row>
    <row r="61" spans="1:11" ht="81" customHeight="1" x14ac:dyDescent="0.2">
      <c r="A61" s="297" t="s">
        <v>152</v>
      </c>
      <c r="B61" s="297" t="s">
        <v>150</v>
      </c>
      <c r="C61" s="271" t="s">
        <v>151</v>
      </c>
      <c r="D61" s="273" t="s">
        <v>276</v>
      </c>
      <c r="E61" s="400">
        <v>1</v>
      </c>
      <c r="F61" s="294" t="s">
        <v>755</v>
      </c>
      <c r="G61" s="294" t="s">
        <v>756</v>
      </c>
      <c r="H61" s="273" t="s">
        <v>1</v>
      </c>
      <c r="I61" s="91">
        <v>200</v>
      </c>
      <c r="J61" s="273" t="s">
        <v>452</v>
      </c>
      <c r="K61" s="192">
        <v>100</v>
      </c>
    </row>
    <row r="62" spans="1:11" ht="55.5" customHeight="1" x14ac:dyDescent="0.2">
      <c r="A62" s="297" t="s">
        <v>152</v>
      </c>
      <c r="B62" s="297" t="s">
        <v>150</v>
      </c>
      <c r="C62" s="271" t="s">
        <v>152</v>
      </c>
      <c r="D62" s="273" t="s">
        <v>466</v>
      </c>
      <c r="E62" s="400">
        <v>1</v>
      </c>
      <c r="F62" s="294" t="s">
        <v>757</v>
      </c>
      <c r="G62" s="294" t="s">
        <v>756</v>
      </c>
      <c r="H62" s="273" t="s">
        <v>1</v>
      </c>
      <c r="I62" s="91">
        <v>30</v>
      </c>
      <c r="J62" s="273" t="s">
        <v>222</v>
      </c>
      <c r="K62" s="192">
        <v>3</v>
      </c>
    </row>
    <row r="63" spans="1:11" ht="27.75" customHeight="1" x14ac:dyDescent="0.2">
      <c r="A63" s="674" t="s">
        <v>152</v>
      </c>
      <c r="B63" s="674" t="s">
        <v>150</v>
      </c>
      <c r="C63" s="642" t="s">
        <v>153</v>
      </c>
      <c r="D63" s="653" t="s">
        <v>316</v>
      </c>
      <c r="E63" s="625">
        <v>1</v>
      </c>
      <c r="F63" s="606" t="s">
        <v>759</v>
      </c>
      <c r="G63" s="606" t="s">
        <v>758</v>
      </c>
      <c r="H63" s="273" t="s">
        <v>3</v>
      </c>
      <c r="I63" s="91">
        <v>34.5</v>
      </c>
      <c r="J63" s="653" t="s">
        <v>330</v>
      </c>
      <c r="K63" s="642" t="s">
        <v>351</v>
      </c>
    </row>
    <row r="64" spans="1:11" ht="23.25" customHeight="1" x14ac:dyDescent="0.2">
      <c r="A64" s="675"/>
      <c r="B64" s="675"/>
      <c r="C64" s="643"/>
      <c r="D64" s="654"/>
      <c r="E64" s="691"/>
      <c r="F64" s="608"/>
      <c r="G64" s="608"/>
      <c r="H64" s="273" t="s">
        <v>1</v>
      </c>
      <c r="I64" s="91">
        <v>0.4</v>
      </c>
      <c r="J64" s="654"/>
      <c r="K64" s="643"/>
    </row>
    <row r="65" spans="1:11" ht="18.75" customHeight="1" x14ac:dyDescent="0.2">
      <c r="A65" s="90" t="s">
        <v>152</v>
      </c>
      <c r="B65" s="90" t="s">
        <v>150</v>
      </c>
      <c r="C65" s="644" t="s">
        <v>144</v>
      </c>
      <c r="D65" s="644"/>
      <c r="E65" s="644"/>
      <c r="F65" s="644"/>
      <c r="G65" s="644"/>
      <c r="H65" s="644"/>
      <c r="I65" s="321">
        <f>SUM(I59:I64)</f>
        <v>427.4</v>
      </c>
      <c r="J65" s="301"/>
      <c r="K65" s="301"/>
    </row>
    <row r="66" spans="1:11" ht="18.75" customHeight="1" x14ac:dyDescent="0.2">
      <c r="A66" s="90" t="s">
        <v>152</v>
      </c>
      <c r="B66" s="644" t="s">
        <v>110</v>
      </c>
      <c r="C66" s="644"/>
      <c r="D66" s="644"/>
      <c r="E66" s="644"/>
      <c r="F66" s="644"/>
      <c r="G66" s="644"/>
      <c r="H66" s="644"/>
      <c r="I66" s="321">
        <f t="shared" ref="I66" si="2">+I65</f>
        <v>427.4</v>
      </c>
      <c r="J66" s="91"/>
      <c r="K66" s="519"/>
    </row>
    <row r="67" spans="1:11" ht="19.5" customHeight="1" x14ac:dyDescent="0.2">
      <c r="A67" s="695" t="s">
        <v>146</v>
      </c>
      <c r="B67" s="695"/>
      <c r="C67" s="695"/>
      <c r="D67" s="695"/>
      <c r="E67" s="695"/>
      <c r="F67" s="695"/>
      <c r="G67" s="695"/>
      <c r="H67" s="695"/>
      <c r="I67" s="328">
        <f>+I66+I56+I45</f>
        <v>19109.100000000006</v>
      </c>
      <c r="J67" s="195"/>
      <c r="K67" s="231"/>
    </row>
    <row r="68" spans="1:11" ht="14.25" customHeight="1" x14ac:dyDescent="0.2">
      <c r="A68" s="678" t="s">
        <v>165</v>
      </c>
      <c r="B68" s="678"/>
      <c r="C68" s="678"/>
      <c r="D68" s="678"/>
      <c r="E68" s="678"/>
      <c r="F68" s="678"/>
      <c r="G68" s="678"/>
      <c r="H68" s="678"/>
      <c r="I68" s="585">
        <f>+I67-I69-I76</f>
        <v>0</v>
      </c>
      <c r="J68" s="195"/>
      <c r="K68" s="231"/>
    </row>
    <row r="69" spans="1:11" ht="17.25" customHeight="1" x14ac:dyDescent="0.2">
      <c r="A69" s="694" t="s">
        <v>17</v>
      </c>
      <c r="B69" s="694"/>
      <c r="C69" s="694"/>
      <c r="D69" s="694"/>
      <c r="E69" s="694"/>
      <c r="F69" s="694"/>
      <c r="G69" s="694"/>
      <c r="H69" s="694"/>
      <c r="I69" s="168">
        <f t="shared" ref="I69" si="3">SUM(I70:I75)</f>
        <v>5071.1000000000004</v>
      </c>
      <c r="J69" s="195"/>
      <c r="K69" s="231"/>
    </row>
    <row r="70" spans="1:11" ht="12.75" customHeight="1" x14ac:dyDescent="0.2">
      <c r="A70" s="677" t="s">
        <v>208</v>
      </c>
      <c r="B70" s="677"/>
      <c r="C70" s="677"/>
      <c r="D70" s="677"/>
      <c r="E70" s="677"/>
      <c r="F70" s="677"/>
      <c r="G70" s="677"/>
      <c r="H70" s="677"/>
      <c r="I70" s="97">
        <f>+I62+I61+I59+I52+I51+I48+I43+I38+I35+I34+I33+I22+I17+I16+I12+I64+I36+I54</f>
        <v>2708</v>
      </c>
      <c r="J70" s="195"/>
      <c r="K70" s="231"/>
    </row>
    <row r="71" spans="1:11" ht="15" customHeight="1" x14ac:dyDescent="0.2">
      <c r="A71" s="677" t="s">
        <v>209</v>
      </c>
      <c r="B71" s="677"/>
      <c r="C71" s="677"/>
      <c r="D71" s="677"/>
      <c r="E71" s="677"/>
      <c r="F71" s="677"/>
      <c r="G71" s="677"/>
      <c r="H71" s="677"/>
      <c r="I71" s="97">
        <f>+I50+I26+I15+I13+I11+I53+I37+I27+I21+I23+I28+I29+I30+I19+I40+I39</f>
        <v>2363.1000000000004</v>
      </c>
      <c r="J71" s="195"/>
      <c r="K71" s="231"/>
    </row>
    <row r="72" spans="1:11" ht="12.75" customHeight="1" x14ac:dyDescent="0.2">
      <c r="A72" s="677" t="s">
        <v>210</v>
      </c>
      <c r="B72" s="677"/>
      <c r="C72" s="677"/>
      <c r="D72" s="677"/>
      <c r="E72" s="677"/>
      <c r="F72" s="677"/>
      <c r="G72" s="677"/>
      <c r="H72" s="677"/>
      <c r="I72" s="97"/>
      <c r="J72" s="195"/>
      <c r="K72" s="231"/>
    </row>
    <row r="73" spans="1:11" ht="12.75" customHeight="1" x14ac:dyDescent="0.2">
      <c r="A73" s="677" t="s">
        <v>211</v>
      </c>
      <c r="B73" s="677"/>
      <c r="C73" s="677"/>
      <c r="D73" s="677"/>
      <c r="E73" s="677"/>
      <c r="F73" s="677"/>
      <c r="G73" s="677"/>
      <c r="H73" s="677"/>
      <c r="I73" s="97"/>
      <c r="J73" s="195"/>
      <c r="K73" s="231"/>
    </row>
    <row r="74" spans="1:11" ht="12.75" customHeight="1" x14ac:dyDescent="0.2">
      <c r="A74" s="677" t="s">
        <v>212</v>
      </c>
      <c r="B74" s="677"/>
      <c r="C74" s="677"/>
      <c r="D74" s="677"/>
      <c r="E74" s="677"/>
      <c r="F74" s="677"/>
      <c r="G74" s="677"/>
      <c r="H74" s="677"/>
      <c r="I74" s="97"/>
      <c r="J74" s="195"/>
      <c r="K74" s="231"/>
    </row>
    <row r="75" spans="1:11" ht="12.75" customHeight="1" x14ac:dyDescent="0.2">
      <c r="A75" s="677" t="s">
        <v>213</v>
      </c>
      <c r="B75" s="677"/>
      <c r="C75" s="677"/>
      <c r="D75" s="677"/>
      <c r="E75" s="677"/>
      <c r="F75" s="677"/>
      <c r="G75" s="677"/>
      <c r="H75" s="677"/>
      <c r="I75" s="97"/>
      <c r="J75" s="195"/>
      <c r="K75" s="231"/>
    </row>
    <row r="76" spans="1:11" ht="15.75" customHeight="1" x14ac:dyDescent="0.2">
      <c r="A76" s="693" t="s">
        <v>16</v>
      </c>
      <c r="B76" s="693"/>
      <c r="C76" s="693"/>
      <c r="D76" s="693"/>
      <c r="E76" s="693"/>
      <c r="F76" s="693"/>
      <c r="G76" s="693"/>
      <c r="H76" s="693"/>
      <c r="I76" s="329">
        <f t="shared" ref="I76" si="4">SUM(I77:I80)</f>
        <v>14038</v>
      </c>
      <c r="J76" s="195"/>
      <c r="K76" s="231"/>
    </row>
    <row r="77" spans="1:11" ht="12.75" customHeight="1" x14ac:dyDescent="0.2">
      <c r="A77" s="677" t="s">
        <v>214</v>
      </c>
      <c r="B77" s="677"/>
      <c r="C77" s="677"/>
      <c r="D77" s="677"/>
      <c r="E77" s="677"/>
      <c r="F77" s="677"/>
      <c r="G77" s="677"/>
      <c r="H77" s="677"/>
      <c r="I77" s="97">
        <f>+I63+I60+I49</f>
        <v>145</v>
      </c>
      <c r="J77" s="195"/>
      <c r="K77" s="231"/>
    </row>
    <row r="78" spans="1:11" ht="12.75" customHeight="1" x14ac:dyDescent="0.2">
      <c r="A78" s="677" t="s">
        <v>215</v>
      </c>
      <c r="B78" s="677"/>
      <c r="C78" s="677"/>
      <c r="D78" s="677"/>
      <c r="E78" s="677"/>
      <c r="F78" s="677"/>
      <c r="G78" s="677"/>
      <c r="H78" s="677"/>
      <c r="I78" s="97">
        <f>+I25+I24+I20+I18</f>
        <v>13893</v>
      </c>
      <c r="J78" s="195"/>
      <c r="K78" s="231"/>
    </row>
    <row r="79" spans="1:11" ht="12.75" customHeight="1" x14ac:dyDescent="0.2">
      <c r="A79" s="677" t="s">
        <v>216</v>
      </c>
      <c r="B79" s="677"/>
      <c r="C79" s="677"/>
      <c r="D79" s="677"/>
      <c r="E79" s="677"/>
      <c r="F79" s="677"/>
      <c r="G79" s="677"/>
      <c r="H79" s="677"/>
      <c r="I79" s="97"/>
      <c r="J79" s="195"/>
      <c r="K79" s="231"/>
    </row>
    <row r="80" spans="1:11" ht="12.75" customHeight="1" x14ac:dyDescent="0.2">
      <c r="A80" s="677" t="s">
        <v>217</v>
      </c>
      <c r="B80" s="677"/>
      <c r="C80" s="677"/>
      <c r="D80" s="677"/>
      <c r="E80" s="677"/>
      <c r="F80" s="677"/>
      <c r="G80" s="677"/>
      <c r="H80" s="677"/>
      <c r="I80" s="97"/>
      <c r="J80" s="195"/>
      <c r="K80" s="231"/>
    </row>
    <row r="81" spans="1:10" x14ac:dyDescent="0.2">
      <c r="A81" s="690"/>
      <c r="B81" s="690"/>
      <c r="C81" s="690"/>
      <c r="D81" s="690"/>
      <c r="E81" s="690"/>
      <c r="F81" s="690"/>
      <c r="G81" s="690"/>
      <c r="H81" s="690"/>
      <c r="I81" s="690"/>
    </row>
    <row r="82" spans="1:10" x14ac:dyDescent="0.2">
      <c r="H82" s="201"/>
      <c r="I82" s="202"/>
      <c r="J82" s="202"/>
    </row>
    <row r="83" spans="1:10" x14ac:dyDescent="0.2">
      <c r="H83" s="201"/>
      <c r="I83" s="202"/>
      <c r="J83" s="202"/>
    </row>
  </sheetData>
  <mergeCells count="114">
    <mergeCell ref="I1:K1"/>
    <mergeCell ref="C42:J42"/>
    <mergeCell ref="C31:H31"/>
    <mergeCell ref="C47:J47"/>
    <mergeCell ref="B46:J46"/>
    <mergeCell ref="C41:H41"/>
    <mergeCell ref="F21:F22"/>
    <mergeCell ref="G21:G22"/>
    <mergeCell ref="C32:J32"/>
    <mergeCell ref="D21:D22"/>
    <mergeCell ref="J21:J22"/>
    <mergeCell ref="E21:E22"/>
    <mergeCell ref="J11:J12"/>
    <mergeCell ref="B11:B12"/>
    <mergeCell ref="D11:D12"/>
    <mergeCell ref="A2:K2"/>
    <mergeCell ref="E3:E7"/>
    <mergeCell ref="F13:F14"/>
    <mergeCell ref="G13:G14"/>
    <mergeCell ref="F3:F7"/>
    <mergeCell ref="J18:J19"/>
    <mergeCell ref="K18:K19"/>
    <mergeCell ref="G18:G19"/>
    <mergeCell ref="F18:F19"/>
    <mergeCell ref="A79:H79"/>
    <mergeCell ref="A74:H74"/>
    <mergeCell ref="A72:H72"/>
    <mergeCell ref="A76:H76"/>
    <mergeCell ref="A70:H70"/>
    <mergeCell ref="A78:H78"/>
    <mergeCell ref="B66:H66"/>
    <mergeCell ref="A71:H71"/>
    <mergeCell ref="B56:H56"/>
    <mergeCell ref="B57:J57"/>
    <mergeCell ref="A69:H69"/>
    <mergeCell ref="A67:H67"/>
    <mergeCell ref="A77:H77"/>
    <mergeCell ref="A81:I81"/>
    <mergeCell ref="A80:H80"/>
    <mergeCell ref="K59:K60"/>
    <mergeCell ref="C65:H65"/>
    <mergeCell ref="B59:B60"/>
    <mergeCell ref="G59:G60"/>
    <mergeCell ref="K50:K51"/>
    <mergeCell ref="K63:K64"/>
    <mergeCell ref="J59:J60"/>
    <mergeCell ref="K52:K53"/>
    <mergeCell ref="J50:J51"/>
    <mergeCell ref="C63:C64"/>
    <mergeCell ref="C50:C51"/>
    <mergeCell ref="E63:E64"/>
    <mergeCell ref="F63:F64"/>
    <mergeCell ref="G63:G64"/>
    <mergeCell ref="D63:D64"/>
    <mergeCell ref="C59:C60"/>
    <mergeCell ref="E50:E51"/>
    <mergeCell ref="F50:F51"/>
    <mergeCell ref="G50:G51"/>
    <mergeCell ref="F52:F53"/>
    <mergeCell ref="E59:E60"/>
    <mergeCell ref="F59:F60"/>
    <mergeCell ref="C3:C7"/>
    <mergeCell ref="J4:J7"/>
    <mergeCell ref="A8:J8"/>
    <mergeCell ref="B13:B14"/>
    <mergeCell ref="A11:A12"/>
    <mergeCell ref="A3:A7"/>
    <mergeCell ref="C13:C14"/>
    <mergeCell ref="B9:J9"/>
    <mergeCell ref="B3:B7"/>
    <mergeCell ref="D3:D7"/>
    <mergeCell ref="C10:J10"/>
    <mergeCell ref="C11:C12"/>
    <mergeCell ref="I13:I14"/>
    <mergeCell ref="I3:I7"/>
    <mergeCell ref="E11:E12"/>
    <mergeCell ref="F11:F12"/>
    <mergeCell ref="G11:G12"/>
    <mergeCell ref="E13:E14"/>
    <mergeCell ref="G3:G7"/>
    <mergeCell ref="H13:H14"/>
    <mergeCell ref="K5:K7"/>
    <mergeCell ref="K11:K12"/>
    <mergeCell ref="H3:H7"/>
    <mergeCell ref="D13:D14"/>
    <mergeCell ref="A50:A51"/>
    <mergeCell ref="A59:A60"/>
    <mergeCell ref="D50:D51"/>
    <mergeCell ref="A73:H73"/>
    <mergeCell ref="A21:A22"/>
    <mergeCell ref="B21:B22"/>
    <mergeCell ref="C21:C22"/>
    <mergeCell ref="B52:B53"/>
    <mergeCell ref="A52:A53"/>
    <mergeCell ref="C58:J58"/>
    <mergeCell ref="J52:J53"/>
    <mergeCell ref="J63:J64"/>
    <mergeCell ref="A68:H68"/>
    <mergeCell ref="A63:A64"/>
    <mergeCell ref="B63:B64"/>
    <mergeCell ref="D52:D53"/>
    <mergeCell ref="C52:C53"/>
    <mergeCell ref="C44:H44"/>
    <mergeCell ref="B45:H45"/>
    <mergeCell ref="A13:A14"/>
    <mergeCell ref="E18:E19"/>
    <mergeCell ref="D18:D19"/>
    <mergeCell ref="C18:C19"/>
    <mergeCell ref="B18:B19"/>
    <mergeCell ref="A18:A19"/>
    <mergeCell ref="B50:B51"/>
    <mergeCell ref="D59:D60"/>
    <mergeCell ref="A75:H75"/>
    <mergeCell ref="C55:H55"/>
  </mergeCells>
  <phoneticPr fontId="17" type="noConversion"/>
  <pageMargins left="0.19685039370078741" right="0.19685039370078741" top="0.51181102362204722" bottom="0.19685039370078741" header="0" footer="0"/>
  <pageSetup paperSize="9" scale="86"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pageSetUpPr fitToPage="1"/>
  </sheetPr>
  <dimension ref="A1:L57"/>
  <sheetViews>
    <sheetView zoomScale="70" zoomScaleNormal="70" workbookViewId="0">
      <pane ySplit="8" topLeftCell="A30" activePane="bottomLeft" state="frozen"/>
      <selection sqref="A1:XFD1"/>
      <selection pane="bottomLeft" activeCell="E37" sqref="E37:G38"/>
    </sheetView>
  </sheetViews>
  <sheetFormatPr defaultColWidth="9.140625" defaultRowHeight="12.75" x14ac:dyDescent="0.2"/>
  <cols>
    <col min="1" max="1" width="3.5703125" style="175" customWidth="1"/>
    <col min="2" max="2" width="3.85546875" style="175" customWidth="1"/>
    <col min="3" max="3" width="5.140625" style="209" customWidth="1"/>
    <col min="4" max="4" width="41.28515625" style="175" customWidth="1"/>
    <col min="5" max="5" width="7" style="175" customWidth="1"/>
    <col min="6" max="6" width="36.140625" style="175" customWidth="1"/>
    <col min="7" max="7" width="22.85546875" style="175" customWidth="1"/>
    <col min="8" max="8" width="6.5703125" style="176" customWidth="1"/>
    <col min="9" max="9" width="13.42578125" style="177" customWidth="1"/>
    <col min="10" max="10" width="32.5703125" style="177" customWidth="1"/>
    <col min="11" max="11" width="7.140625" style="210" customWidth="1"/>
    <col min="12" max="12" width="0" style="6" hidden="1" customWidth="1"/>
    <col min="13" max="16384" width="9.140625" style="6"/>
  </cols>
  <sheetData>
    <row r="1" spans="1:12" ht="95.25" customHeight="1" x14ac:dyDescent="0.2">
      <c r="A1" s="330"/>
      <c r="B1" s="330"/>
      <c r="C1" s="331"/>
      <c r="D1" s="330"/>
      <c r="E1" s="330"/>
      <c r="F1" s="330"/>
      <c r="G1" s="330"/>
      <c r="H1" s="593" t="s">
        <v>1011</v>
      </c>
      <c r="I1" s="593"/>
      <c r="J1" s="593"/>
      <c r="K1" s="593"/>
    </row>
    <row r="2" spans="1:12" ht="23.25" customHeight="1" x14ac:dyDescent="0.2">
      <c r="A2" s="708"/>
      <c r="B2" s="708"/>
      <c r="C2" s="708"/>
      <c r="D2" s="708"/>
      <c r="E2" s="708"/>
      <c r="F2" s="708"/>
      <c r="G2" s="708"/>
      <c r="H2" s="708"/>
      <c r="I2" s="708"/>
      <c r="J2" s="708"/>
      <c r="K2" s="708"/>
    </row>
    <row r="3" spans="1:12" ht="20.25" customHeight="1" x14ac:dyDescent="0.2">
      <c r="A3" s="332"/>
      <c r="B3" s="332"/>
      <c r="C3" s="333"/>
      <c r="D3" s="332"/>
      <c r="E3" s="332"/>
      <c r="F3" s="332"/>
      <c r="G3" s="332"/>
      <c r="H3" s="334"/>
      <c r="I3" s="332"/>
      <c r="J3" s="663"/>
      <c r="K3" s="663"/>
    </row>
    <row r="4" spans="1:12" s="8" customFormat="1" ht="15" customHeight="1" x14ac:dyDescent="0.2">
      <c r="A4" s="598" t="s">
        <v>139</v>
      </c>
      <c r="B4" s="598" t="s">
        <v>140</v>
      </c>
      <c r="C4" s="598" t="s">
        <v>141</v>
      </c>
      <c r="D4" s="623" t="s">
        <v>142</v>
      </c>
      <c r="E4" s="600" t="s">
        <v>701</v>
      </c>
      <c r="F4" s="601" t="s">
        <v>702</v>
      </c>
      <c r="G4" s="601" t="s">
        <v>703</v>
      </c>
      <c r="H4" s="598" t="s">
        <v>138</v>
      </c>
      <c r="I4" s="599" t="s">
        <v>712</v>
      </c>
      <c r="J4" s="368" t="s">
        <v>704</v>
      </c>
      <c r="K4" s="368"/>
    </row>
    <row r="5" spans="1:12" s="8" customFormat="1" ht="13.5" customHeight="1" x14ac:dyDescent="0.2">
      <c r="A5" s="598"/>
      <c r="B5" s="598"/>
      <c r="C5" s="598"/>
      <c r="D5" s="623"/>
      <c r="E5" s="600"/>
      <c r="F5" s="601"/>
      <c r="G5" s="601"/>
      <c r="H5" s="598"/>
      <c r="I5" s="599"/>
      <c r="J5" s="599" t="s">
        <v>143</v>
      </c>
      <c r="K5" s="368"/>
    </row>
    <row r="6" spans="1:12" s="8" customFormat="1" ht="12" customHeight="1" x14ac:dyDescent="0.2">
      <c r="A6" s="598"/>
      <c r="B6" s="598"/>
      <c r="C6" s="598"/>
      <c r="D6" s="623"/>
      <c r="E6" s="600"/>
      <c r="F6" s="601"/>
      <c r="G6" s="601"/>
      <c r="H6" s="598"/>
      <c r="I6" s="599"/>
      <c r="J6" s="599"/>
      <c r="K6" s="617" t="s">
        <v>364</v>
      </c>
    </row>
    <row r="7" spans="1:12" s="8" customFormat="1" ht="69.75" customHeight="1" x14ac:dyDescent="0.2">
      <c r="A7" s="598"/>
      <c r="B7" s="598"/>
      <c r="C7" s="598"/>
      <c r="D7" s="623"/>
      <c r="E7" s="600"/>
      <c r="F7" s="601"/>
      <c r="G7" s="601"/>
      <c r="H7" s="598"/>
      <c r="I7" s="599"/>
      <c r="J7" s="599"/>
      <c r="K7" s="617"/>
    </row>
    <row r="8" spans="1:12" s="8" customFormat="1" ht="62.25" customHeight="1" x14ac:dyDescent="0.2">
      <c r="A8" s="598"/>
      <c r="B8" s="598"/>
      <c r="C8" s="598"/>
      <c r="D8" s="623"/>
      <c r="E8" s="600"/>
      <c r="F8" s="601"/>
      <c r="G8" s="601"/>
      <c r="H8" s="598"/>
      <c r="I8" s="599"/>
      <c r="J8" s="599"/>
      <c r="K8" s="617"/>
    </row>
    <row r="9" spans="1:12" s="8" customFormat="1" ht="27.75" customHeight="1" x14ac:dyDescent="0.2">
      <c r="A9" s="667" t="s">
        <v>699</v>
      </c>
      <c r="B9" s="667"/>
      <c r="C9" s="667"/>
      <c r="D9" s="667"/>
      <c r="E9" s="667"/>
      <c r="F9" s="667"/>
      <c r="G9" s="667"/>
      <c r="H9" s="667"/>
      <c r="I9" s="667"/>
      <c r="J9" s="667"/>
      <c r="K9" s="244"/>
    </row>
    <row r="10" spans="1:12" s="8" customFormat="1" ht="21" customHeight="1" x14ac:dyDescent="0.2">
      <c r="A10" s="90" t="s">
        <v>150</v>
      </c>
      <c r="B10" s="709" t="s">
        <v>409</v>
      </c>
      <c r="C10" s="709"/>
      <c r="D10" s="709"/>
      <c r="E10" s="709"/>
      <c r="F10" s="709"/>
      <c r="G10" s="709"/>
      <c r="H10" s="709"/>
      <c r="I10" s="709"/>
      <c r="J10" s="709"/>
      <c r="K10" s="246"/>
    </row>
    <row r="11" spans="1:12" s="8" customFormat="1" ht="23.25" customHeight="1" x14ac:dyDescent="0.2">
      <c r="A11" s="90" t="s">
        <v>150</v>
      </c>
      <c r="B11" s="272" t="s">
        <v>150</v>
      </c>
      <c r="C11" s="709" t="s">
        <v>410</v>
      </c>
      <c r="D11" s="709"/>
      <c r="E11" s="709"/>
      <c r="F11" s="709"/>
      <c r="G11" s="709"/>
      <c r="H11" s="709"/>
      <c r="I11" s="709"/>
      <c r="J11" s="709"/>
      <c r="K11" s="246"/>
    </row>
    <row r="12" spans="1:12" ht="34.5" customHeight="1" x14ac:dyDescent="0.2">
      <c r="A12" s="298" t="s">
        <v>150</v>
      </c>
      <c r="B12" s="298" t="s">
        <v>150</v>
      </c>
      <c r="C12" s="300" t="s">
        <v>150</v>
      </c>
      <c r="D12" s="298" t="s">
        <v>545</v>
      </c>
      <c r="E12" s="291" t="s">
        <v>190</v>
      </c>
      <c r="F12" s="227" t="s">
        <v>760</v>
      </c>
      <c r="G12" s="372" t="s">
        <v>761</v>
      </c>
      <c r="H12" s="299" t="s">
        <v>1</v>
      </c>
      <c r="I12" s="122">
        <v>53.7</v>
      </c>
      <c r="J12" s="273" t="s">
        <v>413</v>
      </c>
      <c r="K12" s="192">
        <v>31</v>
      </c>
      <c r="L12" s="586">
        <f>+I12+I16+I19</f>
        <v>100.7</v>
      </c>
    </row>
    <row r="13" spans="1:12" ht="15.75" customHeight="1" x14ac:dyDescent="0.2">
      <c r="A13" s="90" t="s">
        <v>150</v>
      </c>
      <c r="B13" s="272" t="s">
        <v>150</v>
      </c>
      <c r="C13" s="644" t="s">
        <v>144</v>
      </c>
      <c r="D13" s="644"/>
      <c r="E13" s="644"/>
      <c r="F13" s="644"/>
      <c r="G13" s="644"/>
      <c r="H13" s="644"/>
      <c r="I13" s="321">
        <f t="shared" ref="I13" si="0">SUM(I12)</f>
        <v>53.7</v>
      </c>
      <c r="J13" s="299"/>
      <c r="K13" s="301"/>
    </row>
    <row r="14" spans="1:12" ht="19.5" customHeight="1" x14ac:dyDescent="0.2">
      <c r="A14" s="90" t="s">
        <v>150</v>
      </c>
      <c r="B14" s="272" t="s">
        <v>152</v>
      </c>
      <c r="C14" s="709" t="s">
        <v>526</v>
      </c>
      <c r="D14" s="709"/>
      <c r="E14" s="709"/>
      <c r="F14" s="709"/>
      <c r="G14" s="709"/>
      <c r="H14" s="709"/>
      <c r="I14" s="709"/>
      <c r="J14" s="709"/>
      <c r="K14" s="246"/>
    </row>
    <row r="15" spans="1:12" ht="42.75" customHeight="1" x14ac:dyDescent="0.2">
      <c r="A15" s="302" t="s">
        <v>150</v>
      </c>
      <c r="B15" s="302" t="s">
        <v>152</v>
      </c>
      <c r="C15" s="376" t="s">
        <v>150</v>
      </c>
      <c r="D15" s="280" t="s">
        <v>528</v>
      </c>
      <c r="E15" s="291" t="s">
        <v>190</v>
      </c>
      <c r="F15" s="227" t="s">
        <v>724</v>
      </c>
      <c r="G15" s="372" t="s">
        <v>761</v>
      </c>
      <c r="H15" s="298" t="s">
        <v>1</v>
      </c>
      <c r="I15" s="91">
        <v>10.3</v>
      </c>
      <c r="J15" s="303" t="s">
        <v>491</v>
      </c>
      <c r="K15" s="419" t="s">
        <v>529</v>
      </c>
    </row>
    <row r="16" spans="1:12" ht="40.5" customHeight="1" x14ac:dyDescent="0.2">
      <c r="A16" s="173" t="s">
        <v>150</v>
      </c>
      <c r="B16" s="173" t="s">
        <v>152</v>
      </c>
      <c r="C16" s="300" t="s">
        <v>151</v>
      </c>
      <c r="D16" s="173" t="s">
        <v>411</v>
      </c>
      <c r="E16" s="290" t="s">
        <v>190</v>
      </c>
      <c r="F16" s="369" t="s">
        <v>762</v>
      </c>
      <c r="G16" s="369" t="s">
        <v>761</v>
      </c>
      <c r="H16" s="299" t="s">
        <v>1</v>
      </c>
      <c r="I16" s="122">
        <v>3.5</v>
      </c>
      <c r="J16" s="304" t="s">
        <v>412</v>
      </c>
      <c r="K16" s="297" t="s">
        <v>414</v>
      </c>
    </row>
    <row r="17" spans="1:11" ht="18" customHeight="1" x14ac:dyDescent="0.2">
      <c r="A17" s="90" t="s">
        <v>150</v>
      </c>
      <c r="B17" s="272" t="s">
        <v>152</v>
      </c>
      <c r="C17" s="644" t="s">
        <v>144</v>
      </c>
      <c r="D17" s="644"/>
      <c r="E17" s="644"/>
      <c r="F17" s="644"/>
      <c r="G17" s="644"/>
      <c r="H17" s="644"/>
      <c r="I17" s="321">
        <f>SUM(I15:I16)</f>
        <v>13.8</v>
      </c>
      <c r="J17" s="335"/>
      <c r="K17" s="246"/>
    </row>
    <row r="18" spans="1:11" ht="18.75" customHeight="1" x14ac:dyDescent="0.2">
      <c r="A18" s="90" t="s">
        <v>150</v>
      </c>
      <c r="B18" s="272" t="s">
        <v>153</v>
      </c>
      <c r="C18" s="709" t="s">
        <v>415</v>
      </c>
      <c r="D18" s="709"/>
      <c r="E18" s="709"/>
      <c r="F18" s="709"/>
      <c r="G18" s="709"/>
      <c r="H18" s="709"/>
      <c r="I18" s="709"/>
      <c r="J18" s="709"/>
      <c r="K18" s="246"/>
    </row>
    <row r="19" spans="1:11" ht="63" customHeight="1" x14ac:dyDescent="0.2">
      <c r="A19" s="298" t="s">
        <v>150</v>
      </c>
      <c r="B19" s="298" t="s">
        <v>153</v>
      </c>
      <c r="C19" s="300" t="s">
        <v>150</v>
      </c>
      <c r="D19" s="298" t="s">
        <v>485</v>
      </c>
      <c r="E19" s="291" t="s">
        <v>190</v>
      </c>
      <c r="F19" s="227" t="s">
        <v>762</v>
      </c>
      <c r="G19" s="227" t="s">
        <v>761</v>
      </c>
      <c r="H19" s="298" t="s">
        <v>1</v>
      </c>
      <c r="I19" s="91">
        <v>43.5</v>
      </c>
      <c r="J19" s="299" t="s">
        <v>486</v>
      </c>
      <c r="K19" s="297" t="s">
        <v>982</v>
      </c>
    </row>
    <row r="20" spans="1:11" ht="18" customHeight="1" x14ac:dyDescent="0.2">
      <c r="A20" s="90" t="s">
        <v>150</v>
      </c>
      <c r="B20" s="272" t="s">
        <v>153</v>
      </c>
      <c r="C20" s="644" t="s">
        <v>144</v>
      </c>
      <c r="D20" s="644"/>
      <c r="E20" s="644"/>
      <c r="F20" s="644"/>
      <c r="G20" s="644"/>
      <c r="H20" s="644"/>
      <c r="I20" s="321">
        <f t="shared" ref="I20" si="1">SUM(I19:I19)</f>
        <v>43.5</v>
      </c>
      <c r="J20" s="335"/>
      <c r="K20" s="246"/>
    </row>
    <row r="21" spans="1:11" ht="25.5" customHeight="1" x14ac:dyDescent="0.2">
      <c r="A21" s="90" t="s">
        <v>150</v>
      </c>
      <c r="B21" s="272" t="s">
        <v>154</v>
      </c>
      <c r="C21" s="709" t="s">
        <v>416</v>
      </c>
      <c r="D21" s="709"/>
      <c r="E21" s="709"/>
      <c r="F21" s="709"/>
      <c r="G21" s="709"/>
      <c r="H21" s="709"/>
      <c r="I21" s="709"/>
      <c r="J21" s="709"/>
      <c r="K21" s="246"/>
    </row>
    <row r="22" spans="1:11" ht="34.5" customHeight="1" x14ac:dyDescent="0.2">
      <c r="A22" s="282" t="s">
        <v>150</v>
      </c>
      <c r="B22" s="282" t="s">
        <v>154</v>
      </c>
      <c r="C22" s="270" t="s">
        <v>150</v>
      </c>
      <c r="D22" s="279" t="s">
        <v>527</v>
      </c>
      <c r="E22" s="632" t="s">
        <v>190</v>
      </c>
      <c r="F22" s="705" t="s">
        <v>763</v>
      </c>
      <c r="G22" s="705" t="s">
        <v>761</v>
      </c>
      <c r="H22" s="273" t="s">
        <v>1</v>
      </c>
      <c r="I22" s="91">
        <f>SUM(I23:I27)</f>
        <v>475</v>
      </c>
      <c r="J22" s="191" t="s">
        <v>417</v>
      </c>
      <c r="K22" s="192">
        <v>4</v>
      </c>
    </row>
    <row r="23" spans="1:11" ht="69.75" customHeight="1" x14ac:dyDescent="0.2">
      <c r="A23" s="336"/>
      <c r="B23" s="336"/>
      <c r="C23" s="337" t="s">
        <v>650</v>
      </c>
      <c r="D23" s="338" t="s">
        <v>635</v>
      </c>
      <c r="E23" s="704"/>
      <c r="F23" s="607"/>
      <c r="G23" s="607"/>
      <c r="H23" s="338" t="s">
        <v>1</v>
      </c>
      <c r="I23" s="339">
        <v>220</v>
      </c>
      <c r="J23" s="191" t="s">
        <v>649</v>
      </c>
      <c r="K23" s="192" t="s">
        <v>983</v>
      </c>
    </row>
    <row r="24" spans="1:11" ht="84" customHeight="1" x14ac:dyDescent="0.2">
      <c r="A24" s="282"/>
      <c r="B24" s="282"/>
      <c r="C24" s="337" t="s">
        <v>651</v>
      </c>
      <c r="D24" s="338" t="s">
        <v>487</v>
      </c>
      <c r="E24" s="704"/>
      <c r="F24" s="607"/>
      <c r="G24" s="607"/>
      <c r="H24" s="338" t="s">
        <v>1</v>
      </c>
      <c r="I24" s="339">
        <v>120</v>
      </c>
      <c r="J24" s="191" t="s">
        <v>609</v>
      </c>
      <c r="K24" s="340" t="s">
        <v>628</v>
      </c>
    </row>
    <row r="25" spans="1:11" ht="81.75" customHeight="1" x14ac:dyDescent="0.2">
      <c r="A25" s="282"/>
      <c r="B25" s="282"/>
      <c r="C25" s="337" t="s">
        <v>652</v>
      </c>
      <c r="D25" s="338" t="s">
        <v>488</v>
      </c>
      <c r="E25" s="704"/>
      <c r="F25" s="607"/>
      <c r="G25" s="607"/>
      <c r="H25" s="338" t="s">
        <v>1</v>
      </c>
      <c r="I25" s="339">
        <v>15</v>
      </c>
      <c r="J25" s="191" t="s">
        <v>610</v>
      </c>
      <c r="K25" s="341" t="s">
        <v>984</v>
      </c>
    </row>
    <row r="26" spans="1:11" ht="69" customHeight="1" x14ac:dyDescent="0.2">
      <c r="A26" s="282"/>
      <c r="B26" s="282"/>
      <c r="C26" s="337" t="s">
        <v>653</v>
      </c>
      <c r="D26" s="338" t="s">
        <v>489</v>
      </c>
      <c r="E26" s="704"/>
      <c r="F26" s="607"/>
      <c r="G26" s="607"/>
      <c r="H26" s="338" t="s">
        <v>1</v>
      </c>
      <c r="I26" s="339">
        <v>100</v>
      </c>
      <c r="J26" s="273" t="s">
        <v>611</v>
      </c>
      <c r="K26" s="192" t="s">
        <v>612</v>
      </c>
    </row>
    <row r="27" spans="1:11" ht="44.25" customHeight="1" x14ac:dyDescent="0.2">
      <c r="A27" s="282"/>
      <c r="B27" s="282"/>
      <c r="C27" s="337" t="s">
        <v>968</v>
      </c>
      <c r="D27" s="338" t="s">
        <v>969</v>
      </c>
      <c r="E27" s="704"/>
      <c r="F27" s="607"/>
      <c r="G27" s="607"/>
      <c r="H27" s="338" t="s">
        <v>1</v>
      </c>
      <c r="I27" s="339">
        <v>20</v>
      </c>
      <c r="J27" s="258" t="s">
        <v>985</v>
      </c>
      <c r="K27" s="574" t="s">
        <v>986</v>
      </c>
    </row>
    <row r="28" spans="1:11" ht="31.5" customHeight="1" x14ac:dyDescent="0.2">
      <c r="A28" s="173" t="s">
        <v>150</v>
      </c>
      <c r="B28" s="297" t="s">
        <v>154</v>
      </c>
      <c r="C28" s="300" t="s">
        <v>151</v>
      </c>
      <c r="D28" s="173" t="s">
        <v>490</v>
      </c>
      <c r="E28" s="692"/>
      <c r="F28" s="608"/>
      <c r="G28" s="608"/>
      <c r="H28" s="298" t="s">
        <v>1</v>
      </c>
      <c r="I28" s="91">
        <v>55</v>
      </c>
      <c r="J28" s="299" t="s">
        <v>130</v>
      </c>
      <c r="K28" s="301">
        <v>25</v>
      </c>
    </row>
    <row r="29" spans="1:11" ht="57" customHeight="1" x14ac:dyDescent="0.2">
      <c r="A29" s="173" t="s">
        <v>150</v>
      </c>
      <c r="B29" s="297" t="s">
        <v>154</v>
      </c>
      <c r="C29" s="300" t="s">
        <v>152</v>
      </c>
      <c r="D29" s="282" t="s">
        <v>697</v>
      </c>
      <c r="E29" s="400">
        <v>1</v>
      </c>
      <c r="F29" s="372" t="s">
        <v>871</v>
      </c>
      <c r="G29" s="227" t="s">
        <v>761</v>
      </c>
      <c r="H29" s="298" t="s">
        <v>1</v>
      </c>
      <c r="I29" s="91">
        <v>10</v>
      </c>
      <c r="J29" s="299" t="s">
        <v>698</v>
      </c>
      <c r="K29" s="301">
        <v>10</v>
      </c>
    </row>
    <row r="30" spans="1:11" ht="17.25" customHeight="1" x14ac:dyDescent="0.2">
      <c r="A30" s="90" t="s">
        <v>150</v>
      </c>
      <c r="B30" s="272" t="s">
        <v>154</v>
      </c>
      <c r="C30" s="644" t="s">
        <v>144</v>
      </c>
      <c r="D30" s="644"/>
      <c r="E30" s="644"/>
      <c r="F30" s="644"/>
      <c r="G30" s="644"/>
      <c r="H30" s="644"/>
      <c r="I30" s="106">
        <f>+I28+I22+I29</f>
        <v>540</v>
      </c>
      <c r="J30" s="335"/>
      <c r="K30" s="246"/>
    </row>
    <row r="31" spans="1:11" ht="18" customHeight="1" x14ac:dyDescent="0.2">
      <c r="A31" s="90" t="s">
        <v>150</v>
      </c>
      <c r="B31" s="644" t="s">
        <v>145</v>
      </c>
      <c r="C31" s="644"/>
      <c r="D31" s="644"/>
      <c r="E31" s="644"/>
      <c r="F31" s="644"/>
      <c r="G31" s="644"/>
      <c r="H31" s="644"/>
      <c r="I31" s="106">
        <f>+I30+I20+I17+I13</f>
        <v>651</v>
      </c>
      <c r="J31" s="335"/>
      <c r="K31" s="246"/>
    </row>
    <row r="32" spans="1:11" ht="19.5" customHeight="1" x14ac:dyDescent="0.2">
      <c r="A32" s="90" t="s">
        <v>151</v>
      </c>
      <c r="B32" s="709" t="s">
        <v>550</v>
      </c>
      <c r="C32" s="709"/>
      <c r="D32" s="709"/>
      <c r="E32" s="709"/>
      <c r="F32" s="709"/>
      <c r="G32" s="709"/>
      <c r="H32" s="709"/>
      <c r="I32" s="709"/>
      <c r="J32" s="709"/>
      <c r="K32" s="246"/>
    </row>
    <row r="33" spans="1:11" ht="18.75" customHeight="1" x14ac:dyDescent="0.2">
      <c r="A33" s="90" t="s">
        <v>151</v>
      </c>
      <c r="B33" s="272" t="s">
        <v>150</v>
      </c>
      <c r="C33" s="709" t="s">
        <v>419</v>
      </c>
      <c r="D33" s="709"/>
      <c r="E33" s="709"/>
      <c r="F33" s="709"/>
      <c r="G33" s="709"/>
      <c r="H33" s="709"/>
      <c r="I33" s="709"/>
      <c r="J33" s="709"/>
      <c r="K33" s="246"/>
    </row>
    <row r="34" spans="1:11" ht="71.25" customHeight="1" x14ac:dyDescent="0.2">
      <c r="A34" s="375" t="s">
        <v>151</v>
      </c>
      <c r="B34" s="375" t="s">
        <v>150</v>
      </c>
      <c r="C34" s="375" t="s">
        <v>150</v>
      </c>
      <c r="D34" s="277" t="s">
        <v>418</v>
      </c>
      <c r="E34" s="399">
        <v>1</v>
      </c>
      <c r="F34" s="414" t="s">
        <v>872</v>
      </c>
      <c r="G34" s="414" t="s">
        <v>761</v>
      </c>
      <c r="H34" s="273" t="s">
        <v>1</v>
      </c>
      <c r="I34" s="91">
        <v>50</v>
      </c>
      <c r="J34" s="277" t="s">
        <v>205</v>
      </c>
      <c r="K34" s="417">
        <v>5</v>
      </c>
    </row>
    <row r="35" spans="1:11" ht="23.25" customHeight="1" x14ac:dyDescent="0.2">
      <c r="A35" s="710" t="s">
        <v>151</v>
      </c>
      <c r="B35" s="710" t="s">
        <v>150</v>
      </c>
      <c r="C35" s="710" t="s">
        <v>151</v>
      </c>
      <c r="D35" s="676" t="s">
        <v>285</v>
      </c>
      <c r="E35" s="706">
        <v>1</v>
      </c>
      <c r="F35" s="606" t="s">
        <v>764</v>
      </c>
      <c r="G35" s="606" t="s">
        <v>758</v>
      </c>
      <c r="H35" s="273" t="s">
        <v>1</v>
      </c>
      <c r="I35" s="91">
        <v>0</v>
      </c>
      <c r="J35" s="676" t="s">
        <v>202</v>
      </c>
      <c r="K35" s="640">
        <v>1</v>
      </c>
    </row>
    <row r="36" spans="1:11" ht="24" customHeight="1" x14ac:dyDescent="0.2">
      <c r="A36" s="710"/>
      <c r="B36" s="710"/>
      <c r="C36" s="710"/>
      <c r="D36" s="676"/>
      <c r="E36" s="707"/>
      <c r="F36" s="639"/>
      <c r="G36" s="639"/>
      <c r="H36" s="273" t="s">
        <v>3</v>
      </c>
      <c r="I36" s="91">
        <v>15</v>
      </c>
      <c r="J36" s="676"/>
      <c r="K36" s="641"/>
    </row>
    <row r="37" spans="1:11" ht="29.25" customHeight="1" x14ac:dyDescent="0.2">
      <c r="A37" s="711" t="s">
        <v>151</v>
      </c>
      <c r="B37" s="711" t="s">
        <v>152</v>
      </c>
      <c r="C37" s="711" t="s">
        <v>152</v>
      </c>
      <c r="D37" s="653" t="s">
        <v>352</v>
      </c>
      <c r="E37" s="625">
        <v>1</v>
      </c>
      <c r="F37" s="606" t="s">
        <v>873</v>
      </c>
      <c r="G37" s="606" t="s">
        <v>758</v>
      </c>
      <c r="H37" s="273" t="s">
        <v>1</v>
      </c>
      <c r="I37" s="91">
        <v>0</v>
      </c>
      <c r="J37" s="653" t="s">
        <v>648</v>
      </c>
      <c r="K37" s="642" t="s">
        <v>959</v>
      </c>
    </row>
    <row r="38" spans="1:11" ht="29.25" customHeight="1" x14ac:dyDescent="0.2">
      <c r="A38" s="712"/>
      <c r="B38" s="712"/>
      <c r="C38" s="712"/>
      <c r="D38" s="654"/>
      <c r="E38" s="714"/>
      <c r="F38" s="639"/>
      <c r="G38" s="639"/>
      <c r="H38" s="273" t="s">
        <v>4</v>
      </c>
      <c r="I38" s="91">
        <v>0</v>
      </c>
      <c r="J38" s="654"/>
      <c r="K38" s="643"/>
    </row>
    <row r="39" spans="1:11" ht="54" customHeight="1" x14ac:dyDescent="0.2">
      <c r="A39" s="300" t="s">
        <v>151</v>
      </c>
      <c r="B39" s="300" t="s">
        <v>150</v>
      </c>
      <c r="C39" s="300" t="s">
        <v>153</v>
      </c>
      <c r="D39" s="273" t="s">
        <v>597</v>
      </c>
      <c r="E39" s="400">
        <v>1</v>
      </c>
      <c r="F39" s="294" t="s">
        <v>1012</v>
      </c>
      <c r="G39" s="294" t="s">
        <v>761</v>
      </c>
      <c r="H39" s="273" t="s">
        <v>1</v>
      </c>
      <c r="I39" s="91">
        <v>20</v>
      </c>
      <c r="J39" s="273" t="s">
        <v>648</v>
      </c>
      <c r="K39" s="192" t="s">
        <v>509</v>
      </c>
    </row>
    <row r="40" spans="1:11" ht="30" customHeight="1" x14ac:dyDescent="0.2">
      <c r="A40" s="300" t="s">
        <v>151</v>
      </c>
      <c r="B40" s="300" t="s">
        <v>150</v>
      </c>
      <c r="C40" s="300" t="s">
        <v>154</v>
      </c>
      <c r="D40" s="273" t="s">
        <v>492</v>
      </c>
      <c r="E40" s="400">
        <v>1</v>
      </c>
      <c r="F40" s="294" t="s">
        <v>729</v>
      </c>
      <c r="G40" s="294" t="s">
        <v>707</v>
      </c>
      <c r="H40" s="273" t="s">
        <v>1</v>
      </c>
      <c r="I40" s="91">
        <v>15</v>
      </c>
      <c r="J40" s="273" t="s">
        <v>493</v>
      </c>
      <c r="K40" s="192">
        <v>1</v>
      </c>
    </row>
    <row r="41" spans="1:11" ht="18.75" customHeight="1" x14ac:dyDescent="0.2">
      <c r="A41" s="90" t="s">
        <v>151</v>
      </c>
      <c r="B41" s="272" t="s">
        <v>150</v>
      </c>
      <c r="C41" s="644" t="s">
        <v>144</v>
      </c>
      <c r="D41" s="644"/>
      <c r="E41" s="644"/>
      <c r="F41" s="644"/>
      <c r="G41" s="644"/>
      <c r="H41" s="644"/>
      <c r="I41" s="106">
        <f>SUM(I34:I40)</f>
        <v>100</v>
      </c>
      <c r="J41" s="196"/>
      <c r="K41" s="342"/>
    </row>
    <row r="42" spans="1:11" ht="21.75" customHeight="1" x14ac:dyDescent="0.2">
      <c r="A42" s="90" t="s">
        <v>151</v>
      </c>
      <c r="B42" s="644" t="s">
        <v>145</v>
      </c>
      <c r="C42" s="644"/>
      <c r="D42" s="644"/>
      <c r="E42" s="644"/>
      <c r="F42" s="644"/>
      <c r="G42" s="644"/>
      <c r="H42" s="644"/>
      <c r="I42" s="106">
        <f t="shared" ref="I42" si="2">+I41</f>
        <v>100</v>
      </c>
      <c r="J42" s="299"/>
      <c r="K42" s="301"/>
    </row>
    <row r="43" spans="1:11" ht="19.5" customHeight="1" x14ac:dyDescent="0.2">
      <c r="A43" s="713" t="s">
        <v>146</v>
      </c>
      <c r="B43" s="713"/>
      <c r="C43" s="713"/>
      <c r="D43" s="713"/>
      <c r="E43" s="713"/>
      <c r="F43" s="713"/>
      <c r="G43" s="713"/>
      <c r="H43" s="713"/>
      <c r="I43" s="197">
        <f>+I42+I31</f>
        <v>751</v>
      </c>
      <c r="J43" s="343"/>
      <c r="K43" s="116"/>
    </row>
    <row r="44" spans="1:11" ht="14.25" customHeight="1" x14ac:dyDescent="0.2">
      <c r="A44" s="647" t="s">
        <v>165</v>
      </c>
      <c r="B44" s="648"/>
      <c r="C44" s="648"/>
      <c r="D44" s="648"/>
      <c r="E44" s="648"/>
      <c r="F44" s="648"/>
      <c r="G44" s="648"/>
      <c r="H44" s="649"/>
      <c r="I44" s="578">
        <f>+I43-I45-I52</f>
        <v>0</v>
      </c>
      <c r="J44" s="343"/>
      <c r="K44" s="116"/>
    </row>
    <row r="45" spans="1:11" x14ac:dyDescent="0.2">
      <c r="A45" s="656" t="s">
        <v>17</v>
      </c>
      <c r="B45" s="657"/>
      <c r="C45" s="657"/>
      <c r="D45" s="657"/>
      <c r="E45" s="657"/>
      <c r="F45" s="657"/>
      <c r="G45" s="657"/>
      <c r="H45" s="658"/>
      <c r="I45" s="168">
        <f t="shared" ref="I45" si="3">SUM(I46:I51)</f>
        <v>736</v>
      </c>
      <c r="J45" s="343"/>
      <c r="K45" s="116"/>
    </row>
    <row r="46" spans="1:11" ht="15.75" customHeight="1" x14ac:dyDescent="0.2">
      <c r="A46" s="650" t="s">
        <v>208</v>
      </c>
      <c r="B46" s="651"/>
      <c r="C46" s="651"/>
      <c r="D46" s="651"/>
      <c r="E46" s="651"/>
      <c r="F46" s="651"/>
      <c r="G46" s="651"/>
      <c r="H46" s="652"/>
      <c r="I46" s="97">
        <f>+I40+I39+I37+I35+I34+I28+I22+I19+I16+I15+I12+I29</f>
        <v>736</v>
      </c>
      <c r="J46" s="343"/>
      <c r="K46" s="344"/>
    </row>
    <row r="47" spans="1:11" ht="17.25" customHeight="1" x14ac:dyDescent="0.2">
      <c r="A47" s="650" t="s">
        <v>209</v>
      </c>
      <c r="B47" s="651"/>
      <c r="C47" s="651"/>
      <c r="D47" s="651"/>
      <c r="E47" s="651"/>
      <c r="F47" s="651"/>
      <c r="G47" s="651"/>
      <c r="H47" s="652"/>
      <c r="I47" s="98"/>
      <c r="J47" s="343"/>
      <c r="K47" s="116"/>
    </row>
    <row r="48" spans="1:11" ht="15.75" customHeight="1" x14ac:dyDescent="0.2">
      <c r="A48" s="650" t="s">
        <v>210</v>
      </c>
      <c r="B48" s="651"/>
      <c r="C48" s="651"/>
      <c r="D48" s="651"/>
      <c r="E48" s="651"/>
      <c r="F48" s="651"/>
      <c r="G48" s="651"/>
      <c r="H48" s="652"/>
      <c r="I48" s="345"/>
      <c r="J48" s="343"/>
      <c r="K48" s="116"/>
    </row>
    <row r="49" spans="1:11" ht="14.25" customHeight="1" x14ac:dyDescent="0.2">
      <c r="A49" s="650" t="s">
        <v>211</v>
      </c>
      <c r="B49" s="651"/>
      <c r="C49" s="651"/>
      <c r="D49" s="651"/>
      <c r="E49" s="651"/>
      <c r="F49" s="651"/>
      <c r="G49" s="651"/>
      <c r="H49" s="652"/>
      <c r="I49" s="345"/>
      <c r="J49" s="343"/>
      <c r="K49" s="116"/>
    </row>
    <row r="50" spans="1:11" ht="14.25" customHeight="1" x14ac:dyDescent="0.2">
      <c r="A50" s="650" t="s">
        <v>212</v>
      </c>
      <c r="B50" s="651"/>
      <c r="C50" s="651"/>
      <c r="D50" s="651"/>
      <c r="E50" s="651"/>
      <c r="F50" s="651"/>
      <c r="G50" s="651"/>
      <c r="H50" s="652"/>
      <c r="I50" s="345"/>
      <c r="J50" s="343"/>
      <c r="K50" s="116"/>
    </row>
    <row r="51" spans="1:11" ht="13.5" customHeight="1" x14ac:dyDescent="0.2">
      <c r="A51" s="650" t="s">
        <v>213</v>
      </c>
      <c r="B51" s="651"/>
      <c r="C51" s="651"/>
      <c r="D51" s="651"/>
      <c r="E51" s="651"/>
      <c r="F51" s="651"/>
      <c r="G51" s="651"/>
      <c r="H51" s="652"/>
      <c r="I51" s="345"/>
      <c r="J51" s="343"/>
      <c r="K51" s="116"/>
    </row>
    <row r="52" spans="1:11" ht="15.75" customHeight="1" x14ac:dyDescent="0.2">
      <c r="A52" s="664" t="s">
        <v>16</v>
      </c>
      <c r="B52" s="665"/>
      <c r="C52" s="665"/>
      <c r="D52" s="665"/>
      <c r="E52" s="665"/>
      <c r="F52" s="665"/>
      <c r="G52" s="665"/>
      <c r="H52" s="666"/>
      <c r="I52" s="168">
        <f t="shared" ref="I52" si="4">SUM(I53:I56)</f>
        <v>15</v>
      </c>
      <c r="J52" s="343"/>
      <c r="K52" s="116"/>
    </row>
    <row r="53" spans="1:11" ht="14.25" customHeight="1" x14ac:dyDescent="0.2">
      <c r="A53" s="650" t="s">
        <v>214</v>
      </c>
      <c r="B53" s="651"/>
      <c r="C53" s="651"/>
      <c r="D53" s="651"/>
      <c r="E53" s="651"/>
      <c r="F53" s="651"/>
      <c r="G53" s="651"/>
      <c r="H53" s="652"/>
      <c r="I53" s="98">
        <f t="shared" ref="I53" si="5">+I36</f>
        <v>15</v>
      </c>
      <c r="J53" s="343"/>
      <c r="K53" s="116"/>
    </row>
    <row r="54" spans="1:11" x14ac:dyDescent="0.2">
      <c r="A54" s="650" t="s">
        <v>215</v>
      </c>
      <c r="B54" s="651"/>
      <c r="C54" s="651"/>
      <c r="D54" s="651"/>
      <c r="E54" s="651"/>
      <c r="F54" s="651"/>
      <c r="G54" s="651"/>
      <c r="H54" s="652"/>
      <c r="I54" s="98">
        <f>+I38</f>
        <v>0</v>
      </c>
      <c r="J54" s="343"/>
      <c r="K54" s="116"/>
    </row>
    <row r="55" spans="1:11" ht="14.25" customHeight="1" x14ac:dyDescent="0.2">
      <c r="A55" s="650" t="s">
        <v>216</v>
      </c>
      <c r="B55" s="651"/>
      <c r="C55" s="651"/>
      <c r="D55" s="651"/>
      <c r="E55" s="651"/>
      <c r="F55" s="651"/>
      <c r="G55" s="651"/>
      <c r="H55" s="652"/>
      <c r="I55" s="345"/>
      <c r="J55" s="343"/>
      <c r="K55" s="116"/>
    </row>
    <row r="56" spans="1:11" x14ac:dyDescent="0.2">
      <c r="A56" s="650" t="s">
        <v>217</v>
      </c>
      <c r="B56" s="651"/>
      <c r="C56" s="651"/>
      <c r="D56" s="651"/>
      <c r="E56" s="651"/>
      <c r="F56" s="651"/>
      <c r="G56" s="651"/>
      <c r="H56" s="652"/>
      <c r="I56" s="345"/>
      <c r="J56" s="343"/>
      <c r="K56" s="116"/>
    </row>
    <row r="57" spans="1:11" x14ac:dyDescent="0.2">
      <c r="A57" s="690"/>
      <c r="B57" s="690"/>
      <c r="C57" s="690"/>
      <c r="D57" s="690"/>
      <c r="E57" s="690"/>
      <c r="F57" s="690"/>
      <c r="G57" s="690"/>
      <c r="H57" s="690"/>
      <c r="I57" s="690"/>
    </row>
  </sheetData>
  <mergeCells count="65">
    <mergeCell ref="J37:J38"/>
    <mergeCell ref="H4:H8"/>
    <mergeCell ref="A9:J9"/>
    <mergeCell ref="B10:J10"/>
    <mergeCell ref="C14:J14"/>
    <mergeCell ref="C33:J33"/>
    <mergeCell ref="C20:H20"/>
    <mergeCell ref="B37:B38"/>
    <mergeCell ref="A57:I57"/>
    <mergeCell ref="A56:H56"/>
    <mergeCell ref="A55:H55"/>
    <mergeCell ref="A53:H53"/>
    <mergeCell ref="A49:H49"/>
    <mergeCell ref="A52:H52"/>
    <mergeCell ref="A50:H50"/>
    <mergeCell ref="A51:H51"/>
    <mergeCell ref="A54:H54"/>
    <mergeCell ref="A48:H48"/>
    <mergeCell ref="A47:H47"/>
    <mergeCell ref="D35:D36"/>
    <mergeCell ref="C41:H41"/>
    <mergeCell ref="A35:A36"/>
    <mergeCell ref="A37:A38"/>
    <mergeCell ref="A43:H43"/>
    <mergeCell ref="D37:D38"/>
    <mergeCell ref="A46:H46"/>
    <mergeCell ref="A45:H45"/>
    <mergeCell ref="B35:B36"/>
    <mergeCell ref="B42:H42"/>
    <mergeCell ref="A44:H44"/>
    <mergeCell ref="F37:F38"/>
    <mergeCell ref="G37:G38"/>
    <mergeCell ref="E37:E38"/>
    <mergeCell ref="K37:K38"/>
    <mergeCell ref="C17:H17"/>
    <mergeCell ref="K6:K8"/>
    <mergeCell ref="C21:J21"/>
    <mergeCell ref="I4:I8"/>
    <mergeCell ref="J5:J8"/>
    <mergeCell ref="C13:H13"/>
    <mergeCell ref="C11:J11"/>
    <mergeCell ref="C4:C8"/>
    <mergeCell ref="C18:J18"/>
    <mergeCell ref="B31:H31"/>
    <mergeCell ref="J35:J36"/>
    <mergeCell ref="C35:C36"/>
    <mergeCell ref="C37:C38"/>
    <mergeCell ref="B32:J32"/>
    <mergeCell ref="E4:E8"/>
    <mergeCell ref="H1:K1"/>
    <mergeCell ref="E22:E28"/>
    <mergeCell ref="F22:F28"/>
    <mergeCell ref="G22:G28"/>
    <mergeCell ref="E35:E36"/>
    <mergeCell ref="F35:F36"/>
    <mergeCell ref="G35:G36"/>
    <mergeCell ref="C30:H30"/>
    <mergeCell ref="K35:K36"/>
    <mergeCell ref="A2:K2"/>
    <mergeCell ref="J3:K3"/>
    <mergeCell ref="F4:F8"/>
    <mergeCell ref="G4:G8"/>
    <mergeCell ref="A4:A8"/>
    <mergeCell ref="B4:B8"/>
    <mergeCell ref="D4:D8"/>
  </mergeCells>
  <phoneticPr fontId="17" type="noConversion"/>
  <pageMargins left="0.19685039370078741" right="0.19685039370078741" top="0.51181102362204722" bottom="0.19685039370078741" header="0" footer="0"/>
  <pageSetup paperSize="9" scale="81"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F0"/>
    <pageSetUpPr fitToPage="1"/>
  </sheetPr>
  <dimension ref="A1:N70"/>
  <sheetViews>
    <sheetView zoomScale="85" zoomScaleNormal="85" workbookViewId="0">
      <pane ySplit="8" topLeftCell="A42" activePane="bottomLeft" state="frozen"/>
      <selection sqref="A1:XFD1"/>
      <selection pane="bottomLeft" activeCell="F52" sqref="F52"/>
    </sheetView>
  </sheetViews>
  <sheetFormatPr defaultColWidth="9.140625" defaultRowHeight="12.75" x14ac:dyDescent="0.2"/>
  <cols>
    <col min="1" max="1" width="4" style="215" customWidth="1"/>
    <col min="2" max="2" width="4.140625" style="215" customWidth="1"/>
    <col min="3" max="3" width="3.5703125" style="216" customWidth="1"/>
    <col min="4" max="4" width="38.85546875" style="217" customWidth="1"/>
    <col min="5" max="5" width="5" style="217" customWidth="1"/>
    <col min="6" max="6" width="38.5703125" style="217" customWidth="1"/>
    <col min="7" max="7" width="26.42578125" style="217" customWidth="1"/>
    <col min="8" max="8" width="6.85546875" style="217" customWidth="1"/>
    <col min="9" max="9" width="12.85546875" style="211" customWidth="1"/>
    <col min="10" max="10" width="28" style="212" customWidth="1"/>
    <col min="11" max="11" width="6.140625" style="214" customWidth="1"/>
    <col min="12" max="12" width="6.140625" style="5" customWidth="1"/>
    <col min="13" max="16384" width="9.140625" style="5"/>
  </cols>
  <sheetData>
    <row r="1" spans="1:14" ht="83.25" customHeight="1" x14ac:dyDescent="0.2">
      <c r="A1" s="27"/>
      <c r="B1" s="27"/>
      <c r="C1" s="45"/>
      <c r="D1" s="26"/>
      <c r="E1" s="26"/>
      <c r="F1" s="26"/>
      <c r="G1" s="26"/>
      <c r="H1" s="593" t="s">
        <v>1011</v>
      </c>
      <c r="I1" s="593"/>
      <c r="J1" s="593"/>
      <c r="K1" s="593"/>
    </row>
    <row r="2" spans="1:14" ht="12.75" customHeight="1" x14ac:dyDescent="0.2">
      <c r="A2" s="743"/>
      <c r="B2" s="743"/>
      <c r="C2" s="743"/>
      <c r="D2" s="743"/>
      <c r="E2" s="743"/>
      <c r="F2" s="743"/>
      <c r="G2" s="743"/>
      <c r="H2" s="743"/>
      <c r="I2" s="743"/>
      <c r="J2" s="743"/>
      <c r="K2" s="743"/>
    </row>
    <row r="3" spans="1:14" ht="18" customHeight="1" x14ac:dyDescent="0.2">
      <c r="A3" s="742"/>
      <c r="B3" s="742"/>
      <c r="C3" s="742"/>
      <c r="D3" s="742"/>
      <c r="E3" s="742"/>
      <c r="F3" s="742"/>
      <c r="G3" s="742"/>
      <c r="H3" s="742"/>
      <c r="I3" s="742"/>
      <c r="J3" s="742"/>
      <c r="K3" s="742"/>
    </row>
    <row r="4" spans="1:14" s="9" customFormat="1" ht="27" customHeight="1" x14ac:dyDescent="0.2">
      <c r="A4" s="598" t="s">
        <v>139</v>
      </c>
      <c r="B4" s="598" t="s">
        <v>140</v>
      </c>
      <c r="C4" s="598" t="s">
        <v>141</v>
      </c>
      <c r="D4" s="623" t="s">
        <v>142</v>
      </c>
      <c r="E4" s="600" t="s">
        <v>701</v>
      </c>
      <c r="F4" s="601" t="s">
        <v>702</v>
      </c>
      <c r="G4" s="601" t="s">
        <v>703</v>
      </c>
      <c r="H4" s="598" t="s">
        <v>138</v>
      </c>
      <c r="I4" s="599" t="s">
        <v>712</v>
      </c>
      <c r="J4" s="368" t="s">
        <v>704</v>
      </c>
      <c r="K4" s="368"/>
    </row>
    <row r="5" spans="1:14" s="9" customFormat="1" ht="12" customHeight="1" x14ac:dyDescent="0.2">
      <c r="A5" s="598"/>
      <c r="B5" s="598"/>
      <c r="C5" s="598"/>
      <c r="D5" s="623"/>
      <c r="E5" s="600"/>
      <c r="F5" s="601"/>
      <c r="G5" s="601"/>
      <c r="H5" s="598"/>
      <c r="I5" s="599"/>
      <c r="J5" s="599" t="s">
        <v>143</v>
      </c>
      <c r="K5" s="368"/>
    </row>
    <row r="6" spans="1:14" s="9" customFormat="1" ht="12" customHeight="1" x14ac:dyDescent="0.2">
      <c r="A6" s="598"/>
      <c r="B6" s="598"/>
      <c r="C6" s="598"/>
      <c r="D6" s="623"/>
      <c r="E6" s="600"/>
      <c r="F6" s="601"/>
      <c r="G6" s="601"/>
      <c r="H6" s="598"/>
      <c r="I6" s="599"/>
      <c r="J6" s="599"/>
      <c r="K6" s="617" t="s">
        <v>364</v>
      </c>
    </row>
    <row r="7" spans="1:14" s="9" customFormat="1" ht="12" customHeight="1" x14ac:dyDescent="0.2">
      <c r="A7" s="598"/>
      <c r="B7" s="598"/>
      <c r="C7" s="598"/>
      <c r="D7" s="623"/>
      <c r="E7" s="600"/>
      <c r="F7" s="601"/>
      <c r="G7" s="601"/>
      <c r="H7" s="598"/>
      <c r="I7" s="599"/>
      <c r="J7" s="599"/>
      <c r="K7" s="617"/>
    </row>
    <row r="8" spans="1:14" s="9" customFormat="1" ht="84" customHeight="1" x14ac:dyDescent="0.2">
      <c r="A8" s="598"/>
      <c r="B8" s="598"/>
      <c r="C8" s="598"/>
      <c r="D8" s="623"/>
      <c r="E8" s="600"/>
      <c r="F8" s="601"/>
      <c r="G8" s="601"/>
      <c r="H8" s="598"/>
      <c r="I8" s="599"/>
      <c r="J8" s="599"/>
      <c r="K8" s="617"/>
    </row>
    <row r="9" spans="1:14" s="9" customFormat="1" ht="27" customHeight="1" x14ac:dyDescent="0.2">
      <c r="A9" s="744" t="s">
        <v>261</v>
      </c>
      <c r="B9" s="745"/>
      <c r="C9" s="745"/>
      <c r="D9" s="745"/>
      <c r="E9" s="745"/>
      <c r="F9" s="745"/>
      <c r="G9" s="745"/>
      <c r="H9" s="745"/>
      <c r="I9" s="745"/>
      <c r="J9" s="745"/>
      <c r="K9" s="745"/>
    </row>
    <row r="10" spans="1:14" ht="18.75" customHeight="1" x14ac:dyDescent="0.2">
      <c r="A10" s="346" t="s">
        <v>152</v>
      </c>
      <c r="B10" s="741" t="s">
        <v>420</v>
      </c>
      <c r="C10" s="741"/>
      <c r="D10" s="741"/>
      <c r="E10" s="741"/>
      <c r="F10" s="741"/>
      <c r="G10" s="741"/>
      <c r="H10" s="741"/>
      <c r="I10" s="741"/>
      <c r="J10" s="741"/>
      <c r="K10" s="741"/>
    </row>
    <row r="11" spans="1:14" ht="19.5" customHeight="1" x14ac:dyDescent="0.2">
      <c r="A11" s="346" t="s">
        <v>152</v>
      </c>
      <c r="B11" s="10" t="s">
        <v>151</v>
      </c>
      <c r="C11" s="720" t="s">
        <v>131</v>
      </c>
      <c r="D11" s="720"/>
      <c r="E11" s="720"/>
      <c r="F11" s="720"/>
      <c r="G11" s="720"/>
      <c r="H11" s="720"/>
      <c r="I11" s="720"/>
      <c r="J11" s="720"/>
      <c r="K11" s="720"/>
    </row>
    <row r="12" spans="1:14" ht="50.25" customHeight="1" x14ac:dyDescent="0.2">
      <c r="A12" s="350" t="s">
        <v>152</v>
      </c>
      <c r="B12" s="285" t="s">
        <v>151</v>
      </c>
      <c r="C12" s="265" t="s">
        <v>150</v>
      </c>
      <c r="D12" s="186" t="s">
        <v>421</v>
      </c>
      <c r="E12" s="426">
        <v>1</v>
      </c>
      <c r="F12" s="427" t="s">
        <v>765</v>
      </c>
      <c r="G12" s="227" t="s">
        <v>761</v>
      </c>
      <c r="H12" s="185" t="s">
        <v>1</v>
      </c>
      <c r="I12" s="183">
        <v>91.9</v>
      </c>
      <c r="J12" s="740" t="s">
        <v>132</v>
      </c>
      <c r="K12" s="636">
        <v>40</v>
      </c>
      <c r="L12" s="587">
        <f>+I12+I13+I14+I15+I17+I18+I23+I24+I25+I26+I27+I28+I29</f>
        <v>418.8</v>
      </c>
      <c r="N12" s="251"/>
    </row>
    <row r="13" spans="1:14" ht="42" customHeight="1" x14ac:dyDescent="0.2">
      <c r="A13" s="349" t="s">
        <v>152</v>
      </c>
      <c r="B13" s="265" t="s">
        <v>151</v>
      </c>
      <c r="C13" s="265" t="s">
        <v>151</v>
      </c>
      <c r="D13" s="186" t="s">
        <v>252</v>
      </c>
      <c r="E13" s="398">
        <v>1</v>
      </c>
      <c r="F13" s="401" t="s">
        <v>766</v>
      </c>
      <c r="G13" s="401" t="s">
        <v>761</v>
      </c>
      <c r="H13" s="185" t="s">
        <v>1</v>
      </c>
      <c r="I13" s="183">
        <v>232.1</v>
      </c>
      <c r="J13" s="740"/>
      <c r="K13" s="637"/>
    </row>
    <row r="14" spans="1:14" ht="28.5" customHeight="1" x14ac:dyDescent="0.2">
      <c r="A14" s="350" t="s">
        <v>152</v>
      </c>
      <c r="B14" s="285" t="s">
        <v>151</v>
      </c>
      <c r="C14" s="265" t="s">
        <v>152</v>
      </c>
      <c r="D14" s="20" t="s">
        <v>68</v>
      </c>
      <c r="E14" s="400">
        <v>1</v>
      </c>
      <c r="F14" s="403" t="s">
        <v>767</v>
      </c>
      <c r="G14" s="403" t="s">
        <v>761</v>
      </c>
      <c r="H14" s="258" t="s">
        <v>1</v>
      </c>
      <c r="I14" s="183">
        <v>25</v>
      </c>
      <c r="J14" s="190" t="s">
        <v>133</v>
      </c>
      <c r="K14" s="380">
        <v>21</v>
      </c>
    </row>
    <row r="15" spans="1:14" ht="34.5" customHeight="1" x14ac:dyDescent="0.2">
      <c r="A15" s="351" t="s">
        <v>152</v>
      </c>
      <c r="B15" s="352" t="s">
        <v>151</v>
      </c>
      <c r="C15" s="260" t="s">
        <v>153</v>
      </c>
      <c r="D15" s="20" t="s">
        <v>69</v>
      </c>
      <c r="E15" s="400">
        <v>1</v>
      </c>
      <c r="F15" s="372" t="s">
        <v>768</v>
      </c>
      <c r="G15" s="227" t="s">
        <v>761</v>
      </c>
      <c r="H15" s="258" t="s">
        <v>1</v>
      </c>
      <c r="I15" s="183">
        <v>3</v>
      </c>
      <c r="J15" s="190" t="s">
        <v>134</v>
      </c>
      <c r="K15" s="378">
        <v>1</v>
      </c>
    </row>
    <row r="16" spans="1:14" ht="35.25" customHeight="1" x14ac:dyDescent="0.2">
      <c r="A16" s="351" t="s">
        <v>152</v>
      </c>
      <c r="B16" s="352" t="s">
        <v>151</v>
      </c>
      <c r="C16" s="260" t="s">
        <v>154</v>
      </c>
      <c r="D16" s="20" t="s">
        <v>253</v>
      </c>
      <c r="E16" s="399">
        <v>1</v>
      </c>
      <c r="F16" s="372" t="s">
        <v>769</v>
      </c>
      <c r="G16" s="227" t="s">
        <v>761</v>
      </c>
      <c r="H16" s="258" t="s">
        <v>1</v>
      </c>
      <c r="I16" s="183">
        <v>0</v>
      </c>
      <c r="J16" s="190" t="s">
        <v>134</v>
      </c>
      <c r="K16" s="378">
        <v>1</v>
      </c>
    </row>
    <row r="17" spans="1:12" ht="48.75" customHeight="1" x14ac:dyDescent="0.2">
      <c r="A17" s="423" t="s">
        <v>152</v>
      </c>
      <c r="B17" s="263" t="s">
        <v>151</v>
      </c>
      <c r="C17" s="263" t="s">
        <v>155</v>
      </c>
      <c r="D17" s="263" t="s">
        <v>494</v>
      </c>
      <c r="E17" s="290" t="s">
        <v>190</v>
      </c>
      <c r="F17" s="372" t="s">
        <v>770</v>
      </c>
      <c r="G17" s="227" t="s">
        <v>761</v>
      </c>
      <c r="H17" s="258" t="s">
        <v>1</v>
      </c>
      <c r="I17" s="183">
        <v>13</v>
      </c>
      <c r="J17" s="259" t="s">
        <v>227</v>
      </c>
      <c r="K17" s="381">
        <v>7</v>
      </c>
    </row>
    <row r="18" spans="1:12" ht="30.75" customHeight="1" x14ac:dyDescent="0.2">
      <c r="A18" s="260" t="s">
        <v>152</v>
      </c>
      <c r="B18" s="260" t="s">
        <v>151</v>
      </c>
      <c r="C18" s="260" t="s">
        <v>156</v>
      </c>
      <c r="D18" s="267" t="s">
        <v>70</v>
      </c>
      <c r="E18" s="400">
        <v>1</v>
      </c>
      <c r="F18" s="372" t="s">
        <v>771</v>
      </c>
      <c r="G18" s="227" t="s">
        <v>761</v>
      </c>
      <c r="H18" s="258" t="s">
        <v>1</v>
      </c>
      <c r="I18" s="183">
        <v>9.3000000000000007</v>
      </c>
      <c r="J18" s="185" t="s">
        <v>180</v>
      </c>
      <c r="K18" s="380">
        <v>3</v>
      </c>
    </row>
    <row r="19" spans="1:12" ht="15.75" customHeight="1" x14ac:dyDescent="0.2">
      <c r="A19" s="348" t="s">
        <v>152</v>
      </c>
      <c r="B19" s="10" t="s">
        <v>151</v>
      </c>
      <c r="C19" s="717" t="s">
        <v>144</v>
      </c>
      <c r="D19" s="717"/>
      <c r="E19" s="717"/>
      <c r="F19" s="717"/>
      <c r="G19" s="717"/>
      <c r="H19" s="717"/>
      <c r="I19" s="73">
        <f>SUM(I12:I18)</f>
        <v>374.3</v>
      </c>
      <c r="J19" s="190"/>
      <c r="K19" s="378"/>
    </row>
    <row r="20" spans="1:12" ht="16.5" customHeight="1" x14ac:dyDescent="0.2">
      <c r="A20" s="346" t="s">
        <v>152</v>
      </c>
      <c r="B20" s="717" t="s">
        <v>145</v>
      </c>
      <c r="C20" s="717"/>
      <c r="D20" s="717"/>
      <c r="E20" s="717"/>
      <c r="F20" s="717"/>
      <c r="G20" s="717"/>
      <c r="H20" s="717"/>
      <c r="I20" s="73">
        <f>+I19</f>
        <v>374.3</v>
      </c>
      <c r="J20" s="190"/>
      <c r="K20" s="378"/>
    </row>
    <row r="21" spans="1:12" ht="16.5" customHeight="1" x14ac:dyDescent="0.2">
      <c r="A21" s="346" t="s">
        <v>153</v>
      </c>
      <c r="B21" s="720" t="s">
        <v>515</v>
      </c>
      <c r="C21" s="720"/>
      <c r="D21" s="720"/>
      <c r="E21" s="720"/>
      <c r="F21" s="720"/>
      <c r="G21" s="720"/>
      <c r="H21" s="720"/>
      <c r="I21" s="720"/>
      <c r="J21" s="720"/>
      <c r="K21" s="720"/>
    </row>
    <row r="22" spans="1:12" ht="15.75" customHeight="1" x14ac:dyDescent="0.2">
      <c r="A22" s="346" t="s">
        <v>153</v>
      </c>
      <c r="B22" s="10" t="s">
        <v>150</v>
      </c>
      <c r="C22" s="720" t="s">
        <v>422</v>
      </c>
      <c r="D22" s="720"/>
      <c r="E22" s="720"/>
      <c r="F22" s="720"/>
      <c r="G22" s="720"/>
      <c r="H22" s="720"/>
      <c r="I22" s="720"/>
      <c r="J22" s="720"/>
      <c r="K22" s="720"/>
    </row>
    <row r="23" spans="1:12" ht="31.5" customHeight="1" x14ac:dyDescent="0.2">
      <c r="A23" s="353" t="s">
        <v>153</v>
      </c>
      <c r="B23" s="186" t="s">
        <v>150</v>
      </c>
      <c r="C23" s="265" t="s">
        <v>150</v>
      </c>
      <c r="D23" s="285" t="s">
        <v>71</v>
      </c>
      <c r="E23" s="291" t="s">
        <v>190</v>
      </c>
      <c r="F23" s="403" t="s">
        <v>772</v>
      </c>
      <c r="G23" s="227" t="s">
        <v>773</v>
      </c>
      <c r="H23" s="190" t="s">
        <v>1</v>
      </c>
      <c r="I23" s="183">
        <v>11</v>
      </c>
      <c r="J23" s="190" t="s">
        <v>133</v>
      </c>
      <c r="K23" s="380">
        <v>5</v>
      </c>
      <c r="L23" s="249"/>
    </row>
    <row r="24" spans="1:12" ht="40.5" customHeight="1" x14ac:dyDescent="0.2">
      <c r="A24" s="354" t="s">
        <v>153</v>
      </c>
      <c r="B24" s="186" t="s">
        <v>150</v>
      </c>
      <c r="C24" s="265" t="s">
        <v>151</v>
      </c>
      <c r="D24" s="186" t="s">
        <v>424</v>
      </c>
      <c r="E24" s="412" t="s">
        <v>190</v>
      </c>
      <c r="F24" s="401" t="s">
        <v>774</v>
      </c>
      <c r="G24" s="428" t="s">
        <v>773</v>
      </c>
      <c r="H24" s="259" t="s">
        <v>1</v>
      </c>
      <c r="I24" s="183">
        <v>4</v>
      </c>
      <c r="J24" s="190" t="s">
        <v>428</v>
      </c>
      <c r="K24" s="380">
        <v>40</v>
      </c>
    </row>
    <row r="25" spans="1:12" ht="30.75" customHeight="1" x14ac:dyDescent="0.2">
      <c r="A25" s="353" t="s">
        <v>153</v>
      </c>
      <c r="B25" s="186" t="s">
        <v>150</v>
      </c>
      <c r="C25" s="265" t="s">
        <v>152</v>
      </c>
      <c r="D25" s="285" t="s">
        <v>598</v>
      </c>
      <c r="E25" s="291" t="s">
        <v>190</v>
      </c>
      <c r="F25" s="403" t="s">
        <v>775</v>
      </c>
      <c r="G25" s="227" t="s">
        <v>773</v>
      </c>
      <c r="H25" s="259" t="s">
        <v>1</v>
      </c>
      <c r="I25" s="183">
        <v>16</v>
      </c>
      <c r="J25" s="190" t="s">
        <v>27</v>
      </c>
      <c r="K25" s="380">
        <v>6</v>
      </c>
    </row>
    <row r="26" spans="1:12" ht="30.75" customHeight="1" x14ac:dyDescent="0.2">
      <c r="A26" s="353" t="s">
        <v>153</v>
      </c>
      <c r="B26" s="186" t="s">
        <v>150</v>
      </c>
      <c r="C26" s="265" t="s">
        <v>153</v>
      </c>
      <c r="D26" s="285" t="s">
        <v>423</v>
      </c>
      <c r="E26" s="291" t="s">
        <v>190</v>
      </c>
      <c r="F26" s="369" t="s">
        <v>776</v>
      </c>
      <c r="G26" s="227" t="s">
        <v>773</v>
      </c>
      <c r="H26" s="259" t="s">
        <v>1</v>
      </c>
      <c r="I26" s="183">
        <v>2</v>
      </c>
      <c r="J26" s="190" t="s">
        <v>27</v>
      </c>
      <c r="K26" s="380">
        <v>1</v>
      </c>
    </row>
    <row r="27" spans="1:12" s="243" customFormat="1" ht="59.25" customHeight="1" x14ac:dyDescent="0.2">
      <c r="A27" s="353" t="s">
        <v>153</v>
      </c>
      <c r="B27" s="186" t="s">
        <v>150</v>
      </c>
      <c r="C27" s="265" t="s">
        <v>154</v>
      </c>
      <c r="D27" s="285" t="s">
        <v>678</v>
      </c>
      <c r="E27" s="291" t="s">
        <v>190</v>
      </c>
      <c r="F27" s="403" t="s">
        <v>777</v>
      </c>
      <c r="G27" s="227" t="s">
        <v>773</v>
      </c>
      <c r="H27" s="259" t="s">
        <v>1</v>
      </c>
      <c r="I27" s="183">
        <v>3</v>
      </c>
      <c r="J27" s="190" t="s">
        <v>599</v>
      </c>
      <c r="K27" s="380">
        <v>1</v>
      </c>
    </row>
    <row r="28" spans="1:12" s="243" customFormat="1" ht="36" customHeight="1" x14ac:dyDescent="0.2">
      <c r="A28" s="353" t="s">
        <v>153</v>
      </c>
      <c r="B28" s="186" t="s">
        <v>150</v>
      </c>
      <c r="C28" s="265" t="s">
        <v>155</v>
      </c>
      <c r="D28" s="285" t="s">
        <v>600</v>
      </c>
      <c r="E28" s="291" t="s">
        <v>190</v>
      </c>
      <c r="F28" s="403" t="s">
        <v>778</v>
      </c>
      <c r="G28" s="227" t="s">
        <v>773</v>
      </c>
      <c r="H28" s="259" t="s">
        <v>1</v>
      </c>
      <c r="I28" s="183">
        <v>5</v>
      </c>
      <c r="J28" s="190" t="s">
        <v>679</v>
      </c>
      <c r="K28" s="380">
        <v>1</v>
      </c>
    </row>
    <row r="29" spans="1:12" s="243" customFormat="1" ht="21.75" customHeight="1" x14ac:dyDescent="0.2">
      <c r="A29" s="715" t="s">
        <v>153</v>
      </c>
      <c r="B29" s="615" t="s">
        <v>150</v>
      </c>
      <c r="C29" s="615" t="s">
        <v>156</v>
      </c>
      <c r="D29" s="721" t="s">
        <v>601</v>
      </c>
      <c r="E29" s="668" t="s">
        <v>190</v>
      </c>
      <c r="F29" s="688" t="s">
        <v>869</v>
      </c>
      <c r="G29" s="688" t="s">
        <v>773</v>
      </c>
      <c r="H29" s="259" t="s">
        <v>1</v>
      </c>
      <c r="I29" s="183">
        <v>3.5</v>
      </c>
      <c r="J29" s="718" t="s">
        <v>602</v>
      </c>
      <c r="K29" s="636">
        <v>7</v>
      </c>
    </row>
    <row r="30" spans="1:12" s="243" customFormat="1" ht="21" customHeight="1" x14ac:dyDescent="0.2">
      <c r="A30" s="716"/>
      <c r="B30" s="619"/>
      <c r="C30" s="619"/>
      <c r="D30" s="722"/>
      <c r="E30" s="669"/>
      <c r="F30" s="689"/>
      <c r="G30" s="689"/>
      <c r="H30" s="259" t="s">
        <v>4</v>
      </c>
      <c r="I30" s="183">
        <v>5.3</v>
      </c>
      <c r="J30" s="719"/>
      <c r="K30" s="637"/>
    </row>
    <row r="31" spans="1:12" ht="14.25" customHeight="1" x14ac:dyDescent="0.2">
      <c r="A31" s="346" t="s">
        <v>153</v>
      </c>
      <c r="B31" s="10" t="s">
        <v>150</v>
      </c>
      <c r="C31" s="717" t="s">
        <v>144</v>
      </c>
      <c r="D31" s="717"/>
      <c r="E31" s="717"/>
      <c r="F31" s="717"/>
      <c r="G31" s="717"/>
      <c r="H31" s="717"/>
      <c r="I31" s="73">
        <f t="shared" ref="I31" si="0">SUM(I23:I30)</f>
        <v>49.8</v>
      </c>
      <c r="J31" s="190"/>
      <c r="K31" s="378"/>
    </row>
    <row r="32" spans="1:12" ht="15.75" customHeight="1" x14ac:dyDescent="0.2">
      <c r="A32" s="346" t="s">
        <v>153</v>
      </c>
      <c r="B32" s="717" t="s">
        <v>145</v>
      </c>
      <c r="C32" s="717"/>
      <c r="D32" s="717"/>
      <c r="E32" s="717"/>
      <c r="F32" s="717"/>
      <c r="G32" s="717"/>
      <c r="H32" s="717"/>
      <c r="I32" s="73">
        <f t="shared" ref="I32" si="1">+I31</f>
        <v>49.8</v>
      </c>
      <c r="J32" s="190"/>
      <c r="K32" s="378"/>
    </row>
    <row r="33" spans="1:11" ht="20.25" customHeight="1" x14ac:dyDescent="0.2">
      <c r="A33" s="350" t="s">
        <v>154</v>
      </c>
      <c r="B33" s="723" t="s">
        <v>425</v>
      </c>
      <c r="C33" s="725"/>
      <c r="D33" s="725"/>
      <c r="E33" s="725"/>
      <c r="F33" s="725"/>
      <c r="G33" s="725"/>
      <c r="H33" s="725"/>
      <c r="I33" s="725"/>
      <c r="J33" s="725"/>
      <c r="K33" s="725"/>
    </row>
    <row r="34" spans="1:11" ht="21" customHeight="1" x14ac:dyDescent="0.2">
      <c r="A34" s="355" t="s">
        <v>154</v>
      </c>
      <c r="B34" s="285" t="s">
        <v>150</v>
      </c>
      <c r="C34" s="720" t="s">
        <v>426</v>
      </c>
      <c r="D34" s="720"/>
      <c r="E34" s="720"/>
      <c r="F34" s="720"/>
      <c r="G34" s="720"/>
      <c r="H34" s="720"/>
      <c r="I34" s="720"/>
      <c r="J34" s="720"/>
      <c r="K34" s="720"/>
    </row>
    <row r="35" spans="1:11" ht="71.25" customHeight="1" x14ac:dyDescent="0.2">
      <c r="A35" s="265" t="s">
        <v>154</v>
      </c>
      <c r="B35" s="265" t="s">
        <v>150</v>
      </c>
      <c r="C35" s="265" t="s">
        <v>150</v>
      </c>
      <c r="D35" s="185" t="s">
        <v>427</v>
      </c>
      <c r="E35" s="398">
        <v>1</v>
      </c>
      <c r="F35" s="390" t="s">
        <v>779</v>
      </c>
      <c r="G35" s="414" t="s">
        <v>780</v>
      </c>
      <c r="H35" s="259" t="s">
        <v>1</v>
      </c>
      <c r="I35" s="261">
        <v>22</v>
      </c>
      <c r="J35" s="187" t="s">
        <v>27</v>
      </c>
      <c r="K35" s="378">
        <v>8</v>
      </c>
    </row>
    <row r="36" spans="1:11" ht="31.5" customHeight="1" x14ac:dyDescent="0.2">
      <c r="A36" s="285" t="s">
        <v>154</v>
      </c>
      <c r="B36" s="285" t="s">
        <v>150</v>
      </c>
      <c r="C36" s="265" t="s">
        <v>151</v>
      </c>
      <c r="D36" s="185" t="s">
        <v>175</v>
      </c>
      <c r="E36" s="426">
        <v>1</v>
      </c>
      <c r="F36" s="289" t="s">
        <v>781</v>
      </c>
      <c r="G36" s="414" t="s">
        <v>780</v>
      </c>
      <c r="H36" s="259" t="s">
        <v>1</v>
      </c>
      <c r="I36" s="261">
        <v>24.5</v>
      </c>
      <c r="J36" s="190" t="s">
        <v>203</v>
      </c>
      <c r="K36" s="378">
        <v>20</v>
      </c>
    </row>
    <row r="37" spans="1:11" ht="41.25" customHeight="1" x14ac:dyDescent="0.2">
      <c r="A37" s="379" t="s">
        <v>154</v>
      </c>
      <c r="B37" s="260" t="s">
        <v>150</v>
      </c>
      <c r="C37" s="260" t="s">
        <v>152</v>
      </c>
      <c r="D37" s="258" t="s">
        <v>240</v>
      </c>
      <c r="E37" s="420">
        <v>1</v>
      </c>
      <c r="F37" s="421" t="s">
        <v>782</v>
      </c>
      <c r="G37" s="414" t="s">
        <v>780</v>
      </c>
      <c r="H37" s="259" t="s">
        <v>1</v>
      </c>
      <c r="I37" s="261">
        <v>30.4</v>
      </c>
      <c r="J37" s="188" t="s">
        <v>27</v>
      </c>
      <c r="K37" s="378">
        <v>8</v>
      </c>
    </row>
    <row r="38" spans="1:11" ht="42.75" customHeight="1" x14ac:dyDescent="0.2">
      <c r="A38" s="260" t="s">
        <v>154</v>
      </c>
      <c r="B38" s="260" t="s">
        <v>150</v>
      </c>
      <c r="C38" s="260" t="s">
        <v>153</v>
      </c>
      <c r="D38" s="258" t="s">
        <v>354</v>
      </c>
      <c r="E38" s="399">
        <v>1</v>
      </c>
      <c r="F38" s="414" t="s">
        <v>782</v>
      </c>
      <c r="G38" s="414" t="s">
        <v>780</v>
      </c>
      <c r="H38" s="259" t="s">
        <v>1</v>
      </c>
      <c r="I38" s="261">
        <v>19.899999999999999</v>
      </c>
      <c r="J38" s="188" t="s">
        <v>308</v>
      </c>
      <c r="K38" s="378">
        <v>21</v>
      </c>
    </row>
    <row r="39" spans="1:11" ht="39.75" customHeight="1" x14ac:dyDescent="0.2">
      <c r="A39" s="265" t="s">
        <v>154</v>
      </c>
      <c r="B39" s="265" t="s">
        <v>150</v>
      </c>
      <c r="C39" s="265" t="s">
        <v>154</v>
      </c>
      <c r="D39" s="258" t="s">
        <v>286</v>
      </c>
      <c r="E39" s="399">
        <v>1</v>
      </c>
      <c r="F39" s="414" t="s">
        <v>783</v>
      </c>
      <c r="G39" s="414" t="s">
        <v>780</v>
      </c>
      <c r="H39" s="267" t="s">
        <v>15</v>
      </c>
      <c r="I39" s="261">
        <v>32.799999999999997</v>
      </c>
      <c r="J39" s="259" t="s">
        <v>514</v>
      </c>
      <c r="K39" s="378">
        <v>100</v>
      </c>
    </row>
    <row r="40" spans="1:11" ht="39.75" customHeight="1" x14ac:dyDescent="0.2">
      <c r="A40" s="265" t="s">
        <v>154</v>
      </c>
      <c r="B40" s="265" t="s">
        <v>150</v>
      </c>
      <c r="C40" s="265" t="s">
        <v>155</v>
      </c>
      <c r="D40" s="258" t="s">
        <v>603</v>
      </c>
      <c r="E40" s="400">
        <v>1</v>
      </c>
      <c r="F40" s="414" t="s">
        <v>870</v>
      </c>
      <c r="G40" s="414" t="s">
        <v>780</v>
      </c>
      <c r="H40" s="267" t="s">
        <v>1</v>
      </c>
      <c r="I40" s="261">
        <v>12</v>
      </c>
      <c r="J40" s="259" t="s">
        <v>604</v>
      </c>
      <c r="K40" s="378">
        <v>3</v>
      </c>
    </row>
    <row r="41" spans="1:11" ht="17.25" customHeight="1" x14ac:dyDescent="0.2">
      <c r="A41" s="348" t="s">
        <v>154</v>
      </c>
      <c r="B41" s="10" t="s">
        <v>150</v>
      </c>
      <c r="C41" s="717" t="s">
        <v>144</v>
      </c>
      <c r="D41" s="717"/>
      <c r="E41" s="717"/>
      <c r="F41" s="717"/>
      <c r="G41" s="717"/>
      <c r="H41" s="717"/>
      <c r="I41" s="73">
        <f>SUM(I35:I40)</f>
        <v>141.60000000000002</v>
      </c>
      <c r="J41" s="190"/>
      <c r="K41" s="378"/>
    </row>
    <row r="42" spans="1:11" ht="18.75" customHeight="1" x14ac:dyDescent="0.2">
      <c r="A42" s="346" t="s">
        <v>154</v>
      </c>
      <c r="B42" s="717" t="s">
        <v>145</v>
      </c>
      <c r="C42" s="717"/>
      <c r="D42" s="717"/>
      <c r="E42" s="717"/>
      <c r="F42" s="717"/>
      <c r="G42" s="717"/>
      <c r="H42" s="717"/>
      <c r="I42" s="73">
        <f t="shared" ref="I42" si="2">+I41</f>
        <v>141.60000000000002</v>
      </c>
      <c r="J42" s="190"/>
      <c r="K42" s="378"/>
    </row>
    <row r="43" spans="1:11" ht="15" customHeight="1" x14ac:dyDescent="0.2">
      <c r="A43" s="346" t="s">
        <v>155</v>
      </c>
      <c r="B43" s="723" t="s">
        <v>429</v>
      </c>
      <c r="C43" s="724"/>
      <c r="D43" s="724"/>
      <c r="E43" s="724"/>
      <c r="F43" s="724"/>
      <c r="G43" s="724"/>
      <c r="H43" s="724"/>
      <c r="I43" s="724"/>
      <c r="J43" s="724"/>
      <c r="K43" s="724"/>
    </row>
    <row r="44" spans="1:11" ht="18" customHeight="1" x14ac:dyDescent="0.2">
      <c r="A44" s="347" t="s">
        <v>155</v>
      </c>
      <c r="B44" s="10" t="s">
        <v>150</v>
      </c>
      <c r="C44" s="723" t="s">
        <v>430</v>
      </c>
      <c r="D44" s="724"/>
      <c r="E44" s="724"/>
      <c r="F44" s="724"/>
      <c r="G44" s="724"/>
      <c r="H44" s="724"/>
      <c r="I44" s="724"/>
      <c r="J44" s="724"/>
      <c r="K44" s="724"/>
    </row>
    <row r="45" spans="1:11" ht="26.25" customHeight="1" x14ac:dyDescent="0.2">
      <c r="A45" s="615" t="s">
        <v>155</v>
      </c>
      <c r="B45" s="615" t="s">
        <v>150</v>
      </c>
      <c r="C45" s="615" t="s">
        <v>150</v>
      </c>
      <c r="D45" s="736" t="s">
        <v>21</v>
      </c>
      <c r="E45" s="750">
        <v>1</v>
      </c>
      <c r="F45" s="606" t="s">
        <v>713</v>
      </c>
      <c r="G45" s="748" t="s">
        <v>784</v>
      </c>
      <c r="H45" s="22" t="s">
        <v>15</v>
      </c>
      <c r="I45" s="261">
        <v>700</v>
      </c>
      <c r="J45" s="736" t="s">
        <v>204</v>
      </c>
      <c r="K45" s="738">
        <v>100</v>
      </c>
    </row>
    <row r="46" spans="1:11" ht="21" customHeight="1" x14ac:dyDescent="0.2">
      <c r="A46" s="619"/>
      <c r="B46" s="619"/>
      <c r="C46" s="619"/>
      <c r="D46" s="737"/>
      <c r="E46" s="751"/>
      <c r="F46" s="639"/>
      <c r="G46" s="749"/>
      <c r="H46" s="22" t="s">
        <v>1</v>
      </c>
      <c r="I46" s="261">
        <v>202.5</v>
      </c>
      <c r="J46" s="737"/>
      <c r="K46" s="739"/>
    </row>
    <row r="47" spans="1:11" ht="24" customHeight="1" x14ac:dyDescent="0.2">
      <c r="A47" s="591" t="s">
        <v>155</v>
      </c>
      <c r="B47" s="609" t="s">
        <v>150</v>
      </c>
      <c r="C47" s="609" t="s">
        <v>151</v>
      </c>
      <c r="D47" s="754" t="s">
        <v>312</v>
      </c>
      <c r="E47" s="726">
        <v>1</v>
      </c>
      <c r="F47" s="728" t="s">
        <v>715</v>
      </c>
      <c r="G47" s="728" t="s">
        <v>758</v>
      </c>
      <c r="H47" s="184" t="s">
        <v>1</v>
      </c>
      <c r="I47" s="261">
        <v>200</v>
      </c>
      <c r="J47" s="740" t="s">
        <v>303</v>
      </c>
      <c r="K47" s="753">
        <v>1</v>
      </c>
    </row>
    <row r="48" spans="1:11" ht="24" customHeight="1" x14ac:dyDescent="0.2">
      <c r="A48" s="592"/>
      <c r="B48" s="609"/>
      <c r="C48" s="609"/>
      <c r="D48" s="754"/>
      <c r="E48" s="727"/>
      <c r="F48" s="729"/>
      <c r="G48" s="729"/>
      <c r="H48" s="184" t="s">
        <v>3</v>
      </c>
      <c r="I48" s="261">
        <v>373</v>
      </c>
      <c r="J48" s="740"/>
      <c r="K48" s="753"/>
    </row>
    <row r="49" spans="1:11" ht="24" customHeight="1" x14ac:dyDescent="0.2">
      <c r="A49" s="591" t="s">
        <v>155</v>
      </c>
      <c r="B49" s="609" t="s">
        <v>150</v>
      </c>
      <c r="C49" s="609" t="s">
        <v>152</v>
      </c>
      <c r="D49" s="603" t="s">
        <v>431</v>
      </c>
      <c r="E49" s="730">
        <v>1</v>
      </c>
      <c r="F49" s="733" t="s">
        <v>785</v>
      </c>
      <c r="G49" s="733" t="s">
        <v>758</v>
      </c>
      <c r="H49" s="258" t="s">
        <v>1</v>
      </c>
      <c r="I49" s="261">
        <v>161.30000000000001</v>
      </c>
      <c r="J49" s="603" t="s">
        <v>202</v>
      </c>
      <c r="K49" s="622">
        <v>1</v>
      </c>
    </row>
    <row r="50" spans="1:11" ht="19.5" customHeight="1" x14ac:dyDescent="0.2">
      <c r="A50" s="635"/>
      <c r="B50" s="609"/>
      <c r="C50" s="609"/>
      <c r="D50" s="603"/>
      <c r="E50" s="731"/>
      <c r="F50" s="734"/>
      <c r="G50" s="734"/>
      <c r="H50" s="258" t="s">
        <v>4</v>
      </c>
      <c r="I50" s="261">
        <v>5.4</v>
      </c>
      <c r="J50" s="603"/>
      <c r="K50" s="622"/>
    </row>
    <row r="51" spans="1:11" ht="24.75" customHeight="1" x14ac:dyDescent="0.2">
      <c r="A51" s="592"/>
      <c r="B51" s="609"/>
      <c r="C51" s="609"/>
      <c r="D51" s="603"/>
      <c r="E51" s="732"/>
      <c r="F51" s="735"/>
      <c r="G51" s="735"/>
      <c r="H51" s="258" t="s">
        <v>3</v>
      </c>
      <c r="I51" s="261">
        <v>31</v>
      </c>
      <c r="J51" s="603"/>
      <c r="K51" s="622"/>
    </row>
    <row r="52" spans="1:11" ht="57" customHeight="1" x14ac:dyDescent="0.2">
      <c r="A52" s="268" t="s">
        <v>155</v>
      </c>
      <c r="B52" s="268" t="s">
        <v>150</v>
      </c>
      <c r="C52" s="268" t="s">
        <v>155</v>
      </c>
      <c r="D52" s="253" t="s">
        <v>533</v>
      </c>
      <c r="E52" s="424">
        <v>1</v>
      </c>
      <c r="F52" s="414" t="s">
        <v>788</v>
      </c>
      <c r="G52" s="425" t="s">
        <v>784</v>
      </c>
      <c r="H52" s="258" t="s">
        <v>1</v>
      </c>
      <c r="I52" s="261">
        <v>70</v>
      </c>
      <c r="J52" s="185" t="s">
        <v>183</v>
      </c>
      <c r="K52" s="356">
        <v>100</v>
      </c>
    </row>
    <row r="53" spans="1:11" ht="57.75" customHeight="1" x14ac:dyDescent="0.2">
      <c r="A53" s="268" t="s">
        <v>155</v>
      </c>
      <c r="B53" s="268" t="s">
        <v>150</v>
      </c>
      <c r="C53" s="268" t="s">
        <v>156</v>
      </c>
      <c r="D53" s="253" t="s">
        <v>689</v>
      </c>
      <c r="E53" s="424">
        <v>1</v>
      </c>
      <c r="F53" s="414" t="s">
        <v>787</v>
      </c>
      <c r="G53" s="414" t="s">
        <v>786</v>
      </c>
      <c r="H53" s="258" t="s">
        <v>1</v>
      </c>
      <c r="I53" s="261">
        <v>0</v>
      </c>
      <c r="J53" s="185" t="s">
        <v>690</v>
      </c>
      <c r="K53" s="356" t="s">
        <v>638</v>
      </c>
    </row>
    <row r="54" spans="1:11" ht="17.25" customHeight="1" x14ac:dyDescent="0.2">
      <c r="A54" s="10" t="s">
        <v>155</v>
      </c>
      <c r="B54" s="10" t="s">
        <v>150</v>
      </c>
      <c r="C54" s="717" t="s">
        <v>144</v>
      </c>
      <c r="D54" s="717"/>
      <c r="E54" s="717"/>
      <c r="F54" s="717"/>
      <c r="G54" s="717"/>
      <c r="H54" s="717"/>
      <c r="I54" s="357">
        <f>SUM(I45:I53)</f>
        <v>1743.2</v>
      </c>
      <c r="J54" s="41"/>
      <c r="K54" s="358"/>
    </row>
    <row r="55" spans="1:11" ht="16.5" customHeight="1" x14ac:dyDescent="0.2">
      <c r="A55" s="10" t="s">
        <v>155</v>
      </c>
      <c r="B55" s="717" t="s">
        <v>145</v>
      </c>
      <c r="C55" s="717"/>
      <c r="D55" s="717"/>
      <c r="E55" s="717"/>
      <c r="F55" s="717"/>
      <c r="G55" s="717"/>
      <c r="H55" s="717"/>
      <c r="I55" s="357">
        <f t="shared" ref="I55" si="3">+I54</f>
        <v>1743.2</v>
      </c>
      <c r="J55" s="41"/>
      <c r="K55" s="358"/>
    </row>
    <row r="56" spans="1:11" ht="20.25" customHeight="1" x14ac:dyDescent="0.2">
      <c r="A56" s="747" t="s">
        <v>146</v>
      </c>
      <c r="B56" s="747"/>
      <c r="C56" s="747"/>
      <c r="D56" s="747"/>
      <c r="E56" s="747"/>
      <c r="F56" s="747"/>
      <c r="G56" s="747"/>
      <c r="H56" s="747"/>
      <c r="I56" s="359">
        <f>+I55+I42+I32+I20</f>
        <v>2308.9</v>
      </c>
      <c r="J56" s="113"/>
      <c r="K56" s="360"/>
    </row>
    <row r="57" spans="1:11" ht="16.5" customHeight="1" x14ac:dyDescent="0.2">
      <c r="A57" s="605" t="s">
        <v>165</v>
      </c>
      <c r="B57" s="605"/>
      <c r="C57" s="605"/>
      <c r="D57" s="605"/>
      <c r="E57" s="605"/>
      <c r="F57" s="605"/>
      <c r="G57" s="605"/>
      <c r="H57" s="605"/>
      <c r="I57" s="579">
        <f>+I56-I58-I65</f>
        <v>0</v>
      </c>
      <c r="J57" s="113"/>
      <c r="K57" s="361"/>
    </row>
    <row r="58" spans="1:11" ht="18" customHeight="1" x14ac:dyDescent="0.2">
      <c r="A58" s="755" t="s">
        <v>17</v>
      </c>
      <c r="B58" s="755"/>
      <c r="C58" s="755"/>
      <c r="D58" s="755"/>
      <c r="E58" s="755"/>
      <c r="F58" s="755"/>
      <c r="G58" s="755"/>
      <c r="H58" s="755"/>
      <c r="I58" s="162">
        <f>SUM(I59:I64)</f>
        <v>1894.1999999999998</v>
      </c>
      <c r="J58" s="113"/>
      <c r="K58" s="362"/>
    </row>
    <row r="59" spans="1:11" ht="13.5" customHeight="1" x14ac:dyDescent="0.2">
      <c r="A59" s="604" t="s">
        <v>111</v>
      </c>
      <c r="B59" s="604"/>
      <c r="C59" s="604"/>
      <c r="D59" s="604"/>
      <c r="E59" s="604"/>
      <c r="F59" s="604"/>
      <c r="G59" s="604"/>
      <c r="H59" s="604"/>
      <c r="I59" s="94">
        <f>+I52+I49+I47+I38+I37+I36+I35+I28+I25+I24+I23+I18+I17+I16+I15+I14+I13+I12+I40+I29+I27+I26+I53+I46</f>
        <v>1161.3999999999999</v>
      </c>
      <c r="J59" s="113"/>
      <c r="K59" s="362"/>
    </row>
    <row r="60" spans="1:11" ht="14.25" customHeight="1" x14ac:dyDescent="0.2">
      <c r="A60" s="604" t="s">
        <v>177</v>
      </c>
      <c r="B60" s="604"/>
      <c r="C60" s="604"/>
      <c r="D60" s="604"/>
      <c r="E60" s="604"/>
      <c r="F60" s="604"/>
      <c r="G60" s="604"/>
      <c r="H60" s="604"/>
      <c r="I60" s="95">
        <f>+I45+I39</f>
        <v>732.8</v>
      </c>
      <c r="J60" s="113"/>
      <c r="K60" s="361"/>
    </row>
    <row r="61" spans="1:11" ht="14.25" customHeight="1" x14ac:dyDescent="0.2">
      <c r="A61" s="604" t="s">
        <v>112</v>
      </c>
      <c r="B61" s="604"/>
      <c r="C61" s="604"/>
      <c r="D61" s="604"/>
      <c r="E61" s="604"/>
      <c r="F61" s="604"/>
      <c r="G61" s="604"/>
      <c r="H61" s="604"/>
      <c r="I61" s="42"/>
      <c r="J61" s="113"/>
      <c r="K61" s="361"/>
    </row>
    <row r="62" spans="1:11" ht="14.25" customHeight="1" x14ac:dyDescent="0.2">
      <c r="A62" s="604" t="s">
        <v>113</v>
      </c>
      <c r="B62" s="604"/>
      <c r="C62" s="604"/>
      <c r="D62" s="604"/>
      <c r="E62" s="604"/>
      <c r="F62" s="604"/>
      <c r="G62" s="604"/>
      <c r="H62" s="604"/>
      <c r="I62" s="95"/>
      <c r="J62" s="113"/>
      <c r="K62" s="361"/>
    </row>
    <row r="63" spans="1:11" ht="14.25" customHeight="1" x14ac:dyDescent="0.2">
      <c r="A63" s="604" t="s">
        <v>116</v>
      </c>
      <c r="B63" s="604"/>
      <c r="C63" s="604"/>
      <c r="D63" s="604"/>
      <c r="E63" s="604"/>
      <c r="F63" s="604"/>
      <c r="G63" s="604"/>
      <c r="H63" s="604"/>
      <c r="I63" s="42"/>
      <c r="J63" s="113"/>
      <c r="K63" s="361"/>
    </row>
    <row r="64" spans="1:11" ht="14.25" customHeight="1" x14ac:dyDescent="0.2">
      <c r="A64" s="604" t="s">
        <v>117</v>
      </c>
      <c r="B64" s="604"/>
      <c r="C64" s="604"/>
      <c r="D64" s="604"/>
      <c r="E64" s="604"/>
      <c r="F64" s="604"/>
      <c r="G64" s="604"/>
      <c r="H64" s="604"/>
      <c r="I64" s="42"/>
      <c r="J64" s="113"/>
      <c r="K64" s="361"/>
    </row>
    <row r="65" spans="1:11" ht="16.5" customHeight="1" x14ac:dyDescent="0.2">
      <c r="A65" s="746" t="s">
        <v>16</v>
      </c>
      <c r="B65" s="746"/>
      <c r="C65" s="746"/>
      <c r="D65" s="746"/>
      <c r="E65" s="746"/>
      <c r="F65" s="746"/>
      <c r="G65" s="746"/>
      <c r="H65" s="746"/>
      <c r="I65" s="162">
        <f t="shared" ref="I65" si="4">SUM(I66:I69)</f>
        <v>414.7</v>
      </c>
      <c r="J65" s="113"/>
      <c r="K65" s="361"/>
    </row>
    <row r="66" spans="1:11" x14ac:dyDescent="0.2">
      <c r="A66" s="604" t="s">
        <v>114</v>
      </c>
      <c r="B66" s="604"/>
      <c r="C66" s="604"/>
      <c r="D66" s="604"/>
      <c r="E66" s="604"/>
      <c r="F66" s="604"/>
      <c r="G66" s="604"/>
      <c r="H66" s="604"/>
      <c r="I66" s="95">
        <f>+I48+I51</f>
        <v>404</v>
      </c>
      <c r="J66" s="113"/>
      <c r="K66" s="361"/>
    </row>
    <row r="67" spans="1:11" x14ac:dyDescent="0.2">
      <c r="A67" s="604" t="s">
        <v>115</v>
      </c>
      <c r="B67" s="604"/>
      <c r="C67" s="604"/>
      <c r="D67" s="604"/>
      <c r="E67" s="604"/>
      <c r="F67" s="604"/>
      <c r="G67" s="604"/>
      <c r="H67" s="604"/>
      <c r="I67" s="95">
        <f>+I50+I30</f>
        <v>10.7</v>
      </c>
      <c r="J67" s="113"/>
      <c r="K67" s="361"/>
    </row>
    <row r="68" spans="1:11" x14ac:dyDescent="0.2">
      <c r="A68" s="604" t="s">
        <v>118</v>
      </c>
      <c r="B68" s="604"/>
      <c r="C68" s="604"/>
      <c r="D68" s="604"/>
      <c r="E68" s="604"/>
      <c r="F68" s="604"/>
      <c r="G68" s="604"/>
      <c r="H68" s="604"/>
      <c r="I68" s="95"/>
      <c r="J68" s="113"/>
      <c r="K68" s="361"/>
    </row>
    <row r="69" spans="1:11" x14ac:dyDescent="0.2">
      <c r="A69" s="604" t="s">
        <v>119</v>
      </c>
      <c r="B69" s="604"/>
      <c r="C69" s="604"/>
      <c r="D69" s="604"/>
      <c r="E69" s="604"/>
      <c r="F69" s="604"/>
      <c r="G69" s="604"/>
      <c r="H69" s="604"/>
      <c r="I69" s="42"/>
      <c r="J69" s="113"/>
      <c r="K69" s="361"/>
    </row>
    <row r="70" spans="1:11" s="7" customFormat="1" x14ac:dyDescent="0.2">
      <c r="A70" s="752"/>
      <c r="B70" s="752"/>
      <c r="C70" s="752"/>
      <c r="D70" s="752"/>
      <c r="E70" s="752"/>
      <c r="F70" s="752"/>
      <c r="G70" s="752"/>
      <c r="H70" s="752"/>
      <c r="I70" s="752"/>
      <c r="J70" s="207"/>
      <c r="K70" s="213"/>
    </row>
  </sheetData>
  <mergeCells count="84">
    <mergeCell ref="A70:I70"/>
    <mergeCell ref="K47:K48"/>
    <mergeCell ref="K49:K51"/>
    <mergeCell ref="C11:K11"/>
    <mergeCell ref="D47:D48"/>
    <mergeCell ref="J47:J48"/>
    <mergeCell ref="A69:H69"/>
    <mergeCell ref="A60:H60"/>
    <mergeCell ref="A62:H62"/>
    <mergeCell ref="A64:H64"/>
    <mergeCell ref="A58:H58"/>
    <mergeCell ref="A66:H66"/>
    <mergeCell ref="A59:H59"/>
    <mergeCell ref="A57:H57"/>
    <mergeCell ref="B55:H55"/>
    <mergeCell ref="A49:A51"/>
    <mergeCell ref="A56:H56"/>
    <mergeCell ref="C31:H31"/>
    <mergeCell ref="C54:H54"/>
    <mergeCell ref="C49:C51"/>
    <mergeCell ref="D49:D51"/>
    <mergeCell ref="B49:B51"/>
    <mergeCell ref="B42:H42"/>
    <mergeCell ref="G45:G46"/>
    <mergeCell ref="F45:F46"/>
    <mergeCell ref="E45:E46"/>
    <mergeCell ref="D45:D46"/>
    <mergeCell ref="C45:C46"/>
    <mergeCell ref="B45:B46"/>
    <mergeCell ref="A45:A46"/>
    <mergeCell ref="A68:H68"/>
    <mergeCell ref="A67:H67"/>
    <mergeCell ref="A65:H65"/>
    <mergeCell ref="A61:H61"/>
    <mergeCell ref="A63:H63"/>
    <mergeCell ref="A2:K2"/>
    <mergeCell ref="A9:K9"/>
    <mergeCell ref="C4:C8"/>
    <mergeCell ref="D4:D8"/>
    <mergeCell ref="K6:K8"/>
    <mergeCell ref="J12:J13"/>
    <mergeCell ref="K12:K13"/>
    <mergeCell ref="B10:K10"/>
    <mergeCell ref="A3:K3"/>
    <mergeCell ref="A4:A8"/>
    <mergeCell ref="B4:B8"/>
    <mergeCell ref="H4:H8"/>
    <mergeCell ref="J5:J8"/>
    <mergeCell ref="I4:I8"/>
    <mergeCell ref="E4:E8"/>
    <mergeCell ref="F4:F8"/>
    <mergeCell ref="G4:G8"/>
    <mergeCell ref="J49:J51"/>
    <mergeCell ref="C41:H41"/>
    <mergeCell ref="C44:K44"/>
    <mergeCell ref="B33:K33"/>
    <mergeCell ref="C34:K34"/>
    <mergeCell ref="B43:K43"/>
    <mergeCell ref="C47:C48"/>
    <mergeCell ref="E47:E48"/>
    <mergeCell ref="F47:F48"/>
    <mergeCell ref="G47:G48"/>
    <mergeCell ref="E49:E51"/>
    <mergeCell ref="F49:F51"/>
    <mergeCell ref="B47:B48"/>
    <mergeCell ref="G49:G51"/>
    <mergeCell ref="J45:J46"/>
    <mergeCell ref="K45:K46"/>
    <mergeCell ref="H1:K1"/>
    <mergeCell ref="A29:A30"/>
    <mergeCell ref="B29:B30"/>
    <mergeCell ref="B32:H32"/>
    <mergeCell ref="A47:A48"/>
    <mergeCell ref="J29:J30"/>
    <mergeCell ref="K29:K30"/>
    <mergeCell ref="B20:H20"/>
    <mergeCell ref="C19:H19"/>
    <mergeCell ref="E29:E30"/>
    <mergeCell ref="F29:F30"/>
    <mergeCell ref="G29:G30"/>
    <mergeCell ref="C22:K22"/>
    <mergeCell ref="B21:K21"/>
    <mergeCell ref="D29:D30"/>
    <mergeCell ref="C29:C30"/>
  </mergeCells>
  <phoneticPr fontId="17" type="noConversion"/>
  <pageMargins left="0.19685039370078741" right="0.19685039370078741" top="0.19685039370078741" bottom="0.19685039370078741" header="0" footer="0"/>
  <pageSetup paperSize="9" scale="84"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B0F0"/>
    <pageSetUpPr fitToPage="1"/>
  </sheetPr>
  <dimension ref="A1:K65"/>
  <sheetViews>
    <sheetView tabSelected="1" zoomScale="85" zoomScaleNormal="85" workbookViewId="0">
      <pane ySplit="8" topLeftCell="A18" activePane="bottomLeft" state="frozen"/>
      <selection sqref="A1:XFD1"/>
      <selection pane="bottomLeft" activeCell="F23" sqref="F23:G23"/>
    </sheetView>
  </sheetViews>
  <sheetFormatPr defaultColWidth="9.140625" defaultRowHeight="12.75" x14ac:dyDescent="0.2"/>
  <cols>
    <col min="1" max="1" width="3.42578125" style="27" customWidth="1"/>
    <col min="2" max="2" width="3.7109375" style="27" customWidth="1"/>
    <col min="3" max="3" width="3.5703125" style="45" customWidth="1"/>
    <col min="4" max="4" width="40.42578125" style="27" customWidth="1"/>
    <col min="5" max="5" width="6" style="27" customWidth="1"/>
    <col min="6" max="6" width="39.7109375" style="437" customWidth="1"/>
    <col min="7" max="7" width="25.140625" style="27" customWidth="1"/>
    <col min="8" max="8" width="7.140625" style="26" customWidth="1"/>
    <col min="9" max="9" width="12.28515625" style="23" customWidth="1"/>
    <col min="10" max="10" width="29.5703125" style="23" customWidth="1"/>
    <col min="11" max="11" width="5.42578125" style="524" customWidth="1"/>
    <col min="12" max="16384" width="9.140625" style="88"/>
  </cols>
  <sheetData>
    <row r="1" spans="1:11" ht="84" customHeight="1" x14ac:dyDescent="0.2">
      <c r="H1" s="593" t="s">
        <v>1013</v>
      </c>
      <c r="I1" s="593"/>
      <c r="J1" s="593"/>
      <c r="K1" s="593"/>
    </row>
    <row r="2" spans="1:11" ht="12" hidden="1" customHeight="1" x14ac:dyDescent="0.2">
      <c r="A2" s="760"/>
      <c r="B2" s="760"/>
      <c r="C2" s="760"/>
      <c r="D2" s="760"/>
      <c r="E2" s="760"/>
      <c r="F2" s="760"/>
      <c r="G2" s="760"/>
      <c r="H2" s="760"/>
      <c r="I2" s="760"/>
      <c r="J2" s="760"/>
      <c r="K2" s="760"/>
    </row>
    <row r="3" spans="1:11" ht="9" customHeight="1" x14ac:dyDescent="0.2">
      <c r="A3" s="363"/>
      <c r="B3" s="363"/>
      <c r="C3" s="363"/>
      <c r="D3" s="363"/>
      <c r="E3" s="363"/>
      <c r="F3" s="438"/>
      <c r="G3" s="363"/>
      <c r="H3" s="364"/>
      <c r="I3" s="226"/>
      <c r="J3" s="756"/>
      <c r="K3" s="756"/>
    </row>
    <row r="4" spans="1:11" s="114" customFormat="1" ht="30" customHeight="1" x14ac:dyDescent="0.2">
      <c r="A4" s="598" t="s">
        <v>139</v>
      </c>
      <c r="B4" s="598" t="s">
        <v>140</v>
      </c>
      <c r="C4" s="598" t="s">
        <v>141</v>
      </c>
      <c r="D4" s="623" t="s">
        <v>142</v>
      </c>
      <c r="E4" s="600" t="s">
        <v>701</v>
      </c>
      <c r="F4" s="601" t="s">
        <v>702</v>
      </c>
      <c r="G4" s="601" t="s">
        <v>703</v>
      </c>
      <c r="H4" s="598" t="s">
        <v>138</v>
      </c>
      <c r="I4" s="599" t="s">
        <v>712</v>
      </c>
      <c r="J4" s="368" t="s">
        <v>704</v>
      </c>
      <c r="K4" s="368"/>
    </row>
    <row r="5" spans="1:11" s="114" customFormat="1" ht="12.75" hidden="1" customHeight="1" x14ac:dyDescent="0.2">
      <c r="A5" s="598"/>
      <c r="B5" s="598"/>
      <c r="C5" s="598"/>
      <c r="D5" s="623"/>
      <c r="E5" s="600"/>
      <c r="F5" s="601"/>
      <c r="G5" s="601"/>
      <c r="H5" s="598"/>
      <c r="I5" s="599"/>
      <c r="J5" s="599" t="s">
        <v>143</v>
      </c>
      <c r="K5" s="368"/>
    </row>
    <row r="6" spans="1:11" s="114" customFormat="1" ht="15" customHeight="1" x14ac:dyDescent="0.2">
      <c r="A6" s="598"/>
      <c r="B6" s="598"/>
      <c r="C6" s="598"/>
      <c r="D6" s="623"/>
      <c r="E6" s="600"/>
      <c r="F6" s="601"/>
      <c r="G6" s="601"/>
      <c r="H6" s="598"/>
      <c r="I6" s="599"/>
      <c r="J6" s="599"/>
      <c r="K6" s="617" t="s">
        <v>364</v>
      </c>
    </row>
    <row r="7" spans="1:11" s="114" customFormat="1" ht="37.5" customHeight="1" x14ac:dyDescent="0.2">
      <c r="A7" s="598"/>
      <c r="B7" s="598"/>
      <c r="C7" s="598"/>
      <c r="D7" s="623"/>
      <c r="E7" s="600"/>
      <c r="F7" s="601"/>
      <c r="G7" s="601"/>
      <c r="H7" s="598"/>
      <c r="I7" s="599"/>
      <c r="J7" s="599"/>
      <c r="K7" s="617"/>
    </row>
    <row r="8" spans="1:11" s="114" customFormat="1" ht="104.25" customHeight="1" x14ac:dyDescent="0.2">
      <c r="A8" s="598"/>
      <c r="B8" s="598"/>
      <c r="C8" s="598"/>
      <c r="D8" s="623"/>
      <c r="E8" s="600"/>
      <c r="F8" s="601"/>
      <c r="G8" s="601"/>
      <c r="H8" s="598"/>
      <c r="I8" s="599"/>
      <c r="J8" s="599"/>
      <c r="K8" s="617"/>
    </row>
    <row r="9" spans="1:11" s="114" customFormat="1" ht="30.75" customHeight="1" x14ac:dyDescent="0.2">
      <c r="A9" s="612" t="s">
        <v>266</v>
      </c>
      <c r="B9" s="612"/>
      <c r="C9" s="612"/>
      <c r="D9" s="612"/>
      <c r="E9" s="612"/>
      <c r="F9" s="612"/>
      <c r="G9" s="612"/>
      <c r="H9" s="612"/>
      <c r="I9" s="612"/>
      <c r="J9" s="612"/>
      <c r="K9" s="521"/>
    </row>
    <row r="10" spans="1:11" s="114" customFormat="1" ht="15" customHeight="1" x14ac:dyDescent="0.2">
      <c r="A10" s="10" t="s">
        <v>150</v>
      </c>
      <c r="B10" s="720" t="s">
        <v>400</v>
      </c>
      <c r="C10" s="720"/>
      <c r="D10" s="720"/>
      <c r="E10" s="720"/>
      <c r="F10" s="720"/>
      <c r="G10" s="720"/>
      <c r="H10" s="720"/>
      <c r="I10" s="720"/>
      <c r="J10" s="720"/>
      <c r="K10" s="522"/>
    </row>
    <row r="11" spans="1:11" s="114" customFormat="1" ht="18" customHeight="1" x14ac:dyDescent="0.2">
      <c r="A11" s="10" t="s">
        <v>150</v>
      </c>
      <c r="B11" s="292" t="s">
        <v>150</v>
      </c>
      <c r="C11" s="720" t="s">
        <v>245</v>
      </c>
      <c r="D11" s="720"/>
      <c r="E11" s="720"/>
      <c r="F11" s="720"/>
      <c r="G11" s="720"/>
      <c r="H11" s="720"/>
      <c r="I11" s="720"/>
      <c r="J11" s="720"/>
      <c r="K11" s="522"/>
    </row>
    <row r="12" spans="1:11" ht="67.5" customHeight="1" x14ac:dyDescent="0.2">
      <c r="A12" s="768" t="s">
        <v>150</v>
      </c>
      <c r="B12" s="768" t="s">
        <v>150</v>
      </c>
      <c r="C12" s="768" t="s">
        <v>150</v>
      </c>
      <c r="D12" s="267" t="s">
        <v>403</v>
      </c>
      <c r="E12" s="632" t="s">
        <v>190</v>
      </c>
      <c r="F12" s="705" t="s">
        <v>717</v>
      </c>
      <c r="G12" s="705" t="s">
        <v>707</v>
      </c>
      <c r="H12" s="718" t="s">
        <v>1</v>
      </c>
      <c r="I12" s="790">
        <v>75</v>
      </c>
      <c r="J12" s="259" t="s">
        <v>501</v>
      </c>
      <c r="K12" s="380">
        <v>9</v>
      </c>
    </row>
    <row r="13" spans="1:11" ht="32.25" customHeight="1" x14ac:dyDescent="0.2">
      <c r="A13" s="768"/>
      <c r="B13" s="768"/>
      <c r="C13" s="768"/>
      <c r="D13" s="227" t="s">
        <v>520</v>
      </c>
      <c r="E13" s="782"/>
      <c r="F13" s="762"/>
      <c r="G13" s="762"/>
      <c r="H13" s="757"/>
      <c r="I13" s="791"/>
      <c r="J13" s="603" t="s">
        <v>233</v>
      </c>
      <c r="K13" s="622">
        <v>4</v>
      </c>
    </row>
    <row r="14" spans="1:11" ht="26.25" customHeight="1" x14ac:dyDescent="0.2">
      <c r="A14" s="768"/>
      <c r="B14" s="768"/>
      <c r="C14" s="768"/>
      <c r="D14" s="227" t="s">
        <v>404</v>
      </c>
      <c r="E14" s="782"/>
      <c r="F14" s="762"/>
      <c r="G14" s="762"/>
      <c r="H14" s="757"/>
      <c r="I14" s="791"/>
      <c r="J14" s="603"/>
      <c r="K14" s="622"/>
    </row>
    <row r="15" spans="1:11" ht="68.25" customHeight="1" x14ac:dyDescent="0.2">
      <c r="A15" s="768"/>
      <c r="B15" s="768"/>
      <c r="C15" s="768"/>
      <c r="D15" s="227" t="s">
        <v>406</v>
      </c>
      <c r="E15" s="782"/>
      <c r="F15" s="762"/>
      <c r="G15" s="762"/>
      <c r="H15" s="757"/>
      <c r="I15" s="791"/>
      <c r="J15" s="259" t="s">
        <v>521</v>
      </c>
      <c r="K15" s="380">
        <v>160</v>
      </c>
    </row>
    <row r="16" spans="1:11" ht="28.5" customHeight="1" x14ac:dyDescent="0.2">
      <c r="A16" s="768"/>
      <c r="B16" s="768"/>
      <c r="C16" s="768"/>
      <c r="D16" s="227" t="s">
        <v>484</v>
      </c>
      <c r="E16" s="782"/>
      <c r="F16" s="762"/>
      <c r="G16" s="762"/>
      <c r="H16" s="757"/>
      <c r="I16" s="791"/>
      <c r="J16" s="259" t="s">
        <v>234</v>
      </c>
      <c r="K16" s="380">
        <v>4</v>
      </c>
    </row>
    <row r="17" spans="1:11" ht="33" customHeight="1" x14ac:dyDescent="0.2">
      <c r="A17" s="768"/>
      <c r="B17" s="768"/>
      <c r="C17" s="768"/>
      <c r="D17" s="227" t="s">
        <v>405</v>
      </c>
      <c r="E17" s="633"/>
      <c r="F17" s="763"/>
      <c r="G17" s="763"/>
      <c r="H17" s="719"/>
      <c r="I17" s="792"/>
      <c r="J17" s="259" t="s">
        <v>607</v>
      </c>
      <c r="K17" s="380">
        <v>1000</v>
      </c>
    </row>
    <row r="18" spans="1:11" ht="17.25" customHeight="1" x14ac:dyDescent="0.2">
      <c r="A18" s="285" t="s">
        <v>150</v>
      </c>
      <c r="B18" s="186" t="s">
        <v>150</v>
      </c>
      <c r="C18" s="717" t="s">
        <v>144</v>
      </c>
      <c r="D18" s="717"/>
      <c r="E18" s="717"/>
      <c r="F18" s="717"/>
      <c r="G18" s="717"/>
      <c r="H18" s="717"/>
      <c r="I18" s="74">
        <f>SUM(I12:I17)</f>
        <v>75</v>
      </c>
      <c r="J18" s="190"/>
      <c r="K18" s="378"/>
    </row>
    <row r="19" spans="1:11" ht="17.25" customHeight="1" x14ac:dyDescent="0.2">
      <c r="A19" s="10" t="s">
        <v>150</v>
      </c>
      <c r="B19" s="717" t="s">
        <v>145</v>
      </c>
      <c r="C19" s="717"/>
      <c r="D19" s="717"/>
      <c r="E19" s="717"/>
      <c r="F19" s="717"/>
      <c r="G19" s="717"/>
      <c r="H19" s="717"/>
      <c r="I19" s="74">
        <f t="shared" ref="I19" si="0">+I18</f>
        <v>75</v>
      </c>
      <c r="J19" s="190"/>
      <c r="K19" s="378"/>
    </row>
    <row r="20" spans="1:11" ht="17.25" customHeight="1" x14ac:dyDescent="0.2">
      <c r="A20" s="10" t="s">
        <v>151</v>
      </c>
      <c r="B20" s="720" t="s">
        <v>407</v>
      </c>
      <c r="C20" s="720"/>
      <c r="D20" s="720"/>
      <c r="E20" s="720"/>
      <c r="F20" s="720"/>
      <c r="G20" s="720"/>
      <c r="H20" s="720"/>
      <c r="I20" s="720"/>
      <c r="J20" s="720"/>
      <c r="K20" s="378"/>
    </row>
    <row r="21" spans="1:11" ht="21.75" customHeight="1" x14ac:dyDescent="0.2">
      <c r="A21" s="10" t="s">
        <v>151</v>
      </c>
      <c r="B21" s="292" t="s">
        <v>150</v>
      </c>
      <c r="C21" s="720" t="s">
        <v>398</v>
      </c>
      <c r="D21" s="720"/>
      <c r="E21" s="720"/>
      <c r="F21" s="720"/>
      <c r="G21" s="720"/>
      <c r="H21" s="720"/>
      <c r="I21" s="720"/>
      <c r="J21" s="720"/>
      <c r="K21" s="522"/>
    </row>
    <row r="22" spans="1:11" ht="62.25" customHeight="1" x14ac:dyDescent="0.2">
      <c r="A22" s="265" t="s">
        <v>151</v>
      </c>
      <c r="B22" s="265" t="s">
        <v>151</v>
      </c>
      <c r="C22" s="265" t="s">
        <v>150</v>
      </c>
      <c r="D22" s="186" t="s">
        <v>72</v>
      </c>
      <c r="E22" s="429" t="s">
        <v>190</v>
      </c>
      <c r="F22" s="439" t="s">
        <v>789</v>
      </c>
      <c r="G22" s="430" t="s">
        <v>790</v>
      </c>
      <c r="H22" s="190" t="s">
        <v>1</v>
      </c>
      <c r="I22" s="183">
        <v>3</v>
      </c>
      <c r="J22" s="259" t="s">
        <v>226</v>
      </c>
      <c r="K22" s="380">
        <v>3</v>
      </c>
    </row>
    <row r="23" spans="1:11" ht="42" customHeight="1" x14ac:dyDescent="0.2">
      <c r="A23" s="265" t="s">
        <v>151</v>
      </c>
      <c r="B23" s="265" t="s">
        <v>151</v>
      </c>
      <c r="C23" s="265" t="s">
        <v>151</v>
      </c>
      <c r="D23" s="186" t="s">
        <v>277</v>
      </c>
      <c r="E23" s="429" t="s">
        <v>190</v>
      </c>
      <c r="F23" s="439" t="s">
        <v>791</v>
      </c>
      <c r="G23" s="430" t="s">
        <v>790</v>
      </c>
      <c r="H23" s="190" t="s">
        <v>1</v>
      </c>
      <c r="I23" s="183">
        <v>3</v>
      </c>
      <c r="J23" s="259" t="s">
        <v>278</v>
      </c>
      <c r="K23" s="380">
        <v>3</v>
      </c>
    </row>
    <row r="24" spans="1:11" ht="42" customHeight="1" x14ac:dyDescent="0.2">
      <c r="A24" s="265" t="s">
        <v>151</v>
      </c>
      <c r="B24" s="265" t="s">
        <v>150</v>
      </c>
      <c r="C24" s="265" t="s">
        <v>152</v>
      </c>
      <c r="D24" s="258" t="s">
        <v>246</v>
      </c>
      <c r="E24" s="431" t="s">
        <v>190</v>
      </c>
      <c r="F24" s="434" t="s">
        <v>728</v>
      </c>
      <c r="G24" s="432" t="s">
        <v>790</v>
      </c>
      <c r="H24" s="185" t="s">
        <v>1</v>
      </c>
      <c r="I24" s="261">
        <v>45</v>
      </c>
      <c r="J24" s="258" t="s">
        <v>577</v>
      </c>
      <c r="K24" s="380">
        <v>4</v>
      </c>
    </row>
    <row r="25" spans="1:11" ht="36.75" customHeight="1" x14ac:dyDescent="0.2">
      <c r="A25" s="265" t="s">
        <v>151</v>
      </c>
      <c r="B25" s="265" t="s">
        <v>150</v>
      </c>
      <c r="C25" s="265" t="s">
        <v>153</v>
      </c>
      <c r="D25" s="258" t="s">
        <v>311</v>
      </c>
      <c r="E25" s="400">
        <v>1</v>
      </c>
      <c r="F25" s="294" t="s">
        <v>792</v>
      </c>
      <c r="G25" s="432" t="s">
        <v>790</v>
      </c>
      <c r="H25" s="258" t="s">
        <v>1</v>
      </c>
      <c r="I25" s="433">
        <v>45</v>
      </c>
      <c r="J25" s="259" t="s">
        <v>135</v>
      </c>
      <c r="K25" s="380">
        <v>4</v>
      </c>
    </row>
    <row r="26" spans="1:11" ht="25.5" customHeight="1" x14ac:dyDescent="0.2">
      <c r="A26" s="615" t="s">
        <v>151</v>
      </c>
      <c r="B26" s="615" t="s">
        <v>150</v>
      </c>
      <c r="C26" s="615" t="s">
        <v>154</v>
      </c>
      <c r="D26" s="589" t="s">
        <v>296</v>
      </c>
      <c r="E26" s="758">
        <v>1</v>
      </c>
      <c r="F26" s="764" t="s">
        <v>715</v>
      </c>
      <c r="G26" s="766" t="s">
        <v>758</v>
      </c>
      <c r="H26" s="258" t="s">
        <v>1</v>
      </c>
      <c r="I26" s="183">
        <v>0</v>
      </c>
      <c r="J26" s="613" t="s">
        <v>358</v>
      </c>
      <c r="K26" s="636">
        <v>100</v>
      </c>
    </row>
    <row r="27" spans="1:11" ht="25.5" customHeight="1" x14ac:dyDescent="0.2">
      <c r="A27" s="616"/>
      <c r="B27" s="616"/>
      <c r="C27" s="616"/>
      <c r="D27" s="783"/>
      <c r="E27" s="759"/>
      <c r="F27" s="765"/>
      <c r="G27" s="767"/>
      <c r="H27" s="258" t="s">
        <v>3</v>
      </c>
      <c r="I27" s="183">
        <v>25.5</v>
      </c>
      <c r="J27" s="784"/>
      <c r="K27" s="761"/>
    </row>
    <row r="28" spans="1:11" ht="91.5" customHeight="1" x14ac:dyDescent="0.2">
      <c r="A28" s="265" t="s">
        <v>151</v>
      </c>
      <c r="B28" s="265" t="s">
        <v>150</v>
      </c>
      <c r="C28" s="265" t="s">
        <v>156</v>
      </c>
      <c r="D28" s="258" t="s">
        <v>247</v>
      </c>
      <c r="E28" s="380">
        <v>1</v>
      </c>
      <c r="F28" s="294" t="s">
        <v>805</v>
      </c>
      <c r="G28" s="294" t="s">
        <v>786</v>
      </c>
      <c r="H28" s="220" t="s">
        <v>1</v>
      </c>
      <c r="I28" s="183">
        <v>30</v>
      </c>
      <c r="J28" s="259" t="s">
        <v>794</v>
      </c>
      <c r="K28" s="380" t="s">
        <v>181</v>
      </c>
    </row>
    <row r="29" spans="1:11" ht="44.25" customHeight="1" x14ac:dyDescent="0.2">
      <c r="A29" s="615" t="s">
        <v>151</v>
      </c>
      <c r="B29" s="615" t="s">
        <v>150</v>
      </c>
      <c r="C29" s="615" t="s">
        <v>158</v>
      </c>
      <c r="D29" s="613" t="s">
        <v>468</v>
      </c>
      <c r="E29" s="377">
        <v>1</v>
      </c>
      <c r="F29" s="414" t="s">
        <v>795</v>
      </c>
      <c r="G29" s="613" t="s">
        <v>790</v>
      </c>
      <c r="H29" s="613" t="s">
        <v>1</v>
      </c>
      <c r="I29" s="785">
        <v>31</v>
      </c>
      <c r="J29" s="613" t="s">
        <v>551</v>
      </c>
      <c r="K29" s="591" t="s">
        <v>691</v>
      </c>
    </row>
    <row r="30" spans="1:11" ht="51.75" customHeight="1" x14ac:dyDescent="0.2">
      <c r="A30" s="616"/>
      <c r="B30" s="616"/>
      <c r="C30" s="616"/>
      <c r="D30" s="784"/>
      <c r="E30" s="377">
        <v>2</v>
      </c>
      <c r="F30" s="414" t="s">
        <v>796</v>
      </c>
      <c r="G30" s="784"/>
      <c r="H30" s="784"/>
      <c r="I30" s="786"/>
      <c r="J30" s="784"/>
      <c r="K30" s="635"/>
    </row>
    <row r="31" spans="1:11" ht="34.5" customHeight="1" x14ac:dyDescent="0.2">
      <c r="A31" s="619"/>
      <c r="B31" s="619"/>
      <c r="C31" s="619"/>
      <c r="D31" s="614"/>
      <c r="E31" s="377">
        <v>3</v>
      </c>
      <c r="F31" s="414" t="s">
        <v>866</v>
      </c>
      <c r="G31" s="614"/>
      <c r="H31" s="614"/>
      <c r="I31" s="787"/>
      <c r="J31" s="614"/>
      <c r="K31" s="592"/>
    </row>
    <row r="32" spans="1:11" ht="32.25" customHeight="1" x14ac:dyDescent="0.2">
      <c r="A32" s="260" t="s">
        <v>151</v>
      </c>
      <c r="B32" s="260" t="s">
        <v>150</v>
      </c>
      <c r="C32" s="260" t="s">
        <v>159</v>
      </c>
      <c r="D32" s="258" t="s">
        <v>532</v>
      </c>
      <c r="E32" s="400">
        <v>1</v>
      </c>
      <c r="F32" s="294" t="s">
        <v>729</v>
      </c>
      <c r="G32" s="434" t="s">
        <v>790</v>
      </c>
      <c r="H32" s="258" t="s">
        <v>1</v>
      </c>
      <c r="I32" s="183">
        <v>40</v>
      </c>
      <c r="J32" s="259" t="s">
        <v>182</v>
      </c>
      <c r="K32" s="523">
        <v>1</v>
      </c>
    </row>
    <row r="33" spans="1:11" ht="40.5" customHeight="1" x14ac:dyDescent="0.2">
      <c r="A33" s="260" t="s">
        <v>151</v>
      </c>
      <c r="B33" s="260" t="s">
        <v>150</v>
      </c>
      <c r="C33" s="260" t="s">
        <v>160</v>
      </c>
      <c r="D33" s="258" t="s">
        <v>530</v>
      </c>
      <c r="E33" s="400">
        <v>1</v>
      </c>
      <c r="F33" s="294" t="s">
        <v>797</v>
      </c>
      <c r="G33" s="434" t="s">
        <v>790</v>
      </c>
      <c r="H33" s="185" t="s">
        <v>1</v>
      </c>
      <c r="I33" s="164">
        <v>14</v>
      </c>
      <c r="J33" s="219" t="s">
        <v>625</v>
      </c>
      <c r="K33" s="260" t="s">
        <v>987</v>
      </c>
    </row>
    <row r="34" spans="1:11" ht="54" customHeight="1" x14ac:dyDescent="0.2">
      <c r="A34" s="265" t="s">
        <v>151</v>
      </c>
      <c r="B34" s="265" t="s">
        <v>150</v>
      </c>
      <c r="C34" s="265" t="s">
        <v>161</v>
      </c>
      <c r="D34" s="258" t="s">
        <v>613</v>
      </c>
      <c r="E34" s="435">
        <v>1</v>
      </c>
      <c r="F34" s="434" t="s">
        <v>798</v>
      </c>
      <c r="G34" s="434" t="s">
        <v>790</v>
      </c>
      <c r="H34" s="220" t="s">
        <v>1</v>
      </c>
      <c r="I34" s="261">
        <v>2</v>
      </c>
      <c r="J34" s="258" t="s">
        <v>614</v>
      </c>
      <c r="K34" s="260" t="s">
        <v>615</v>
      </c>
    </row>
    <row r="35" spans="1:11" ht="47.25" customHeight="1" x14ac:dyDescent="0.2">
      <c r="A35" s="260" t="s">
        <v>151</v>
      </c>
      <c r="B35" s="260" t="s">
        <v>150</v>
      </c>
      <c r="C35" s="260" t="s">
        <v>2</v>
      </c>
      <c r="D35" s="258" t="s">
        <v>542</v>
      </c>
      <c r="E35" s="435">
        <v>1</v>
      </c>
      <c r="F35" s="434" t="s">
        <v>798</v>
      </c>
      <c r="G35" s="434" t="s">
        <v>790</v>
      </c>
      <c r="H35" s="218" t="s">
        <v>1</v>
      </c>
      <c r="I35" s="261">
        <v>32.5</v>
      </c>
      <c r="J35" s="259" t="s">
        <v>279</v>
      </c>
      <c r="K35" s="380">
        <v>1</v>
      </c>
    </row>
    <row r="36" spans="1:11" ht="51.75" customHeight="1" x14ac:dyDescent="0.2">
      <c r="A36" s="255" t="s">
        <v>151</v>
      </c>
      <c r="B36" s="255" t="s">
        <v>150</v>
      </c>
      <c r="C36" s="255" t="s">
        <v>8</v>
      </c>
      <c r="D36" s="253" t="s">
        <v>636</v>
      </c>
      <c r="E36" s="399">
        <v>1</v>
      </c>
      <c r="F36" s="434" t="s">
        <v>788</v>
      </c>
      <c r="G36" s="253" t="s">
        <v>786</v>
      </c>
      <c r="H36" s="218" t="s">
        <v>1</v>
      </c>
      <c r="I36" s="261">
        <v>0</v>
      </c>
      <c r="J36" s="253" t="s">
        <v>988</v>
      </c>
      <c r="K36" s="377">
        <v>0</v>
      </c>
    </row>
    <row r="37" spans="1:11" ht="55.5" customHeight="1" x14ac:dyDescent="0.2">
      <c r="A37" s="255" t="s">
        <v>151</v>
      </c>
      <c r="B37" s="255" t="s">
        <v>150</v>
      </c>
      <c r="C37" s="255" t="s">
        <v>5</v>
      </c>
      <c r="D37" s="258" t="s">
        <v>617</v>
      </c>
      <c r="E37" s="399">
        <v>1</v>
      </c>
      <c r="F37" s="434" t="s">
        <v>799</v>
      </c>
      <c r="G37" s="432" t="s">
        <v>790</v>
      </c>
      <c r="H37" s="218" t="s">
        <v>1</v>
      </c>
      <c r="I37" s="261">
        <v>20</v>
      </c>
      <c r="J37" s="253" t="s">
        <v>637</v>
      </c>
      <c r="K37" s="377" t="s">
        <v>638</v>
      </c>
    </row>
    <row r="38" spans="1:11" s="117" customFormat="1" ht="55.5" customHeight="1" x14ac:dyDescent="0.2">
      <c r="A38" s="591" t="s">
        <v>151</v>
      </c>
      <c r="B38" s="591" t="s">
        <v>150</v>
      </c>
      <c r="C38" s="591" t="s">
        <v>6</v>
      </c>
      <c r="D38" s="589" t="s">
        <v>618</v>
      </c>
      <c r="E38" s="435">
        <v>1</v>
      </c>
      <c r="F38" s="372" t="s">
        <v>800</v>
      </c>
      <c r="G38" s="589" t="s">
        <v>714</v>
      </c>
      <c r="H38" s="591" t="s">
        <v>1</v>
      </c>
      <c r="I38" s="790">
        <v>40</v>
      </c>
      <c r="J38" s="613" t="s">
        <v>619</v>
      </c>
      <c r="K38" s="636">
        <v>2</v>
      </c>
    </row>
    <row r="39" spans="1:11" s="117" customFormat="1" ht="51.75" customHeight="1" x14ac:dyDescent="0.2">
      <c r="A39" s="592"/>
      <c r="B39" s="592"/>
      <c r="C39" s="592"/>
      <c r="D39" s="590"/>
      <c r="E39" s="436">
        <v>2</v>
      </c>
      <c r="F39" s="372" t="s">
        <v>801</v>
      </c>
      <c r="G39" s="590"/>
      <c r="H39" s="592"/>
      <c r="I39" s="792"/>
      <c r="J39" s="614"/>
      <c r="K39" s="637"/>
    </row>
    <row r="40" spans="1:11" s="250" customFormat="1" ht="67.5" customHeight="1" x14ac:dyDescent="0.2">
      <c r="A40" s="260" t="s">
        <v>151</v>
      </c>
      <c r="B40" s="260" t="s">
        <v>150</v>
      </c>
      <c r="C40" s="260" t="s">
        <v>7</v>
      </c>
      <c r="D40" s="267" t="s">
        <v>692</v>
      </c>
      <c r="E40" s="431" t="s">
        <v>190</v>
      </c>
      <c r="F40" s="434" t="s">
        <v>728</v>
      </c>
      <c r="G40" s="432" t="s">
        <v>790</v>
      </c>
      <c r="H40" s="267" t="s">
        <v>1</v>
      </c>
      <c r="I40" s="183">
        <v>26</v>
      </c>
      <c r="J40" s="259" t="s">
        <v>693</v>
      </c>
      <c r="K40" s="380">
        <v>1</v>
      </c>
    </row>
    <row r="41" spans="1:11" ht="24.75" customHeight="1" x14ac:dyDescent="0.2">
      <c r="A41" s="10" t="s">
        <v>151</v>
      </c>
      <c r="B41" s="292" t="s">
        <v>150</v>
      </c>
      <c r="C41" s="717" t="s">
        <v>144</v>
      </c>
      <c r="D41" s="717"/>
      <c r="E41" s="717"/>
      <c r="F41" s="717"/>
      <c r="G41" s="717"/>
      <c r="H41" s="717"/>
      <c r="I41" s="73">
        <f>SUM(I22:I40)</f>
        <v>357</v>
      </c>
      <c r="J41" s="190"/>
      <c r="K41" s="378"/>
    </row>
    <row r="42" spans="1:11" ht="23.25" customHeight="1" x14ac:dyDescent="0.2">
      <c r="A42" s="10" t="s">
        <v>151</v>
      </c>
      <c r="B42" s="292" t="s">
        <v>151</v>
      </c>
      <c r="C42" s="793" t="s">
        <v>309</v>
      </c>
      <c r="D42" s="794"/>
      <c r="E42" s="794"/>
      <c r="F42" s="794"/>
      <c r="G42" s="794"/>
      <c r="H42" s="794"/>
      <c r="I42" s="794"/>
      <c r="J42" s="795"/>
      <c r="K42" s="378"/>
    </row>
    <row r="43" spans="1:11" ht="72.75" customHeight="1" x14ac:dyDescent="0.2">
      <c r="A43" s="788" t="s">
        <v>151</v>
      </c>
      <c r="B43" s="788" t="s">
        <v>151</v>
      </c>
      <c r="C43" s="788" t="s">
        <v>150</v>
      </c>
      <c r="D43" s="613" t="s">
        <v>639</v>
      </c>
      <c r="E43" s="399">
        <v>1</v>
      </c>
      <c r="F43" s="294" t="s">
        <v>803</v>
      </c>
      <c r="G43" s="606" t="s">
        <v>714</v>
      </c>
      <c r="H43" s="718" t="s">
        <v>1</v>
      </c>
      <c r="I43" s="790">
        <v>105</v>
      </c>
      <c r="J43" s="721" t="s">
        <v>633</v>
      </c>
      <c r="K43" s="636">
        <v>100</v>
      </c>
    </row>
    <row r="44" spans="1:11" ht="72.75" customHeight="1" x14ac:dyDescent="0.2">
      <c r="A44" s="789"/>
      <c r="B44" s="789"/>
      <c r="C44" s="789"/>
      <c r="D44" s="614"/>
      <c r="E44" s="399">
        <v>2</v>
      </c>
      <c r="F44" s="414" t="s">
        <v>867</v>
      </c>
      <c r="G44" s="639"/>
      <c r="H44" s="719"/>
      <c r="I44" s="792"/>
      <c r="J44" s="722"/>
      <c r="K44" s="637"/>
    </row>
    <row r="45" spans="1:11" ht="33" customHeight="1" x14ac:dyDescent="0.2">
      <c r="A45" s="609" t="s">
        <v>151</v>
      </c>
      <c r="B45" s="609" t="s">
        <v>151</v>
      </c>
      <c r="C45" s="609" t="s">
        <v>151</v>
      </c>
      <c r="D45" s="603" t="s">
        <v>353</v>
      </c>
      <c r="E45" s="625">
        <v>1</v>
      </c>
      <c r="F45" s="764" t="s">
        <v>764</v>
      </c>
      <c r="G45" s="764" t="s">
        <v>725</v>
      </c>
      <c r="H45" s="258" t="s">
        <v>1</v>
      </c>
      <c r="I45" s="183">
        <v>3.5</v>
      </c>
      <c r="J45" s="603" t="s">
        <v>307</v>
      </c>
      <c r="K45" s="622">
        <v>2</v>
      </c>
    </row>
    <row r="46" spans="1:11" ht="33" customHeight="1" x14ac:dyDescent="0.2">
      <c r="A46" s="609"/>
      <c r="B46" s="609"/>
      <c r="C46" s="609"/>
      <c r="D46" s="603"/>
      <c r="E46" s="714"/>
      <c r="F46" s="765"/>
      <c r="G46" s="765"/>
      <c r="H46" s="258" t="s">
        <v>3</v>
      </c>
      <c r="I46" s="183">
        <v>37.1</v>
      </c>
      <c r="J46" s="603"/>
      <c r="K46" s="622"/>
    </row>
    <row r="47" spans="1:11" ht="46.5" customHeight="1" x14ac:dyDescent="0.2">
      <c r="A47" s="221" t="s">
        <v>151</v>
      </c>
      <c r="B47" s="221" t="s">
        <v>151</v>
      </c>
      <c r="C47" s="221" t="s">
        <v>152</v>
      </c>
      <c r="D47" s="188" t="s">
        <v>567</v>
      </c>
      <c r="E47" s="399">
        <v>1</v>
      </c>
      <c r="F47" s="414" t="s">
        <v>868</v>
      </c>
      <c r="G47" s="414" t="s">
        <v>802</v>
      </c>
      <c r="H47" s="258" t="s">
        <v>1</v>
      </c>
      <c r="I47" s="224">
        <v>0</v>
      </c>
      <c r="J47" s="187" t="s">
        <v>568</v>
      </c>
      <c r="K47" s="377">
        <v>9</v>
      </c>
    </row>
    <row r="48" spans="1:11" ht="54" customHeight="1" x14ac:dyDescent="0.2">
      <c r="A48" s="222" t="s">
        <v>151</v>
      </c>
      <c r="B48" s="222" t="s">
        <v>151</v>
      </c>
      <c r="C48" s="222" t="s">
        <v>153</v>
      </c>
      <c r="D48" s="258" t="s">
        <v>531</v>
      </c>
      <c r="E48" s="400">
        <v>1</v>
      </c>
      <c r="F48" s="294" t="s">
        <v>804</v>
      </c>
      <c r="G48" s="294" t="s">
        <v>786</v>
      </c>
      <c r="H48" s="258" t="s">
        <v>1</v>
      </c>
      <c r="I48" s="224">
        <v>0</v>
      </c>
      <c r="J48" s="223" t="s">
        <v>522</v>
      </c>
      <c r="K48" s="260" t="s">
        <v>509</v>
      </c>
    </row>
    <row r="49" spans="1:11" ht="17.25" customHeight="1" x14ac:dyDescent="0.2">
      <c r="A49" s="10" t="s">
        <v>151</v>
      </c>
      <c r="B49" s="292" t="s">
        <v>151</v>
      </c>
      <c r="C49" s="717" t="s">
        <v>144</v>
      </c>
      <c r="D49" s="717"/>
      <c r="E49" s="717"/>
      <c r="F49" s="717"/>
      <c r="G49" s="717"/>
      <c r="H49" s="717"/>
      <c r="I49" s="73">
        <f>SUM(I43:I48)</f>
        <v>145.6</v>
      </c>
      <c r="J49" s="225"/>
      <c r="K49" s="378"/>
    </row>
    <row r="50" spans="1:11" ht="18.75" customHeight="1" x14ac:dyDescent="0.2">
      <c r="A50" s="10" t="s">
        <v>160</v>
      </c>
      <c r="B50" s="717" t="s">
        <v>145</v>
      </c>
      <c r="C50" s="717"/>
      <c r="D50" s="717"/>
      <c r="E50" s="717"/>
      <c r="F50" s="717"/>
      <c r="G50" s="717"/>
      <c r="H50" s="717"/>
      <c r="I50" s="73">
        <f>+I49+I41</f>
        <v>502.6</v>
      </c>
      <c r="J50" s="190"/>
      <c r="K50" s="378"/>
    </row>
    <row r="51" spans="1:11" ht="17.25" customHeight="1" x14ac:dyDescent="0.2">
      <c r="A51" s="781" t="s">
        <v>146</v>
      </c>
      <c r="B51" s="781"/>
      <c r="C51" s="781"/>
      <c r="D51" s="781"/>
      <c r="E51" s="781"/>
      <c r="F51" s="781"/>
      <c r="G51" s="781"/>
      <c r="H51" s="781"/>
      <c r="I51" s="165">
        <f>+I50+I19</f>
        <v>577.6</v>
      </c>
      <c r="J51" s="113"/>
    </row>
    <row r="52" spans="1:11" ht="17.25" customHeight="1" x14ac:dyDescent="0.2">
      <c r="A52" s="778" t="s">
        <v>165</v>
      </c>
      <c r="B52" s="779"/>
      <c r="C52" s="779"/>
      <c r="D52" s="779"/>
      <c r="E52" s="779"/>
      <c r="F52" s="779"/>
      <c r="G52" s="779"/>
      <c r="H52" s="780"/>
      <c r="I52" s="577">
        <f>+I51-I53-I60</f>
        <v>0</v>
      </c>
      <c r="J52" s="113"/>
    </row>
    <row r="53" spans="1:11" x14ac:dyDescent="0.2">
      <c r="A53" s="775" t="s">
        <v>17</v>
      </c>
      <c r="B53" s="776"/>
      <c r="C53" s="776"/>
      <c r="D53" s="776"/>
      <c r="E53" s="776"/>
      <c r="F53" s="776"/>
      <c r="G53" s="776"/>
      <c r="H53" s="777"/>
      <c r="I53" s="162">
        <f t="shared" ref="I53" si="1">SUM(I54:I59)</f>
        <v>515</v>
      </c>
      <c r="J53" s="113"/>
    </row>
    <row r="54" spans="1:11" ht="14.25" customHeight="1" x14ac:dyDescent="0.2">
      <c r="A54" s="769" t="s">
        <v>111</v>
      </c>
      <c r="B54" s="770"/>
      <c r="C54" s="770"/>
      <c r="D54" s="770"/>
      <c r="E54" s="770"/>
      <c r="F54" s="770"/>
      <c r="G54" s="770"/>
      <c r="H54" s="771"/>
      <c r="I54" s="94">
        <f>+I48+I47+I45+I43+I37+I36+I35+I34+I33+I32+I29+I28+I26+I25+I24+I23+I22+I12+I38+I40</f>
        <v>515</v>
      </c>
      <c r="J54" s="113"/>
    </row>
    <row r="55" spans="1:11" ht="15" customHeight="1" x14ac:dyDescent="0.2">
      <c r="A55" s="769" t="s">
        <v>177</v>
      </c>
      <c r="B55" s="770"/>
      <c r="C55" s="770"/>
      <c r="D55" s="770"/>
      <c r="E55" s="770"/>
      <c r="F55" s="770"/>
      <c r="G55" s="770"/>
      <c r="H55" s="771"/>
      <c r="I55" s="42"/>
      <c r="J55" s="113"/>
    </row>
    <row r="56" spans="1:11" ht="14.25" customHeight="1" x14ac:dyDescent="0.2">
      <c r="A56" s="769" t="s">
        <v>112</v>
      </c>
      <c r="B56" s="770"/>
      <c r="C56" s="770"/>
      <c r="D56" s="770"/>
      <c r="E56" s="770"/>
      <c r="F56" s="770"/>
      <c r="G56" s="770"/>
      <c r="H56" s="771"/>
      <c r="I56" s="42"/>
      <c r="J56" s="113"/>
    </row>
    <row r="57" spans="1:11" ht="15" customHeight="1" x14ac:dyDescent="0.2">
      <c r="A57" s="769" t="s">
        <v>113</v>
      </c>
      <c r="B57" s="770"/>
      <c r="C57" s="770"/>
      <c r="D57" s="770"/>
      <c r="E57" s="770"/>
      <c r="F57" s="770"/>
      <c r="G57" s="770"/>
      <c r="H57" s="771"/>
      <c r="I57" s="42"/>
      <c r="J57" s="113"/>
    </row>
    <row r="58" spans="1:11" ht="14.25" customHeight="1" x14ac:dyDescent="0.2">
      <c r="A58" s="769" t="s">
        <v>116</v>
      </c>
      <c r="B58" s="770"/>
      <c r="C58" s="770"/>
      <c r="D58" s="770"/>
      <c r="E58" s="770"/>
      <c r="F58" s="770"/>
      <c r="G58" s="770"/>
      <c r="H58" s="771"/>
      <c r="I58" s="95"/>
      <c r="J58" s="113"/>
    </row>
    <row r="59" spans="1:11" x14ac:dyDescent="0.2">
      <c r="A59" s="769" t="s">
        <v>117</v>
      </c>
      <c r="B59" s="770"/>
      <c r="C59" s="770"/>
      <c r="D59" s="770"/>
      <c r="E59" s="770"/>
      <c r="F59" s="770"/>
      <c r="G59" s="770"/>
      <c r="H59" s="771"/>
      <c r="I59" s="95"/>
      <c r="J59" s="113"/>
    </row>
    <row r="60" spans="1:11" x14ac:dyDescent="0.2">
      <c r="A60" s="772" t="s">
        <v>16</v>
      </c>
      <c r="B60" s="773"/>
      <c r="C60" s="773"/>
      <c r="D60" s="773"/>
      <c r="E60" s="773"/>
      <c r="F60" s="773"/>
      <c r="G60" s="773"/>
      <c r="H60" s="774"/>
      <c r="I60" s="162">
        <f t="shared" ref="I60" si="2">SUM(I61:I64)</f>
        <v>62.6</v>
      </c>
      <c r="J60" s="113"/>
    </row>
    <row r="61" spans="1:11" ht="15.75" customHeight="1" x14ac:dyDescent="0.2">
      <c r="A61" s="769" t="s">
        <v>114</v>
      </c>
      <c r="B61" s="770"/>
      <c r="C61" s="770"/>
      <c r="D61" s="770"/>
      <c r="E61" s="770"/>
      <c r="F61" s="770"/>
      <c r="G61" s="770"/>
      <c r="H61" s="771"/>
      <c r="I61" s="95">
        <f>+I46+I27</f>
        <v>62.6</v>
      </c>
      <c r="J61" s="113"/>
    </row>
    <row r="62" spans="1:11" ht="14.25" customHeight="1" x14ac:dyDescent="0.2">
      <c r="A62" s="769" t="s">
        <v>115</v>
      </c>
      <c r="B62" s="770"/>
      <c r="C62" s="770"/>
      <c r="D62" s="770"/>
      <c r="E62" s="770"/>
      <c r="F62" s="770"/>
      <c r="G62" s="770"/>
      <c r="H62" s="771"/>
      <c r="I62" s="95"/>
      <c r="J62" s="113"/>
    </row>
    <row r="63" spans="1:11" ht="12.75" customHeight="1" x14ac:dyDescent="0.2">
      <c r="A63" s="769" t="s">
        <v>118</v>
      </c>
      <c r="B63" s="770"/>
      <c r="C63" s="770"/>
      <c r="D63" s="770"/>
      <c r="E63" s="770"/>
      <c r="F63" s="770"/>
      <c r="G63" s="770"/>
      <c r="H63" s="771"/>
      <c r="I63" s="95"/>
      <c r="J63" s="113"/>
    </row>
    <row r="64" spans="1:11" ht="13.5" customHeight="1" x14ac:dyDescent="0.2">
      <c r="A64" s="769" t="s">
        <v>119</v>
      </c>
      <c r="B64" s="770"/>
      <c r="C64" s="770"/>
      <c r="D64" s="770"/>
      <c r="E64" s="770"/>
      <c r="F64" s="770"/>
      <c r="G64" s="770"/>
      <c r="H64" s="771"/>
      <c r="I64" s="95"/>
      <c r="J64" s="113"/>
    </row>
    <row r="65" spans="1:10" x14ac:dyDescent="0.2">
      <c r="A65" s="618"/>
      <c r="B65" s="618"/>
      <c r="C65" s="618"/>
      <c r="D65" s="618"/>
      <c r="E65" s="618"/>
      <c r="F65" s="618"/>
      <c r="G65" s="618"/>
      <c r="H65" s="618"/>
      <c r="I65" s="618"/>
      <c r="J65" s="113"/>
    </row>
  </sheetData>
  <mergeCells count="95">
    <mergeCell ref="G38:G39"/>
    <mergeCell ref="H38:H39"/>
    <mergeCell ref="I38:I39"/>
    <mergeCell ref="G43:G44"/>
    <mergeCell ref="H43:H44"/>
    <mergeCell ref="I43:I44"/>
    <mergeCell ref="C41:H41"/>
    <mergeCell ref="C42:J42"/>
    <mergeCell ref="D38:D39"/>
    <mergeCell ref="J29:J31"/>
    <mergeCell ref="K29:K31"/>
    <mergeCell ref="J38:J39"/>
    <mergeCell ref="K38:K39"/>
    <mergeCell ref="J26:J27"/>
    <mergeCell ref="A9:J9"/>
    <mergeCell ref="J5:J8"/>
    <mergeCell ref="I12:I17"/>
    <mergeCell ref="E4:E8"/>
    <mergeCell ref="F4:F8"/>
    <mergeCell ref="G4:G8"/>
    <mergeCell ref="C11:J11"/>
    <mergeCell ref="K45:K46"/>
    <mergeCell ref="A45:A46"/>
    <mergeCell ref="C45:C46"/>
    <mergeCell ref="B45:B46"/>
    <mergeCell ref="J43:J44"/>
    <mergeCell ref="J45:J46"/>
    <mergeCell ref="B43:B44"/>
    <mergeCell ref="K43:K44"/>
    <mergeCell ref="C43:C44"/>
    <mergeCell ref="D43:D44"/>
    <mergeCell ref="A43:A44"/>
    <mergeCell ref="A38:A39"/>
    <mergeCell ref="B38:B39"/>
    <mergeCell ref="C38:C39"/>
    <mergeCell ref="E12:E17"/>
    <mergeCell ref="C49:H49"/>
    <mergeCell ref="C26:C27"/>
    <mergeCell ref="A26:A27"/>
    <mergeCell ref="B26:B27"/>
    <mergeCell ref="C18:H18"/>
    <mergeCell ref="D26:D27"/>
    <mergeCell ref="C21:J21"/>
    <mergeCell ref="B20:J20"/>
    <mergeCell ref="D29:D31"/>
    <mergeCell ref="G29:G31"/>
    <mergeCell ref="H29:H31"/>
    <mergeCell ref="I29:I31"/>
    <mergeCell ref="B50:H50"/>
    <mergeCell ref="A51:H51"/>
    <mergeCell ref="D45:D46"/>
    <mergeCell ref="E45:E46"/>
    <mergeCell ref="F45:F46"/>
    <mergeCell ref="G45:G46"/>
    <mergeCell ref="A60:H60"/>
    <mergeCell ref="A57:H57"/>
    <mergeCell ref="A53:H53"/>
    <mergeCell ref="A52:H52"/>
    <mergeCell ref="A59:H59"/>
    <mergeCell ref="A56:H56"/>
    <mergeCell ref="A54:H54"/>
    <mergeCell ref="A58:H58"/>
    <mergeCell ref="A55:H55"/>
    <mergeCell ref="A65:I65"/>
    <mergeCell ref="A64:H64"/>
    <mergeCell ref="A62:H62"/>
    <mergeCell ref="A61:H61"/>
    <mergeCell ref="A63:H63"/>
    <mergeCell ref="A29:A31"/>
    <mergeCell ref="B29:B31"/>
    <mergeCell ref="C29:C31"/>
    <mergeCell ref="F12:F17"/>
    <mergeCell ref="G12:G17"/>
    <mergeCell ref="F26:F27"/>
    <mergeCell ref="G26:G27"/>
    <mergeCell ref="A12:A17"/>
    <mergeCell ref="C12:C17"/>
    <mergeCell ref="B19:H19"/>
    <mergeCell ref="B12:B17"/>
    <mergeCell ref="J3:K3"/>
    <mergeCell ref="J13:J14"/>
    <mergeCell ref="H12:H17"/>
    <mergeCell ref="E26:E27"/>
    <mergeCell ref="H1:K1"/>
    <mergeCell ref="A2:K2"/>
    <mergeCell ref="A4:A8"/>
    <mergeCell ref="H4:H8"/>
    <mergeCell ref="C4:C8"/>
    <mergeCell ref="D4:D8"/>
    <mergeCell ref="K26:K27"/>
    <mergeCell ref="B10:J10"/>
    <mergeCell ref="B4:B8"/>
    <mergeCell ref="I4:I8"/>
    <mergeCell ref="K6:K8"/>
    <mergeCell ref="K13:K14"/>
  </mergeCells>
  <phoneticPr fontId="17" type="noConversion"/>
  <pageMargins left="0.19685039370078741" right="0.19685039370078741" top="0.51181102362204722" bottom="0.19685039370078741" header="0" footer="0"/>
  <pageSetup paperSize="9" scale="83" fitToHeight="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B0F0"/>
    <pageSetUpPr fitToPage="1"/>
  </sheetPr>
  <dimension ref="A1:K138"/>
  <sheetViews>
    <sheetView zoomScale="85" zoomScaleNormal="85" workbookViewId="0">
      <pane ySplit="8" topLeftCell="A9" activePane="bottomLeft" state="frozen"/>
      <selection sqref="A1:XFD1"/>
      <selection pane="bottomLeft" activeCell="F93" sqref="F93"/>
    </sheetView>
  </sheetViews>
  <sheetFormatPr defaultColWidth="9.140625" defaultRowHeight="12.75" x14ac:dyDescent="0.2"/>
  <cols>
    <col min="1" max="1" width="3.42578125" style="14" customWidth="1"/>
    <col min="2" max="2" width="3.7109375" style="14" customWidth="1"/>
    <col min="3" max="3" width="3.42578125" style="14" customWidth="1"/>
    <col min="4" max="4" width="37.28515625" style="13" customWidth="1"/>
    <col min="5" max="5" width="6.140625" style="454" customWidth="1"/>
    <col min="6" max="6" width="41.85546875" style="454" customWidth="1"/>
    <col min="7" max="7" width="26.140625" style="454" customWidth="1"/>
    <col min="8" max="8" width="9.7109375" style="13" customWidth="1"/>
    <col min="9" max="9" width="13.28515625" style="13" customWidth="1"/>
    <col min="10" max="10" width="29.140625" style="17" customWidth="1"/>
    <col min="11" max="11" width="7" style="544" customWidth="1"/>
    <col min="12" max="16384" width="9.140625" style="13"/>
  </cols>
  <sheetData>
    <row r="1" spans="1:11" ht="84" customHeight="1" x14ac:dyDescent="0.2">
      <c r="A1" s="79"/>
      <c r="B1" s="79"/>
      <c r="C1" s="79"/>
      <c r="D1" s="48"/>
      <c r="E1" s="447"/>
      <c r="F1" s="447"/>
      <c r="G1" s="447"/>
      <c r="H1" s="593" t="s">
        <v>1014</v>
      </c>
      <c r="I1" s="593"/>
      <c r="J1" s="593"/>
      <c r="K1" s="593"/>
    </row>
    <row r="2" spans="1:11" ht="12.75" customHeight="1" x14ac:dyDescent="0.2">
      <c r="A2" s="826"/>
      <c r="B2" s="826"/>
      <c r="C2" s="826"/>
      <c r="D2" s="826"/>
      <c r="E2" s="826"/>
      <c r="F2" s="826"/>
      <c r="G2" s="826"/>
      <c r="H2" s="826"/>
      <c r="I2" s="826"/>
      <c r="J2" s="826"/>
      <c r="K2" s="826"/>
    </row>
    <row r="3" spans="1:11" ht="13.5" x14ac:dyDescent="0.2">
      <c r="A3" s="80"/>
      <c r="B3" s="80"/>
      <c r="C3" s="81"/>
      <c r="D3" s="82"/>
      <c r="E3" s="448"/>
      <c r="F3" s="448"/>
      <c r="G3" s="448"/>
      <c r="H3" s="83"/>
      <c r="I3" s="83"/>
      <c r="J3" s="756"/>
      <c r="K3" s="756"/>
    </row>
    <row r="4" spans="1:11" ht="28.5" customHeight="1" x14ac:dyDescent="0.2">
      <c r="A4" s="598" t="s">
        <v>139</v>
      </c>
      <c r="B4" s="598" t="s">
        <v>140</v>
      </c>
      <c r="C4" s="598" t="s">
        <v>141</v>
      </c>
      <c r="D4" s="623" t="s">
        <v>142</v>
      </c>
      <c r="E4" s="600" t="s">
        <v>701</v>
      </c>
      <c r="F4" s="601" t="s">
        <v>702</v>
      </c>
      <c r="G4" s="601" t="s">
        <v>703</v>
      </c>
      <c r="H4" s="598" t="s">
        <v>138</v>
      </c>
      <c r="I4" s="599" t="s">
        <v>712</v>
      </c>
      <c r="J4" s="368" t="s">
        <v>704</v>
      </c>
      <c r="K4" s="368"/>
    </row>
    <row r="5" spans="1:11" ht="13.5" customHeight="1" x14ac:dyDescent="0.2">
      <c r="A5" s="598"/>
      <c r="B5" s="598"/>
      <c r="C5" s="598"/>
      <c r="D5" s="623"/>
      <c r="E5" s="600"/>
      <c r="F5" s="601"/>
      <c r="G5" s="601"/>
      <c r="H5" s="598"/>
      <c r="I5" s="599"/>
      <c r="J5" s="599" t="s">
        <v>143</v>
      </c>
      <c r="K5" s="368"/>
    </row>
    <row r="6" spans="1:11" ht="32.25" customHeight="1" x14ac:dyDescent="0.2">
      <c r="A6" s="598"/>
      <c r="B6" s="598"/>
      <c r="C6" s="598"/>
      <c r="D6" s="623"/>
      <c r="E6" s="600"/>
      <c r="F6" s="601"/>
      <c r="G6" s="601"/>
      <c r="H6" s="598"/>
      <c r="I6" s="599"/>
      <c r="J6" s="599"/>
      <c r="K6" s="617" t="s">
        <v>364</v>
      </c>
    </row>
    <row r="7" spans="1:11" ht="28.5" customHeight="1" x14ac:dyDescent="0.2">
      <c r="A7" s="598"/>
      <c r="B7" s="598"/>
      <c r="C7" s="598"/>
      <c r="D7" s="623"/>
      <c r="E7" s="600"/>
      <c r="F7" s="601"/>
      <c r="G7" s="601"/>
      <c r="H7" s="598"/>
      <c r="I7" s="599"/>
      <c r="J7" s="599"/>
      <c r="K7" s="617"/>
    </row>
    <row r="8" spans="1:11" ht="69.75" customHeight="1" x14ac:dyDescent="0.2">
      <c r="A8" s="598"/>
      <c r="B8" s="598"/>
      <c r="C8" s="598"/>
      <c r="D8" s="623"/>
      <c r="E8" s="600"/>
      <c r="F8" s="601"/>
      <c r="G8" s="601"/>
      <c r="H8" s="598"/>
      <c r="I8" s="599"/>
      <c r="J8" s="599"/>
      <c r="K8" s="617"/>
    </row>
    <row r="9" spans="1:11" ht="30" customHeight="1" x14ac:dyDescent="0.2">
      <c r="A9" s="612" t="s">
        <v>267</v>
      </c>
      <c r="B9" s="612"/>
      <c r="C9" s="612"/>
      <c r="D9" s="612"/>
      <c r="E9" s="612"/>
      <c r="F9" s="612"/>
      <c r="G9" s="612"/>
      <c r="H9" s="612"/>
      <c r="I9" s="612"/>
      <c r="J9" s="612"/>
      <c r="K9" s="501"/>
    </row>
    <row r="10" spans="1:11" ht="21.75" customHeight="1" x14ac:dyDescent="0.2">
      <c r="A10" s="829" t="s">
        <v>454</v>
      </c>
      <c r="B10" s="829"/>
      <c r="C10" s="829"/>
      <c r="D10" s="829"/>
      <c r="E10" s="829"/>
      <c r="F10" s="829"/>
      <c r="G10" s="829"/>
      <c r="H10" s="829"/>
      <c r="I10" s="829"/>
      <c r="J10" s="829"/>
      <c r="K10" s="525"/>
    </row>
    <row r="11" spans="1:11" ht="27" customHeight="1" x14ac:dyDescent="0.2">
      <c r="A11" s="819" t="s">
        <v>462</v>
      </c>
      <c r="B11" s="820"/>
      <c r="C11" s="820"/>
      <c r="D11" s="820"/>
      <c r="E11" s="820"/>
      <c r="F11" s="820"/>
      <c r="G11" s="820"/>
      <c r="H11" s="820"/>
      <c r="I11" s="820"/>
      <c r="J11" s="820"/>
      <c r="K11" s="820"/>
    </row>
    <row r="12" spans="1:11" ht="58.5" customHeight="1" x14ac:dyDescent="0.2">
      <c r="A12" s="29" t="s">
        <v>150</v>
      </c>
      <c r="B12" s="29" t="s">
        <v>150</v>
      </c>
      <c r="C12" s="260" t="s">
        <v>150</v>
      </c>
      <c r="D12" s="24" t="s">
        <v>627</v>
      </c>
      <c r="E12" s="441">
        <v>1</v>
      </c>
      <c r="F12" s="442" t="s">
        <v>816</v>
      </c>
      <c r="G12" s="442" t="s">
        <v>790</v>
      </c>
      <c r="H12" s="185" t="s">
        <v>1</v>
      </c>
      <c r="I12" s="261">
        <v>75</v>
      </c>
      <c r="J12" s="259" t="s">
        <v>185</v>
      </c>
      <c r="K12" s="380">
        <v>49</v>
      </c>
    </row>
    <row r="13" spans="1:11" ht="62.25" customHeight="1" x14ac:dyDescent="0.2">
      <c r="A13" s="365" t="s">
        <v>150</v>
      </c>
      <c r="B13" s="365" t="s">
        <v>150</v>
      </c>
      <c r="C13" s="260" t="s">
        <v>151</v>
      </c>
      <c r="D13" s="366" t="s">
        <v>700</v>
      </c>
      <c r="E13" s="441">
        <v>1</v>
      </c>
      <c r="F13" s="442" t="s">
        <v>817</v>
      </c>
      <c r="G13" s="442" t="s">
        <v>790</v>
      </c>
      <c r="H13" s="258" t="s">
        <v>1</v>
      </c>
      <c r="I13" s="261">
        <v>20</v>
      </c>
      <c r="J13" s="259" t="s">
        <v>695</v>
      </c>
      <c r="K13" s="380">
        <v>1</v>
      </c>
    </row>
    <row r="14" spans="1:11" ht="57" customHeight="1" x14ac:dyDescent="0.2">
      <c r="A14" s="591" t="s">
        <v>150</v>
      </c>
      <c r="B14" s="591" t="s">
        <v>150</v>
      </c>
      <c r="C14" s="591" t="s">
        <v>152</v>
      </c>
      <c r="D14" s="736" t="s">
        <v>818</v>
      </c>
      <c r="E14" s="443">
        <v>1</v>
      </c>
      <c r="F14" s="410" t="s">
        <v>819</v>
      </c>
      <c r="G14" s="748" t="s">
        <v>714</v>
      </c>
      <c r="H14" s="801" t="s">
        <v>1</v>
      </c>
      <c r="I14" s="790">
        <v>45</v>
      </c>
      <c r="J14" s="613" t="s">
        <v>47</v>
      </c>
      <c r="K14" s="636">
        <v>60</v>
      </c>
    </row>
    <row r="15" spans="1:11" ht="33.75" customHeight="1" x14ac:dyDescent="0.2">
      <c r="A15" s="635"/>
      <c r="B15" s="635"/>
      <c r="C15" s="635"/>
      <c r="D15" s="798"/>
      <c r="E15" s="443">
        <v>2</v>
      </c>
      <c r="F15" s="410" t="s">
        <v>820</v>
      </c>
      <c r="G15" s="800"/>
      <c r="H15" s="802"/>
      <c r="I15" s="791"/>
      <c r="J15" s="784"/>
      <c r="K15" s="761"/>
    </row>
    <row r="16" spans="1:11" ht="37.5" customHeight="1" x14ac:dyDescent="0.2">
      <c r="A16" s="592"/>
      <c r="B16" s="592"/>
      <c r="C16" s="592"/>
      <c r="D16" s="799"/>
      <c r="E16" s="443">
        <v>3</v>
      </c>
      <c r="F16" s="410" t="s">
        <v>821</v>
      </c>
      <c r="G16" s="749"/>
      <c r="H16" s="803"/>
      <c r="I16" s="792"/>
      <c r="J16" s="614"/>
      <c r="K16" s="637"/>
    </row>
    <row r="17" spans="1:11" ht="59.25" customHeight="1" x14ac:dyDescent="0.2">
      <c r="A17" s="20" t="s">
        <v>150</v>
      </c>
      <c r="B17" s="20" t="s">
        <v>150</v>
      </c>
      <c r="C17" s="260" t="s">
        <v>153</v>
      </c>
      <c r="D17" s="22" t="s">
        <v>254</v>
      </c>
      <c r="E17" s="408">
        <v>1</v>
      </c>
      <c r="F17" s="409" t="s">
        <v>822</v>
      </c>
      <c r="G17" s="409" t="s">
        <v>725</v>
      </c>
      <c r="H17" s="22" t="s">
        <v>1</v>
      </c>
      <c r="I17" s="261">
        <v>60</v>
      </c>
      <c r="J17" s="259" t="s">
        <v>672</v>
      </c>
      <c r="K17" s="380">
        <v>5</v>
      </c>
    </row>
    <row r="18" spans="1:11" ht="35.25" customHeight="1" x14ac:dyDescent="0.2">
      <c r="A18" s="20" t="s">
        <v>150</v>
      </c>
      <c r="B18" s="20" t="s">
        <v>150</v>
      </c>
      <c r="C18" s="260" t="s">
        <v>154</v>
      </c>
      <c r="D18" s="184" t="s">
        <v>313</v>
      </c>
      <c r="E18" s="441">
        <v>1</v>
      </c>
      <c r="F18" s="442" t="s">
        <v>823</v>
      </c>
      <c r="G18" s="409" t="s">
        <v>714</v>
      </c>
      <c r="H18" s="184" t="s">
        <v>1</v>
      </c>
      <c r="I18" s="261">
        <v>12</v>
      </c>
      <c r="J18" s="185" t="s">
        <v>673</v>
      </c>
      <c r="K18" s="380">
        <v>1</v>
      </c>
    </row>
    <row r="19" spans="1:11" ht="19.5" customHeight="1" x14ac:dyDescent="0.2">
      <c r="A19" s="19" t="s">
        <v>150</v>
      </c>
      <c r="B19" s="19" t="s">
        <v>150</v>
      </c>
      <c r="C19" s="828" t="s">
        <v>46</v>
      </c>
      <c r="D19" s="828"/>
      <c r="E19" s="828"/>
      <c r="F19" s="828"/>
      <c r="G19" s="828"/>
      <c r="H19" s="828"/>
      <c r="I19" s="102">
        <f>SUM(I12:I18)</f>
        <v>212</v>
      </c>
      <c r="J19" s="190"/>
      <c r="K19" s="380"/>
    </row>
    <row r="20" spans="1:11" ht="19.5" hidden="1" customHeight="1" x14ac:dyDescent="0.2">
      <c r="A20" s="30"/>
      <c r="B20" s="31"/>
      <c r="C20" s="260"/>
      <c r="D20" s="2"/>
      <c r="E20" s="409"/>
      <c r="F20" s="409"/>
      <c r="G20" s="409"/>
      <c r="H20" s="21" t="s">
        <v>39</v>
      </c>
      <c r="I20" s="99">
        <f t="shared" ref="I20" si="0">+I18+I17+I14+I12+I13</f>
        <v>212</v>
      </c>
      <c r="J20" s="1"/>
      <c r="K20" s="526"/>
    </row>
    <row r="21" spans="1:11" x14ac:dyDescent="0.2">
      <c r="A21" s="30"/>
      <c r="B21" s="31"/>
      <c r="C21" s="260"/>
      <c r="D21" s="2"/>
      <c r="E21" s="409"/>
      <c r="F21" s="409"/>
      <c r="G21" s="409"/>
      <c r="H21" s="21"/>
      <c r="I21" s="43"/>
      <c r="J21" s="15"/>
      <c r="K21" s="527"/>
    </row>
    <row r="22" spans="1:11" ht="18" customHeight="1" x14ac:dyDescent="0.2">
      <c r="A22" s="807" t="s">
        <v>48</v>
      </c>
      <c r="B22" s="807"/>
      <c r="C22" s="807"/>
      <c r="D22" s="807"/>
      <c r="E22" s="807"/>
      <c r="F22" s="807"/>
      <c r="G22" s="807"/>
      <c r="H22" s="807"/>
      <c r="I22" s="807"/>
      <c r="J22" s="807"/>
      <c r="K22" s="528"/>
    </row>
    <row r="23" spans="1:11" ht="49.5" customHeight="1" x14ac:dyDescent="0.2">
      <c r="A23" s="255" t="s">
        <v>150</v>
      </c>
      <c r="B23" s="255" t="s">
        <v>151</v>
      </c>
      <c r="C23" s="255" t="s">
        <v>150</v>
      </c>
      <c r="D23" s="258" t="s">
        <v>548</v>
      </c>
      <c r="E23" s="400">
        <v>1</v>
      </c>
      <c r="F23" s="294" t="s">
        <v>713</v>
      </c>
      <c r="G23" s="294" t="s">
        <v>714</v>
      </c>
      <c r="H23" s="258" t="s">
        <v>1</v>
      </c>
      <c r="I23" s="261">
        <v>61</v>
      </c>
      <c r="J23" s="253" t="s">
        <v>49</v>
      </c>
      <c r="K23" s="529" t="s">
        <v>620</v>
      </c>
    </row>
    <row r="24" spans="1:11" ht="47.25" customHeight="1" x14ac:dyDescent="0.2">
      <c r="A24" s="267" t="s">
        <v>150</v>
      </c>
      <c r="B24" s="267" t="s">
        <v>151</v>
      </c>
      <c r="C24" s="260" t="s">
        <v>151</v>
      </c>
      <c r="D24" s="258" t="s">
        <v>321</v>
      </c>
      <c r="E24" s="399">
        <v>1</v>
      </c>
      <c r="F24" s="414" t="s">
        <v>717</v>
      </c>
      <c r="G24" s="414" t="s">
        <v>707</v>
      </c>
      <c r="H24" s="258" t="s">
        <v>1</v>
      </c>
      <c r="I24" s="261">
        <v>150</v>
      </c>
      <c r="J24" s="258" t="s">
        <v>624</v>
      </c>
      <c r="K24" s="377" t="s">
        <v>480</v>
      </c>
    </row>
    <row r="25" spans="1:11" ht="42" customHeight="1" x14ac:dyDescent="0.2">
      <c r="A25" s="267" t="s">
        <v>150</v>
      </c>
      <c r="B25" s="267" t="s">
        <v>151</v>
      </c>
      <c r="C25" s="260" t="s">
        <v>152</v>
      </c>
      <c r="D25" s="258" t="s">
        <v>176</v>
      </c>
      <c r="E25" s="399">
        <v>1</v>
      </c>
      <c r="F25" s="414" t="s">
        <v>717</v>
      </c>
      <c r="G25" s="414" t="s">
        <v>707</v>
      </c>
      <c r="H25" s="258" t="s">
        <v>1</v>
      </c>
      <c r="I25" s="261">
        <v>85</v>
      </c>
      <c r="J25" s="258" t="s">
        <v>270</v>
      </c>
      <c r="K25" s="530" t="s">
        <v>481</v>
      </c>
    </row>
    <row r="26" spans="1:11" ht="27" customHeight="1" x14ac:dyDescent="0.2">
      <c r="A26" s="255" t="s">
        <v>150</v>
      </c>
      <c r="B26" s="255" t="s">
        <v>151</v>
      </c>
      <c r="C26" s="255" t="s">
        <v>153</v>
      </c>
      <c r="D26" s="253" t="s">
        <v>317</v>
      </c>
      <c r="E26" s="399">
        <v>1</v>
      </c>
      <c r="F26" s="414" t="s">
        <v>717</v>
      </c>
      <c r="G26" s="414" t="s">
        <v>707</v>
      </c>
      <c r="H26" s="258" t="s">
        <v>1</v>
      </c>
      <c r="I26" s="261">
        <v>52.5</v>
      </c>
      <c r="J26" s="253" t="s">
        <v>326</v>
      </c>
      <c r="K26" s="530">
        <v>1</v>
      </c>
    </row>
    <row r="27" spans="1:11" ht="27" customHeight="1" x14ac:dyDescent="0.2">
      <c r="A27" s="255" t="s">
        <v>150</v>
      </c>
      <c r="B27" s="255" t="s">
        <v>151</v>
      </c>
      <c r="C27" s="255" t="s">
        <v>154</v>
      </c>
      <c r="D27" s="253" t="s">
        <v>359</v>
      </c>
      <c r="E27" s="394">
        <v>1</v>
      </c>
      <c r="F27" s="414" t="s">
        <v>717</v>
      </c>
      <c r="G27" s="414" t="s">
        <v>707</v>
      </c>
      <c r="H27" s="258" t="s">
        <v>1</v>
      </c>
      <c r="I27" s="261">
        <v>84.7</v>
      </c>
      <c r="J27" s="253" t="s">
        <v>360</v>
      </c>
      <c r="K27" s="377">
        <v>1</v>
      </c>
    </row>
    <row r="28" spans="1:11" ht="66" customHeight="1" x14ac:dyDescent="0.2">
      <c r="A28" s="194" t="s">
        <v>150</v>
      </c>
      <c r="B28" s="194" t="s">
        <v>151</v>
      </c>
      <c r="C28" s="194" t="s">
        <v>155</v>
      </c>
      <c r="D28" s="188" t="s">
        <v>169</v>
      </c>
      <c r="E28" s="394">
        <v>1</v>
      </c>
      <c r="F28" s="414" t="s">
        <v>826</v>
      </c>
      <c r="G28" s="294" t="s">
        <v>714</v>
      </c>
      <c r="H28" s="258" t="s">
        <v>1</v>
      </c>
      <c r="I28" s="261">
        <v>111</v>
      </c>
      <c r="J28" s="188" t="s">
        <v>688</v>
      </c>
      <c r="K28" s="377">
        <v>100</v>
      </c>
    </row>
    <row r="29" spans="1:11" ht="46.5" customHeight="1" x14ac:dyDescent="0.2">
      <c r="A29" s="255" t="s">
        <v>150</v>
      </c>
      <c r="B29" s="255" t="s">
        <v>151</v>
      </c>
      <c r="C29" s="255" t="s">
        <v>156</v>
      </c>
      <c r="D29" s="253" t="s">
        <v>164</v>
      </c>
      <c r="E29" s="399">
        <v>1</v>
      </c>
      <c r="F29" s="414" t="s">
        <v>827</v>
      </c>
      <c r="G29" s="294" t="s">
        <v>714</v>
      </c>
      <c r="H29" s="258" t="s">
        <v>1</v>
      </c>
      <c r="I29" s="261">
        <v>24</v>
      </c>
      <c r="J29" s="253" t="s">
        <v>187</v>
      </c>
      <c r="K29" s="377" t="s">
        <v>536</v>
      </c>
    </row>
    <row r="30" spans="1:11" ht="42.75" hidden="1" customHeight="1" x14ac:dyDescent="0.2">
      <c r="A30" s="267" t="s">
        <v>150</v>
      </c>
      <c r="B30" s="267" t="s">
        <v>151</v>
      </c>
      <c r="C30" s="260" t="s">
        <v>157</v>
      </c>
      <c r="D30" s="258" t="s">
        <v>658</v>
      </c>
      <c r="E30" s="399">
        <v>1</v>
      </c>
      <c r="F30" s="414" t="s">
        <v>825</v>
      </c>
      <c r="G30" s="294" t="s">
        <v>714</v>
      </c>
      <c r="H30" s="258" t="s">
        <v>1</v>
      </c>
      <c r="I30" s="261">
        <v>0</v>
      </c>
      <c r="J30" s="258" t="s">
        <v>629</v>
      </c>
      <c r="K30" s="380">
        <v>0</v>
      </c>
    </row>
    <row r="31" spans="1:11" ht="47.25" customHeight="1" x14ac:dyDescent="0.2">
      <c r="A31" s="267" t="s">
        <v>150</v>
      </c>
      <c r="B31" s="267" t="s">
        <v>151</v>
      </c>
      <c r="C31" s="260" t="s">
        <v>158</v>
      </c>
      <c r="D31" s="258" t="s">
        <v>315</v>
      </c>
      <c r="E31" s="399">
        <v>1</v>
      </c>
      <c r="F31" s="414" t="s">
        <v>824</v>
      </c>
      <c r="G31" s="294" t="s">
        <v>714</v>
      </c>
      <c r="H31" s="258" t="s">
        <v>1</v>
      </c>
      <c r="I31" s="261">
        <v>4</v>
      </c>
      <c r="J31" s="258" t="s">
        <v>471</v>
      </c>
      <c r="K31" s="380" t="s">
        <v>181</v>
      </c>
    </row>
    <row r="32" spans="1:11" ht="30.75" customHeight="1" x14ac:dyDescent="0.2">
      <c r="A32" s="267" t="s">
        <v>150</v>
      </c>
      <c r="B32" s="267" t="s">
        <v>151</v>
      </c>
      <c r="C32" s="260" t="s">
        <v>160</v>
      </c>
      <c r="D32" s="258" t="s">
        <v>108</v>
      </c>
      <c r="E32" s="400">
        <v>1</v>
      </c>
      <c r="F32" s="294" t="s">
        <v>717</v>
      </c>
      <c r="G32" s="414" t="s">
        <v>707</v>
      </c>
      <c r="H32" s="258" t="s">
        <v>1</v>
      </c>
      <c r="I32" s="261">
        <v>40</v>
      </c>
      <c r="J32" s="258" t="s">
        <v>54</v>
      </c>
      <c r="K32" s="380">
        <v>6</v>
      </c>
    </row>
    <row r="33" spans="1:11" ht="34.5" customHeight="1" x14ac:dyDescent="0.2">
      <c r="A33" s="267" t="s">
        <v>150</v>
      </c>
      <c r="B33" s="267" t="s">
        <v>151</v>
      </c>
      <c r="C33" s="260" t="s">
        <v>161</v>
      </c>
      <c r="D33" s="258" t="s">
        <v>0</v>
      </c>
      <c r="E33" s="400">
        <v>1</v>
      </c>
      <c r="F33" s="294" t="s">
        <v>717</v>
      </c>
      <c r="G33" s="414" t="s">
        <v>707</v>
      </c>
      <c r="H33" s="258" t="s">
        <v>1</v>
      </c>
      <c r="I33" s="261">
        <v>90</v>
      </c>
      <c r="J33" s="258" t="s">
        <v>186</v>
      </c>
      <c r="K33" s="380">
        <v>8</v>
      </c>
    </row>
    <row r="34" spans="1:11" ht="43.5" customHeight="1" x14ac:dyDescent="0.2">
      <c r="A34" s="260" t="s">
        <v>150</v>
      </c>
      <c r="B34" s="260" t="s">
        <v>151</v>
      </c>
      <c r="C34" s="260" t="s">
        <v>6</v>
      </c>
      <c r="D34" s="259" t="s">
        <v>283</v>
      </c>
      <c r="E34" s="400">
        <v>1</v>
      </c>
      <c r="F34" s="294" t="s">
        <v>863</v>
      </c>
      <c r="G34" s="294" t="s">
        <v>714</v>
      </c>
      <c r="H34" s="258" t="s">
        <v>1</v>
      </c>
      <c r="I34" s="261">
        <v>132.5</v>
      </c>
      <c r="J34" s="258" t="s">
        <v>249</v>
      </c>
      <c r="K34" s="380" t="s">
        <v>458</v>
      </c>
    </row>
    <row r="35" spans="1:11" ht="57" customHeight="1" x14ac:dyDescent="0.2">
      <c r="A35" s="255" t="s">
        <v>150</v>
      </c>
      <c r="B35" s="255" t="s">
        <v>151</v>
      </c>
      <c r="C35" s="255" t="s">
        <v>9</v>
      </c>
      <c r="D35" s="253" t="s">
        <v>582</v>
      </c>
      <c r="E35" s="399">
        <v>1</v>
      </c>
      <c r="F35" s="414" t="s">
        <v>828</v>
      </c>
      <c r="G35" s="414" t="s">
        <v>745</v>
      </c>
      <c r="H35" s="258" t="s">
        <v>1</v>
      </c>
      <c r="I35" s="261">
        <v>327</v>
      </c>
      <c r="J35" s="253" t="s">
        <v>674</v>
      </c>
      <c r="K35" s="377" t="s">
        <v>989</v>
      </c>
    </row>
    <row r="36" spans="1:11" ht="46.5" customHeight="1" x14ac:dyDescent="0.2">
      <c r="A36" s="260" t="s">
        <v>150</v>
      </c>
      <c r="B36" s="260" t="s">
        <v>151</v>
      </c>
      <c r="C36" s="260" t="s">
        <v>13</v>
      </c>
      <c r="D36" s="258" t="s">
        <v>322</v>
      </c>
      <c r="E36" s="400">
        <v>1</v>
      </c>
      <c r="F36" s="294" t="s">
        <v>863</v>
      </c>
      <c r="G36" s="294" t="s">
        <v>714</v>
      </c>
      <c r="H36" s="258" t="s">
        <v>1</v>
      </c>
      <c r="I36" s="261">
        <v>100</v>
      </c>
      <c r="J36" s="259" t="s">
        <v>323</v>
      </c>
      <c r="K36" s="380" t="s">
        <v>621</v>
      </c>
    </row>
    <row r="37" spans="1:11" ht="42.75" customHeight="1" x14ac:dyDescent="0.2">
      <c r="A37" s="256" t="s">
        <v>150</v>
      </c>
      <c r="B37" s="256" t="s">
        <v>151</v>
      </c>
      <c r="C37" s="256" t="s">
        <v>10</v>
      </c>
      <c r="D37" s="254" t="s">
        <v>473</v>
      </c>
      <c r="E37" s="399">
        <v>1</v>
      </c>
      <c r="F37" s="414" t="s">
        <v>824</v>
      </c>
      <c r="G37" s="294" t="s">
        <v>714</v>
      </c>
      <c r="H37" s="258" t="s">
        <v>1</v>
      </c>
      <c r="I37" s="261">
        <v>19</v>
      </c>
      <c r="J37" s="259" t="s">
        <v>206</v>
      </c>
      <c r="K37" s="380">
        <v>1</v>
      </c>
    </row>
    <row r="38" spans="1:11" ht="32.25" customHeight="1" x14ac:dyDescent="0.2">
      <c r="A38" s="260" t="s">
        <v>150</v>
      </c>
      <c r="B38" s="260" t="s">
        <v>151</v>
      </c>
      <c r="C38" s="260" t="s">
        <v>314</v>
      </c>
      <c r="D38" s="258" t="s">
        <v>552</v>
      </c>
      <c r="E38" s="444">
        <v>1</v>
      </c>
      <c r="F38" s="294" t="s">
        <v>717</v>
      </c>
      <c r="G38" s="414" t="s">
        <v>707</v>
      </c>
      <c r="H38" s="258" t="s">
        <v>1</v>
      </c>
      <c r="I38" s="261">
        <v>12</v>
      </c>
      <c r="J38" s="259" t="s">
        <v>344</v>
      </c>
      <c r="K38" s="380">
        <v>1</v>
      </c>
    </row>
    <row r="39" spans="1:11" ht="41.25" customHeight="1" x14ac:dyDescent="0.2">
      <c r="A39" s="260" t="s">
        <v>150</v>
      </c>
      <c r="B39" s="260" t="s">
        <v>151</v>
      </c>
      <c r="C39" s="260" t="s">
        <v>280</v>
      </c>
      <c r="D39" s="258" t="s">
        <v>459</v>
      </c>
      <c r="E39" s="388">
        <v>1</v>
      </c>
      <c r="F39" s="294" t="s">
        <v>864</v>
      </c>
      <c r="G39" s="294" t="s">
        <v>714</v>
      </c>
      <c r="H39" s="258" t="s">
        <v>1</v>
      </c>
      <c r="I39" s="261">
        <v>12</v>
      </c>
      <c r="J39" s="259" t="s">
        <v>460</v>
      </c>
      <c r="K39" s="380" t="s">
        <v>472</v>
      </c>
    </row>
    <row r="40" spans="1:11" ht="49.5" customHeight="1" x14ac:dyDescent="0.2">
      <c r="A40" s="255" t="s">
        <v>150</v>
      </c>
      <c r="B40" s="255" t="s">
        <v>151</v>
      </c>
      <c r="C40" s="255" t="s">
        <v>284</v>
      </c>
      <c r="D40" s="253" t="s">
        <v>495</v>
      </c>
      <c r="E40" s="399">
        <v>1</v>
      </c>
      <c r="F40" s="414" t="s">
        <v>828</v>
      </c>
      <c r="G40" s="414" t="s">
        <v>745</v>
      </c>
      <c r="H40" s="258" t="s">
        <v>1</v>
      </c>
      <c r="I40" s="261">
        <v>64.8</v>
      </c>
      <c r="J40" s="253" t="s">
        <v>815</v>
      </c>
      <c r="K40" s="255" t="s">
        <v>578</v>
      </c>
    </row>
    <row r="41" spans="1:11" ht="43.5" customHeight="1" x14ac:dyDescent="0.2">
      <c r="A41" s="260" t="s">
        <v>150</v>
      </c>
      <c r="B41" s="260" t="s">
        <v>151</v>
      </c>
      <c r="C41" s="260" t="s">
        <v>461</v>
      </c>
      <c r="D41" s="252" t="s">
        <v>681</v>
      </c>
      <c r="E41" s="449">
        <v>1</v>
      </c>
      <c r="F41" s="414" t="s">
        <v>825</v>
      </c>
      <c r="G41" s="449" t="s">
        <v>714</v>
      </c>
      <c r="H41" s="185" t="s">
        <v>1</v>
      </c>
      <c r="I41" s="261">
        <v>0</v>
      </c>
      <c r="J41" s="185" t="s">
        <v>206</v>
      </c>
      <c r="K41" s="380">
        <v>0</v>
      </c>
    </row>
    <row r="42" spans="1:11" ht="39.75" customHeight="1" x14ac:dyDescent="0.2">
      <c r="A42" s="260" t="s">
        <v>150</v>
      </c>
      <c r="B42" s="260" t="s">
        <v>151</v>
      </c>
      <c r="C42" s="260" t="s">
        <v>496</v>
      </c>
      <c r="D42" s="115" t="s">
        <v>640</v>
      </c>
      <c r="E42" s="399">
        <v>1</v>
      </c>
      <c r="F42" s="414" t="s">
        <v>824</v>
      </c>
      <c r="G42" s="294" t="s">
        <v>714</v>
      </c>
      <c r="H42" s="185" t="s">
        <v>1</v>
      </c>
      <c r="I42" s="261">
        <v>4</v>
      </c>
      <c r="J42" s="185" t="s">
        <v>206</v>
      </c>
      <c r="K42" s="380">
        <v>1</v>
      </c>
    </row>
    <row r="43" spans="1:11" ht="19.5" customHeight="1" x14ac:dyDescent="0.2">
      <c r="A43" s="53" t="s">
        <v>150</v>
      </c>
      <c r="B43" s="53" t="s">
        <v>151</v>
      </c>
      <c r="C43" s="813" t="s">
        <v>50</v>
      </c>
      <c r="D43" s="814"/>
      <c r="E43" s="814"/>
      <c r="F43" s="814"/>
      <c r="G43" s="814"/>
      <c r="H43" s="815"/>
      <c r="I43" s="77">
        <f>SUM(I23:I42)</f>
        <v>1373.5</v>
      </c>
      <c r="J43" s="55"/>
      <c r="K43" s="531"/>
    </row>
    <row r="44" spans="1:11" ht="15.75" hidden="1" customHeight="1" x14ac:dyDescent="0.2">
      <c r="A44" s="263"/>
      <c r="B44" s="263"/>
      <c r="C44" s="260"/>
      <c r="D44" s="153"/>
      <c r="E44" s="294"/>
      <c r="F44" s="294"/>
      <c r="G44" s="294"/>
      <c r="H44" s="67" t="s">
        <v>39</v>
      </c>
      <c r="I44" s="68">
        <f>+I38+I36+I35+I34+I33+I32+I31+I30+I28+I27+I26+I25+I24+I23+I37+I40+I41+I42+I39+I29</f>
        <v>1373.5</v>
      </c>
      <c r="J44" s="69"/>
      <c r="K44" s="508"/>
    </row>
    <row r="45" spans="1:11" ht="16.5" hidden="1" customHeight="1" x14ac:dyDescent="0.2">
      <c r="A45" s="263"/>
      <c r="B45" s="263"/>
      <c r="C45" s="260"/>
      <c r="D45" s="153"/>
      <c r="E45" s="294"/>
      <c r="F45" s="294"/>
      <c r="G45" s="294"/>
      <c r="H45" s="67" t="s">
        <v>40</v>
      </c>
      <c r="I45" s="68"/>
      <c r="J45" s="69"/>
      <c r="K45" s="508"/>
    </row>
    <row r="46" spans="1:11" ht="17.25" hidden="1" customHeight="1" x14ac:dyDescent="0.2">
      <c r="A46" s="263"/>
      <c r="B46" s="263"/>
      <c r="C46" s="260"/>
      <c r="D46" s="153"/>
      <c r="E46" s="294"/>
      <c r="F46" s="294"/>
      <c r="G46" s="294"/>
      <c r="H46" s="67" t="s">
        <v>41</v>
      </c>
      <c r="I46" s="68"/>
      <c r="J46" s="69"/>
      <c r="K46" s="508"/>
    </row>
    <row r="47" spans="1:11" hidden="1" x14ac:dyDescent="0.2">
      <c r="A47" s="263"/>
      <c r="B47" s="263"/>
      <c r="C47" s="260"/>
      <c r="D47" s="153"/>
      <c r="E47" s="294"/>
      <c r="F47" s="294"/>
      <c r="G47" s="294"/>
      <c r="H47" s="67" t="s">
        <v>510</v>
      </c>
      <c r="I47" s="68"/>
      <c r="J47" s="69"/>
      <c r="K47" s="508"/>
    </row>
    <row r="48" spans="1:11" hidden="1" x14ac:dyDescent="0.2">
      <c r="A48" s="263"/>
      <c r="B48" s="263"/>
      <c r="C48" s="260"/>
      <c r="D48" s="153"/>
      <c r="E48" s="294"/>
      <c r="F48" s="294"/>
      <c r="G48" s="294"/>
      <c r="H48" s="67" t="s">
        <v>42</v>
      </c>
      <c r="I48" s="68"/>
      <c r="J48" s="69"/>
      <c r="K48" s="508"/>
    </row>
    <row r="49" spans="1:11" hidden="1" x14ac:dyDescent="0.2">
      <c r="A49" s="263"/>
      <c r="B49" s="263"/>
      <c r="C49" s="260"/>
      <c r="D49" s="153"/>
      <c r="E49" s="294"/>
      <c r="F49" s="294"/>
      <c r="G49" s="294"/>
      <c r="H49" s="67" t="s">
        <v>168</v>
      </c>
      <c r="I49" s="68"/>
      <c r="J49" s="69"/>
      <c r="K49" s="508"/>
    </row>
    <row r="50" spans="1:11" ht="24" customHeight="1" x14ac:dyDescent="0.2">
      <c r="A50" s="827" t="s">
        <v>455</v>
      </c>
      <c r="B50" s="827"/>
      <c r="C50" s="827"/>
      <c r="D50" s="827"/>
      <c r="E50" s="827"/>
      <c r="F50" s="827"/>
      <c r="G50" s="827"/>
      <c r="H50" s="827"/>
      <c r="I50" s="827"/>
      <c r="J50" s="827"/>
      <c r="K50" s="46"/>
    </row>
    <row r="51" spans="1:11" ht="49.5" customHeight="1" x14ac:dyDescent="0.2">
      <c r="A51" s="260" t="s">
        <v>150</v>
      </c>
      <c r="B51" s="260" t="s">
        <v>152</v>
      </c>
      <c r="C51" s="260" t="s">
        <v>150</v>
      </c>
      <c r="D51" s="258" t="s">
        <v>327</v>
      </c>
      <c r="E51" s="400">
        <v>1</v>
      </c>
      <c r="F51" s="414" t="s">
        <v>813</v>
      </c>
      <c r="G51" s="372" t="s">
        <v>714</v>
      </c>
      <c r="H51" s="258" t="s">
        <v>1</v>
      </c>
      <c r="I51" s="261">
        <v>0</v>
      </c>
      <c r="J51" s="267" t="s">
        <v>271</v>
      </c>
      <c r="K51" s="255" t="s">
        <v>970</v>
      </c>
    </row>
    <row r="52" spans="1:11" ht="33" customHeight="1" x14ac:dyDescent="0.2">
      <c r="A52" s="591" t="s">
        <v>150</v>
      </c>
      <c r="B52" s="591" t="s">
        <v>152</v>
      </c>
      <c r="C52" s="591" t="s">
        <v>151</v>
      </c>
      <c r="D52" s="613" t="s">
        <v>553</v>
      </c>
      <c r="E52" s="445">
        <v>1</v>
      </c>
      <c r="F52" s="630" t="s">
        <v>809</v>
      </c>
      <c r="G52" s="630" t="s">
        <v>758</v>
      </c>
      <c r="H52" s="258" t="s">
        <v>1</v>
      </c>
      <c r="I52" s="261">
        <v>150</v>
      </c>
      <c r="J52" s="589" t="s">
        <v>865</v>
      </c>
      <c r="K52" s="591" t="s">
        <v>184</v>
      </c>
    </row>
    <row r="53" spans="1:11" ht="5.25" hidden="1" customHeight="1" x14ac:dyDescent="0.2">
      <c r="A53" s="635"/>
      <c r="B53" s="635"/>
      <c r="C53" s="635"/>
      <c r="D53" s="784"/>
      <c r="E53" s="446"/>
      <c r="F53" s="804"/>
      <c r="G53" s="804"/>
      <c r="H53" s="258" t="s">
        <v>12</v>
      </c>
      <c r="I53" s="261">
        <v>0</v>
      </c>
      <c r="J53" s="783"/>
      <c r="K53" s="635"/>
    </row>
    <row r="54" spans="1:11" ht="24.75" customHeight="1" x14ac:dyDescent="0.2">
      <c r="A54" s="592"/>
      <c r="B54" s="592"/>
      <c r="C54" s="592"/>
      <c r="D54" s="614"/>
      <c r="E54" s="154"/>
      <c r="F54" s="631"/>
      <c r="G54" s="631"/>
      <c r="H54" s="258" t="s">
        <v>3</v>
      </c>
      <c r="I54" s="261">
        <v>150</v>
      </c>
      <c r="J54" s="590"/>
      <c r="K54" s="592"/>
    </row>
    <row r="55" spans="1:11" ht="45" customHeight="1" x14ac:dyDescent="0.2">
      <c r="A55" s="255" t="s">
        <v>150</v>
      </c>
      <c r="B55" s="255" t="s">
        <v>152</v>
      </c>
      <c r="C55" s="255" t="s">
        <v>152</v>
      </c>
      <c r="D55" s="253" t="s">
        <v>630</v>
      </c>
      <c r="E55" s="400">
        <v>1</v>
      </c>
      <c r="F55" s="414" t="s">
        <v>813</v>
      </c>
      <c r="G55" s="372" t="s">
        <v>714</v>
      </c>
      <c r="H55" s="258" t="s">
        <v>1</v>
      </c>
      <c r="I55" s="261">
        <v>61</v>
      </c>
      <c r="J55" s="257" t="s">
        <v>271</v>
      </c>
      <c r="K55" s="255" t="s">
        <v>694</v>
      </c>
    </row>
    <row r="56" spans="1:11" ht="24" customHeight="1" x14ac:dyDescent="0.2">
      <c r="A56" s="54"/>
      <c r="B56" s="152"/>
      <c r="C56" s="46"/>
      <c r="D56" s="264" t="s">
        <v>51</v>
      </c>
      <c r="E56" s="397"/>
      <c r="F56" s="397"/>
      <c r="G56" s="397"/>
      <c r="H56" s="178"/>
      <c r="I56" s="74">
        <f>SUM(I51:I55)</f>
        <v>361</v>
      </c>
      <c r="J56" s="179"/>
      <c r="K56" s="532"/>
    </row>
    <row r="57" spans="1:11" ht="19.5" hidden="1" customHeight="1" x14ac:dyDescent="0.2">
      <c r="A57" s="56"/>
      <c r="B57" s="57"/>
      <c r="C57" s="260"/>
      <c r="D57" s="264"/>
      <c r="E57" s="397"/>
      <c r="F57" s="397"/>
      <c r="G57" s="397"/>
      <c r="H57" s="66" t="s">
        <v>39</v>
      </c>
      <c r="I57" s="68">
        <f>+I51+I55+I52</f>
        <v>211</v>
      </c>
      <c r="J57" s="259"/>
      <c r="K57" s="380"/>
    </row>
    <row r="58" spans="1:11" ht="16.5" hidden="1" customHeight="1" x14ac:dyDescent="0.2">
      <c r="A58" s="56"/>
      <c r="B58" s="57"/>
      <c r="C58" s="260"/>
      <c r="D58" s="264"/>
      <c r="E58" s="397"/>
      <c r="F58" s="397"/>
      <c r="G58" s="397"/>
      <c r="H58" s="66" t="s">
        <v>40</v>
      </c>
      <c r="I58" s="68">
        <f>+I54</f>
        <v>150</v>
      </c>
      <c r="J58" s="259"/>
      <c r="K58" s="380"/>
    </row>
    <row r="59" spans="1:11" ht="16.5" hidden="1" customHeight="1" x14ac:dyDescent="0.2">
      <c r="A59" s="56"/>
      <c r="B59" s="57"/>
      <c r="C59" s="260"/>
      <c r="D59" s="264"/>
      <c r="E59" s="397"/>
      <c r="F59" s="397"/>
      <c r="G59" s="397"/>
      <c r="H59" s="66" t="s">
        <v>168</v>
      </c>
      <c r="I59" s="68"/>
      <c r="J59" s="259"/>
      <c r="K59" s="380"/>
    </row>
    <row r="60" spans="1:11" ht="16.5" hidden="1" customHeight="1" x14ac:dyDescent="0.2">
      <c r="A60" s="56"/>
      <c r="B60" s="57"/>
      <c r="C60" s="260"/>
      <c r="D60" s="264"/>
      <c r="E60" s="397"/>
      <c r="F60" s="397"/>
      <c r="G60" s="397"/>
      <c r="H60" s="66" t="s">
        <v>510</v>
      </c>
      <c r="I60" s="68">
        <f>+I53</f>
        <v>0</v>
      </c>
      <c r="J60" s="259"/>
      <c r="K60" s="380"/>
    </row>
    <row r="61" spans="1:11" ht="13.5" hidden="1" customHeight="1" x14ac:dyDescent="0.2">
      <c r="A61" s="56"/>
      <c r="B61" s="57"/>
      <c r="C61" s="260"/>
      <c r="D61" s="258"/>
      <c r="E61" s="294"/>
      <c r="F61" s="294"/>
      <c r="G61" s="294"/>
      <c r="H61" s="178" t="s">
        <v>41</v>
      </c>
      <c r="I61" s="58"/>
      <c r="J61" s="259"/>
      <c r="K61" s="380"/>
    </row>
    <row r="62" spans="1:11" ht="15.75" customHeight="1" x14ac:dyDescent="0.2">
      <c r="A62" s="807" t="s">
        <v>457</v>
      </c>
      <c r="B62" s="807"/>
      <c r="C62" s="807"/>
      <c r="D62" s="807"/>
      <c r="E62" s="807"/>
      <c r="F62" s="807"/>
      <c r="G62" s="807"/>
      <c r="H62" s="807"/>
      <c r="I62" s="807"/>
      <c r="J62" s="807"/>
      <c r="K62" s="528"/>
    </row>
    <row r="63" spans="1:11" ht="69" customHeight="1" x14ac:dyDescent="0.2">
      <c r="A63" s="265" t="s">
        <v>150</v>
      </c>
      <c r="B63" s="265" t="s">
        <v>153</v>
      </c>
      <c r="C63" s="189" t="s">
        <v>150</v>
      </c>
      <c r="D63" s="286" t="s">
        <v>655</v>
      </c>
      <c r="E63" s="398">
        <v>1</v>
      </c>
      <c r="F63" s="390" t="s">
        <v>936</v>
      </c>
      <c r="G63" s="445" t="s">
        <v>714</v>
      </c>
      <c r="H63" s="185" t="s">
        <v>14</v>
      </c>
      <c r="I63" s="261">
        <v>1589.5</v>
      </c>
      <c r="J63" s="267" t="s">
        <v>189</v>
      </c>
      <c r="K63" s="380" t="s">
        <v>656</v>
      </c>
    </row>
    <row r="64" spans="1:11" ht="48.75" customHeight="1" x14ac:dyDescent="0.2">
      <c r="A64" s="265" t="s">
        <v>150</v>
      </c>
      <c r="B64" s="265" t="s">
        <v>153</v>
      </c>
      <c r="C64" s="189" t="s">
        <v>151</v>
      </c>
      <c r="D64" s="185" t="s">
        <v>631</v>
      </c>
      <c r="E64" s="537">
        <v>1</v>
      </c>
      <c r="F64" s="552" t="s">
        <v>937</v>
      </c>
      <c r="G64" s="388" t="s">
        <v>714</v>
      </c>
      <c r="H64" s="185" t="s">
        <v>14</v>
      </c>
      <c r="I64" s="41">
        <v>106.3</v>
      </c>
      <c r="J64" s="186" t="s">
        <v>361</v>
      </c>
      <c r="K64" s="378">
        <v>45</v>
      </c>
    </row>
    <row r="65" spans="1:11" ht="23.25" customHeight="1" x14ac:dyDescent="0.2">
      <c r="A65" s="809" t="s">
        <v>150</v>
      </c>
      <c r="B65" s="809" t="s">
        <v>153</v>
      </c>
      <c r="C65" s="808" t="s">
        <v>152</v>
      </c>
      <c r="D65" s="812" t="s">
        <v>654</v>
      </c>
      <c r="E65" s="853">
        <v>1</v>
      </c>
      <c r="F65" s="856" t="s">
        <v>938</v>
      </c>
      <c r="G65" s="856" t="s">
        <v>714</v>
      </c>
      <c r="H65" s="111" t="s">
        <v>14</v>
      </c>
      <c r="I65" s="93">
        <v>959.8</v>
      </c>
      <c r="J65" s="816" t="s">
        <v>188</v>
      </c>
      <c r="K65" s="825" t="s">
        <v>657</v>
      </c>
    </row>
    <row r="66" spans="1:11" ht="18.75" customHeight="1" x14ac:dyDescent="0.2">
      <c r="A66" s="809"/>
      <c r="B66" s="809"/>
      <c r="C66" s="808"/>
      <c r="D66" s="812"/>
      <c r="E66" s="854"/>
      <c r="F66" s="857"/>
      <c r="G66" s="857"/>
      <c r="H66" s="111" t="s">
        <v>1</v>
      </c>
      <c r="I66" s="101">
        <f>+I80</f>
        <v>20</v>
      </c>
      <c r="J66" s="816"/>
      <c r="K66" s="809"/>
    </row>
    <row r="67" spans="1:11" ht="23.25" customHeight="1" x14ac:dyDescent="0.2">
      <c r="A67" s="809"/>
      <c r="B67" s="809"/>
      <c r="C67" s="808"/>
      <c r="D67" s="812"/>
      <c r="E67" s="854"/>
      <c r="F67" s="857"/>
      <c r="G67" s="857"/>
      <c r="H67" s="111" t="s">
        <v>3</v>
      </c>
      <c r="I67" s="101">
        <f>+I79</f>
        <v>34</v>
      </c>
      <c r="J67" s="816"/>
      <c r="K67" s="809"/>
    </row>
    <row r="68" spans="1:11" ht="17.25" hidden="1" customHeight="1" x14ac:dyDescent="0.2">
      <c r="A68" s="809"/>
      <c r="B68" s="809"/>
      <c r="C68" s="808"/>
      <c r="D68" s="812"/>
      <c r="E68" s="854"/>
      <c r="F68" s="857"/>
      <c r="G68" s="857"/>
      <c r="H68" s="111" t="s">
        <v>4</v>
      </c>
      <c r="I68" s="101"/>
      <c r="J68" s="816"/>
      <c r="K68" s="809"/>
    </row>
    <row r="69" spans="1:11" ht="17.25" hidden="1" customHeight="1" x14ac:dyDescent="0.2">
      <c r="A69" s="809"/>
      <c r="B69" s="809"/>
      <c r="C69" s="808"/>
      <c r="D69" s="812"/>
      <c r="E69" s="855"/>
      <c r="F69" s="858"/>
      <c r="G69" s="858"/>
      <c r="H69" s="111" t="s">
        <v>12</v>
      </c>
      <c r="I69" s="101"/>
      <c r="J69" s="816"/>
      <c r="K69" s="809"/>
    </row>
    <row r="70" spans="1:11" s="18" customFormat="1" ht="22.5" hidden="1" customHeight="1" x14ac:dyDescent="0.2">
      <c r="A70" s="809"/>
      <c r="B70" s="809"/>
      <c r="C70" s="808"/>
      <c r="D70" s="812"/>
      <c r="E70" s="450"/>
      <c r="F70" s="450"/>
      <c r="G70" s="450"/>
      <c r="H70" s="111" t="s">
        <v>11</v>
      </c>
      <c r="I70" s="101"/>
      <c r="J70" s="816"/>
      <c r="K70" s="809"/>
    </row>
    <row r="71" spans="1:11" s="18" customFormat="1" ht="54.75" customHeight="1" x14ac:dyDescent="0.2">
      <c r="A71" s="668" t="s">
        <v>150</v>
      </c>
      <c r="B71" s="668" t="s">
        <v>153</v>
      </c>
      <c r="C71" s="859" t="s">
        <v>332</v>
      </c>
      <c r="D71" s="630" t="s">
        <v>248</v>
      </c>
      <c r="E71" s="426">
        <v>1</v>
      </c>
      <c r="F71" s="289" t="s">
        <v>939</v>
      </c>
      <c r="G71" s="630" t="s">
        <v>714</v>
      </c>
      <c r="H71" s="289" t="s">
        <v>14</v>
      </c>
      <c r="I71" s="59">
        <v>9.3000000000000007</v>
      </c>
      <c r="J71" s="288" t="s">
        <v>949</v>
      </c>
      <c r="K71" s="295" t="s">
        <v>950</v>
      </c>
    </row>
    <row r="72" spans="1:11" s="18" customFormat="1" ht="57.75" customHeight="1" x14ac:dyDescent="0.2">
      <c r="A72" s="669"/>
      <c r="B72" s="669"/>
      <c r="C72" s="860"/>
      <c r="D72" s="631"/>
      <c r="E72" s="426">
        <v>2</v>
      </c>
      <c r="F72" s="289" t="s">
        <v>940</v>
      </c>
      <c r="G72" s="631"/>
      <c r="H72" s="289" t="s">
        <v>14</v>
      </c>
      <c r="I72" s="59">
        <v>6.8</v>
      </c>
      <c r="J72" s="288" t="s">
        <v>949</v>
      </c>
      <c r="K72" s="295" t="s">
        <v>951</v>
      </c>
    </row>
    <row r="73" spans="1:11" s="18" customFormat="1" ht="42.75" hidden="1" customHeight="1" x14ac:dyDescent="0.2">
      <c r="A73" s="291" t="s">
        <v>150</v>
      </c>
      <c r="B73" s="291" t="s">
        <v>153</v>
      </c>
      <c r="C73" s="293" t="s">
        <v>333</v>
      </c>
      <c r="D73" s="289" t="s">
        <v>32</v>
      </c>
      <c r="E73" s="289"/>
      <c r="F73" s="289"/>
      <c r="G73" s="289"/>
      <c r="H73" s="289" t="s">
        <v>14</v>
      </c>
      <c r="I73" s="59"/>
      <c r="J73" s="287" t="s">
        <v>474</v>
      </c>
      <c r="K73" s="295"/>
    </row>
    <row r="74" spans="1:11" s="18" customFormat="1" ht="72" customHeight="1" x14ac:dyDescent="0.2">
      <c r="A74" s="291" t="s">
        <v>150</v>
      </c>
      <c r="B74" s="291" t="s">
        <v>153</v>
      </c>
      <c r="C74" s="293" t="s">
        <v>334</v>
      </c>
      <c r="D74" s="289" t="s">
        <v>541</v>
      </c>
      <c r="E74" s="289">
        <v>1</v>
      </c>
      <c r="F74" s="289" t="s">
        <v>941</v>
      </c>
      <c r="G74" s="289" t="s">
        <v>714</v>
      </c>
      <c r="H74" s="289" t="s">
        <v>14</v>
      </c>
      <c r="I74" s="59">
        <v>250.9</v>
      </c>
      <c r="J74" s="287" t="s">
        <v>474</v>
      </c>
      <c r="K74" s="295" t="s">
        <v>579</v>
      </c>
    </row>
    <row r="75" spans="1:11" s="18" customFormat="1" ht="47.25" hidden="1" customHeight="1" x14ac:dyDescent="0.2">
      <c r="A75" s="291" t="s">
        <v>150</v>
      </c>
      <c r="B75" s="291" t="s">
        <v>153</v>
      </c>
      <c r="C75" s="293" t="s">
        <v>335</v>
      </c>
      <c r="D75" s="294" t="s">
        <v>543</v>
      </c>
      <c r="E75" s="294"/>
      <c r="F75" s="294"/>
      <c r="G75" s="294" t="s">
        <v>714</v>
      </c>
      <c r="H75" s="289" t="s">
        <v>14</v>
      </c>
      <c r="I75" s="59"/>
      <c r="J75" s="181" t="s">
        <v>475</v>
      </c>
      <c r="K75" s="533"/>
    </row>
    <row r="76" spans="1:11" s="18" customFormat="1" ht="49.5" customHeight="1" x14ac:dyDescent="0.2">
      <c r="A76" s="595" t="s">
        <v>150</v>
      </c>
      <c r="B76" s="595" t="s">
        <v>153</v>
      </c>
      <c r="C76" s="847" t="s">
        <v>336</v>
      </c>
      <c r="D76" s="596" t="s">
        <v>642</v>
      </c>
      <c r="E76" s="294">
        <v>1</v>
      </c>
      <c r="F76" s="294" t="s">
        <v>942</v>
      </c>
      <c r="G76" s="294" t="s">
        <v>714</v>
      </c>
      <c r="H76" s="294" t="s">
        <v>14</v>
      </c>
      <c r="I76" s="59">
        <v>209.3</v>
      </c>
      <c r="J76" s="845" t="s">
        <v>475</v>
      </c>
      <c r="K76" s="533" t="s">
        <v>954</v>
      </c>
    </row>
    <row r="77" spans="1:11" s="18" customFormat="1" ht="32.25" hidden="1" customHeight="1" x14ac:dyDescent="0.2">
      <c r="A77" s="595"/>
      <c r="B77" s="595"/>
      <c r="C77" s="847"/>
      <c r="D77" s="596"/>
      <c r="E77" s="294"/>
      <c r="F77" s="294"/>
      <c r="G77" s="294"/>
      <c r="H77" s="294"/>
      <c r="I77" s="59"/>
      <c r="J77" s="845"/>
      <c r="K77" s="534"/>
    </row>
    <row r="78" spans="1:11" s="18" customFormat="1" ht="24" hidden="1" customHeight="1" x14ac:dyDescent="0.2">
      <c r="A78" s="595"/>
      <c r="B78" s="595"/>
      <c r="C78" s="847"/>
      <c r="D78" s="596"/>
      <c r="E78" s="294"/>
      <c r="F78" s="294"/>
      <c r="G78" s="294"/>
      <c r="H78" s="294"/>
      <c r="I78" s="59"/>
      <c r="J78" s="845"/>
      <c r="K78" s="535"/>
    </row>
    <row r="79" spans="1:11" s="18" customFormat="1" ht="33" customHeight="1" x14ac:dyDescent="0.2">
      <c r="A79" s="811" t="s">
        <v>150</v>
      </c>
      <c r="B79" s="811" t="s">
        <v>153</v>
      </c>
      <c r="C79" s="846" t="s">
        <v>337</v>
      </c>
      <c r="D79" s="852" t="s">
        <v>273</v>
      </c>
      <c r="E79" s="625">
        <v>1</v>
      </c>
      <c r="F79" s="630" t="s">
        <v>715</v>
      </c>
      <c r="G79" s="630" t="s">
        <v>758</v>
      </c>
      <c r="H79" s="289" t="s">
        <v>3</v>
      </c>
      <c r="I79" s="59">
        <v>34</v>
      </c>
      <c r="J79" s="810" t="s">
        <v>476</v>
      </c>
      <c r="K79" s="844" t="s">
        <v>546</v>
      </c>
    </row>
    <row r="80" spans="1:11" s="18" customFormat="1" ht="27" customHeight="1" x14ac:dyDescent="0.2">
      <c r="A80" s="811"/>
      <c r="B80" s="811"/>
      <c r="C80" s="846"/>
      <c r="D80" s="852"/>
      <c r="E80" s="714"/>
      <c r="F80" s="631"/>
      <c r="G80" s="631"/>
      <c r="H80" s="289" t="s">
        <v>1</v>
      </c>
      <c r="I80" s="59">
        <v>20</v>
      </c>
      <c r="J80" s="810"/>
      <c r="K80" s="844"/>
    </row>
    <row r="81" spans="1:11" s="18" customFormat="1" ht="21" hidden="1" customHeight="1" x14ac:dyDescent="0.2">
      <c r="A81" s="811"/>
      <c r="B81" s="811"/>
      <c r="C81" s="846"/>
      <c r="D81" s="852"/>
      <c r="E81" s="289"/>
      <c r="F81" s="289"/>
      <c r="G81" s="289"/>
      <c r="H81" s="289" t="s">
        <v>12</v>
      </c>
      <c r="I81" s="59"/>
      <c r="J81" s="810"/>
      <c r="K81" s="844"/>
    </row>
    <row r="82" spans="1:11" s="18" customFormat="1" ht="21" hidden="1" customHeight="1" x14ac:dyDescent="0.2">
      <c r="A82" s="811"/>
      <c r="B82" s="811"/>
      <c r="C82" s="846"/>
      <c r="D82" s="852"/>
      <c r="E82" s="289"/>
      <c r="F82" s="289"/>
      <c r="G82" s="289"/>
      <c r="H82" s="289" t="s">
        <v>14</v>
      </c>
      <c r="I82" s="59"/>
      <c r="J82" s="810"/>
      <c r="K82" s="844"/>
    </row>
    <row r="83" spans="1:11" s="18" customFormat="1" ht="20.25" hidden="1" customHeight="1" x14ac:dyDescent="0.2">
      <c r="A83" s="805"/>
      <c r="B83" s="805"/>
      <c r="C83" s="850"/>
      <c r="D83" s="848"/>
      <c r="E83" s="382"/>
      <c r="F83" s="382"/>
      <c r="G83" s="382"/>
      <c r="H83" s="228"/>
      <c r="I83" s="180"/>
      <c r="J83" s="817"/>
      <c r="K83" s="842"/>
    </row>
    <row r="84" spans="1:11" s="18" customFormat="1" ht="21" hidden="1" customHeight="1" x14ac:dyDescent="0.2">
      <c r="A84" s="806"/>
      <c r="B84" s="806"/>
      <c r="C84" s="851"/>
      <c r="D84" s="849"/>
      <c r="E84" s="383"/>
      <c r="F84" s="383"/>
      <c r="G84" s="383"/>
      <c r="H84" s="228"/>
      <c r="I84" s="180"/>
      <c r="J84" s="818"/>
      <c r="K84" s="843"/>
    </row>
    <row r="85" spans="1:11" s="18" customFormat="1" ht="31.5" hidden="1" customHeight="1" x14ac:dyDescent="0.2">
      <c r="A85" s="291" t="s">
        <v>150</v>
      </c>
      <c r="B85" s="291" t="s">
        <v>153</v>
      </c>
      <c r="C85" s="293" t="s">
        <v>338</v>
      </c>
      <c r="D85" s="289" t="s">
        <v>171</v>
      </c>
      <c r="E85" s="289"/>
      <c r="F85" s="289"/>
      <c r="G85" s="289"/>
      <c r="H85" s="289" t="s">
        <v>14</v>
      </c>
      <c r="I85" s="59"/>
      <c r="J85" s="287" t="s">
        <v>539</v>
      </c>
      <c r="K85" s="536"/>
    </row>
    <row r="86" spans="1:11" s="18" customFormat="1" ht="29.25" hidden="1" customHeight="1" x14ac:dyDescent="0.2">
      <c r="A86" s="291" t="s">
        <v>150</v>
      </c>
      <c r="B86" s="291" t="s">
        <v>153</v>
      </c>
      <c r="C86" s="293" t="s">
        <v>339</v>
      </c>
      <c r="D86" s="289" t="s">
        <v>172</v>
      </c>
      <c r="E86" s="289"/>
      <c r="F86" s="289"/>
      <c r="G86" s="289"/>
      <c r="H86" s="289" t="s">
        <v>14</v>
      </c>
      <c r="I86" s="59"/>
      <c r="J86" s="288" t="s">
        <v>539</v>
      </c>
      <c r="K86" s="537"/>
    </row>
    <row r="87" spans="1:11" s="18" customFormat="1" ht="57.75" customHeight="1" x14ac:dyDescent="0.2">
      <c r="A87" s="632" t="s">
        <v>150</v>
      </c>
      <c r="B87" s="632" t="s">
        <v>153</v>
      </c>
      <c r="C87" s="861" t="s">
        <v>503</v>
      </c>
      <c r="D87" s="606" t="s">
        <v>632</v>
      </c>
      <c r="E87" s="400">
        <v>1</v>
      </c>
      <c r="F87" s="294" t="s">
        <v>944</v>
      </c>
      <c r="G87" s="606" t="s">
        <v>714</v>
      </c>
      <c r="H87" s="294" t="s">
        <v>14</v>
      </c>
      <c r="I87" s="59">
        <v>104.5</v>
      </c>
      <c r="J87" s="288" t="s">
        <v>478</v>
      </c>
      <c r="K87" s="295" t="s">
        <v>641</v>
      </c>
    </row>
    <row r="88" spans="1:11" s="18" customFormat="1" ht="56.25" customHeight="1" x14ac:dyDescent="0.2">
      <c r="A88" s="633"/>
      <c r="B88" s="633"/>
      <c r="C88" s="862"/>
      <c r="D88" s="639"/>
      <c r="E88" s="400">
        <v>2</v>
      </c>
      <c r="F88" s="294" t="s">
        <v>943</v>
      </c>
      <c r="G88" s="639"/>
      <c r="H88" s="294" t="s">
        <v>14</v>
      </c>
      <c r="I88" s="59">
        <v>10</v>
      </c>
      <c r="J88" s="288" t="s">
        <v>952</v>
      </c>
      <c r="K88" s="295" t="s">
        <v>955</v>
      </c>
    </row>
    <row r="89" spans="1:11" s="18" customFormat="1" ht="50.25" customHeight="1" x14ac:dyDescent="0.2">
      <c r="A89" s="290" t="s">
        <v>150</v>
      </c>
      <c r="B89" s="290" t="s">
        <v>153</v>
      </c>
      <c r="C89" s="295" t="s">
        <v>340</v>
      </c>
      <c r="D89" s="294" t="s">
        <v>331</v>
      </c>
      <c r="E89" s="294">
        <v>1</v>
      </c>
      <c r="F89" s="294" t="s">
        <v>945</v>
      </c>
      <c r="G89" s="294" t="s">
        <v>714</v>
      </c>
      <c r="H89" s="294" t="s">
        <v>14</v>
      </c>
      <c r="I89" s="59">
        <v>131.4</v>
      </c>
      <c r="J89" s="288" t="s">
        <v>477</v>
      </c>
      <c r="K89" s="295" t="s">
        <v>580</v>
      </c>
    </row>
    <row r="90" spans="1:11" s="18" customFormat="1" ht="36" hidden="1" customHeight="1" x14ac:dyDescent="0.2">
      <c r="A90" s="96" t="s">
        <v>150</v>
      </c>
      <c r="B90" s="96" t="s">
        <v>153</v>
      </c>
      <c r="C90" s="112" t="s">
        <v>341</v>
      </c>
      <c r="D90" s="154" t="s">
        <v>355</v>
      </c>
      <c r="E90" s="154"/>
      <c r="F90" s="154"/>
      <c r="G90" s="154"/>
      <c r="H90" s="294" t="s">
        <v>14</v>
      </c>
      <c r="I90" s="59"/>
      <c r="J90" s="288" t="s">
        <v>479</v>
      </c>
      <c r="K90" s="295"/>
    </row>
    <row r="91" spans="1:11" s="88" customFormat="1" ht="57.75" customHeight="1" x14ac:dyDescent="0.2">
      <c r="A91" s="796" t="s">
        <v>151</v>
      </c>
      <c r="B91" s="796" t="s">
        <v>151</v>
      </c>
      <c r="C91" s="796" t="s">
        <v>153</v>
      </c>
      <c r="D91" s="653" t="s">
        <v>408</v>
      </c>
      <c r="E91" s="294">
        <v>1</v>
      </c>
      <c r="F91" s="294" t="s">
        <v>946</v>
      </c>
      <c r="G91" s="294" t="s">
        <v>714</v>
      </c>
      <c r="H91" s="273" t="s">
        <v>14</v>
      </c>
      <c r="I91" s="71">
        <v>195</v>
      </c>
      <c r="J91" s="282" t="s">
        <v>956</v>
      </c>
      <c r="K91" s="553" t="s">
        <v>957</v>
      </c>
    </row>
    <row r="92" spans="1:11" s="88" customFormat="1" ht="57.75" customHeight="1" x14ac:dyDescent="0.2">
      <c r="A92" s="797"/>
      <c r="B92" s="797"/>
      <c r="C92" s="797"/>
      <c r="D92" s="821"/>
      <c r="E92" s="294">
        <v>2</v>
      </c>
      <c r="F92" s="294" t="s">
        <v>960</v>
      </c>
      <c r="G92" s="294" t="s">
        <v>714</v>
      </c>
      <c r="H92" s="273" t="s">
        <v>1</v>
      </c>
      <c r="I92" s="71">
        <v>22.1</v>
      </c>
      <c r="J92" s="282" t="s">
        <v>967</v>
      </c>
      <c r="K92" s="553" t="s">
        <v>831</v>
      </c>
    </row>
    <row r="93" spans="1:11" s="88" customFormat="1" ht="66" customHeight="1" x14ac:dyDescent="0.2">
      <c r="A93" s="797"/>
      <c r="B93" s="797"/>
      <c r="C93" s="797"/>
      <c r="D93" s="821"/>
      <c r="E93" s="294">
        <v>3</v>
      </c>
      <c r="F93" s="294" t="s">
        <v>947</v>
      </c>
      <c r="G93" s="294" t="s">
        <v>714</v>
      </c>
      <c r="H93" s="273" t="s">
        <v>14</v>
      </c>
      <c r="I93" s="71">
        <v>6.7</v>
      </c>
      <c r="J93" s="282" t="s">
        <v>948</v>
      </c>
      <c r="K93" s="553" t="s">
        <v>958</v>
      </c>
    </row>
    <row r="94" spans="1:11" s="88" customFormat="1" ht="24.75" customHeight="1" x14ac:dyDescent="0.2">
      <c r="A94" s="679" t="s">
        <v>151</v>
      </c>
      <c r="B94" s="679" t="s">
        <v>151</v>
      </c>
      <c r="C94" s="679" t="s">
        <v>154</v>
      </c>
      <c r="D94" s="676" t="s">
        <v>269</v>
      </c>
      <c r="E94" s="625">
        <v>1</v>
      </c>
      <c r="F94" s="606" t="s">
        <v>810</v>
      </c>
      <c r="G94" s="630" t="s">
        <v>758</v>
      </c>
      <c r="H94" s="273" t="s">
        <v>1</v>
      </c>
      <c r="I94" s="71">
        <v>15.5</v>
      </c>
      <c r="J94" s="822" t="s">
        <v>297</v>
      </c>
      <c r="K94" s="823" t="s">
        <v>570</v>
      </c>
    </row>
    <row r="95" spans="1:11" s="88" customFormat="1" ht="21.75" customHeight="1" x14ac:dyDescent="0.2">
      <c r="A95" s="679"/>
      <c r="B95" s="679"/>
      <c r="C95" s="679"/>
      <c r="D95" s="676"/>
      <c r="E95" s="714"/>
      <c r="F95" s="639"/>
      <c r="G95" s="631"/>
      <c r="H95" s="273" t="s">
        <v>3</v>
      </c>
      <c r="I95" s="92">
        <v>38</v>
      </c>
      <c r="J95" s="822"/>
      <c r="K95" s="824"/>
    </row>
    <row r="96" spans="1:11" ht="45" customHeight="1" x14ac:dyDescent="0.2">
      <c r="A96" s="260" t="s">
        <v>150</v>
      </c>
      <c r="B96" s="260" t="s">
        <v>153</v>
      </c>
      <c r="C96" s="260" t="s">
        <v>155</v>
      </c>
      <c r="D96" s="258" t="s">
        <v>43</v>
      </c>
      <c r="E96" s="400">
        <v>1</v>
      </c>
      <c r="F96" s="388" t="s">
        <v>811</v>
      </c>
      <c r="G96" s="227" t="s">
        <v>714</v>
      </c>
      <c r="H96" s="258" t="s">
        <v>1</v>
      </c>
      <c r="I96" s="183">
        <v>70</v>
      </c>
      <c r="J96" s="267" t="s">
        <v>56</v>
      </c>
      <c r="K96" s="380">
        <v>3</v>
      </c>
    </row>
    <row r="97" spans="1:11" ht="33.75" customHeight="1" x14ac:dyDescent="0.2">
      <c r="A97" s="260" t="s">
        <v>150</v>
      </c>
      <c r="B97" s="260" t="s">
        <v>153</v>
      </c>
      <c r="C97" s="260" t="s">
        <v>156</v>
      </c>
      <c r="D97" s="258" t="s">
        <v>304</v>
      </c>
      <c r="E97" s="400">
        <v>1</v>
      </c>
      <c r="F97" s="440" t="s">
        <v>812</v>
      </c>
      <c r="G97" s="289" t="s">
        <v>714</v>
      </c>
      <c r="H97" s="258" t="s">
        <v>1</v>
      </c>
      <c r="I97" s="183">
        <v>115</v>
      </c>
      <c r="J97" s="267" t="s">
        <v>57</v>
      </c>
      <c r="K97" s="380">
        <v>100</v>
      </c>
    </row>
    <row r="98" spans="1:11" ht="24" customHeight="1" x14ac:dyDescent="0.2">
      <c r="A98" s="260"/>
      <c r="B98" s="260"/>
      <c r="C98" s="46"/>
      <c r="D98" s="266" t="s">
        <v>52</v>
      </c>
      <c r="E98" s="397"/>
      <c r="F98" s="397"/>
      <c r="G98" s="397"/>
      <c r="H98" s="39"/>
      <c r="I98" s="76">
        <f>+I97+I96+I94+I93+I91+I95+I65+I66+I67+I63+I64+I92</f>
        <v>3171.9</v>
      </c>
      <c r="J98" s="60"/>
      <c r="K98" s="538"/>
    </row>
    <row r="99" spans="1:11" ht="16.5" hidden="1" customHeight="1" x14ac:dyDescent="0.2">
      <c r="A99" s="260"/>
      <c r="B99" s="260"/>
      <c r="C99" s="260"/>
      <c r="D99" s="40"/>
      <c r="E99" s="397"/>
      <c r="F99" s="397"/>
      <c r="G99" s="397"/>
      <c r="H99" s="37" t="s">
        <v>39</v>
      </c>
      <c r="I99" s="78">
        <f>+I97+I96+I94+I66+I92</f>
        <v>242.6</v>
      </c>
      <c r="J99" s="61"/>
      <c r="K99" s="539"/>
    </row>
    <row r="100" spans="1:11" ht="15" hidden="1" customHeight="1" x14ac:dyDescent="0.2">
      <c r="A100" s="62"/>
      <c r="B100" s="63"/>
      <c r="C100" s="260"/>
      <c r="D100" s="40"/>
      <c r="E100" s="397"/>
      <c r="F100" s="397"/>
      <c r="G100" s="397"/>
      <c r="H100" s="37" t="s">
        <v>223</v>
      </c>
      <c r="I100" s="78">
        <f>+I93+I91+I65+I64+I63</f>
        <v>2857.3</v>
      </c>
      <c r="J100" s="64"/>
      <c r="K100" s="539"/>
    </row>
    <row r="101" spans="1:11" ht="17.25" hidden="1" customHeight="1" x14ac:dyDescent="0.2">
      <c r="A101" s="62"/>
      <c r="B101" s="63"/>
      <c r="C101" s="260"/>
      <c r="D101" s="40"/>
      <c r="E101" s="397"/>
      <c r="F101" s="397"/>
      <c r="G101" s="397"/>
      <c r="H101" s="37" t="s">
        <v>40</v>
      </c>
      <c r="I101" s="78">
        <f>+I67+I95</f>
        <v>72</v>
      </c>
      <c r="J101" s="64"/>
      <c r="K101" s="539"/>
    </row>
    <row r="102" spans="1:11" ht="13.5" hidden="1" x14ac:dyDescent="0.2">
      <c r="A102" s="62"/>
      <c r="B102" s="63"/>
      <c r="C102" s="260"/>
      <c r="D102" s="40"/>
      <c r="E102" s="397"/>
      <c r="F102" s="397"/>
      <c r="G102" s="397"/>
      <c r="H102" s="37" t="s">
        <v>168</v>
      </c>
      <c r="I102" s="78"/>
      <c r="J102" s="64"/>
      <c r="K102" s="539"/>
    </row>
    <row r="103" spans="1:11" ht="13.5" hidden="1" x14ac:dyDescent="0.2">
      <c r="A103" s="62"/>
      <c r="B103" s="63"/>
      <c r="C103" s="260"/>
      <c r="D103" s="40"/>
      <c r="E103" s="397"/>
      <c r="F103" s="397"/>
      <c r="G103" s="397"/>
      <c r="H103" s="37" t="s">
        <v>581</v>
      </c>
      <c r="I103" s="78"/>
      <c r="J103" s="64"/>
      <c r="K103" s="539"/>
    </row>
    <row r="104" spans="1:11" ht="13.5" hidden="1" x14ac:dyDescent="0.2">
      <c r="A104" s="62"/>
      <c r="B104" s="63"/>
      <c r="C104" s="260"/>
      <c r="D104" s="65"/>
      <c r="E104" s="451"/>
      <c r="F104" s="451"/>
      <c r="G104" s="451"/>
      <c r="H104" s="66" t="s">
        <v>41</v>
      </c>
      <c r="I104" s="78"/>
      <c r="J104" s="64"/>
      <c r="K104" s="539"/>
    </row>
    <row r="105" spans="1:11" ht="18.75" customHeight="1" x14ac:dyDescent="0.2">
      <c r="A105" s="723" t="s">
        <v>456</v>
      </c>
      <c r="B105" s="723"/>
      <c r="C105" s="723"/>
      <c r="D105" s="723"/>
      <c r="E105" s="723"/>
      <c r="F105" s="723"/>
      <c r="G105" s="723"/>
      <c r="H105" s="723"/>
      <c r="I105" s="723"/>
      <c r="J105" s="723"/>
      <c r="K105" s="540"/>
    </row>
    <row r="106" spans="1:11" ht="63" customHeight="1" x14ac:dyDescent="0.2">
      <c r="A106" s="260" t="s">
        <v>150</v>
      </c>
      <c r="B106" s="260" t="s">
        <v>154</v>
      </c>
      <c r="C106" s="260" t="s">
        <v>150</v>
      </c>
      <c r="D106" s="258" t="s">
        <v>20</v>
      </c>
      <c r="E106" s="400">
        <v>1</v>
      </c>
      <c r="F106" s="388" t="s">
        <v>806</v>
      </c>
      <c r="G106" s="227" t="s">
        <v>814</v>
      </c>
      <c r="H106" s="258" t="s">
        <v>1</v>
      </c>
      <c r="I106" s="261">
        <v>10</v>
      </c>
      <c r="J106" s="258" t="s">
        <v>183</v>
      </c>
      <c r="K106" s="380">
        <v>100</v>
      </c>
    </row>
    <row r="107" spans="1:11" ht="30.75" hidden="1" customHeight="1" x14ac:dyDescent="0.2">
      <c r="A107" s="260" t="s">
        <v>150</v>
      </c>
      <c r="B107" s="260" t="s">
        <v>154</v>
      </c>
      <c r="C107" s="260" t="s">
        <v>151</v>
      </c>
      <c r="D107" s="258" t="s">
        <v>606</v>
      </c>
      <c r="E107" s="294"/>
      <c r="F107" s="294"/>
      <c r="G107" s="294"/>
      <c r="H107" s="258" t="s">
        <v>1</v>
      </c>
      <c r="I107" s="261">
        <v>0</v>
      </c>
      <c r="J107" s="258" t="s">
        <v>192</v>
      </c>
      <c r="K107" s="380"/>
    </row>
    <row r="108" spans="1:11" ht="53.25" customHeight="1" x14ac:dyDescent="0.2">
      <c r="A108" s="260" t="s">
        <v>150</v>
      </c>
      <c r="B108" s="260" t="s">
        <v>154</v>
      </c>
      <c r="C108" s="260" t="s">
        <v>152</v>
      </c>
      <c r="D108" s="258" t="s">
        <v>25</v>
      </c>
      <c r="E108" s="400">
        <v>1</v>
      </c>
      <c r="F108" s="388" t="s">
        <v>808</v>
      </c>
      <c r="G108" s="227" t="s">
        <v>714</v>
      </c>
      <c r="H108" s="258" t="s">
        <v>1</v>
      </c>
      <c r="I108" s="261">
        <v>80</v>
      </c>
      <c r="J108" s="259" t="s">
        <v>58</v>
      </c>
      <c r="K108" s="380">
        <v>8</v>
      </c>
    </row>
    <row r="109" spans="1:11" ht="19.5" customHeight="1" x14ac:dyDescent="0.2">
      <c r="A109" s="591" t="s">
        <v>150</v>
      </c>
      <c r="B109" s="591" t="s">
        <v>154</v>
      </c>
      <c r="C109" s="609" t="s">
        <v>153</v>
      </c>
      <c r="D109" s="603" t="s">
        <v>272</v>
      </c>
      <c r="E109" s="625">
        <v>1</v>
      </c>
      <c r="F109" s="606" t="s">
        <v>715</v>
      </c>
      <c r="G109" s="606" t="s">
        <v>758</v>
      </c>
      <c r="H109" s="258" t="s">
        <v>1</v>
      </c>
      <c r="I109" s="261">
        <v>0</v>
      </c>
      <c r="J109" s="603" t="s">
        <v>675</v>
      </c>
      <c r="K109" s="636">
        <v>100</v>
      </c>
    </row>
    <row r="110" spans="1:11" ht="19.5" hidden="1" customHeight="1" x14ac:dyDescent="0.2">
      <c r="A110" s="635"/>
      <c r="B110" s="635"/>
      <c r="C110" s="609"/>
      <c r="D110" s="603"/>
      <c r="E110" s="841"/>
      <c r="F110" s="840"/>
      <c r="G110" s="840"/>
      <c r="H110" s="258" t="s">
        <v>12</v>
      </c>
      <c r="I110" s="261">
        <v>0</v>
      </c>
      <c r="J110" s="603"/>
      <c r="K110" s="761"/>
    </row>
    <row r="111" spans="1:11" ht="19.5" customHeight="1" x14ac:dyDescent="0.2">
      <c r="A111" s="635"/>
      <c r="B111" s="635"/>
      <c r="C111" s="609"/>
      <c r="D111" s="603"/>
      <c r="E111" s="841"/>
      <c r="F111" s="840"/>
      <c r="G111" s="840"/>
      <c r="H111" s="258" t="s">
        <v>3</v>
      </c>
      <c r="I111" s="261">
        <v>282</v>
      </c>
      <c r="J111" s="603"/>
      <c r="K111" s="761"/>
    </row>
    <row r="112" spans="1:11" ht="19.5" customHeight="1" x14ac:dyDescent="0.2">
      <c r="A112" s="592"/>
      <c r="B112" s="592"/>
      <c r="C112" s="609"/>
      <c r="D112" s="603"/>
      <c r="E112" s="714"/>
      <c r="F112" s="639"/>
      <c r="G112" s="639"/>
      <c r="H112" s="258" t="s">
        <v>4</v>
      </c>
      <c r="I112" s="183">
        <v>25.3</v>
      </c>
      <c r="J112" s="603"/>
      <c r="K112" s="637"/>
    </row>
    <row r="113" spans="1:11" ht="33" customHeight="1" x14ac:dyDescent="0.2">
      <c r="A113" s="591" t="s">
        <v>150</v>
      </c>
      <c r="B113" s="591" t="s">
        <v>154</v>
      </c>
      <c r="C113" s="591" t="s">
        <v>154</v>
      </c>
      <c r="D113" s="613" t="s">
        <v>356</v>
      </c>
      <c r="E113" s="625">
        <v>1</v>
      </c>
      <c r="F113" s="606" t="s">
        <v>808</v>
      </c>
      <c r="G113" s="606" t="s">
        <v>714</v>
      </c>
      <c r="H113" s="258" t="s">
        <v>1</v>
      </c>
      <c r="I113" s="183">
        <v>50</v>
      </c>
      <c r="J113" s="613" t="s">
        <v>357</v>
      </c>
      <c r="K113" s="636" t="s">
        <v>990</v>
      </c>
    </row>
    <row r="114" spans="1:11" ht="25.5" customHeight="1" x14ac:dyDescent="0.2">
      <c r="A114" s="592"/>
      <c r="B114" s="592"/>
      <c r="C114" s="592"/>
      <c r="D114" s="614"/>
      <c r="E114" s="714"/>
      <c r="F114" s="639"/>
      <c r="G114" s="639"/>
      <c r="H114" s="258" t="s">
        <v>14</v>
      </c>
      <c r="I114" s="183">
        <v>151</v>
      </c>
      <c r="J114" s="614"/>
      <c r="K114" s="637"/>
    </row>
    <row r="115" spans="1:11" ht="41.25" customHeight="1" x14ac:dyDescent="0.2">
      <c r="A115" s="260" t="s">
        <v>150</v>
      </c>
      <c r="B115" s="260" t="s">
        <v>154</v>
      </c>
      <c r="C115" s="260" t="s">
        <v>155</v>
      </c>
      <c r="D115" s="258" t="s">
        <v>295</v>
      </c>
      <c r="E115" s="400">
        <v>1</v>
      </c>
      <c r="F115" s="294" t="s">
        <v>807</v>
      </c>
      <c r="G115" s="372" t="s">
        <v>745</v>
      </c>
      <c r="H115" s="258" t="s">
        <v>1</v>
      </c>
      <c r="I115" s="183">
        <v>60</v>
      </c>
      <c r="J115" s="259" t="s">
        <v>523</v>
      </c>
      <c r="K115" s="380">
        <v>3</v>
      </c>
    </row>
    <row r="116" spans="1:11" ht="41.25" customHeight="1" x14ac:dyDescent="0.2">
      <c r="A116" s="256" t="s">
        <v>150</v>
      </c>
      <c r="B116" s="256" t="s">
        <v>154</v>
      </c>
      <c r="C116" s="256" t="s">
        <v>156</v>
      </c>
      <c r="D116" s="254" t="s">
        <v>272</v>
      </c>
      <c r="E116" s="406"/>
      <c r="F116" s="154" t="s">
        <v>715</v>
      </c>
      <c r="G116" s="395" t="s">
        <v>758</v>
      </c>
      <c r="H116" s="254" t="s">
        <v>3</v>
      </c>
      <c r="I116" s="584">
        <v>136</v>
      </c>
      <c r="J116" s="259" t="s">
        <v>675</v>
      </c>
      <c r="K116" s="380">
        <v>100</v>
      </c>
    </row>
    <row r="117" spans="1:11" ht="24" customHeight="1" x14ac:dyDescent="0.2">
      <c r="A117" s="269"/>
      <c r="B117" s="269"/>
      <c r="C117" s="50"/>
      <c r="D117" s="51" t="s">
        <v>55</v>
      </c>
      <c r="E117" s="452"/>
      <c r="F117" s="452"/>
      <c r="G117" s="452"/>
      <c r="H117" s="52"/>
      <c r="I117" s="107">
        <f>SUM(I106:I116)</f>
        <v>794.3</v>
      </c>
      <c r="J117" s="49"/>
      <c r="K117" s="541"/>
    </row>
    <row r="118" spans="1:11" ht="20.25" hidden="1" customHeight="1" x14ac:dyDescent="0.2">
      <c r="A118" s="32"/>
      <c r="B118" s="33"/>
      <c r="C118" s="265"/>
      <c r="D118" s="28"/>
      <c r="E118" s="453"/>
      <c r="F118" s="453"/>
      <c r="G118" s="453"/>
      <c r="H118" s="25" t="s">
        <v>39</v>
      </c>
      <c r="I118" s="44">
        <f t="shared" ref="I118" si="1">+I115+I113+I109+I108+I107+I106</f>
        <v>200</v>
      </c>
      <c r="J118" s="49"/>
      <c r="K118" s="541"/>
    </row>
    <row r="119" spans="1:11" ht="20.25" hidden="1" customHeight="1" x14ac:dyDescent="0.2">
      <c r="A119" s="32"/>
      <c r="B119" s="33"/>
      <c r="C119" s="265"/>
      <c r="D119" s="28"/>
      <c r="E119" s="453"/>
      <c r="F119" s="453"/>
      <c r="G119" s="453"/>
      <c r="H119" s="25" t="s">
        <v>40</v>
      </c>
      <c r="I119" s="44">
        <f>+I111+I116</f>
        <v>418</v>
      </c>
      <c r="J119" s="49"/>
      <c r="K119" s="542"/>
    </row>
    <row r="120" spans="1:11" ht="20.25" hidden="1" customHeight="1" x14ac:dyDescent="0.2">
      <c r="A120" s="32"/>
      <c r="B120" s="33"/>
      <c r="C120" s="265"/>
      <c r="D120" s="28"/>
      <c r="E120" s="453"/>
      <c r="F120" s="453"/>
      <c r="G120" s="453"/>
      <c r="H120" s="25" t="s">
        <v>168</v>
      </c>
      <c r="I120" s="44">
        <f t="shared" ref="I120" si="2">+I112</f>
        <v>25.3</v>
      </c>
      <c r="J120" s="49"/>
      <c r="K120" s="542"/>
    </row>
    <row r="121" spans="1:11" ht="20.25" hidden="1" customHeight="1" x14ac:dyDescent="0.2">
      <c r="A121" s="32"/>
      <c r="B121" s="33"/>
      <c r="C121" s="265"/>
      <c r="D121" s="28"/>
      <c r="E121" s="453"/>
      <c r="F121" s="453"/>
      <c r="G121" s="453"/>
      <c r="H121" s="25" t="s">
        <v>510</v>
      </c>
      <c r="I121" s="44">
        <f t="shared" ref="I121" si="3">+I110</f>
        <v>0</v>
      </c>
      <c r="J121" s="49"/>
      <c r="K121" s="542"/>
    </row>
    <row r="122" spans="1:11" ht="20.25" hidden="1" customHeight="1" x14ac:dyDescent="0.2">
      <c r="A122" s="32"/>
      <c r="B122" s="33"/>
      <c r="C122" s="265"/>
      <c r="D122" s="28"/>
      <c r="E122" s="453"/>
      <c r="F122" s="453"/>
      <c r="G122" s="453"/>
      <c r="H122" s="25" t="s">
        <v>223</v>
      </c>
      <c r="I122" s="44">
        <f>+I114</f>
        <v>151</v>
      </c>
      <c r="J122" s="49"/>
      <c r="K122" s="542"/>
    </row>
    <row r="123" spans="1:11" ht="20.25" hidden="1" customHeight="1" x14ac:dyDescent="0.2">
      <c r="A123" s="32"/>
      <c r="B123" s="33"/>
      <c r="C123" s="265"/>
      <c r="D123" s="28"/>
      <c r="E123" s="453"/>
      <c r="F123" s="453"/>
      <c r="G123" s="453"/>
      <c r="H123" s="25" t="s">
        <v>41</v>
      </c>
      <c r="I123" s="44"/>
      <c r="J123" s="49"/>
      <c r="K123" s="542"/>
    </row>
    <row r="124" spans="1:11" ht="20.25" customHeight="1" x14ac:dyDescent="0.2">
      <c r="A124" s="32"/>
      <c r="B124" s="33"/>
      <c r="C124" s="265"/>
      <c r="D124" s="36" t="s">
        <v>163</v>
      </c>
      <c r="E124" s="453"/>
      <c r="F124" s="453"/>
      <c r="G124" s="453"/>
      <c r="H124" s="34"/>
      <c r="I124" s="76">
        <f>+I117+I98+I56+I43+I19</f>
        <v>5912.7</v>
      </c>
      <c r="J124" s="49"/>
      <c r="K124" s="543"/>
    </row>
    <row r="125" spans="1:11" ht="21.75" customHeight="1" x14ac:dyDescent="0.2">
      <c r="A125" s="833" t="s">
        <v>146</v>
      </c>
      <c r="B125" s="833"/>
      <c r="C125" s="833"/>
      <c r="D125" s="833"/>
      <c r="E125" s="833"/>
      <c r="F125" s="833"/>
      <c r="G125" s="833"/>
      <c r="H125" s="833"/>
      <c r="I125" s="229">
        <f t="shared" ref="I125" si="4">+I124</f>
        <v>5912.7</v>
      </c>
      <c r="J125" s="49"/>
      <c r="K125" s="360"/>
    </row>
    <row r="126" spans="1:11" ht="15.75" customHeight="1" x14ac:dyDescent="0.2">
      <c r="A126" s="837" t="s">
        <v>165</v>
      </c>
      <c r="B126" s="838"/>
      <c r="C126" s="838"/>
      <c r="D126" s="838"/>
      <c r="E126" s="838"/>
      <c r="F126" s="838"/>
      <c r="G126" s="838"/>
      <c r="H126" s="839"/>
      <c r="I126" s="261">
        <f>+I125-I127-I134</f>
        <v>0</v>
      </c>
      <c r="J126" s="49"/>
      <c r="K126" s="360"/>
    </row>
    <row r="127" spans="1:11" ht="15.75" customHeight="1" x14ac:dyDescent="0.2">
      <c r="A127" s="834" t="s">
        <v>17</v>
      </c>
      <c r="B127" s="835"/>
      <c r="C127" s="835"/>
      <c r="D127" s="835"/>
      <c r="E127" s="835"/>
      <c r="F127" s="835"/>
      <c r="G127" s="835"/>
      <c r="H127" s="836"/>
      <c r="I127" s="230">
        <f t="shared" ref="I127" si="5">SUM(I128:I133)</f>
        <v>5247.4</v>
      </c>
      <c r="J127" s="49"/>
      <c r="K127" s="360"/>
    </row>
    <row r="128" spans="1:11" ht="16.5" customHeight="1" x14ac:dyDescent="0.2">
      <c r="A128" s="769" t="s">
        <v>111</v>
      </c>
      <c r="B128" s="770"/>
      <c r="C128" s="770"/>
      <c r="D128" s="770"/>
      <c r="E128" s="770"/>
      <c r="F128" s="770"/>
      <c r="G128" s="770"/>
      <c r="H128" s="771"/>
      <c r="I128" s="94">
        <f>+I118+I99+I57+I44+I20</f>
        <v>2239.1</v>
      </c>
      <c r="J128" s="49"/>
      <c r="K128" s="360"/>
    </row>
    <row r="129" spans="1:11" ht="16.5" customHeight="1" x14ac:dyDescent="0.2">
      <c r="A129" s="769" t="s">
        <v>177</v>
      </c>
      <c r="B129" s="770"/>
      <c r="C129" s="770"/>
      <c r="D129" s="770"/>
      <c r="E129" s="770"/>
      <c r="F129" s="770"/>
      <c r="G129" s="770"/>
      <c r="H129" s="771"/>
      <c r="I129" s="95"/>
      <c r="J129" s="49"/>
      <c r="K129" s="360"/>
    </row>
    <row r="130" spans="1:11" ht="16.5" customHeight="1" x14ac:dyDescent="0.2">
      <c r="A130" s="769" t="s">
        <v>112</v>
      </c>
      <c r="B130" s="770"/>
      <c r="C130" s="770"/>
      <c r="D130" s="770"/>
      <c r="E130" s="770"/>
      <c r="F130" s="770"/>
      <c r="G130" s="770"/>
      <c r="H130" s="771"/>
      <c r="I130" s="95"/>
      <c r="J130" s="49"/>
      <c r="K130" s="360"/>
    </row>
    <row r="131" spans="1:11" x14ac:dyDescent="0.2">
      <c r="A131" s="769" t="s">
        <v>113</v>
      </c>
      <c r="B131" s="770"/>
      <c r="C131" s="770"/>
      <c r="D131" s="770"/>
      <c r="E131" s="770"/>
      <c r="F131" s="770"/>
      <c r="G131" s="770"/>
      <c r="H131" s="771"/>
      <c r="I131" s="95"/>
      <c r="J131" s="49"/>
      <c r="K131" s="360"/>
    </row>
    <row r="132" spans="1:11" x14ac:dyDescent="0.2">
      <c r="A132" s="769" t="s">
        <v>116</v>
      </c>
      <c r="B132" s="770"/>
      <c r="C132" s="770"/>
      <c r="D132" s="770"/>
      <c r="E132" s="770"/>
      <c r="F132" s="770"/>
      <c r="G132" s="770"/>
      <c r="H132" s="771"/>
      <c r="I132" s="455">
        <f>+I121+I47+I103+I60</f>
        <v>0</v>
      </c>
      <c r="J132" s="49"/>
      <c r="K132" s="360"/>
    </row>
    <row r="133" spans="1:11" ht="15.75" customHeight="1" x14ac:dyDescent="0.2">
      <c r="A133" s="769" t="s">
        <v>117</v>
      </c>
      <c r="B133" s="770"/>
      <c r="C133" s="770"/>
      <c r="D133" s="770"/>
      <c r="E133" s="770"/>
      <c r="F133" s="770"/>
      <c r="G133" s="770"/>
      <c r="H133" s="771"/>
      <c r="I133" s="455">
        <f>+I122+I100</f>
        <v>3008.3</v>
      </c>
      <c r="J133" s="49"/>
      <c r="K133" s="360"/>
    </row>
    <row r="134" spans="1:11" ht="14.25" x14ac:dyDescent="0.2">
      <c r="A134" s="830" t="s">
        <v>16</v>
      </c>
      <c r="B134" s="831"/>
      <c r="C134" s="831"/>
      <c r="D134" s="831"/>
      <c r="E134" s="831"/>
      <c r="F134" s="831"/>
      <c r="G134" s="831"/>
      <c r="H134" s="832"/>
      <c r="I134" s="230">
        <f t="shared" ref="I134" si="6">SUM(I135:I138)</f>
        <v>665.3</v>
      </c>
      <c r="J134" s="49"/>
      <c r="K134" s="360"/>
    </row>
    <row r="135" spans="1:11" ht="13.5" customHeight="1" x14ac:dyDescent="0.2">
      <c r="A135" s="769" t="s">
        <v>114</v>
      </c>
      <c r="B135" s="770"/>
      <c r="C135" s="770"/>
      <c r="D135" s="770"/>
      <c r="E135" s="770"/>
      <c r="F135" s="770"/>
      <c r="G135" s="770"/>
      <c r="H135" s="771"/>
      <c r="I135" s="95">
        <f>+I119+I101+I58+I45</f>
        <v>640</v>
      </c>
      <c r="J135" s="49"/>
      <c r="K135" s="360"/>
    </row>
    <row r="136" spans="1:11" ht="13.5" customHeight="1" x14ac:dyDescent="0.2">
      <c r="A136" s="769" t="s">
        <v>115</v>
      </c>
      <c r="B136" s="770"/>
      <c r="C136" s="770"/>
      <c r="D136" s="770"/>
      <c r="E136" s="770"/>
      <c r="F136" s="770"/>
      <c r="G136" s="770"/>
      <c r="H136" s="771"/>
      <c r="I136" s="95">
        <f>+I120+I102+I59+I49</f>
        <v>25.3</v>
      </c>
      <c r="J136" s="49"/>
      <c r="K136" s="360"/>
    </row>
    <row r="137" spans="1:11" ht="13.5" customHeight="1" x14ac:dyDescent="0.2">
      <c r="A137" s="769" t="s">
        <v>118</v>
      </c>
      <c r="B137" s="770"/>
      <c r="C137" s="770"/>
      <c r="D137" s="770"/>
      <c r="E137" s="770"/>
      <c r="F137" s="770"/>
      <c r="G137" s="770"/>
      <c r="H137" s="771"/>
      <c r="I137" s="95"/>
      <c r="J137" s="49"/>
      <c r="K137" s="360"/>
    </row>
    <row r="138" spans="1:11" ht="13.5" customHeight="1" x14ac:dyDescent="0.2">
      <c r="A138" s="769" t="s">
        <v>119</v>
      </c>
      <c r="B138" s="770"/>
      <c r="C138" s="770"/>
      <c r="D138" s="770"/>
      <c r="E138" s="770"/>
      <c r="F138" s="770"/>
      <c r="G138" s="770"/>
      <c r="H138" s="771"/>
      <c r="I138" s="42"/>
      <c r="J138" s="49"/>
      <c r="K138" s="524"/>
    </row>
  </sheetData>
  <autoFilter ref="A8:K138" xr:uid="{00000000-0009-0000-0000-000006000000}"/>
  <mergeCells count="124">
    <mergeCell ref="H1:K1"/>
    <mergeCell ref="J113:J114"/>
    <mergeCell ref="F113:F114"/>
    <mergeCell ref="E113:E114"/>
    <mergeCell ref="G113:G114"/>
    <mergeCell ref="D113:D114"/>
    <mergeCell ref="C113:C114"/>
    <mergeCell ref="B113:B114"/>
    <mergeCell ref="A113:A114"/>
    <mergeCell ref="E65:E69"/>
    <mergeCell ref="F65:F69"/>
    <mergeCell ref="G65:G69"/>
    <mergeCell ref="D71:D72"/>
    <mergeCell ref="C71:C72"/>
    <mergeCell ref="B71:B72"/>
    <mergeCell ref="A71:A72"/>
    <mergeCell ref="G71:G72"/>
    <mergeCell ref="D87:D88"/>
    <mergeCell ref="C87:C88"/>
    <mergeCell ref="B87:B88"/>
    <mergeCell ref="A87:A88"/>
    <mergeCell ref="G87:G88"/>
    <mergeCell ref="K113:K114"/>
    <mergeCell ref="J3:K3"/>
    <mergeCell ref="K83:K84"/>
    <mergeCell ref="K79:K82"/>
    <mergeCell ref="K52:K54"/>
    <mergeCell ref="K14:K16"/>
    <mergeCell ref="A79:A82"/>
    <mergeCell ref="J76:J78"/>
    <mergeCell ref="A76:A78"/>
    <mergeCell ref="B83:B84"/>
    <mergeCell ref="C79:C82"/>
    <mergeCell ref="D76:D78"/>
    <mergeCell ref="C76:C78"/>
    <mergeCell ref="D83:D84"/>
    <mergeCell ref="C83:C84"/>
    <mergeCell ref="D79:D82"/>
    <mergeCell ref="A138:H138"/>
    <mergeCell ref="A105:J105"/>
    <mergeCell ref="A136:H136"/>
    <mergeCell ref="A135:H135"/>
    <mergeCell ref="A134:H134"/>
    <mergeCell ref="A137:H137"/>
    <mergeCell ref="A133:H133"/>
    <mergeCell ref="A132:H132"/>
    <mergeCell ref="A131:H131"/>
    <mergeCell ref="A130:H130"/>
    <mergeCell ref="A128:H128"/>
    <mergeCell ref="A129:H129"/>
    <mergeCell ref="A125:H125"/>
    <mergeCell ref="A127:H127"/>
    <mergeCell ref="A126:H126"/>
    <mergeCell ref="F109:F112"/>
    <mergeCell ref="E109:E112"/>
    <mergeCell ref="G109:G112"/>
    <mergeCell ref="D109:D112"/>
    <mergeCell ref="K109:K112"/>
    <mergeCell ref="A2:K2"/>
    <mergeCell ref="B52:B54"/>
    <mergeCell ref="A50:J50"/>
    <mergeCell ref="C52:C54"/>
    <mergeCell ref="A52:A54"/>
    <mergeCell ref="D52:D54"/>
    <mergeCell ref="I4:I8"/>
    <mergeCell ref="C19:H19"/>
    <mergeCell ref="K6:K8"/>
    <mergeCell ref="A22:J22"/>
    <mergeCell ref="J52:J54"/>
    <mergeCell ref="D4:D8"/>
    <mergeCell ref="A4:A8"/>
    <mergeCell ref="C4:C8"/>
    <mergeCell ref="A9:J9"/>
    <mergeCell ref="J5:J8"/>
    <mergeCell ref="B4:B8"/>
    <mergeCell ref="A10:J10"/>
    <mergeCell ref="H4:H8"/>
    <mergeCell ref="A109:A112"/>
    <mergeCell ref="J109:J112"/>
    <mergeCell ref="C109:C112"/>
    <mergeCell ref="B109:B112"/>
    <mergeCell ref="E4:E8"/>
    <mergeCell ref="F4:F8"/>
    <mergeCell ref="G4:G8"/>
    <mergeCell ref="I14:I16"/>
    <mergeCell ref="C43:H43"/>
    <mergeCell ref="J14:J16"/>
    <mergeCell ref="F94:F95"/>
    <mergeCell ref="E94:E95"/>
    <mergeCell ref="G94:G95"/>
    <mergeCell ref="J65:J70"/>
    <mergeCell ref="E79:E80"/>
    <mergeCell ref="F79:F80"/>
    <mergeCell ref="G79:G80"/>
    <mergeCell ref="J83:J84"/>
    <mergeCell ref="A11:K11"/>
    <mergeCell ref="C91:C93"/>
    <mergeCell ref="D91:D93"/>
    <mergeCell ref="A94:A95"/>
    <mergeCell ref="B94:B95"/>
    <mergeCell ref="C94:C95"/>
    <mergeCell ref="D94:D95"/>
    <mergeCell ref="J94:J95"/>
    <mergeCell ref="K94:K95"/>
    <mergeCell ref="K65:K70"/>
    <mergeCell ref="A91:A93"/>
    <mergeCell ref="B91:B93"/>
    <mergeCell ref="A14:A16"/>
    <mergeCell ref="B14:B16"/>
    <mergeCell ref="C14:C16"/>
    <mergeCell ref="D14:D16"/>
    <mergeCell ref="G14:G16"/>
    <mergeCell ref="H14:H16"/>
    <mergeCell ref="F52:F54"/>
    <mergeCell ref="G52:G54"/>
    <mergeCell ref="A83:A84"/>
    <mergeCell ref="A62:J62"/>
    <mergeCell ref="C65:C70"/>
    <mergeCell ref="A65:A70"/>
    <mergeCell ref="J79:J82"/>
    <mergeCell ref="B76:B78"/>
    <mergeCell ref="B79:B82"/>
    <mergeCell ref="B65:B70"/>
    <mergeCell ref="D65:D70"/>
  </mergeCells>
  <phoneticPr fontId="17" type="noConversion"/>
  <pageMargins left="0.19685039370078741" right="0.19685039370078741" top="0.51181102362204722" bottom="0.19685039370078741" header="0" footer="0"/>
  <pageSetup paperSize="9" scale="81" fitToHeight="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B0F0"/>
    <pageSetUpPr fitToPage="1"/>
  </sheetPr>
  <dimension ref="A1:K72"/>
  <sheetViews>
    <sheetView zoomScale="85" zoomScaleNormal="85" workbookViewId="0">
      <pane ySplit="7" topLeftCell="A8" activePane="bottomLeft" state="frozen"/>
      <selection sqref="A1:XFD1"/>
      <selection pane="bottomLeft" activeCell="A8" sqref="A8:J8"/>
    </sheetView>
  </sheetViews>
  <sheetFormatPr defaultColWidth="9.140625" defaultRowHeight="12.75" x14ac:dyDescent="0.2"/>
  <cols>
    <col min="1" max="1" width="3.140625" style="116" customWidth="1"/>
    <col min="2" max="2" width="3.5703125" style="116" customWidth="1"/>
    <col min="3" max="3" width="4" style="116" customWidth="1"/>
    <col min="4" max="4" width="39.140625" style="117" customWidth="1"/>
    <col min="5" max="5" width="6.85546875" style="458" customWidth="1"/>
    <col min="6" max="6" width="39.140625" style="457" customWidth="1"/>
    <col min="7" max="7" width="27.42578125" style="117" customWidth="1"/>
    <col min="8" max="8" width="6.140625" style="149" customWidth="1"/>
    <col min="9" max="9" width="11.85546875" style="117" customWidth="1"/>
    <col min="10" max="10" width="29.28515625" style="88" customWidth="1"/>
    <col min="11" max="11" width="5.7109375" style="116" customWidth="1"/>
    <col min="12" max="16384" width="9.140625" style="117"/>
  </cols>
  <sheetData>
    <row r="1" spans="1:11" ht="79.5" customHeight="1" x14ac:dyDescent="0.2">
      <c r="H1" s="593" t="s">
        <v>1018</v>
      </c>
      <c r="I1" s="593"/>
      <c r="J1" s="593"/>
      <c r="K1" s="593"/>
    </row>
    <row r="2" spans="1:11" ht="20.25" customHeight="1" x14ac:dyDescent="0.25">
      <c r="A2" s="863"/>
      <c r="B2" s="863"/>
      <c r="C2" s="863"/>
      <c r="D2" s="863"/>
      <c r="E2" s="863"/>
      <c r="F2" s="863"/>
      <c r="G2" s="863"/>
      <c r="H2" s="863"/>
      <c r="I2" s="863"/>
      <c r="J2" s="863"/>
    </row>
    <row r="3" spans="1:11" ht="33.75" customHeight="1" x14ac:dyDescent="0.2">
      <c r="A3" s="598" t="s">
        <v>139</v>
      </c>
      <c r="B3" s="598" t="s">
        <v>140</v>
      </c>
      <c r="C3" s="598" t="s">
        <v>141</v>
      </c>
      <c r="D3" s="623" t="s">
        <v>142</v>
      </c>
      <c r="E3" s="600" t="s">
        <v>701</v>
      </c>
      <c r="F3" s="601" t="s">
        <v>702</v>
      </c>
      <c r="G3" s="601" t="s">
        <v>703</v>
      </c>
      <c r="H3" s="871" t="s">
        <v>138</v>
      </c>
      <c r="I3" s="599" t="s">
        <v>712</v>
      </c>
      <c r="J3" s="368" t="s">
        <v>704</v>
      </c>
      <c r="K3" s="368"/>
    </row>
    <row r="4" spans="1:11" ht="14.25" hidden="1" customHeight="1" x14ac:dyDescent="0.2">
      <c r="A4" s="598"/>
      <c r="B4" s="598"/>
      <c r="C4" s="598"/>
      <c r="D4" s="623"/>
      <c r="E4" s="600"/>
      <c r="F4" s="601"/>
      <c r="G4" s="601"/>
      <c r="H4" s="871"/>
      <c r="I4" s="599"/>
      <c r="J4" s="599" t="s">
        <v>143</v>
      </c>
      <c r="K4" s="368"/>
    </row>
    <row r="5" spans="1:11" ht="21.75" customHeight="1" x14ac:dyDescent="0.2">
      <c r="A5" s="598"/>
      <c r="B5" s="598"/>
      <c r="C5" s="598"/>
      <c r="D5" s="623"/>
      <c r="E5" s="600"/>
      <c r="F5" s="601"/>
      <c r="G5" s="601"/>
      <c r="H5" s="871"/>
      <c r="I5" s="599"/>
      <c r="J5" s="599"/>
      <c r="K5" s="617" t="s">
        <v>364</v>
      </c>
    </row>
    <row r="6" spans="1:11" ht="64.5" customHeight="1" x14ac:dyDescent="0.2">
      <c r="A6" s="598"/>
      <c r="B6" s="598"/>
      <c r="C6" s="598"/>
      <c r="D6" s="623"/>
      <c r="E6" s="600"/>
      <c r="F6" s="601"/>
      <c r="G6" s="601"/>
      <c r="H6" s="871"/>
      <c r="I6" s="599"/>
      <c r="J6" s="599"/>
      <c r="K6" s="617"/>
    </row>
    <row r="7" spans="1:11" ht="35.25" customHeight="1" x14ac:dyDescent="0.2">
      <c r="A7" s="598"/>
      <c r="B7" s="598"/>
      <c r="C7" s="598"/>
      <c r="D7" s="623"/>
      <c r="E7" s="600"/>
      <c r="F7" s="601"/>
      <c r="G7" s="601"/>
      <c r="H7" s="871"/>
      <c r="I7" s="599"/>
      <c r="J7" s="599"/>
      <c r="K7" s="617"/>
    </row>
    <row r="8" spans="1:11" ht="23.25" customHeight="1" x14ac:dyDescent="0.2">
      <c r="A8" s="667" t="s">
        <v>262</v>
      </c>
      <c r="B8" s="667"/>
      <c r="C8" s="667"/>
      <c r="D8" s="667"/>
      <c r="E8" s="667"/>
      <c r="F8" s="667"/>
      <c r="G8" s="667"/>
      <c r="H8" s="667"/>
      <c r="I8" s="667"/>
      <c r="J8" s="667"/>
      <c r="K8" s="244"/>
    </row>
    <row r="9" spans="1:11" ht="20.25" customHeight="1" x14ac:dyDescent="0.2">
      <c r="A9" s="120" t="s">
        <v>150</v>
      </c>
      <c r="B9" s="880" t="s">
        <v>86</v>
      </c>
      <c r="C9" s="880"/>
      <c r="D9" s="880"/>
      <c r="E9" s="880"/>
      <c r="F9" s="880"/>
      <c r="G9" s="880"/>
      <c r="H9" s="880"/>
      <c r="I9" s="880"/>
      <c r="J9" s="880"/>
      <c r="K9" s="245"/>
    </row>
    <row r="10" spans="1:11" ht="19.5" customHeight="1" x14ac:dyDescent="0.2">
      <c r="A10" s="120" t="s">
        <v>150</v>
      </c>
      <c r="B10" s="90" t="s">
        <v>150</v>
      </c>
      <c r="C10" s="880" t="s">
        <v>87</v>
      </c>
      <c r="D10" s="880"/>
      <c r="E10" s="880"/>
      <c r="F10" s="880"/>
      <c r="G10" s="880"/>
      <c r="H10" s="880"/>
      <c r="I10" s="880"/>
      <c r="J10" s="880"/>
      <c r="K10" s="245"/>
    </row>
    <row r="11" spans="1:11" ht="29.25" customHeight="1" x14ac:dyDescent="0.2">
      <c r="A11" s="674" t="s">
        <v>150</v>
      </c>
      <c r="B11" s="674" t="s">
        <v>150</v>
      </c>
      <c r="C11" s="674" t="s">
        <v>150</v>
      </c>
      <c r="D11" s="670" t="s">
        <v>170</v>
      </c>
      <c r="E11" s="291" t="s">
        <v>190</v>
      </c>
      <c r="F11" s="227" t="s">
        <v>830</v>
      </c>
      <c r="G11" s="670" t="s">
        <v>836</v>
      </c>
      <c r="H11" s="718" t="s">
        <v>162</v>
      </c>
      <c r="I11" s="864">
        <v>69.099999999999994</v>
      </c>
      <c r="J11" s="702" t="s">
        <v>229</v>
      </c>
      <c r="K11" s="640">
        <v>5</v>
      </c>
    </row>
    <row r="12" spans="1:11" ht="30" customHeight="1" x14ac:dyDescent="0.2">
      <c r="A12" s="887"/>
      <c r="B12" s="887"/>
      <c r="C12" s="887"/>
      <c r="D12" s="870"/>
      <c r="E12" s="291" t="s">
        <v>832</v>
      </c>
      <c r="F12" s="227" t="s">
        <v>834</v>
      </c>
      <c r="G12" s="870"/>
      <c r="H12" s="757"/>
      <c r="I12" s="865"/>
      <c r="J12" s="881"/>
      <c r="K12" s="888"/>
    </row>
    <row r="13" spans="1:11" ht="24.75" customHeight="1" x14ac:dyDescent="0.2">
      <c r="A13" s="887"/>
      <c r="B13" s="887"/>
      <c r="C13" s="887"/>
      <c r="D13" s="870"/>
      <c r="E13" s="459" t="s">
        <v>833</v>
      </c>
      <c r="F13" s="371" t="s">
        <v>858</v>
      </c>
      <c r="G13" s="870"/>
      <c r="H13" s="719"/>
      <c r="I13" s="866"/>
      <c r="J13" s="881"/>
      <c r="K13" s="888"/>
    </row>
    <row r="14" spans="1:11" ht="32.25" customHeight="1" x14ac:dyDescent="0.2">
      <c r="A14" s="887"/>
      <c r="B14" s="887"/>
      <c r="C14" s="887"/>
      <c r="D14" s="870"/>
      <c r="E14" s="291" t="s">
        <v>831</v>
      </c>
      <c r="F14" s="227" t="s">
        <v>835</v>
      </c>
      <c r="G14" s="870"/>
      <c r="H14" s="718" t="s">
        <v>15</v>
      </c>
      <c r="I14" s="864">
        <v>8.1999999999999993</v>
      </c>
      <c r="J14" s="881"/>
      <c r="K14" s="888"/>
    </row>
    <row r="15" spans="1:11" ht="30.75" customHeight="1" x14ac:dyDescent="0.2">
      <c r="A15" s="675"/>
      <c r="B15" s="675"/>
      <c r="C15" s="675"/>
      <c r="D15" s="671"/>
      <c r="E15" s="407" t="s">
        <v>191</v>
      </c>
      <c r="F15" s="402" t="s">
        <v>859</v>
      </c>
      <c r="G15" s="671"/>
      <c r="H15" s="719"/>
      <c r="I15" s="866"/>
      <c r="J15" s="703"/>
      <c r="K15" s="641"/>
    </row>
    <row r="16" spans="1:11" ht="33" customHeight="1" x14ac:dyDescent="0.2">
      <c r="A16" s="300" t="s">
        <v>150</v>
      </c>
      <c r="B16" s="300" t="s">
        <v>150</v>
      </c>
      <c r="C16" s="300" t="s">
        <v>151</v>
      </c>
      <c r="D16" s="670" t="s">
        <v>508</v>
      </c>
      <c r="E16" s="293" t="s">
        <v>190</v>
      </c>
      <c r="F16" s="403" t="s">
        <v>839</v>
      </c>
      <c r="G16" s="670" t="s">
        <v>836</v>
      </c>
      <c r="H16" s="718" t="s">
        <v>162</v>
      </c>
      <c r="I16" s="864">
        <v>64.3</v>
      </c>
      <c r="J16" s="702" t="s">
        <v>196</v>
      </c>
      <c r="K16" s="640">
        <v>5</v>
      </c>
    </row>
    <row r="17" spans="1:11" ht="28.5" customHeight="1" x14ac:dyDescent="0.2">
      <c r="A17" s="300"/>
      <c r="B17" s="300"/>
      <c r="C17" s="300"/>
      <c r="D17" s="870"/>
      <c r="E17" s="293" t="s">
        <v>832</v>
      </c>
      <c r="F17" s="403" t="s">
        <v>840</v>
      </c>
      <c r="G17" s="870"/>
      <c r="H17" s="757"/>
      <c r="I17" s="865"/>
      <c r="J17" s="881"/>
      <c r="K17" s="888"/>
    </row>
    <row r="18" spans="1:11" ht="35.25" customHeight="1" x14ac:dyDescent="0.2">
      <c r="A18" s="300"/>
      <c r="B18" s="300"/>
      <c r="C18" s="300"/>
      <c r="D18" s="870"/>
      <c r="E18" s="293" t="s">
        <v>837</v>
      </c>
      <c r="F18" s="403" t="s">
        <v>860</v>
      </c>
      <c r="G18" s="870"/>
      <c r="H18" s="757"/>
      <c r="I18" s="865"/>
      <c r="J18" s="881"/>
      <c r="K18" s="888"/>
    </row>
    <row r="19" spans="1:11" ht="42" customHeight="1" x14ac:dyDescent="0.2">
      <c r="A19" s="300"/>
      <c r="B19" s="300"/>
      <c r="C19" s="300"/>
      <c r="D19" s="870"/>
      <c r="E19" s="293" t="s">
        <v>831</v>
      </c>
      <c r="F19" s="403" t="s">
        <v>838</v>
      </c>
      <c r="G19" s="870"/>
      <c r="H19" s="757"/>
      <c r="I19" s="865"/>
      <c r="J19" s="881"/>
      <c r="K19" s="888"/>
    </row>
    <row r="20" spans="1:11" ht="25.5" customHeight="1" x14ac:dyDescent="0.2">
      <c r="A20" s="300"/>
      <c r="B20" s="300"/>
      <c r="C20" s="300"/>
      <c r="D20" s="870"/>
      <c r="E20" s="291" t="s">
        <v>191</v>
      </c>
      <c r="F20" s="403" t="s">
        <v>841</v>
      </c>
      <c r="G20" s="870"/>
      <c r="H20" s="757"/>
      <c r="I20" s="865"/>
      <c r="J20" s="881"/>
      <c r="K20" s="641"/>
    </row>
    <row r="21" spans="1:11" ht="34.5" customHeight="1" x14ac:dyDescent="0.2">
      <c r="A21" s="674" t="s">
        <v>150</v>
      </c>
      <c r="B21" s="674" t="s">
        <v>150</v>
      </c>
      <c r="C21" s="674" t="s">
        <v>152</v>
      </c>
      <c r="D21" s="670" t="s">
        <v>483</v>
      </c>
      <c r="E21" s="456" t="s">
        <v>190</v>
      </c>
      <c r="F21" s="403" t="s">
        <v>842</v>
      </c>
      <c r="G21" s="670" t="s">
        <v>836</v>
      </c>
      <c r="H21" s="718" t="s">
        <v>162</v>
      </c>
      <c r="I21" s="864">
        <v>25.5</v>
      </c>
      <c r="J21" s="867" t="s">
        <v>482</v>
      </c>
      <c r="K21" s="640">
        <v>5</v>
      </c>
    </row>
    <row r="22" spans="1:11" ht="31.5" customHeight="1" x14ac:dyDescent="0.2">
      <c r="A22" s="887"/>
      <c r="B22" s="887"/>
      <c r="C22" s="887"/>
      <c r="D22" s="870"/>
      <c r="E22" s="456" t="s">
        <v>832</v>
      </c>
      <c r="F22" s="403" t="s">
        <v>843</v>
      </c>
      <c r="G22" s="870"/>
      <c r="H22" s="757"/>
      <c r="I22" s="865"/>
      <c r="J22" s="868"/>
      <c r="K22" s="888"/>
    </row>
    <row r="23" spans="1:11" ht="28.5" customHeight="1" x14ac:dyDescent="0.2">
      <c r="A23" s="675"/>
      <c r="B23" s="675"/>
      <c r="C23" s="675"/>
      <c r="D23" s="671"/>
      <c r="E23" s="456" t="s">
        <v>837</v>
      </c>
      <c r="F23" s="403" t="s">
        <v>861</v>
      </c>
      <c r="G23" s="671"/>
      <c r="H23" s="719"/>
      <c r="I23" s="866"/>
      <c r="J23" s="869"/>
      <c r="K23" s="641"/>
    </row>
    <row r="24" spans="1:11" ht="80.25" customHeight="1" x14ac:dyDescent="0.2">
      <c r="A24" s="300" t="s">
        <v>150</v>
      </c>
      <c r="B24" s="300" t="s">
        <v>150</v>
      </c>
      <c r="C24" s="300" t="s">
        <v>153</v>
      </c>
      <c r="D24" s="173" t="s">
        <v>149</v>
      </c>
      <c r="E24" s="293" t="s">
        <v>190</v>
      </c>
      <c r="F24" s="422" t="s">
        <v>844</v>
      </c>
      <c r="G24" s="227" t="s">
        <v>836</v>
      </c>
      <c r="H24" s="185" t="s">
        <v>162</v>
      </c>
      <c r="I24" s="71">
        <v>102</v>
      </c>
      <c r="J24" s="304" t="s">
        <v>37</v>
      </c>
      <c r="K24" s="192">
        <v>11</v>
      </c>
    </row>
    <row r="25" spans="1:11" ht="18" customHeight="1" x14ac:dyDescent="0.2">
      <c r="A25" s="118" t="s">
        <v>150</v>
      </c>
      <c r="B25" s="118" t="s">
        <v>150</v>
      </c>
      <c r="C25" s="644" t="s">
        <v>194</v>
      </c>
      <c r="D25" s="644"/>
      <c r="E25" s="644"/>
      <c r="F25" s="644"/>
      <c r="G25" s="644"/>
      <c r="H25" s="644"/>
      <c r="I25" s="106">
        <f>SUM(I11:I24)</f>
        <v>269.10000000000002</v>
      </c>
      <c r="J25" s="304"/>
      <c r="K25" s="301"/>
    </row>
    <row r="26" spans="1:11" s="119" customFormat="1" ht="15.75" customHeight="1" x14ac:dyDescent="0.2">
      <c r="A26" s="120" t="s">
        <v>150</v>
      </c>
      <c r="B26" s="120" t="s">
        <v>151</v>
      </c>
      <c r="C26" s="882" t="s">
        <v>193</v>
      </c>
      <c r="D26" s="882"/>
      <c r="E26" s="882"/>
      <c r="F26" s="882"/>
      <c r="G26" s="882"/>
      <c r="H26" s="882"/>
      <c r="I26" s="545"/>
      <c r="J26" s="296"/>
      <c r="K26" s="246"/>
    </row>
    <row r="27" spans="1:11" ht="47.25" customHeight="1" x14ac:dyDescent="0.2">
      <c r="A27" s="297" t="s">
        <v>150</v>
      </c>
      <c r="B27" s="297" t="s">
        <v>151</v>
      </c>
      <c r="C27" s="297" t="s">
        <v>150</v>
      </c>
      <c r="D27" s="173" t="s">
        <v>73</v>
      </c>
      <c r="E27" s="293" t="s">
        <v>190</v>
      </c>
      <c r="F27" s="422" t="s">
        <v>845</v>
      </c>
      <c r="G27" s="227" t="s">
        <v>836</v>
      </c>
      <c r="H27" s="185" t="s">
        <v>162</v>
      </c>
      <c r="I27" s="71">
        <v>59.4</v>
      </c>
      <c r="J27" s="304" t="s">
        <v>88</v>
      </c>
      <c r="K27" s="301">
        <v>4</v>
      </c>
    </row>
    <row r="28" spans="1:11" ht="16.5" customHeight="1" x14ac:dyDescent="0.2">
      <c r="A28" s="120" t="s">
        <v>150</v>
      </c>
      <c r="B28" s="120" t="s">
        <v>151</v>
      </c>
      <c r="C28" s="644" t="s">
        <v>194</v>
      </c>
      <c r="D28" s="644"/>
      <c r="E28" s="644"/>
      <c r="F28" s="644"/>
      <c r="G28" s="644"/>
      <c r="H28" s="644"/>
      <c r="I28" s="546">
        <f t="shared" ref="I28" si="0">+I27</f>
        <v>59.4</v>
      </c>
      <c r="J28" s="304"/>
      <c r="K28" s="301"/>
    </row>
    <row r="29" spans="1:11" ht="18.75" customHeight="1" x14ac:dyDescent="0.2">
      <c r="A29" s="120" t="s">
        <v>150</v>
      </c>
      <c r="B29" s="120" t="s">
        <v>152</v>
      </c>
      <c r="C29" s="889" t="s">
        <v>524</v>
      </c>
      <c r="D29" s="890"/>
      <c r="E29" s="890"/>
      <c r="F29" s="890"/>
      <c r="G29" s="890"/>
      <c r="H29" s="890"/>
      <c r="I29" s="890"/>
      <c r="J29" s="891"/>
      <c r="K29" s="301"/>
    </row>
    <row r="30" spans="1:11" ht="33" customHeight="1" x14ac:dyDescent="0.2">
      <c r="A30" s="302" t="s">
        <v>150</v>
      </c>
      <c r="B30" s="302" t="s">
        <v>152</v>
      </c>
      <c r="C30" s="302" t="s">
        <v>150</v>
      </c>
      <c r="D30" s="280" t="s">
        <v>544</v>
      </c>
      <c r="E30" s="416" t="s">
        <v>190</v>
      </c>
      <c r="F30" s="370" t="s">
        <v>848</v>
      </c>
      <c r="G30" s="280" t="s">
        <v>836</v>
      </c>
      <c r="H30" s="258" t="s">
        <v>162</v>
      </c>
      <c r="I30" s="71">
        <v>6</v>
      </c>
      <c r="J30" s="303" t="s">
        <v>469</v>
      </c>
      <c r="K30" s="419">
        <v>7</v>
      </c>
    </row>
    <row r="31" spans="1:11" ht="33.75" customHeight="1" x14ac:dyDescent="0.2">
      <c r="A31" s="297" t="s">
        <v>150</v>
      </c>
      <c r="B31" s="297" t="s">
        <v>152</v>
      </c>
      <c r="C31" s="297" t="s">
        <v>151</v>
      </c>
      <c r="D31" s="282" t="s">
        <v>173</v>
      </c>
      <c r="E31" s="295" t="s">
        <v>190</v>
      </c>
      <c r="F31" s="393" t="s">
        <v>846</v>
      </c>
      <c r="G31" s="227" t="s">
        <v>836</v>
      </c>
      <c r="H31" s="185" t="s">
        <v>162</v>
      </c>
      <c r="I31" s="121">
        <v>6</v>
      </c>
      <c r="J31" s="304" t="s">
        <v>198</v>
      </c>
      <c r="K31" s="301">
        <v>10</v>
      </c>
    </row>
    <row r="32" spans="1:11" ht="33.75" customHeight="1" x14ac:dyDescent="0.2">
      <c r="A32" s="297" t="s">
        <v>150</v>
      </c>
      <c r="B32" s="297" t="s">
        <v>152</v>
      </c>
      <c r="C32" s="297" t="s">
        <v>152</v>
      </c>
      <c r="D32" s="282" t="s">
        <v>513</v>
      </c>
      <c r="E32" s="295" t="s">
        <v>190</v>
      </c>
      <c r="F32" s="393" t="s">
        <v>847</v>
      </c>
      <c r="G32" s="227" t="s">
        <v>836</v>
      </c>
      <c r="H32" s="185" t="s">
        <v>162</v>
      </c>
      <c r="I32" s="121">
        <v>5.9</v>
      </c>
      <c r="J32" s="304" t="s">
        <v>197</v>
      </c>
      <c r="K32" s="301">
        <v>4</v>
      </c>
    </row>
    <row r="33" spans="1:11" ht="18.75" customHeight="1" x14ac:dyDescent="0.2">
      <c r="A33" s="120" t="s">
        <v>150</v>
      </c>
      <c r="B33" s="120" t="s">
        <v>151</v>
      </c>
      <c r="C33" s="644" t="s">
        <v>194</v>
      </c>
      <c r="D33" s="644"/>
      <c r="E33" s="644"/>
      <c r="F33" s="644"/>
      <c r="G33" s="644"/>
      <c r="H33" s="644"/>
      <c r="I33" s="546">
        <f>SUM(I30:I32)</f>
        <v>17.899999999999999</v>
      </c>
      <c r="J33" s="304"/>
      <c r="K33" s="301"/>
    </row>
    <row r="34" spans="1:11" ht="16.5" customHeight="1" x14ac:dyDescent="0.2">
      <c r="A34" s="120" t="s">
        <v>150</v>
      </c>
      <c r="B34" s="644" t="s">
        <v>145</v>
      </c>
      <c r="C34" s="644"/>
      <c r="D34" s="644"/>
      <c r="E34" s="644"/>
      <c r="F34" s="644"/>
      <c r="G34" s="644"/>
      <c r="H34" s="644"/>
      <c r="I34" s="546">
        <f>+I33+I28+I25</f>
        <v>346.40000000000003</v>
      </c>
      <c r="J34" s="304"/>
      <c r="K34" s="301"/>
    </row>
    <row r="35" spans="1:11" ht="18.75" customHeight="1" x14ac:dyDescent="0.2">
      <c r="A35" s="120" t="s">
        <v>151</v>
      </c>
      <c r="B35" s="880" t="s">
        <v>394</v>
      </c>
      <c r="C35" s="880"/>
      <c r="D35" s="880"/>
      <c r="E35" s="880"/>
      <c r="F35" s="880"/>
      <c r="G35" s="880"/>
      <c r="H35" s="880"/>
      <c r="I35" s="880"/>
      <c r="J35" s="880"/>
      <c r="K35" s="246"/>
    </row>
    <row r="36" spans="1:11" ht="19.5" customHeight="1" x14ac:dyDescent="0.2">
      <c r="A36" s="120" t="s">
        <v>151</v>
      </c>
      <c r="B36" s="120" t="s">
        <v>150</v>
      </c>
      <c r="C36" s="880" t="s">
        <v>89</v>
      </c>
      <c r="D36" s="880"/>
      <c r="E36" s="880"/>
      <c r="F36" s="880"/>
      <c r="G36" s="880"/>
      <c r="H36" s="880"/>
      <c r="I36" s="880"/>
      <c r="J36" s="880"/>
      <c r="K36" s="246"/>
    </row>
    <row r="37" spans="1:11" ht="32.25" customHeight="1" x14ac:dyDescent="0.2">
      <c r="A37" s="302" t="s">
        <v>151</v>
      </c>
      <c r="B37" s="302" t="s">
        <v>150</v>
      </c>
      <c r="C37" s="302" t="s">
        <v>150</v>
      </c>
      <c r="D37" s="575" t="s">
        <v>395</v>
      </c>
      <c r="E37" s="291" t="s">
        <v>190</v>
      </c>
      <c r="F37" s="403" t="s">
        <v>717</v>
      </c>
      <c r="G37" s="289" t="s">
        <v>849</v>
      </c>
      <c r="H37" s="185" t="s">
        <v>1</v>
      </c>
      <c r="I37" s="71">
        <v>1720</v>
      </c>
      <c r="J37" s="702" t="s">
        <v>199</v>
      </c>
      <c r="K37" s="867">
        <v>16.600000000000001</v>
      </c>
    </row>
    <row r="38" spans="1:11" ht="45" customHeight="1" x14ac:dyDescent="0.2">
      <c r="A38" s="297" t="s">
        <v>151</v>
      </c>
      <c r="B38" s="297" t="s">
        <v>150</v>
      </c>
      <c r="C38" s="297" t="s">
        <v>151</v>
      </c>
      <c r="D38" s="173" t="s">
        <v>605</v>
      </c>
      <c r="E38" s="412" t="s">
        <v>190</v>
      </c>
      <c r="F38" s="403" t="s">
        <v>850</v>
      </c>
      <c r="G38" s="289" t="s">
        <v>849</v>
      </c>
      <c r="H38" s="186" t="s">
        <v>1</v>
      </c>
      <c r="I38" s="71">
        <v>91</v>
      </c>
      <c r="J38" s="703"/>
      <c r="K38" s="869"/>
    </row>
    <row r="39" spans="1:11" ht="28.5" customHeight="1" x14ac:dyDescent="0.2">
      <c r="A39" s="297" t="s">
        <v>151</v>
      </c>
      <c r="B39" s="297" t="s">
        <v>150</v>
      </c>
      <c r="C39" s="297" t="s">
        <v>152</v>
      </c>
      <c r="D39" s="173" t="s">
        <v>342</v>
      </c>
      <c r="E39" s="412" t="s">
        <v>190</v>
      </c>
      <c r="F39" s="403" t="s">
        <v>717</v>
      </c>
      <c r="G39" s="294" t="s">
        <v>851</v>
      </c>
      <c r="H39" s="186" t="s">
        <v>1</v>
      </c>
      <c r="I39" s="71">
        <v>230</v>
      </c>
      <c r="J39" s="299" t="s">
        <v>343</v>
      </c>
      <c r="K39" s="301" t="s">
        <v>657</v>
      </c>
    </row>
    <row r="40" spans="1:11" ht="24.75" customHeight="1" x14ac:dyDescent="0.2">
      <c r="A40" s="685" t="s">
        <v>151</v>
      </c>
      <c r="B40" s="685" t="s">
        <v>150</v>
      </c>
      <c r="C40" s="685" t="s">
        <v>153</v>
      </c>
      <c r="D40" s="884" t="s">
        <v>228</v>
      </c>
      <c r="E40" s="668" t="s">
        <v>190</v>
      </c>
      <c r="F40" s="606" t="s">
        <v>852</v>
      </c>
      <c r="G40" s="688" t="s">
        <v>853</v>
      </c>
      <c r="H40" s="185" t="s">
        <v>1</v>
      </c>
      <c r="I40" s="71">
        <v>105.3</v>
      </c>
      <c r="J40" s="883" t="s">
        <v>392</v>
      </c>
      <c r="K40" s="886">
        <v>35</v>
      </c>
    </row>
    <row r="41" spans="1:11" ht="20.25" hidden="1" customHeight="1" x14ac:dyDescent="0.2">
      <c r="A41" s="685"/>
      <c r="B41" s="685"/>
      <c r="C41" s="685"/>
      <c r="D41" s="884"/>
      <c r="E41" s="895"/>
      <c r="F41" s="840"/>
      <c r="G41" s="872"/>
      <c r="H41" s="185" t="s">
        <v>12</v>
      </c>
      <c r="I41" s="71">
        <v>0</v>
      </c>
      <c r="J41" s="883"/>
      <c r="K41" s="886"/>
    </row>
    <row r="42" spans="1:11" ht="27" customHeight="1" x14ac:dyDescent="0.2">
      <c r="A42" s="685"/>
      <c r="B42" s="685"/>
      <c r="C42" s="685"/>
      <c r="D42" s="884"/>
      <c r="E42" s="669"/>
      <c r="F42" s="639"/>
      <c r="G42" s="689"/>
      <c r="H42" s="185" t="s">
        <v>3</v>
      </c>
      <c r="I42" s="71">
        <v>439</v>
      </c>
      <c r="J42" s="883"/>
      <c r="K42" s="886"/>
    </row>
    <row r="43" spans="1:11" ht="47.25" customHeight="1" x14ac:dyDescent="0.2">
      <c r="A43" s="297" t="s">
        <v>151</v>
      </c>
      <c r="B43" s="297" t="s">
        <v>150</v>
      </c>
      <c r="C43" s="297" t="s">
        <v>154</v>
      </c>
      <c r="D43" s="580" t="s">
        <v>1002</v>
      </c>
      <c r="E43" s="412" t="s">
        <v>190</v>
      </c>
      <c r="F43" s="403" t="s">
        <v>961</v>
      </c>
      <c r="G43" s="289" t="s">
        <v>802</v>
      </c>
      <c r="H43" s="258" t="s">
        <v>1</v>
      </c>
      <c r="I43" s="71">
        <v>27</v>
      </c>
      <c r="J43" s="141" t="s">
        <v>1005</v>
      </c>
      <c r="K43" s="192">
        <v>182</v>
      </c>
    </row>
    <row r="44" spans="1:11" ht="47.25" customHeight="1" x14ac:dyDescent="0.2">
      <c r="A44" s="297" t="s">
        <v>151</v>
      </c>
      <c r="B44" s="297" t="s">
        <v>150</v>
      </c>
      <c r="C44" s="297" t="s">
        <v>155</v>
      </c>
      <c r="D44" s="580" t="s">
        <v>1003</v>
      </c>
      <c r="E44" s="412" t="s">
        <v>190</v>
      </c>
      <c r="F44" s="403" t="s">
        <v>962</v>
      </c>
      <c r="G44" s="289" t="s">
        <v>802</v>
      </c>
      <c r="H44" s="258" t="s">
        <v>687</v>
      </c>
      <c r="I44" s="71">
        <v>37</v>
      </c>
      <c r="J44" s="141" t="s">
        <v>1006</v>
      </c>
      <c r="K44" s="192">
        <v>130</v>
      </c>
    </row>
    <row r="45" spans="1:11" ht="47.25" customHeight="1" x14ac:dyDescent="0.2">
      <c r="A45" s="297" t="s">
        <v>151</v>
      </c>
      <c r="B45" s="297" t="s">
        <v>150</v>
      </c>
      <c r="C45" s="297" t="s">
        <v>156</v>
      </c>
      <c r="D45" s="580" t="s">
        <v>1004</v>
      </c>
      <c r="E45" s="412" t="s">
        <v>190</v>
      </c>
      <c r="F45" s="403" t="s">
        <v>963</v>
      </c>
      <c r="G45" s="289" t="s">
        <v>802</v>
      </c>
      <c r="H45" s="258" t="s">
        <v>1</v>
      </c>
      <c r="I45" s="71">
        <v>53</v>
      </c>
      <c r="J45" s="141" t="s">
        <v>1007</v>
      </c>
      <c r="K45" s="192">
        <v>39</v>
      </c>
    </row>
    <row r="46" spans="1:11" ht="18" customHeight="1" x14ac:dyDescent="0.2">
      <c r="A46" s="120" t="s">
        <v>151</v>
      </c>
      <c r="B46" s="120" t="s">
        <v>150</v>
      </c>
      <c r="C46" s="644" t="s">
        <v>194</v>
      </c>
      <c r="D46" s="644"/>
      <c r="E46" s="644"/>
      <c r="F46" s="644"/>
      <c r="G46" s="644"/>
      <c r="H46" s="644"/>
      <c r="I46" s="106">
        <f>SUM(I37:I45)</f>
        <v>2702.3</v>
      </c>
      <c r="J46" s="304"/>
      <c r="K46" s="301"/>
    </row>
    <row r="47" spans="1:11" ht="15.75" customHeight="1" x14ac:dyDescent="0.2">
      <c r="A47" s="120" t="s">
        <v>151</v>
      </c>
      <c r="B47" s="120" t="s">
        <v>151</v>
      </c>
      <c r="C47" s="892" t="s">
        <v>393</v>
      </c>
      <c r="D47" s="893"/>
      <c r="E47" s="893"/>
      <c r="F47" s="893"/>
      <c r="G47" s="893"/>
      <c r="H47" s="893"/>
      <c r="I47" s="893"/>
      <c r="J47" s="894"/>
      <c r="K47" s="301"/>
    </row>
    <row r="48" spans="1:11" ht="24.75" customHeight="1" x14ac:dyDescent="0.2">
      <c r="A48" s="879" t="s">
        <v>151</v>
      </c>
      <c r="B48" s="879" t="s">
        <v>151</v>
      </c>
      <c r="C48" s="879" t="s">
        <v>150</v>
      </c>
      <c r="D48" s="740" t="s">
        <v>390</v>
      </c>
      <c r="E48" s="873">
        <v>1</v>
      </c>
      <c r="F48" s="596" t="s">
        <v>854</v>
      </c>
      <c r="G48" s="698" t="s">
        <v>855</v>
      </c>
      <c r="H48" s="185" t="s">
        <v>1</v>
      </c>
      <c r="I48" s="183">
        <v>21</v>
      </c>
      <c r="J48" s="681" t="s">
        <v>195</v>
      </c>
      <c r="K48" s="685" t="s">
        <v>6</v>
      </c>
    </row>
    <row r="49" spans="1:11" ht="25.5" customHeight="1" x14ac:dyDescent="0.2">
      <c r="A49" s="879"/>
      <c r="B49" s="879"/>
      <c r="C49" s="879"/>
      <c r="D49" s="740"/>
      <c r="E49" s="873"/>
      <c r="F49" s="596"/>
      <c r="G49" s="698"/>
      <c r="H49" s="185" t="s">
        <v>3</v>
      </c>
      <c r="I49" s="183">
        <v>116</v>
      </c>
      <c r="J49" s="681"/>
      <c r="K49" s="685"/>
    </row>
    <row r="50" spans="1:11" ht="55.5" customHeight="1" x14ac:dyDescent="0.2">
      <c r="A50" s="270" t="s">
        <v>151</v>
      </c>
      <c r="B50" s="270" t="s">
        <v>151</v>
      </c>
      <c r="C50" s="270" t="s">
        <v>151</v>
      </c>
      <c r="D50" s="554" t="s">
        <v>671</v>
      </c>
      <c r="E50" s="389">
        <v>1</v>
      </c>
      <c r="F50" s="391" t="s">
        <v>862</v>
      </c>
      <c r="G50" s="372" t="s">
        <v>836</v>
      </c>
      <c r="H50" s="185" t="s">
        <v>162</v>
      </c>
      <c r="I50" s="183">
        <v>30</v>
      </c>
      <c r="J50" s="279" t="s">
        <v>554</v>
      </c>
      <c r="K50" s="271" t="s">
        <v>184</v>
      </c>
    </row>
    <row r="51" spans="1:11" ht="33" customHeight="1" x14ac:dyDescent="0.2">
      <c r="A51" s="300" t="s">
        <v>151</v>
      </c>
      <c r="B51" s="300" t="s">
        <v>151</v>
      </c>
      <c r="C51" s="300" t="s">
        <v>153</v>
      </c>
      <c r="D51" s="267" t="s">
        <v>626</v>
      </c>
      <c r="E51" s="426">
        <v>1</v>
      </c>
      <c r="F51" s="294" t="s">
        <v>856</v>
      </c>
      <c r="G51" s="372" t="s">
        <v>836</v>
      </c>
      <c r="H51" s="267" t="s">
        <v>1</v>
      </c>
      <c r="I51" s="588">
        <v>35</v>
      </c>
      <c r="J51" s="299" t="s">
        <v>396</v>
      </c>
      <c r="K51" s="192">
        <v>80</v>
      </c>
    </row>
    <row r="52" spans="1:11" ht="42.75" customHeight="1" x14ac:dyDescent="0.2">
      <c r="A52" s="300" t="s">
        <v>151</v>
      </c>
      <c r="B52" s="300" t="s">
        <v>151</v>
      </c>
      <c r="C52" s="300" t="s">
        <v>154</v>
      </c>
      <c r="D52" s="263" t="s">
        <v>680</v>
      </c>
      <c r="E52" s="426">
        <v>1</v>
      </c>
      <c r="F52" s="294" t="s">
        <v>856</v>
      </c>
      <c r="G52" s="372" t="s">
        <v>836</v>
      </c>
      <c r="H52" s="186" t="s">
        <v>1</v>
      </c>
      <c r="I52" s="588">
        <v>5</v>
      </c>
      <c r="J52" s="299" t="s">
        <v>60</v>
      </c>
      <c r="K52" s="192">
        <v>180</v>
      </c>
    </row>
    <row r="53" spans="1:11" ht="43.5" customHeight="1" x14ac:dyDescent="0.2">
      <c r="A53" s="271" t="s">
        <v>151</v>
      </c>
      <c r="B53" s="271" t="s">
        <v>151</v>
      </c>
      <c r="C53" s="271" t="s">
        <v>155</v>
      </c>
      <c r="D53" s="267" t="s">
        <v>634</v>
      </c>
      <c r="E53" s="426">
        <v>1</v>
      </c>
      <c r="F53" s="227" t="s">
        <v>857</v>
      </c>
      <c r="G53" s="372" t="s">
        <v>836</v>
      </c>
      <c r="H53" s="267" t="s">
        <v>1</v>
      </c>
      <c r="I53" s="588">
        <v>2.5</v>
      </c>
      <c r="J53" s="273" t="s">
        <v>391</v>
      </c>
      <c r="K53" s="192">
        <v>6</v>
      </c>
    </row>
    <row r="54" spans="1:11" ht="25.5" hidden="1" customHeight="1" x14ac:dyDescent="0.2">
      <c r="A54" s="685" t="s">
        <v>151</v>
      </c>
      <c r="B54" s="685" t="s">
        <v>151</v>
      </c>
      <c r="C54" s="685" t="s">
        <v>156</v>
      </c>
      <c r="D54" s="885" t="s">
        <v>537</v>
      </c>
      <c r="E54" s="811" t="s">
        <v>190</v>
      </c>
      <c r="F54" s="698" t="s">
        <v>751</v>
      </c>
      <c r="G54" s="698" t="s">
        <v>836</v>
      </c>
      <c r="H54" s="186" t="s">
        <v>1</v>
      </c>
      <c r="I54" s="588">
        <v>0</v>
      </c>
      <c r="J54" s="878" t="s">
        <v>538</v>
      </c>
      <c r="K54" s="886">
        <v>1</v>
      </c>
    </row>
    <row r="55" spans="1:11" ht="24.75" hidden="1" customHeight="1" x14ac:dyDescent="0.2">
      <c r="A55" s="685"/>
      <c r="B55" s="685"/>
      <c r="C55" s="685"/>
      <c r="D55" s="885"/>
      <c r="E55" s="811"/>
      <c r="F55" s="698"/>
      <c r="G55" s="698"/>
      <c r="H55" s="186" t="s">
        <v>15</v>
      </c>
      <c r="I55" s="588">
        <v>0</v>
      </c>
      <c r="J55" s="878"/>
      <c r="K55" s="886"/>
    </row>
    <row r="56" spans="1:11" ht="36.75" customHeight="1" x14ac:dyDescent="0.2">
      <c r="A56" s="297" t="s">
        <v>151</v>
      </c>
      <c r="B56" s="297" t="s">
        <v>151</v>
      </c>
      <c r="C56" s="297" t="s">
        <v>157</v>
      </c>
      <c r="D56" s="186" t="s">
        <v>1015</v>
      </c>
      <c r="E56" s="291" t="s">
        <v>190</v>
      </c>
      <c r="F56" s="227" t="s">
        <v>751</v>
      </c>
      <c r="G56" s="227" t="s">
        <v>836</v>
      </c>
      <c r="H56" s="186" t="s">
        <v>15</v>
      </c>
      <c r="I56" s="588">
        <v>1.9</v>
      </c>
      <c r="J56" s="273" t="s">
        <v>1016</v>
      </c>
      <c r="K56" s="192">
        <v>100</v>
      </c>
    </row>
    <row r="57" spans="1:11" ht="15.75" customHeight="1" x14ac:dyDescent="0.2">
      <c r="A57" s="120" t="s">
        <v>151</v>
      </c>
      <c r="B57" s="120" t="s">
        <v>151</v>
      </c>
      <c r="C57" s="644" t="s">
        <v>194</v>
      </c>
      <c r="D57" s="644"/>
      <c r="E57" s="644"/>
      <c r="F57" s="644"/>
      <c r="G57" s="644"/>
      <c r="H57" s="644"/>
      <c r="I57" s="546">
        <f>SUM(I48:I56)</f>
        <v>211.4</v>
      </c>
      <c r="J57" s="304"/>
      <c r="K57" s="301"/>
    </row>
    <row r="58" spans="1:11" ht="20.25" customHeight="1" x14ac:dyDescent="0.2">
      <c r="A58" s="120" t="s">
        <v>151</v>
      </c>
      <c r="B58" s="644" t="s">
        <v>145</v>
      </c>
      <c r="C58" s="644"/>
      <c r="D58" s="644"/>
      <c r="E58" s="644"/>
      <c r="F58" s="644"/>
      <c r="G58" s="644"/>
      <c r="H58" s="644"/>
      <c r="I58" s="546">
        <f>+I57+I46</f>
        <v>2913.7000000000003</v>
      </c>
      <c r="J58" s="304"/>
      <c r="K58" s="301"/>
    </row>
    <row r="59" spans="1:11" ht="22.5" customHeight="1" x14ac:dyDescent="0.2">
      <c r="A59" s="876" t="s">
        <v>146</v>
      </c>
      <c r="B59" s="876"/>
      <c r="C59" s="876"/>
      <c r="D59" s="876"/>
      <c r="E59" s="876"/>
      <c r="F59" s="876"/>
      <c r="G59" s="876"/>
      <c r="H59" s="876"/>
      <c r="I59" s="547">
        <f>+I58+I34</f>
        <v>3260.1000000000004</v>
      </c>
      <c r="J59" s="195"/>
      <c r="K59" s="231"/>
    </row>
    <row r="60" spans="1:11" ht="18" customHeight="1" x14ac:dyDescent="0.2">
      <c r="A60" s="678" t="s">
        <v>165</v>
      </c>
      <c r="B60" s="678"/>
      <c r="C60" s="678"/>
      <c r="D60" s="678"/>
      <c r="E60" s="678"/>
      <c r="F60" s="678"/>
      <c r="G60" s="678"/>
      <c r="H60" s="678"/>
      <c r="I60" s="71">
        <f>+I59-I61-I68</f>
        <v>0</v>
      </c>
      <c r="J60" s="195"/>
      <c r="K60" s="231"/>
    </row>
    <row r="61" spans="1:11" ht="16.5" customHeight="1" x14ac:dyDescent="0.2">
      <c r="A61" s="877" t="s">
        <v>17</v>
      </c>
      <c r="B61" s="877"/>
      <c r="C61" s="877"/>
      <c r="D61" s="877"/>
      <c r="E61" s="877"/>
      <c r="F61" s="877"/>
      <c r="G61" s="877"/>
      <c r="H61" s="877"/>
      <c r="I61" s="548">
        <f t="shared" ref="I61" si="1">SUM(I62:I67)</f>
        <v>2705.1000000000004</v>
      </c>
      <c r="J61" s="195"/>
      <c r="K61" s="231"/>
    </row>
    <row r="62" spans="1:11" ht="13.5" customHeight="1" x14ac:dyDescent="0.2">
      <c r="A62" s="874" t="s">
        <v>208</v>
      </c>
      <c r="B62" s="874"/>
      <c r="C62" s="874"/>
      <c r="D62" s="874"/>
      <c r="E62" s="874"/>
      <c r="F62" s="874"/>
      <c r="G62" s="874"/>
      <c r="H62" s="874"/>
      <c r="I62" s="124">
        <f>+I53+I52+I51+I48+I40+I39+I38+I37+I54+I43+I44+I45</f>
        <v>2326.8000000000002</v>
      </c>
      <c r="J62" s="557">
        <f>+I62+I64</f>
        <v>2695</v>
      </c>
      <c r="K62" s="231"/>
    </row>
    <row r="63" spans="1:11" ht="13.5" customHeight="1" x14ac:dyDescent="0.2">
      <c r="A63" s="874" t="s">
        <v>209</v>
      </c>
      <c r="B63" s="874"/>
      <c r="C63" s="874"/>
      <c r="D63" s="874"/>
      <c r="E63" s="874"/>
      <c r="F63" s="874"/>
      <c r="G63" s="874"/>
      <c r="H63" s="874"/>
      <c r="I63" s="124">
        <f>+I55+I14+I56</f>
        <v>10.1</v>
      </c>
      <c r="J63" s="557"/>
      <c r="K63" s="231"/>
    </row>
    <row r="64" spans="1:11" ht="13.5" customHeight="1" x14ac:dyDescent="0.2">
      <c r="A64" s="874" t="s">
        <v>210</v>
      </c>
      <c r="B64" s="874"/>
      <c r="C64" s="874"/>
      <c r="D64" s="874"/>
      <c r="E64" s="874"/>
      <c r="F64" s="874"/>
      <c r="G64" s="874"/>
      <c r="H64" s="874"/>
      <c r="I64" s="124">
        <f>+I32+I31+I30+I27+I24+I21+I16+I11+I50</f>
        <v>368.20000000000005</v>
      </c>
      <c r="J64" s="557"/>
      <c r="K64" s="231"/>
    </row>
    <row r="65" spans="1:11" ht="13.5" customHeight="1" x14ac:dyDescent="0.2">
      <c r="A65" s="874" t="s">
        <v>211</v>
      </c>
      <c r="B65" s="874"/>
      <c r="C65" s="874"/>
      <c r="D65" s="874"/>
      <c r="E65" s="874"/>
      <c r="F65" s="874"/>
      <c r="G65" s="874"/>
      <c r="H65" s="874"/>
      <c r="I65" s="124"/>
      <c r="J65" s="557"/>
      <c r="K65" s="231"/>
    </row>
    <row r="66" spans="1:11" ht="13.5" customHeight="1" x14ac:dyDescent="0.2">
      <c r="A66" s="874" t="s">
        <v>212</v>
      </c>
      <c r="B66" s="874"/>
      <c r="C66" s="874"/>
      <c r="D66" s="874"/>
      <c r="E66" s="874"/>
      <c r="F66" s="874"/>
      <c r="G66" s="874"/>
      <c r="H66" s="874"/>
      <c r="I66" s="124">
        <f>+I41</f>
        <v>0</v>
      </c>
      <c r="J66" s="557"/>
      <c r="K66" s="231"/>
    </row>
    <row r="67" spans="1:11" ht="13.5" customHeight="1" x14ac:dyDescent="0.2">
      <c r="A67" s="874" t="s">
        <v>213</v>
      </c>
      <c r="B67" s="874"/>
      <c r="C67" s="874"/>
      <c r="D67" s="874"/>
      <c r="E67" s="874"/>
      <c r="F67" s="874"/>
      <c r="G67" s="874"/>
      <c r="H67" s="874"/>
      <c r="I67" s="124"/>
      <c r="J67" s="195"/>
      <c r="K67" s="231"/>
    </row>
    <row r="68" spans="1:11" ht="13.5" customHeight="1" x14ac:dyDescent="0.2">
      <c r="A68" s="875" t="s">
        <v>16</v>
      </c>
      <c r="B68" s="875"/>
      <c r="C68" s="875"/>
      <c r="D68" s="875"/>
      <c r="E68" s="875"/>
      <c r="F68" s="875"/>
      <c r="G68" s="875"/>
      <c r="H68" s="875"/>
      <c r="I68" s="548">
        <f t="shared" ref="I68" si="2">SUM(I69:I72)</f>
        <v>555</v>
      </c>
      <c r="J68" s="195"/>
      <c r="K68" s="231"/>
    </row>
    <row r="69" spans="1:11" ht="13.5" customHeight="1" x14ac:dyDescent="0.2">
      <c r="A69" s="874" t="s">
        <v>214</v>
      </c>
      <c r="B69" s="874"/>
      <c r="C69" s="874"/>
      <c r="D69" s="874"/>
      <c r="E69" s="874"/>
      <c r="F69" s="874"/>
      <c r="G69" s="874"/>
      <c r="H69" s="874"/>
      <c r="I69" s="124">
        <f>+I49+I42</f>
        <v>555</v>
      </c>
      <c r="J69" s="195"/>
      <c r="K69" s="231"/>
    </row>
    <row r="70" spans="1:11" ht="13.5" customHeight="1" x14ac:dyDescent="0.2">
      <c r="A70" s="874" t="s">
        <v>215</v>
      </c>
      <c r="B70" s="874"/>
      <c r="C70" s="874"/>
      <c r="D70" s="874"/>
      <c r="E70" s="874"/>
      <c r="F70" s="874"/>
      <c r="G70" s="874"/>
      <c r="H70" s="874"/>
      <c r="I70" s="124"/>
      <c r="J70" s="195"/>
    </row>
    <row r="71" spans="1:11" ht="13.5" customHeight="1" x14ac:dyDescent="0.2">
      <c r="A71" s="874" t="s">
        <v>216</v>
      </c>
      <c r="B71" s="874"/>
      <c r="C71" s="874"/>
      <c r="D71" s="874"/>
      <c r="E71" s="874"/>
      <c r="F71" s="874"/>
      <c r="G71" s="874"/>
      <c r="H71" s="874"/>
      <c r="I71" s="124"/>
      <c r="J71" s="195"/>
    </row>
    <row r="72" spans="1:11" ht="13.5" customHeight="1" x14ac:dyDescent="0.2">
      <c r="A72" s="874" t="s">
        <v>217</v>
      </c>
      <c r="B72" s="874"/>
      <c r="C72" s="874"/>
      <c r="D72" s="874"/>
      <c r="E72" s="874"/>
      <c r="F72" s="874"/>
      <c r="G72" s="874"/>
      <c r="H72" s="874"/>
      <c r="I72" s="549"/>
      <c r="J72" s="195"/>
    </row>
  </sheetData>
  <mergeCells count="97">
    <mergeCell ref="K16:K20"/>
    <mergeCell ref="D21:D23"/>
    <mergeCell ref="C21:C23"/>
    <mergeCell ref="B21:B23"/>
    <mergeCell ref="A21:A23"/>
    <mergeCell ref="K21:K23"/>
    <mergeCell ref="K54:K55"/>
    <mergeCell ref="A11:A15"/>
    <mergeCell ref="B11:B15"/>
    <mergeCell ref="C11:C15"/>
    <mergeCell ref="D11:D15"/>
    <mergeCell ref="J11:J15"/>
    <mergeCell ref="K11:K15"/>
    <mergeCell ref="C36:J36"/>
    <mergeCell ref="B34:H34"/>
    <mergeCell ref="C29:J29"/>
    <mergeCell ref="K40:K42"/>
    <mergeCell ref="K48:K49"/>
    <mergeCell ref="A40:A42"/>
    <mergeCell ref="C48:C49"/>
    <mergeCell ref="C47:J47"/>
    <mergeCell ref="E40:E42"/>
    <mergeCell ref="C57:H57"/>
    <mergeCell ref="A48:A49"/>
    <mergeCell ref="D40:D42"/>
    <mergeCell ref="D54:D55"/>
    <mergeCell ref="C54:C55"/>
    <mergeCell ref="B54:B55"/>
    <mergeCell ref="A54:A55"/>
    <mergeCell ref="J54:J55"/>
    <mergeCell ref="B48:B49"/>
    <mergeCell ref="B40:B42"/>
    <mergeCell ref="B9:J9"/>
    <mergeCell ref="C25:H25"/>
    <mergeCell ref="D16:D20"/>
    <mergeCell ref="G16:G20"/>
    <mergeCell ref="H16:H20"/>
    <mergeCell ref="I16:I20"/>
    <mergeCell ref="J16:J20"/>
    <mergeCell ref="B35:J35"/>
    <mergeCell ref="C26:H26"/>
    <mergeCell ref="C28:H28"/>
    <mergeCell ref="C10:J10"/>
    <mergeCell ref="C40:C42"/>
    <mergeCell ref="J40:J42"/>
    <mergeCell ref="A72:H72"/>
    <mergeCell ref="A66:H66"/>
    <mergeCell ref="B58:H58"/>
    <mergeCell ref="A64:H64"/>
    <mergeCell ref="A65:H65"/>
    <mergeCell ref="A71:H71"/>
    <mergeCell ref="A63:H63"/>
    <mergeCell ref="A69:H69"/>
    <mergeCell ref="A62:H62"/>
    <mergeCell ref="A67:H67"/>
    <mergeCell ref="A70:H70"/>
    <mergeCell ref="A60:H60"/>
    <mergeCell ref="A68:H68"/>
    <mergeCell ref="A59:H59"/>
    <mergeCell ref="A61:H61"/>
    <mergeCell ref="H11:H13"/>
    <mergeCell ref="I11:I13"/>
    <mergeCell ref="I14:I15"/>
    <mergeCell ref="G11:G15"/>
    <mergeCell ref="A8:J8"/>
    <mergeCell ref="H1:K1"/>
    <mergeCell ref="G54:G55"/>
    <mergeCell ref="F54:F55"/>
    <mergeCell ref="E54:E55"/>
    <mergeCell ref="F40:F42"/>
    <mergeCell ref="G40:G42"/>
    <mergeCell ref="J37:J38"/>
    <mergeCell ref="K37:K38"/>
    <mergeCell ref="E48:E49"/>
    <mergeCell ref="F48:F49"/>
    <mergeCell ref="G48:G49"/>
    <mergeCell ref="J48:J49"/>
    <mergeCell ref="C46:H46"/>
    <mergeCell ref="D48:D49"/>
    <mergeCell ref="H21:H23"/>
    <mergeCell ref="F3:F7"/>
    <mergeCell ref="K5:K7"/>
    <mergeCell ref="C33:H33"/>
    <mergeCell ref="A2:J2"/>
    <mergeCell ref="A3:A7"/>
    <mergeCell ref="D3:D7"/>
    <mergeCell ref="B3:B7"/>
    <mergeCell ref="C3:C7"/>
    <mergeCell ref="J4:J7"/>
    <mergeCell ref="H14:H15"/>
    <mergeCell ref="E3:E7"/>
    <mergeCell ref="G3:G7"/>
    <mergeCell ref="I21:I23"/>
    <mergeCell ref="J21:J23"/>
    <mergeCell ref="G21:G23"/>
    <mergeCell ref="H3:H7"/>
    <mergeCell ref="I3:I7"/>
  </mergeCells>
  <phoneticPr fontId="17" type="noConversion"/>
  <pageMargins left="0.19685039370078741" right="0.19685039370078741" top="0.19685039370078741" bottom="0.19685039370078741" header="0" footer="0"/>
  <pageSetup paperSize="9" scale="83"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B0F0"/>
    <pageSetUpPr fitToPage="1"/>
  </sheetPr>
  <dimension ref="A1:K51"/>
  <sheetViews>
    <sheetView zoomScale="85" zoomScaleNormal="85" workbookViewId="0">
      <pane ySplit="8" topLeftCell="A9" activePane="bottomLeft" state="frozen"/>
      <selection sqref="A1:XFD1"/>
      <selection pane="bottomLeft" activeCell="I4" sqref="I4:I8"/>
    </sheetView>
  </sheetViews>
  <sheetFormatPr defaultColWidth="9.140625" defaultRowHeight="12.75" x14ac:dyDescent="0.2"/>
  <cols>
    <col min="1" max="3" width="3.5703125" style="125" customWidth="1"/>
    <col min="4" max="4" width="31.85546875" style="125" customWidth="1"/>
    <col min="5" max="5" width="8.7109375" style="468" customWidth="1"/>
    <col min="6" max="6" width="39.7109375" style="466" customWidth="1"/>
    <col min="7" max="7" width="26.42578125" style="466" customWidth="1"/>
    <col min="8" max="8" width="8.140625" style="125" customWidth="1"/>
    <col min="9" max="9" width="11.85546875" style="236" customWidth="1"/>
    <col min="10" max="10" width="31.85546875" style="11" customWidth="1"/>
    <col min="11" max="11" width="7.5703125" style="236" customWidth="1"/>
    <col min="12" max="16384" width="9.140625" style="11"/>
  </cols>
  <sheetData>
    <row r="1" spans="1:11" ht="81" customHeight="1" x14ac:dyDescent="0.2">
      <c r="H1" s="593" t="s">
        <v>1022</v>
      </c>
      <c r="I1" s="593"/>
      <c r="J1" s="593"/>
      <c r="K1" s="593"/>
    </row>
    <row r="2" spans="1:11" ht="17.25" customHeight="1" x14ac:dyDescent="0.2">
      <c r="A2" s="905"/>
      <c r="B2" s="905"/>
      <c r="C2" s="905"/>
      <c r="D2" s="905"/>
      <c r="E2" s="905"/>
      <c r="F2" s="905"/>
      <c r="G2" s="905"/>
      <c r="H2" s="905"/>
      <c r="I2" s="905"/>
      <c r="J2" s="905"/>
      <c r="K2" s="905"/>
    </row>
    <row r="3" spans="1:11" ht="16.5" customHeight="1" x14ac:dyDescent="0.2">
      <c r="A3" s="126"/>
      <c r="B3" s="126"/>
      <c r="C3" s="126"/>
      <c r="D3" s="126"/>
      <c r="E3" s="469"/>
      <c r="F3" s="467"/>
      <c r="G3" s="467"/>
      <c r="H3" s="126"/>
      <c r="I3" s="235"/>
      <c r="J3" s="663"/>
      <c r="K3" s="663"/>
    </row>
    <row r="4" spans="1:11" s="12" customFormat="1" ht="30.75" customHeight="1" x14ac:dyDescent="0.2">
      <c r="A4" s="598" t="s">
        <v>139</v>
      </c>
      <c r="B4" s="598" t="s">
        <v>140</v>
      </c>
      <c r="C4" s="598" t="s">
        <v>141</v>
      </c>
      <c r="D4" s="623" t="s">
        <v>142</v>
      </c>
      <c r="E4" s="600" t="s">
        <v>701</v>
      </c>
      <c r="F4" s="601" t="s">
        <v>702</v>
      </c>
      <c r="G4" s="601" t="s">
        <v>703</v>
      </c>
      <c r="H4" s="598" t="s">
        <v>138</v>
      </c>
      <c r="I4" s="599" t="s">
        <v>712</v>
      </c>
      <c r="J4" s="368" t="s">
        <v>704</v>
      </c>
      <c r="K4" s="368"/>
    </row>
    <row r="5" spans="1:11" s="12" customFormat="1" ht="11.25" customHeight="1" x14ac:dyDescent="0.2">
      <c r="A5" s="598"/>
      <c r="B5" s="598"/>
      <c r="C5" s="598"/>
      <c r="D5" s="623"/>
      <c r="E5" s="600"/>
      <c r="F5" s="601"/>
      <c r="G5" s="601"/>
      <c r="H5" s="598"/>
      <c r="I5" s="599"/>
      <c r="J5" s="599" t="s">
        <v>143</v>
      </c>
      <c r="K5" s="368"/>
    </row>
    <row r="6" spans="1:11" s="12" customFormat="1" ht="39" customHeight="1" x14ac:dyDescent="0.2">
      <c r="A6" s="598"/>
      <c r="B6" s="598"/>
      <c r="C6" s="598"/>
      <c r="D6" s="623"/>
      <c r="E6" s="600"/>
      <c r="F6" s="601"/>
      <c r="G6" s="601"/>
      <c r="H6" s="598"/>
      <c r="I6" s="599"/>
      <c r="J6" s="599"/>
      <c r="K6" s="617" t="s">
        <v>364</v>
      </c>
    </row>
    <row r="7" spans="1:11" s="12" customFormat="1" ht="27" customHeight="1" x14ac:dyDescent="0.2">
      <c r="A7" s="598"/>
      <c r="B7" s="598"/>
      <c r="C7" s="598"/>
      <c r="D7" s="623"/>
      <c r="E7" s="600"/>
      <c r="F7" s="601"/>
      <c r="G7" s="601"/>
      <c r="H7" s="598"/>
      <c r="I7" s="599"/>
      <c r="J7" s="599"/>
      <c r="K7" s="617"/>
    </row>
    <row r="8" spans="1:11" s="12" customFormat="1" ht="69" customHeight="1" x14ac:dyDescent="0.2">
      <c r="A8" s="598"/>
      <c r="B8" s="598"/>
      <c r="C8" s="598"/>
      <c r="D8" s="623"/>
      <c r="E8" s="600"/>
      <c r="F8" s="601"/>
      <c r="G8" s="601"/>
      <c r="H8" s="598"/>
      <c r="I8" s="599"/>
      <c r="J8" s="599"/>
      <c r="K8" s="617"/>
    </row>
    <row r="9" spans="1:11" s="12" customFormat="1" ht="23.25" customHeight="1" x14ac:dyDescent="0.2">
      <c r="A9" s="918" t="s">
        <v>263</v>
      </c>
      <c r="B9" s="919"/>
      <c r="C9" s="919"/>
      <c r="D9" s="919"/>
      <c r="E9" s="919"/>
      <c r="F9" s="919"/>
      <c r="G9" s="919"/>
      <c r="H9" s="919"/>
      <c r="I9" s="919"/>
      <c r="J9" s="920"/>
      <c r="K9" s="283"/>
    </row>
    <row r="10" spans="1:11" s="12" customFormat="1" ht="18" customHeight="1" x14ac:dyDescent="0.2">
      <c r="A10" s="127" t="s">
        <v>150</v>
      </c>
      <c r="B10" s="915" t="s">
        <v>444</v>
      </c>
      <c r="C10" s="916"/>
      <c r="D10" s="916"/>
      <c r="E10" s="916"/>
      <c r="F10" s="916"/>
      <c r="G10" s="916"/>
      <c r="H10" s="916"/>
      <c r="I10" s="916"/>
      <c r="J10" s="916"/>
      <c r="K10" s="916"/>
    </row>
    <row r="11" spans="1:11" s="12" customFormat="1" ht="31.5" customHeight="1" x14ac:dyDescent="0.2">
      <c r="A11" s="127" t="s">
        <v>150</v>
      </c>
      <c r="B11" s="127" t="s">
        <v>150</v>
      </c>
      <c r="C11" s="915" t="s">
        <v>445</v>
      </c>
      <c r="D11" s="916"/>
      <c r="E11" s="916"/>
      <c r="F11" s="916"/>
      <c r="G11" s="916"/>
      <c r="H11" s="916"/>
      <c r="I11" s="916"/>
      <c r="J11" s="916"/>
      <c r="K11" s="916"/>
    </row>
    <row r="12" spans="1:11" ht="45.75" customHeight="1" x14ac:dyDescent="0.2">
      <c r="A12" s="306" t="s">
        <v>150</v>
      </c>
      <c r="B12" s="306" t="s">
        <v>150</v>
      </c>
      <c r="C12" s="306" t="s">
        <v>150</v>
      </c>
      <c r="D12" s="917" t="s">
        <v>446</v>
      </c>
      <c r="E12" s="426">
        <v>1</v>
      </c>
      <c r="F12" s="461" t="s">
        <v>875</v>
      </c>
      <c r="G12" s="906" t="s">
        <v>836</v>
      </c>
      <c r="H12" s="917" t="s">
        <v>15</v>
      </c>
      <c r="I12" s="921">
        <v>78.900000000000006</v>
      </c>
      <c r="J12" s="304" t="s">
        <v>287</v>
      </c>
      <c r="K12" s="304">
        <v>2680</v>
      </c>
    </row>
    <row r="13" spans="1:11" ht="42.75" customHeight="1" x14ac:dyDescent="0.2">
      <c r="A13" s="306"/>
      <c r="B13" s="306"/>
      <c r="C13" s="306"/>
      <c r="D13" s="917"/>
      <c r="E13" s="426">
        <v>2</v>
      </c>
      <c r="F13" s="461" t="s">
        <v>876</v>
      </c>
      <c r="G13" s="907"/>
      <c r="H13" s="917"/>
      <c r="I13" s="921"/>
      <c r="J13" s="304" t="s">
        <v>320</v>
      </c>
      <c r="K13" s="304">
        <v>1750</v>
      </c>
    </row>
    <row r="14" spans="1:11" ht="21" customHeight="1" x14ac:dyDescent="0.2">
      <c r="A14" s="306"/>
      <c r="B14" s="306"/>
      <c r="C14" s="306"/>
      <c r="D14" s="917"/>
      <c r="E14" s="873">
        <v>3</v>
      </c>
      <c r="F14" s="914" t="s">
        <v>877</v>
      </c>
      <c r="G14" s="907"/>
      <c r="H14" s="917"/>
      <c r="I14" s="921"/>
      <c r="J14" s="912" t="s">
        <v>288</v>
      </c>
      <c r="K14" s="912">
        <v>2020</v>
      </c>
    </row>
    <row r="15" spans="1:11" ht="21" customHeight="1" x14ac:dyDescent="0.2">
      <c r="A15" s="306"/>
      <c r="B15" s="306"/>
      <c r="C15" s="306"/>
      <c r="D15" s="917"/>
      <c r="E15" s="873"/>
      <c r="F15" s="914"/>
      <c r="G15" s="907"/>
      <c r="H15" s="917"/>
      <c r="I15" s="921"/>
      <c r="J15" s="912"/>
      <c r="K15" s="912"/>
    </row>
    <row r="16" spans="1:11" ht="20.25" customHeight="1" x14ac:dyDescent="0.2">
      <c r="A16" s="306"/>
      <c r="B16" s="306"/>
      <c r="C16" s="306"/>
      <c r="D16" s="917"/>
      <c r="E16" s="873"/>
      <c r="F16" s="914"/>
      <c r="G16" s="907"/>
      <c r="H16" s="917"/>
      <c r="I16" s="921"/>
      <c r="J16" s="912"/>
      <c r="K16" s="912"/>
    </row>
    <row r="17" spans="1:11" ht="24.75" customHeight="1" x14ac:dyDescent="0.2">
      <c r="A17" s="306"/>
      <c r="B17" s="306"/>
      <c r="C17" s="306"/>
      <c r="D17" s="917"/>
      <c r="E17" s="873"/>
      <c r="F17" s="914"/>
      <c r="G17" s="907"/>
      <c r="H17" s="917"/>
      <c r="I17" s="921"/>
      <c r="J17" s="912"/>
      <c r="K17" s="912"/>
    </row>
    <row r="18" spans="1:11" ht="66.75" customHeight="1" x14ac:dyDescent="0.2">
      <c r="A18" s="306"/>
      <c r="B18" s="306"/>
      <c r="C18" s="306"/>
      <c r="D18" s="917"/>
      <c r="E18" s="426">
        <v>4</v>
      </c>
      <c r="F18" s="461" t="s">
        <v>878</v>
      </c>
      <c r="G18" s="907"/>
      <c r="H18" s="917"/>
      <c r="I18" s="921"/>
      <c r="J18" s="304" t="s">
        <v>289</v>
      </c>
      <c r="K18" s="304">
        <v>30</v>
      </c>
    </row>
    <row r="19" spans="1:11" ht="94.5" customHeight="1" x14ac:dyDescent="0.2">
      <c r="A19" s="306"/>
      <c r="B19" s="306"/>
      <c r="C19" s="306"/>
      <c r="D19" s="917"/>
      <c r="E19" s="426">
        <v>5</v>
      </c>
      <c r="F19" s="461" t="s">
        <v>879</v>
      </c>
      <c r="G19" s="907"/>
      <c r="H19" s="917"/>
      <c r="I19" s="921"/>
      <c r="J19" s="304" t="s">
        <v>290</v>
      </c>
      <c r="K19" s="304">
        <v>90</v>
      </c>
    </row>
    <row r="20" spans="1:11" ht="101.25" customHeight="1" x14ac:dyDescent="0.2">
      <c r="A20" s="306"/>
      <c r="B20" s="306"/>
      <c r="C20" s="306"/>
      <c r="D20" s="917"/>
      <c r="E20" s="426">
        <v>6</v>
      </c>
      <c r="F20" s="461" t="s">
        <v>880</v>
      </c>
      <c r="G20" s="907"/>
      <c r="H20" s="917"/>
      <c r="I20" s="921"/>
      <c r="J20" s="304" t="s">
        <v>291</v>
      </c>
      <c r="K20" s="304">
        <v>55</v>
      </c>
    </row>
    <row r="21" spans="1:11" ht="39.75" customHeight="1" x14ac:dyDescent="0.2">
      <c r="A21" s="306"/>
      <c r="B21" s="306"/>
      <c r="C21" s="306"/>
      <c r="D21" s="917"/>
      <c r="E21" s="426">
        <v>7</v>
      </c>
      <c r="F21" s="461" t="s">
        <v>881</v>
      </c>
      <c r="G21" s="907"/>
      <c r="H21" s="917"/>
      <c r="I21" s="921"/>
      <c r="J21" s="304" t="s">
        <v>105</v>
      </c>
      <c r="K21" s="304">
        <v>125</v>
      </c>
    </row>
    <row r="22" spans="1:11" ht="29.25" customHeight="1" x14ac:dyDescent="0.2">
      <c r="A22" s="306"/>
      <c r="B22" s="306"/>
      <c r="C22" s="306"/>
      <c r="D22" s="917"/>
      <c r="E22" s="426">
        <v>8</v>
      </c>
      <c r="F22" s="461" t="s">
        <v>882</v>
      </c>
      <c r="G22" s="907"/>
      <c r="H22" s="917"/>
      <c r="I22" s="921"/>
      <c r="J22" s="304" t="s">
        <v>397</v>
      </c>
      <c r="K22" s="304">
        <v>50</v>
      </c>
    </row>
    <row r="23" spans="1:11" ht="40.5" customHeight="1" x14ac:dyDescent="0.2">
      <c r="A23" s="306"/>
      <c r="B23" s="306"/>
      <c r="C23" s="306"/>
      <c r="D23" s="917"/>
      <c r="E23" s="426">
        <v>9</v>
      </c>
      <c r="F23" s="461" t="s">
        <v>883</v>
      </c>
      <c r="G23" s="907"/>
      <c r="H23" s="917"/>
      <c r="I23" s="921"/>
      <c r="J23" s="304" t="s">
        <v>292</v>
      </c>
      <c r="K23" s="304">
        <v>90</v>
      </c>
    </row>
    <row r="24" spans="1:11" ht="58.5" customHeight="1" x14ac:dyDescent="0.2">
      <c r="A24" s="306"/>
      <c r="B24" s="306"/>
      <c r="C24" s="306"/>
      <c r="D24" s="917"/>
      <c r="E24" s="463">
        <v>10</v>
      </c>
      <c r="F24" s="464" t="s">
        <v>884</v>
      </c>
      <c r="G24" s="907"/>
      <c r="H24" s="917"/>
      <c r="I24" s="921"/>
      <c r="J24" s="306" t="s">
        <v>293</v>
      </c>
      <c r="K24" s="171">
        <v>7200</v>
      </c>
    </row>
    <row r="25" spans="1:11" ht="43.5" customHeight="1" x14ac:dyDescent="0.2">
      <c r="A25" s="306"/>
      <c r="B25" s="306"/>
      <c r="C25" s="306"/>
      <c r="D25" s="917"/>
      <c r="E25" s="463">
        <v>11</v>
      </c>
      <c r="F25" s="464" t="s">
        <v>885</v>
      </c>
      <c r="G25" s="908"/>
      <c r="H25" s="917"/>
      <c r="I25" s="921"/>
      <c r="J25" s="306" t="s">
        <v>294</v>
      </c>
      <c r="K25" s="171">
        <v>800</v>
      </c>
    </row>
    <row r="26" spans="1:11" ht="29.25" customHeight="1" x14ac:dyDescent="0.2">
      <c r="A26" s="128" t="s">
        <v>150</v>
      </c>
      <c r="B26" s="128" t="s">
        <v>150</v>
      </c>
      <c r="C26" s="128" t="s">
        <v>151</v>
      </c>
      <c r="D26" s="306" t="s">
        <v>318</v>
      </c>
      <c r="E26" s="463">
        <v>1</v>
      </c>
      <c r="F26" s="464" t="s">
        <v>729</v>
      </c>
      <c r="G26" s="464" t="s">
        <v>790</v>
      </c>
      <c r="H26" s="306" t="s">
        <v>15</v>
      </c>
      <c r="I26" s="387">
        <v>22.1</v>
      </c>
      <c r="J26" s="129" t="s">
        <v>319</v>
      </c>
      <c r="K26" s="172">
        <v>100</v>
      </c>
    </row>
    <row r="27" spans="1:11" ht="54.75" customHeight="1" x14ac:dyDescent="0.2">
      <c r="A27" s="128" t="s">
        <v>150</v>
      </c>
      <c r="B27" s="128" t="s">
        <v>150</v>
      </c>
      <c r="C27" s="128" t="s">
        <v>152</v>
      </c>
      <c r="D27" s="306" t="s">
        <v>696</v>
      </c>
      <c r="E27" s="400">
        <v>1</v>
      </c>
      <c r="F27" s="372" t="s">
        <v>886</v>
      </c>
      <c r="G27" s="227" t="s">
        <v>836</v>
      </c>
      <c r="H27" s="306" t="s">
        <v>1</v>
      </c>
      <c r="I27" s="387">
        <v>3</v>
      </c>
      <c r="J27" s="258" t="s">
        <v>207</v>
      </c>
      <c r="K27" s="172">
        <v>1</v>
      </c>
    </row>
    <row r="28" spans="1:11" ht="21" customHeight="1" x14ac:dyDescent="0.2">
      <c r="A28" s="306" t="s">
        <v>150</v>
      </c>
      <c r="B28" s="306" t="s">
        <v>150</v>
      </c>
      <c r="C28" s="913" t="s">
        <v>144</v>
      </c>
      <c r="D28" s="913"/>
      <c r="E28" s="913"/>
      <c r="F28" s="913"/>
      <c r="G28" s="913"/>
      <c r="H28" s="913"/>
      <c r="I28" s="232">
        <f t="shared" ref="I28" si="0">+I12+I26+I27</f>
        <v>104</v>
      </c>
      <c r="J28" s="127"/>
      <c r="K28" s="305"/>
    </row>
    <row r="29" spans="1:11" ht="34.5" customHeight="1" x14ac:dyDescent="0.2">
      <c r="A29" s="306" t="s">
        <v>150</v>
      </c>
      <c r="B29" s="306" t="s">
        <v>151</v>
      </c>
      <c r="C29" s="915" t="s">
        <v>443</v>
      </c>
      <c r="D29" s="916"/>
      <c r="E29" s="916"/>
      <c r="F29" s="916"/>
      <c r="G29" s="916"/>
      <c r="H29" s="916"/>
      <c r="I29" s="916"/>
      <c r="J29" s="916"/>
      <c r="K29" s="916"/>
    </row>
    <row r="30" spans="1:11" ht="56.25" customHeight="1" x14ac:dyDescent="0.2">
      <c r="A30" s="306" t="s">
        <v>150</v>
      </c>
      <c r="B30" s="306" t="s">
        <v>151</v>
      </c>
      <c r="C30" s="306" t="s">
        <v>150</v>
      </c>
      <c r="D30" s="896" t="s">
        <v>174</v>
      </c>
      <c r="E30" s="290" t="s">
        <v>190</v>
      </c>
      <c r="F30" s="372" t="s">
        <v>887</v>
      </c>
      <c r="G30" s="906" t="s">
        <v>836</v>
      </c>
      <c r="H30" s="899" t="s">
        <v>15</v>
      </c>
      <c r="I30" s="902">
        <v>359.9</v>
      </c>
      <c r="J30" s="899" t="s">
        <v>200</v>
      </c>
      <c r="K30" s="909">
        <v>40</v>
      </c>
    </row>
    <row r="31" spans="1:11" ht="70.5" customHeight="1" x14ac:dyDescent="0.2">
      <c r="A31" s="306"/>
      <c r="B31" s="306"/>
      <c r="C31" s="306"/>
      <c r="D31" s="897"/>
      <c r="E31" s="290" t="s">
        <v>832</v>
      </c>
      <c r="F31" s="372" t="s">
        <v>888</v>
      </c>
      <c r="G31" s="907"/>
      <c r="H31" s="900"/>
      <c r="I31" s="903"/>
      <c r="J31" s="900"/>
      <c r="K31" s="910"/>
    </row>
    <row r="32" spans="1:11" ht="37.5" customHeight="1" x14ac:dyDescent="0.2">
      <c r="A32" s="306"/>
      <c r="B32" s="306"/>
      <c r="C32" s="306"/>
      <c r="D32" s="898"/>
      <c r="E32" s="290" t="s">
        <v>837</v>
      </c>
      <c r="F32" s="372" t="s">
        <v>889</v>
      </c>
      <c r="G32" s="908"/>
      <c r="H32" s="901"/>
      <c r="I32" s="904"/>
      <c r="J32" s="901"/>
      <c r="K32" s="911"/>
    </row>
    <row r="33" spans="1:11" ht="46.5" customHeight="1" x14ac:dyDescent="0.2">
      <c r="A33" s="131" t="s">
        <v>150</v>
      </c>
      <c r="B33" s="131" t="s">
        <v>151</v>
      </c>
      <c r="C33" s="132" t="s">
        <v>151</v>
      </c>
      <c r="D33" s="306" t="s">
        <v>497</v>
      </c>
      <c r="E33" s="463">
        <v>1</v>
      </c>
      <c r="F33" s="372" t="s">
        <v>890</v>
      </c>
      <c r="G33" s="394" t="s">
        <v>836</v>
      </c>
      <c r="H33" s="306" t="s">
        <v>1</v>
      </c>
      <c r="I33" s="123">
        <v>125</v>
      </c>
      <c r="J33" s="306" t="s">
        <v>53</v>
      </c>
      <c r="K33" s="131">
        <v>15</v>
      </c>
    </row>
    <row r="34" spans="1:11" ht="61.5" hidden="1" customHeight="1" x14ac:dyDescent="0.2">
      <c r="A34" s="131" t="s">
        <v>150</v>
      </c>
      <c r="B34" s="131" t="s">
        <v>151</v>
      </c>
      <c r="C34" s="132" t="s">
        <v>152</v>
      </c>
      <c r="D34" s="306" t="s">
        <v>616</v>
      </c>
      <c r="E34" s="463"/>
      <c r="F34" s="464"/>
      <c r="G34" s="464"/>
      <c r="H34" s="306" t="s">
        <v>4</v>
      </c>
      <c r="I34" s="123"/>
      <c r="J34" s="306" t="s">
        <v>684</v>
      </c>
      <c r="K34" s="131"/>
    </row>
    <row r="35" spans="1:11" ht="47.25" customHeight="1" x14ac:dyDescent="0.2">
      <c r="A35" s="385" t="s">
        <v>150</v>
      </c>
      <c r="B35" s="385" t="s">
        <v>151</v>
      </c>
      <c r="C35" s="386" t="s">
        <v>153</v>
      </c>
      <c r="D35" s="384" t="s">
        <v>643</v>
      </c>
      <c r="E35" s="463">
        <v>1</v>
      </c>
      <c r="F35" s="372" t="s">
        <v>890</v>
      </c>
      <c r="G35" s="394" t="s">
        <v>836</v>
      </c>
      <c r="H35" s="182" t="s">
        <v>1</v>
      </c>
      <c r="I35" s="123">
        <v>14</v>
      </c>
      <c r="J35" s="384" t="s">
        <v>964</v>
      </c>
      <c r="K35" s="385">
        <v>3</v>
      </c>
    </row>
    <row r="36" spans="1:11" ht="18.75" customHeight="1" x14ac:dyDescent="0.2">
      <c r="A36" s="130" t="s">
        <v>150</v>
      </c>
      <c r="B36" s="305" t="s">
        <v>151</v>
      </c>
      <c r="C36" s="913" t="s">
        <v>144</v>
      </c>
      <c r="D36" s="913"/>
      <c r="E36" s="913"/>
      <c r="F36" s="913"/>
      <c r="G36" s="913"/>
      <c r="H36" s="913"/>
      <c r="I36" s="232">
        <f>SUM(I30:I35)</f>
        <v>498.9</v>
      </c>
      <c r="J36" s="306"/>
      <c r="K36" s="130"/>
    </row>
    <row r="37" spans="1:11" ht="15.75" customHeight="1" x14ac:dyDescent="0.2">
      <c r="A37" s="130" t="s">
        <v>150</v>
      </c>
      <c r="B37" s="913" t="s">
        <v>145</v>
      </c>
      <c r="C37" s="913"/>
      <c r="D37" s="913"/>
      <c r="E37" s="913"/>
      <c r="F37" s="913"/>
      <c r="G37" s="913"/>
      <c r="H37" s="913"/>
      <c r="I37" s="232">
        <f>+I36+I28</f>
        <v>602.9</v>
      </c>
      <c r="J37" s="306"/>
      <c r="K37" s="130"/>
    </row>
    <row r="38" spans="1:11" ht="20.25" customHeight="1" x14ac:dyDescent="0.2">
      <c r="A38" s="922" t="s">
        <v>146</v>
      </c>
      <c r="B38" s="922"/>
      <c r="C38" s="922"/>
      <c r="D38" s="922"/>
      <c r="E38" s="922"/>
      <c r="F38" s="922"/>
      <c r="G38" s="922"/>
      <c r="H38" s="922"/>
      <c r="I38" s="496">
        <f t="shared" ref="I38" si="1">+I37</f>
        <v>602.9</v>
      </c>
      <c r="J38" s="233"/>
      <c r="K38" s="234"/>
    </row>
    <row r="39" spans="1:11" ht="13.5" customHeight="1" x14ac:dyDescent="0.2">
      <c r="A39" s="678" t="s">
        <v>165</v>
      </c>
      <c r="B39" s="678"/>
      <c r="C39" s="678"/>
      <c r="D39" s="678"/>
      <c r="E39" s="678"/>
      <c r="F39" s="678"/>
      <c r="G39" s="678"/>
      <c r="H39" s="678"/>
      <c r="I39" s="581">
        <f>+I38-I40</f>
        <v>0</v>
      </c>
      <c r="J39" s="233"/>
      <c r="K39" s="235"/>
    </row>
    <row r="40" spans="1:11" ht="18" customHeight="1" x14ac:dyDescent="0.2">
      <c r="A40" s="923" t="s">
        <v>17</v>
      </c>
      <c r="B40" s="923"/>
      <c r="C40" s="923"/>
      <c r="D40" s="923"/>
      <c r="E40" s="923"/>
      <c r="F40" s="923"/>
      <c r="G40" s="923"/>
      <c r="H40" s="923"/>
      <c r="I40" s="496">
        <f t="shared" ref="I40" si="2">+I41+I42</f>
        <v>602.9</v>
      </c>
      <c r="J40" s="233"/>
      <c r="K40" s="235"/>
    </row>
    <row r="41" spans="1:11" ht="12.75" customHeight="1" x14ac:dyDescent="0.2">
      <c r="A41" s="874" t="s">
        <v>208</v>
      </c>
      <c r="B41" s="874"/>
      <c r="C41" s="874"/>
      <c r="D41" s="874"/>
      <c r="E41" s="874"/>
      <c r="F41" s="874"/>
      <c r="G41" s="874"/>
      <c r="H41" s="874"/>
      <c r="I41" s="387">
        <f>+I33+I35+I27</f>
        <v>142</v>
      </c>
      <c r="J41" s="233"/>
      <c r="K41" s="235"/>
    </row>
    <row r="42" spans="1:11" ht="12.75" customHeight="1" x14ac:dyDescent="0.2">
      <c r="A42" s="874" t="s">
        <v>209</v>
      </c>
      <c r="B42" s="874"/>
      <c r="C42" s="874"/>
      <c r="D42" s="874"/>
      <c r="E42" s="874"/>
      <c r="F42" s="874"/>
      <c r="G42" s="874"/>
      <c r="H42" s="874"/>
      <c r="I42" s="387">
        <f>+I30+I26+I12</f>
        <v>460.9</v>
      </c>
      <c r="J42" s="233"/>
      <c r="K42" s="235"/>
    </row>
    <row r="43" spans="1:11" ht="12.75" customHeight="1" x14ac:dyDescent="0.2">
      <c r="A43" s="874" t="s">
        <v>210</v>
      </c>
      <c r="B43" s="874"/>
      <c r="C43" s="874"/>
      <c r="D43" s="874"/>
      <c r="E43" s="874"/>
      <c r="F43" s="874"/>
      <c r="G43" s="874"/>
      <c r="H43" s="874"/>
      <c r="I43" s="387"/>
      <c r="J43" s="233"/>
      <c r="K43" s="235"/>
    </row>
    <row r="44" spans="1:11" ht="12.75" customHeight="1" x14ac:dyDescent="0.2">
      <c r="A44" s="874" t="s">
        <v>211</v>
      </c>
      <c r="B44" s="874"/>
      <c r="C44" s="874"/>
      <c r="D44" s="874"/>
      <c r="E44" s="874"/>
      <c r="F44" s="874"/>
      <c r="G44" s="874"/>
      <c r="H44" s="874"/>
      <c r="I44" s="387"/>
      <c r="J44" s="233"/>
      <c r="K44" s="235"/>
    </row>
    <row r="45" spans="1:11" ht="12.75" customHeight="1" x14ac:dyDescent="0.2">
      <c r="A45" s="874" t="s">
        <v>212</v>
      </c>
      <c r="B45" s="874"/>
      <c r="C45" s="874"/>
      <c r="D45" s="874"/>
      <c r="E45" s="874"/>
      <c r="F45" s="874"/>
      <c r="G45" s="874"/>
      <c r="H45" s="874"/>
      <c r="I45" s="387"/>
      <c r="J45" s="233"/>
      <c r="K45" s="235"/>
    </row>
    <row r="46" spans="1:11" ht="15" customHeight="1" x14ac:dyDescent="0.2">
      <c r="A46" s="874" t="s">
        <v>213</v>
      </c>
      <c r="B46" s="874"/>
      <c r="C46" s="874"/>
      <c r="D46" s="874"/>
      <c r="E46" s="874"/>
      <c r="F46" s="874"/>
      <c r="G46" s="874"/>
      <c r="H46" s="874"/>
      <c r="I46" s="497"/>
      <c r="J46" s="233"/>
      <c r="K46" s="235"/>
    </row>
    <row r="47" spans="1:11" ht="17.25" customHeight="1" x14ac:dyDescent="0.2">
      <c r="A47" s="924" t="s">
        <v>16</v>
      </c>
      <c r="B47" s="924"/>
      <c r="C47" s="924"/>
      <c r="D47" s="924"/>
      <c r="E47" s="924"/>
      <c r="F47" s="924"/>
      <c r="G47" s="924"/>
      <c r="H47" s="924"/>
      <c r="I47" s="460">
        <f t="shared" ref="I47" si="3">SUM(I48:I51)</f>
        <v>0</v>
      </c>
      <c r="J47" s="233"/>
      <c r="K47" s="235"/>
    </row>
    <row r="48" spans="1:11" ht="12.75" customHeight="1" x14ac:dyDescent="0.2">
      <c r="A48" s="874" t="s">
        <v>214</v>
      </c>
      <c r="B48" s="874"/>
      <c r="C48" s="874"/>
      <c r="D48" s="874"/>
      <c r="E48" s="874"/>
      <c r="F48" s="874"/>
      <c r="G48" s="874"/>
      <c r="H48" s="874"/>
      <c r="I48" s="387"/>
      <c r="J48" s="233"/>
      <c r="K48" s="235"/>
    </row>
    <row r="49" spans="1:11" ht="12.75" customHeight="1" x14ac:dyDescent="0.2">
      <c r="A49" s="874" t="s">
        <v>215</v>
      </c>
      <c r="B49" s="874"/>
      <c r="C49" s="874"/>
      <c r="D49" s="874"/>
      <c r="E49" s="874"/>
      <c r="F49" s="874"/>
      <c r="G49" s="874"/>
      <c r="H49" s="874"/>
      <c r="I49" s="387"/>
      <c r="J49" s="233"/>
      <c r="K49" s="235"/>
    </row>
    <row r="50" spans="1:11" ht="12.75" customHeight="1" x14ac:dyDescent="0.2">
      <c r="A50" s="874" t="s">
        <v>216</v>
      </c>
      <c r="B50" s="874"/>
      <c r="C50" s="874"/>
      <c r="D50" s="874"/>
      <c r="E50" s="874"/>
      <c r="F50" s="874"/>
      <c r="G50" s="874"/>
      <c r="H50" s="874"/>
      <c r="I50" s="387"/>
      <c r="J50" s="233"/>
      <c r="K50" s="235"/>
    </row>
    <row r="51" spans="1:11" ht="12.75" customHeight="1" x14ac:dyDescent="0.2">
      <c r="A51" s="874" t="s">
        <v>217</v>
      </c>
      <c r="B51" s="874"/>
      <c r="C51" s="874"/>
      <c r="D51" s="874"/>
      <c r="E51" s="874"/>
      <c r="F51" s="874"/>
      <c r="G51" s="874"/>
      <c r="H51" s="874"/>
      <c r="I51" s="387"/>
      <c r="J51" s="233"/>
      <c r="K51" s="235"/>
    </row>
  </sheetData>
  <mergeCells count="49">
    <mergeCell ref="A47:H47"/>
    <mergeCell ref="H4:H8"/>
    <mergeCell ref="A46:H46"/>
    <mergeCell ref="J14:J17"/>
    <mergeCell ref="A51:H51"/>
    <mergeCell ref="C36:H36"/>
    <mergeCell ref="A50:H50"/>
    <mergeCell ref="A42:H42"/>
    <mergeCell ref="C29:K29"/>
    <mergeCell ref="A48:H48"/>
    <mergeCell ref="A49:H49"/>
    <mergeCell ref="A38:H38"/>
    <mergeCell ref="A44:H44"/>
    <mergeCell ref="A40:H40"/>
    <mergeCell ref="A43:H43"/>
    <mergeCell ref="A39:H39"/>
    <mergeCell ref="A45:H45"/>
    <mergeCell ref="G30:G32"/>
    <mergeCell ref="A41:H41"/>
    <mergeCell ref="B37:H37"/>
    <mergeCell ref="J3:K3"/>
    <mergeCell ref="F14:F17"/>
    <mergeCell ref="C11:K11"/>
    <mergeCell ref="H12:H25"/>
    <mergeCell ref="A9:J9"/>
    <mergeCell ref="B10:K10"/>
    <mergeCell ref="D12:D25"/>
    <mergeCell ref="I12:I25"/>
    <mergeCell ref="A4:A8"/>
    <mergeCell ref="C4:C8"/>
    <mergeCell ref="B4:B8"/>
    <mergeCell ref="E14:E17"/>
    <mergeCell ref="C28:H28"/>
    <mergeCell ref="H1:K1"/>
    <mergeCell ref="J5:J8"/>
    <mergeCell ref="K6:K8"/>
    <mergeCell ref="G4:G8"/>
    <mergeCell ref="D30:D32"/>
    <mergeCell ref="H30:H32"/>
    <mergeCell ref="J30:J32"/>
    <mergeCell ref="I30:I32"/>
    <mergeCell ref="A2:K2"/>
    <mergeCell ref="D4:D8"/>
    <mergeCell ref="I4:I8"/>
    <mergeCell ref="F4:F8"/>
    <mergeCell ref="E4:E8"/>
    <mergeCell ref="G12:G25"/>
    <mergeCell ref="K30:K32"/>
    <mergeCell ref="K14:K17"/>
  </mergeCells>
  <phoneticPr fontId="17" type="noConversion"/>
  <pageMargins left="0.19685039370078741" right="0.19685039370078741" top="0.59055118110236227" bottom="0.19685039370078741" header="0" footer="0"/>
  <pageSetup paperSize="9" scale="83" fitToHeight="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B0F0"/>
    <pageSetUpPr fitToPage="1"/>
  </sheetPr>
  <dimension ref="A1:K41"/>
  <sheetViews>
    <sheetView zoomScale="85" zoomScaleNormal="85" workbookViewId="0">
      <pane ySplit="8" topLeftCell="A9" activePane="bottomLeft" state="frozen"/>
      <selection sqref="A1:XFD1"/>
      <selection pane="bottomLeft" activeCell="F12" sqref="F12:F17"/>
    </sheetView>
  </sheetViews>
  <sheetFormatPr defaultColWidth="9.140625" defaultRowHeight="12.75" x14ac:dyDescent="0.2"/>
  <cols>
    <col min="1" max="1" width="3.85546875" style="161" customWidth="1"/>
    <col min="2" max="2" width="3.5703125" style="161" customWidth="1"/>
    <col min="3" max="3" width="5.140625" style="161" customWidth="1"/>
    <col min="4" max="4" width="39.7109375" style="161" customWidth="1"/>
    <col min="5" max="5" width="8.140625" style="466" customWidth="1"/>
    <col min="6" max="6" width="35.28515625" style="466" customWidth="1"/>
    <col min="7" max="7" width="23" style="466" customWidth="1"/>
    <col min="8" max="8" width="7.140625" style="466" customWidth="1"/>
    <col min="9" max="9" width="13.28515625" style="134" customWidth="1"/>
    <col min="10" max="10" width="30.140625" style="134" customWidth="1"/>
    <col min="11" max="11" width="5.5703125" style="476" customWidth="1"/>
    <col min="12" max="16384" width="9.140625" style="156"/>
  </cols>
  <sheetData>
    <row r="1" spans="1:11" ht="81.75" customHeight="1" x14ac:dyDescent="0.2">
      <c r="A1" s="133"/>
      <c r="B1" s="133"/>
      <c r="C1" s="133"/>
      <c r="D1" s="133"/>
      <c r="E1" s="470"/>
      <c r="F1" s="470"/>
      <c r="G1" s="470"/>
      <c r="H1" s="593" t="s">
        <v>1019</v>
      </c>
      <c r="I1" s="593"/>
      <c r="J1" s="593"/>
      <c r="K1" s="593"/>
    </row>
    <row r="2" spans="1:11" ht="15.75" customHeight="1" x14ac:dyDescent="0.2">
      <c r="A2" s="943"/>
      <c r="B2" s="943"/>
      <c r="C2" s="943"/>
      <c r="D2" s="943"/>
      <c r="E2" s="943"/>
      <c r="F2" s="943"/>
      <c r="G2" s="943"/>
      <c r="H2" s="943"/>
      <c r="I2" s="943"/>
      <c r="J2" s="943"/>
      <c r="K2" s="943"/>
    </row>
    <row r="3" spans="1:11" ht="12.75" customHeight="1" x14ac:dyDescent="0.25">
      <c r="A3" s="135"/>
      <c r="B3" s="135"/>
      <c r="C3" s="135"/>
      <c r="D3" s="135"/>
      <c r="E3" s="471"/>
      <c r="F3" s="471"/>
      <c r="G3" s="471"/>
      <c r="H3" s="472"/>
      <c r="I3" s="136"/>
      <c r="J3" s="663"/>
      <c r="K3" s="663"/>
    </row>
    <row r="4" spans="1:11" s="157" customFormat="1" ht="27" customHeight="1" x14ac:dyDescent="0.2">
      <c r="A4" s="598" t="s">
        <v>139</v>
      </c>
      <c r="B4" s="598" t="s">
        <v>140</v>
      </c>
      <c r="C4" s="598" t="s">
        <v>141</v>
      </c>
      <c r="D4" s="623" t="s">
        <v>142</v>
      </c>
      <c r="E4" s="600" t="s">
        <v>701</v>
      </c>
      <c r="F4" s="601" t="s">
        <v>702</v>
      </c>
      <c r="G4" s="601" t="s">
        <v>703</v>
      </c>
      <c r="H4" s="600" t="s">
        <v>138</v>
      </c>
      <c r="I4" s="599" t="s">
        <v>712</v>
      </c>
      <c r="J4" s="368" t="s">
        <v>704</v>
      </c>
      <c r="K4" s="368"/>
    </row>
    <row r="5" spans="1:11" s="157" customFormat="1" ht="16.5" customHeight="1" x14ac:dyDescent="0.2">
      <c r="A5" s="598"/>
      <c r="B5" s="598"/>
      <c r="C5" s="598"/>
      <c r="D5" s="623"/>
      <c r="E5" s="600"/>
      <c r="F5" s="601"/>
      <c r="G5" s="601"/>
      <c r="H5" s="600"/>
      <c r="I5" s="599"/>
      <c r="J5" s="599" t="s">
        <v>143</v>
      </c>
      <c r="K5" s="368"/>
    </row>
    <row r="6" spans="1:11" s="157" customFormat="1" ht="15" customHeight="1" x14ac:dyDescent="0.2">
      <c r="A6" s="598"/>
      <c r="B6" s="598"/>
      <c r="C6" s="598"/>
      <c r="D6" s="623"/>
      <c r="E6" s="600"/>
      <c r="F6" s="601"/>
      <c r="G6" s="601"/>
      <c r="H6" s="600"/>
      <c r="I6" s="599"/>
      <c r="J6" s="599"/>
      <c r="K6" s="617" t="s">
        <v>364</v>
      </c>
    </row>
    <row r="7" spans="1:11" s="157" customFormat="1" ht="57" customHeight="1" x14ac:dyDescent="0.2">
      <c r="A7" s="598"/>
      <c r="B7" s="598"/>
      <c r="C7" s="598"/>
      <c r="D7" s="623"/>
      <c r="E7" s="600"/>
      <c r="F7" s="601"/>
      <c r="G7" s="601"/>
      <c r="H7" s="600"/>
      <c r="I7" s="599"/>
      <c r="J7" s="599"/>
      <c r="K7" s="617"/>
    </row>
    <row r="8" spans="1:11" s="157" customFormat="1" ht="45" customHeight="1" x14ac:dyDescent="0.2">
      <c r="A8" s="598"/>
      <c r="B8" s="598"/>
      <c r="C8" s="598"/>
      <c r="D8" s="623"/>
      <c r="E8" s="600"/>
      <c r="F8" s="601"/>
      <c r="G8" s="601"/>
      <c r="H8" s="600"/>
      <c r="I8" s="599"/>
      <c r="J8" s="599"/>
      <c r="K8" s="617"/>
    </row>
    <row r="9" spans="1:11" s="157" customFormat="1" ht="26.25" customHeight="1" x14ac:dyDescent="0.2">
      <c r="A9" s="918" t="s">
        <v>264</v>
      </c>
      <c r="B9" s="919"/>
      <c r="C9" s="919"/>
      <c r="D9" s="919"/>
      <c r="E9" s="919"/>
      <c r="F9" s="919"/>
      <c r="G9" s="919"/>
      <c r="H9" s="919"/>
      <c r="I9" s="919"/>
      <c r="J9" s="919"/>
      <c r="K9" s="919"/>
    </row>
    <row r="10" spans="1:11" ht="18" customHeight="1" x14ac:dyDescent="0.2">
      <c r="A10" s="90" t="s">
        <v>150</v>
      </c>
      <c r="B10" s="709" t="s">
        <v>498</v>
      </c>
      <c r="C10" s="709"/>
      <c r="D10" s="709"/>
      <c r="E10" s="709"/>
      <c r="F10" s="709"/>
      <c r="G10" s="709"/>
      <c r="H10" s="709"/>
      <c r="I10" s="709"/>
      <c r="J10" s="709"/>
      <c r="K10" s="474"/>
    </row>
    <row r="11" spans="1:11" ht="20.25" customHeight="1" x14ac:dyDescent="0.2">
      <c r="A11" s="90" t="s">
        <v>150</v>
      </c>
      <c r="B11" s="272" t="s">
        <v>150</v>
      </c>
      <c r="C11" s="709" t="s">
        <v>106</v>
      </c>
      <c r="D11" s="709"/>
      <c r="E11" s="709"/>
      <c r="F11" s="709"/>
      <c r="G11" s="709"/>
      <c r="H11" s="709"/>
      <c r="I11" s="709"/>
      <c r="J11" s="709"/>
      <c r="K11" s="474"/>
    </row>
    <row r="12" spans="1:11" s="88" customFormat="1" ht="59.25" customHeight="1" x14ac:dyDescent="0.2">
      <c r="A12" s="301" t="s">
        <v>150</v>
      </c>
      <c r="B12" s="301" t="s">
        <v>150</v>
      </c>
      <c r="C12" s="297" t="s">
        <v>150</v>
      </c>
      <c r="D12" s="298" t="s">
        <v>435</v>
      </c>
      <c r="E12" s="668" t="s">
        <v>190</v>
      </c>
      <c r="F12" s="688" t="s">
        <v>717</v>
      </c>
      <c r="G12" s="630" t="s">
        <v>707</v>
      </c>
      <c r="H12" s="630" t="s">
        <v>1</v>
      </c>
      <c r="I12" s="686">
        <v>36</v>
      </c>
      <c r="J12" s="273" t="s">
        <v>345</v>
      </c>
      <c r="K12" s="192">
        <v>900</v>
      </c>
    </row>
    <row r="13" spans="1:11" s="158" customFormat="1" ht="58.5" customHeight="1" x14ac:dyDescent="0.2">
      <c r="A13" s="301" t="s">
        <v>150</v>
      </c>
      <c r="B13" s="301" t="s">
        <v>150</v>
      </c>
      <c r="C13" s="150" t="s">
        <v>235</v>
      </c>
      <c r="D13" s="137" t="s">
        <v>434</v>
      </c>
      <c r="E13" s="895"/>
      <c r="F13" s="872"/>
      <c r="G13" s="804"/>
      <c r="H13" s="804"/>
      <c r="I13" s="944"/>
      <c r="J13" s="473" t="s">
        <v>555</v>
      </c>
      <c r="K13" s="465">
        <v>300</v>
      </c>
    </row>
    <row r="14" spans="1:11" s="158" customFormat="1" ht="33.75" customHeight="1" x14ac:dyDescent="0.2">
      <c r="A14" s="301" t="s">
        <v>150</v>
      </c>
      <c r="B14" s="301" t="s">
        <v>150</v>
      </c>
      <c r="C14" s="150" t="s">
        <v>236</v>
      </c>
      <c r="D14" s="137" t="s">
        <v>556</v>
      </c>
      <c r="E14" s="895"/>
      <c r="F14" s="872"/>
      <c r="G14" s="804"/>
      <c r="H14" s="804"/>
      <c r="I14" s="944"/>
      <c r="J14" s="159" t="s">
        <v>439</v>
      </c>
      <c r="K14" s="465">
        <v>110</v>
      </c>
    </row>
    <row r="15" spans="1:11" s="158" customFormat="1" ht="46.5" customHeight="1" x14ac:dyDescent="0.2">
      <c r="A15" s="301" t="s">
        <v>150</v>
      </c>
      <c r="B15" s="301" t="s">
        <v>150</v>
      </c>
      <c r="C15" s="150" t="s">
        <v>237</v>
      </c>
      <c r="D15" s="137" t="s">
        <v>436</v>
      </c>
      <c r="E15" s="895"/>
      <c r="F15" s="872"/>
      <c r="G15" s="804"/>
      <c r="H15" s="804"/>
      <c r="I15" s="944"/>
      <c r="J15" s="473" t="s">
        <v>557</v>
      </c>
      <c r="K15" s="465">
        <v>10</v>
      </c>
    </row>
    <row r="16" spans="1:11" s="158" customFormat="1" ht="39" customHeight="1" x14ac:dyDescent="0.2">
      <c r="A16" s="301" t="s">
        <v>150</v>
      </c>
      <c r="B16" s="301" t="s">
        <v>150</v>
      </c>
      <c r="C16" s="150" t="s">
        <v>241</v>
      </c>
      <c r="D16" s="137" t="s">
        <v>437</v>
      </c>
      <c r="E16" s="895"/>
      <c r="F16" s="872"/>
      <c r="G16" s="804"/>
      <c r="H16" s="804"/>
      <c r="I16" s="944"/>
      <c r="J16" s="947" t="s">
        <v>440</v>
      </c>
      <c r="K16" s="945">
        <v>2</v>
      </c>
    </row>
    <row r="17" spans="1:11" s="158" customFormat="1" ht="45" customHeight="1" x14ac:dyDescent="0.2">
      <c r="A17" s="301" t="s">
        <v>150</v>
      </c>
      <c r="B17" s="301" t="s">
        <v>150</v>
      </c>
      <c r="C17" s="150" t="s">
        <v>306</v>
      </c>
      <c r="D17" s="137" t="s">
        <v>558</v>
      </c>
      <c r="E17" s="669"/>
      <c r="F17" s="689"/>
      <c r="G17" s="631"/>
      <c r="H17" s="631"/>
      <c r="I17" s="687"/>
      <c r="J17" s="948"/>
      <c r="K17" s="946"/>
    </row>
    <row r="18" spans="1:11" s="88" customFormat="1" ht="30.75" customHeight="1" x14ac:dyDescent="0.2">
      <c r="A18" s="867" t="s">
        <v>150</v>
      </c>
      <c r="B18" s="867" t="s">
        <v>150</v>
      </c>
      <c r="C18" s="674" t="s">
        <v>151</v>
      </c>
      <c r="D18" s="941" t="s">
        <v>438</v>
      </c>
      <c r="E18" s="632" t="s">
        <v>190</v>
      </c>
      <c r="F18" s="688" t="s">
        <v>717</v>
      </c>
      <c r="G18" s="630" t="s">
        <v>707</v>
      </c>
      <c r="H18" s="461" t="s">
        <v>74</v>
      </c>
      <c r="I18" s="91">
        <v>32.700000000000003</v>
      </c>
      <c r="J18" s="653" t="s">
        <v>432</v>
      </c>
      <c r="K18" s="640">
        <v>49</v>
      </c>
    </row>
    <row r="19" spans="1:11" s="88" customFormat="1" ht="30" customHeight="1" x14ac:dyDescent="0.2">
      <c r="A19" s="869"/>
      <c r="B19" s="869"/>
      <c r="C19" s="675"/>
      <c r="D19" s="942"/>
      <c r="E19" s="633"/>
      <c r="F19" s="689"/>
      <c r="G19" s="631"/>
      <c r="H19" s="461" t="s">
        <v>1</v>
      </c>
      <c r="I19" s="91">
        <v>70</v>
      </c>
      <c r="J19" s="654"/>
      <c r="K19" s="641"/>
    </row>
    <row r="20" spans="1:11" s="88" customFormat="1" ht="62.25" customHeight="1" x14ac:dyDescent="0.2">
      <c r="A20" s="304" t="s">
        <v>150</v>
      </c>
      <c r="B20" s="299" t="s">
        <v>150</v>
      </c>
      <c r="C20" s="297" t="s">
        <v>152</v>
      </c>
      <c r="D20" s="279" t="s">
        <v>433</v>
      </c>
      <c r="E20" s="290" t="s">
        <v>190</v>
      </c>
      <c r="F20" s="227" t="s">
        <v>717</v>
      </c>
      <c r="G20" s="289" t="s">
        <v>707</v>
      </c>
      <c r="H20" s="461" t="s">
        <v>1</v>
      </c>
      <c r="I20" s="71">
        <v>3</v>
      </c>
      <c r="J20" s="191" t="s">
        <v>659</v>
      </c>
      <c r="K20" s="192">
        <v>1</v>
      </c>
    </row>
    <row r="21" spans="1:11" ht="17.25" customHeight="1" x14ac:dyDescent="0.2">
      <c r="A21" s="138" t="s">
        <v>150</v>
      </c>
      <c r="B21" s="139" t="s">
        <v>150</v>
      </c>
      <c r="C21" s="940" t="s">
        <v>144</v>
      </c>
      <c r="D21" s="940"/>
      <c r="E21" s="940"/>
      <c r="F21" s="940"/>
      <c r="G21" s="940"/>
      <c r="H21" s="940"/>
      <c r="I21" s="140">
        <f t="shared" ref="I21" si="0">SUM(I12:I20)</f>
        <v>141.69999999999999</v>
      </c>
      <c r="J21" s="141"/>
      <c r="K21" s="474"/>
    </row>
    <row r="22" spans="1:11" ht="15.75" customHeight="1" x14ac:dyDescent="0.2">
      <c r="A22" s="138" t="s">
        <v>150</v>
      </c>
      <c r="B22" s="939" t="s">
        <v>145</v>
      </c>
      <c r="C22" s="939"/>
      <c r="D22" s="939"/>
      <c r="E22" s="939"/>
      <c r="F22" s="939"/>
      <c r="G22" s="939"/>
      <c r="H22" s="939"/>
      <c r="I22" s="142">
        <f t="shared" ref="I22" si="1">+I21</f>
        <v>141.69999999999999</v>
      </c>
      <c r="J22" s="141"/>
      <c r="K22" s="474"/>
    </row>
    <row r="23" spans="1:11" s="88" customFormat="1" ht="18.75" customHeight="1" x14ac:dyDescent="0.2">
      <c r="A23" s="90" t="s">
        <v>151</v>
      </c>
      <c r="B23" s="880" t="s">
        <v>442</v>
      </c>
      <c r="C23" s="880"/>
      <c r="D23" s="880"/>
      <c r="E23" s="880"/>
      <c r="F23" s="880"/>
      <c r="G23" s="880"/>
      <c r="H23" s="880"/>
      <c r="I23" s="880"/>
      <c r="J23" s="880"/>
      <c r="K23" s="301"/>
    </row>
    <row r="24" spans="1:11" s="88" customFormat="1" ht="21" customHeight="1" x14ac:dyDescent="0.2">
      <c r="A24" s="90" t="s">
        <v>151</v>
      </c>
      <c r="B24" s="90" t="s">
        <v>150</v>
      </c>
      <c r="C24" s="880" t="s">
        <v>441</v>
      </c>
      <c r="D24" s="880"/>
      <c r="E24" s="880"/>
      <c r="F24" s="880"/>
      <c r="G24" s="880"/>
      <c r="H24" s="880"/>
      <c r="I24" s="880"/>
      <c r="J24" s="880"/>
      <c r="K24" s="301"/>
    </row>
    <row r="25" spans="1:11" ht="72" customHeight="1" x14ac:dyDescent="0.2">
      <c r="A25" s="173" t="s">
        <v>151</v>
      </c>
      <c r="B25" s="173" t="s">
        <v>150</v>
      </c>
      <c r="C25" s="297" t="s">
        <v>151</v>
      </c>
      <c r="D25" s="173" t="s">
        <v>559</v>
      </c>
      <c r="E25" s="291" t="s">
        <v>190</v>
      </c>
      <c r="F25" s="403" t="s">
        <v>991</v>
      </c>
      <c r="G25" s="403" t="s">
        <v>758</v>
      </c>
      <c r="H25" s="403" t="s">
        <v>15</v>
      </c>
      <c r="I25" s="71">
        <v>47.5</v>
      </c>
      <c r="J25" s="273" t="s">
        <v>992</v>
      </c>
      <c r="K25" s="271" t="s">
        <v>993</v>
      </c>
    </row>
    <row r="26" spans="1:11" ht="17.25" customHeight="1" x14ac:dyDescent="0.2">
      <c r="A26" s="90" t="s">
        <v>152</v>
      </c>
      <c r="B26" s="90" t="s">
        <v>150</v>
      </c>
      <c r="C26" s="938" t="s">
        <v>144</v>
      </c>
      <c r="D26" s="938"/>
      <c r="E26" s="938"/>
      <c r="F26" s="938"/>
      <c r="G26" s="938"/>
      <c r="H26" s="938"/>
      <c r="I26" s="106">
        <f>SUM(I25:I25)</f>
        <v>47.5</v>
      </c>
      <c r="J26" s="273"/>
      <c r="K26" s="474"/>
    </row>
    <row r="27" spans="1:11" s="160" customFormat="1" ht="15.75" customHeight="1" x14ac:dyDescent="0.2">
      <c r="A27" s="89" t="s">
        <v>152</v>
      </c>
      <c r="B27" s="937" t="s">
        <v>145</v>
      </c>
      <c r="C27" s="937"/>
      <c r="D27" s="937"/>
      <c r="E27" s="937"/>
      <c r="F27" s="937"/>
      <c r="G27" s="937"/>
      <c r="H27" s="937"/>
      <c r="I27" s="237">
        <f t="shared" ref="I27" si="2">+I26</f>
        <v>47.5</v>
      </c>
      <c r="J27" s="143"/>
      <c r="K27" s="475"/>
    </row>
    <row r="28" spans="1:11" ht="17.25" customHeight="1" x14ac:dyDescent="0.2">
      <c r="A28" s="922" t="s">
        <v>146</v>
      </c>
      <c r="B28" s="922"/>
      <c r="C28" s="922"/>
      <c r="D28" s="922"/>
      <c r="E28" s="922"/>
      <c r="F28" s="922"/>
      <c r="G28" s="922"/>
      <c r="H28" s="922"/>
      <c r="I28" s="238">
        <f>+I27+I22</f>
        <v>189.2</v>
      </c>
      <c r="J28" s="239"/>
    </row>
    <row r="29" spans="1:11" ht="18" customHeight="1" x14ac:dyDescent="0.2">
      <c r="A29" s="931" t="s">
        <v>165</v>
      </c>
      <c r="B29" s="932"/>
      <c r="C29" s="932"/>
      <c r="D29" s="932"/>
      <c r="E29" s="932"/>
      <c r="F29" s="932"/>
      <c r="G29" s="932"/>
      <c r="H29" s="933"/>
      <c r="I29" s="582">
        <f>+I28-I30-I37</f>
        <v>0</v>
      </c>
      <c r="J29" s="239"/>
    </row>
    <row r="30" spans="1:11" ht="16.5" customHeight="1" x14ac:dyDescent="0.2">
      <c r="A30" s="928" t="s">
        <v>17</v>
      </c>
      <c r="B30" s="929"/>
      <c r="C30" s="929"/>
      <c r="D30" s="929"/>
      <c r="E30" s="929"/>
      <c r="F30" s="929"/>
      <c r="G30" s="929"/>
      <c r="H30" s="930"/>
      <c r="I30" s="240">
        <f t="shared" ref="I30" si="3">SUM(I31:I36)</f>
        <v>156.5</v>
      </c>
      <c r="J30" s="239"/>
    </row>
    <row r="31" spans="1:11" x14ac:dyDescent="0.2">
      <c r="A31" s="925" t="s">
        <v>208</v>
      </c>
      <c r="B31" s="926"/>
      <c r="C31" s="926"/>
      <c r="D31" s="926"/>
      <c r="E31" s="926"/>
      <c r="F31" s="926"/>
      <c r="G31" s="926"/>
      <c r="H31" s="927"/>
      <c r="I31" s="123">
        <f>+I20+I12+I19</f>
        <v>109</v>
      </c>
      <c r="J31" s="239"/>
    </row>
    <row r="32" spans="1:11" x14ac:dyDescent="0.2">
      <c r="A32" s="925" t="s">
        <v>209</v>
      </c>
      <c r="B32" s="926"/>
      <c r="C32" s="926"/>
      <c r="D32" s="926"/>
      <c r="E32" s="926"/>
      <c r="F32" s="926"/>
      <c r="G32" s="926"/>
      <c r="H32" s="927"/>
      <c r="I32" s="241">
        <f>+I25</f>
        <v>47.5</v>
      </c>
      <c r="J32" s="239"/>
    </row>
    <row r="33" spans="1:10" x14ac:dyDescent="0.2">
      <c r="A33" s="925" t="s">
        <v>210</v>
      </c>
      <c r="B33" s="926"/>
      <c r="C33" s="926"/>
      <c r="D33" s="926"/>
      <c r="E33" s="926"/>
      <c r="F33" s="926"/>
      <c r="G33" s="926"/>
      <c r="H33" s="927"/>
      <c r="I33" s="241"/>
      <c r="J33" s="239"/>
    </row>
    <row r="34" spans="1:10" x14ac:dyDescent="0.2">
      <c r="A34" s="925" t="s">
        <v>211</v>
      </c>
      <c r="B34" s="926"/>
      <c r="C34" s="926"/>
      <c r="D34" s="926"/>
      <c r="E34" s="926"/>
      <c r="F34" s="926"/>
      <c r="G34" s="926"/>
      <c r="H34" s="927"/>
      <c r="I34" s="241"/>
      <c r="J34" s="239"/>
    </row>
    <row r="35" spans="1:10" x14ac:dyDescent="0.2">
      <c r="A35" s="925" t="s">
        <v>212</v>
      </c>
      <c r="B35" s="926"/>
      <c r="C35" s="926"/>
      <c r="D35" s="926"/>
      <c r="E35" s="926"/>
      <c r="F35" s="926"/>
      <c r="G35" s="926"/>
      <c r="H35" s="927"/>
      <c r="I35" s="241"/>
      <c r="J35" s="239"/>
    </row>
    <row r="36" spans="1:10" x14ac:dyDescent="0.2">
      <c r="A36" s="925" t="s">
        <v>213</v>
      </c>
      <c r="B36" s="926"/>
      <c r="C36" s="926"/>
      <c r="D36" s="926"/>
      <c r="E36" s="926"/>
      <c r="F36" s="926"/>
      <c r="G36" s="926"/>
      <c r="H36" s="927"/>
      <c r="I36" s="241"/>
      <c r="J36" s="239"/>
    </row>
    <row r="37" spans="1:10" ht="16.5" customHeight="1" x14ac:dyDescent="0.2">
      <c r="A37" s="934" t="s">
        <v>16</v>
      </c>
      <c r="B37" s="935"/>
      <c r="C37" s="935"/>
      <c r="D37" s="935"/>
      <c r="E37" s="935"/>
      <c r="F37" s="935"/>
      <c r="G37" s="935"/>
      <c r="H37" s="936"/>
      <c r="I37" s="240">
        <f t="shared" ref="I37" si="4">SUM(I38:I41)</f>
        <v>32.700000000000003</v>
      </c>
      <c r="J37" s="239"/>
    </row>
    <row r="38" spans="1:10" x14ac:dyDescent="0.2">
      <c r="A38" s="925" t="s">
        <v>214</v>
      </c>
      <c r="B38" s="926"/>
      <c r="C38" s="926"/>
      <c r="D38" s="926"/>
      <c r="E38" s="926"/>
      <c r="F38" s="926"/>
      <c r="G38" s="926"/>
      <c r="H38" s="927"/>
      <c r="I38" s="124"/>
      <c r="J38" s="239"/>
    </row>
    <row r="39" spans="1:10" x14ac:dyDescent="0.2">
      <c r="A39" s="925" t="s">
        <v>215</v>
      </c>
      <c r="B39" s="926"/>
      <c r="C39" s="926"/>
      <c r="D39" s="926"/>
      <c r="E39" s="926"/>
      <c r="F39" s="926"/>
      <c r="G39" s="926"/>
      <c r="H39" s="927"/>
      <c r="I39" s="241"/>
      <c r="J39" s="239"/>
    </row>
    <row r="40" spans="1:10" x14ac:dyDescent="0.2">
      <c r="A40" s="925" t="s">
        <v>216</v>
      </c>
      <c r="B40" s="926"/>
      <c r="C40" s="926"/>
      <c r="D40" s="926"/>
      <c r="E40" s="926"/>
      <c r="F40" s="926"/>
      <c r="G40" s="926"/>
      <c r="H40" s="927"/>
      <c r="I40" s="124"/>
      <c r="J40" s="239"/>
    </row>
    <row r="41" spans="1:10" ht="15" customHeight="1" x14ac:dyDescent="0.2">
      <c r="A41" s="925" t="s">
        <v>217</v>
      </c>
      <c r="B41" s="926"/>
      <c r="C41" s="926"/>
      <c r="D41" s="926"/>
      <c r="E41" s="926"/>
      <c r="F41" s="926"/>
      <c r="G41" s="926"/>
      <c r="H41" s="927"/>
      <c r="I41" s="241">
        <f>+I18</f>
        <v>32.700000000000003</v>
      </c>
      <c r="J41" s="239"/>
    </row>
  </sheetData>
  <mergeCells count="53">
    <mergeCell ref="I4:I8"/>
    <mergeCell ref="H4:H8"/>
    <mergeCell ref="F4:F8"/>
    <mergeCell ref="J3:K3"/>
    <mergeCell ref="A18:A19"/>
    <mergeCell ref="J18:J19"/>
    <mergeCell ref="H12:H17"/>
    <mergeCell ref="I12:I17"/>
    <mergeCell ref="K18:K19"/>
    <mergeCell ref="K16:K17"/>
    <mergeCell ref="J16:J17"/>
    <mergeCell ref="B18:B19"/>
    <mergeCell ref="H1:K1"/>
    <mergeCell ref="B10:J10"/>
    <mergeCell ref="E12:E17"/>
    <mergeCell ref="F12:F17"/>
    <mergeCell ref="G12:G17"/>
    <mergeCell ref="C11:J11"/>
    <mergeCell ref="A9:K9"/>
    <mergeCell ref="A2:K2"/>
    <mergeCell ref="B4:B8"/>
    <mergeCell ref="J5:J8"/>
    <mergeCell ref="A4:A8"/>
    <mergeCell ref="K6:K8"/>
    <mergeCell ref="D4:D8"/>
    <mergeCell ref="E4:E8"/>
    <mergeCell ref="G4:G8"/>
    <mergeCell ref="C4:C8"/>
    <mergeCell ref="C21:H21"/>
    <mergeCell ref="D18:D19"/>
    <mergeCell ref="C18:C19"/>
    <mergeCell ref="E18:E19"/>
    <mergeCell ref="F18:F19"/>
    <mergeCell ref="G18:G19"/>
    <mergeCell ref="C24:J24"/>
    <mergeCell ref="B27:H27"/>
    <mergeCell ref="C26:H26"/>
    <mergeCell ref="B22:H22"/>
    <mergeCell ref="B23:J23"/>
    <mergeCell ref="A41:H41"/>
    <mergeCell ref="A39:H39"/>
    <mergeCell ref="A30:H30"/>
    <mergeCell ref="A29:H29"/>
    <mergeCell ref="A28:H28"/>
    <mergeCell ref="A31:H31"/>
    <mergeCell ref="A40:H40"/>
    <mergeCell ref="A32:H32"/>
    <mergeCell ref="A37:H37"/>
    <mergeCell ref="A38:H38"/>
    <mergeCell ref="A36:H36"/>
    <mergeCell ref="A34:H34"/>
    <mergeCell ref="A35:H35"/>
    <mergeCell ref="A33:H33"/>
  </mergeCells>
  <phoneticPr fontId="17" type="noConversion"/>
  <pageMargins left="0.19685039370078741" right="0.19685039370078741" top="0.59055118110236227" bottom="0.19685039370078741" header="0" footer="0"/>
  <pageSetup paperSize="9" scale="84" fitToHeight="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B0F0"/>
    <pageSetUpPr fitToPage="1"/>
  </sheetPr>
  <dimension ref="A1:M88"/>
  <sheetViews>
    <sheetView zoomScale="70" zoomScaleNormal="70" workbookViewId="0">
      <pane ySplit="8" topLeftCell="A30" activePane="bottomLeft" state="frozen"/>
      <selection sqref="A1:XFD1"/>
      <selection pane="bottomLeft" activeCell="D36" sqref="D36"/>
    </sheetView>
  </sheetViews>
  <sheetFormatPr defaultColWidth="9.140625" defaultRowHeight="12.75" x14ac:dyDescent="0.2"/>
  <cols>
    <col min="1" max="1" width="3.140625" style="35" customWidth="1"/>
    <col min="2" max="2" width="4.140625" style="35" customWidth="1"/>
    <col min="3" max="3" width="3.42578125" style="35" customWidth="1"/>
    <col min="4" max="4" width="32.42578125" style="3" customWidth="1"/>
    <col min="5" max="5" width="8" style="4" customWidth="1"/>
    <col min="6" max="6" width="43.140625" style="4" customWidth="1"/>
    <col min="7" max="7" width="28.7109375" style="4" customWidth="1"/>
    <col min="8" max="8" width="7.140625" style="16" customWidth="1"/>
    <col min="9" max="9" width="13.5703125" style="486" customWidth="1"/>
    <col min="10" max="10" width="28.7109375" style="3" customWidth="1"/>
    <col min="11" max="11" width="5.42578125" style="3" customWidth="1"/>
    <col min="12" max="12" width="9.42578125" style="3" customWidth="1"/>
    <col min="13" max="13" width="10" style="555" customWidth="1"/>
    <col min="14" max="16384" width="9.140625" style="3"/>
  </cols>
  <sheetData>
    <row r="1" spans="1:13" ht="84" customHeight="1" x14ac:dyDescent="0.2">
      <c r="A1" s="72"/>
      <c r="B1" s="72"/>
      <c r="C1" s="72"/>
      <c r="D1" s="48"/>
      <c r="E1" s="75"/>
      <c r="F1" s="75"/>
      <c r="G1" s="75"/>
      <c r="H1" s="593" t="s">
        <v>1017</v>
      </c>
      <c r="I1" s="593"/>
      <c r="J1" s="593"/>
      <c r="K1" s="593"/>
    </row>
    <row r="2" spans="1:13" ht="17.25" hidden="1" customHeight="1" x14ac:dyDescent="0.2">
      <c r="A2" s="994"/>
      <c r="B2" s="994"/>
      <c r="C2" s="994"/>
      <c r="D2" s="994"/>
      <c r="E2" s="994"/>
      <c r="F2" s="994"/>
      <c r="G2" s="994"/>
      <c r="H2" s="994"/>
      <c r="I2" s="994"/>
      <c r="J2" s="994"/>
      <c r="K2" s="994"/>
    </row>
    <row r="3" spans="1:13" x14ac:dyDescent="0.2">
      <c r="A3" s="108"/>
      <c r="B3" s="108"/>
      <c r="C3" s="108"/>
      <c r="D3" s="109"/>
      <c r="E3" s="109"/>
      <c r="F3" s="109"/>
      <c r="G3" s="109"/>
      <c r="H3" s="110"/>
      <c r="I3" s="480"/>
      <c r="J3" s="756"/>
      <c r="K3" s="756"/>
    </row>
    <row r="4" spans="1:13" ht="28.5" customHeight="1" x14ac:dyDescent="0.2">
      <c r="A4" s="598" t="s">
        <v>139</v>
      </c>
      <c r="B4" s="598" t="s">
        <v>140</v>
      </c>
      <c r="C4" s="598" t="s">
        <v>141</v>
      </c>
      <c r="D4" s="623" t="s">
        <v>142</v>
      </c>
      <c r="E4" s="600" t="s">
        <v>701</v>
      </c>
      <c r="F4" s="601" t="s">
        <v>702</v>
      </c>
      <c r="G4" s="601" t="s">
        <v>703</v>
      </c>
      <c r="H4" s="598" t="s">
        <v>138</v>
      </c>
      <c r="I4" s="599" t="s">
        <v>712</v>
      </c>
      <c r="J4" s="368" t="s">
        <v>704</v>
      </c>
      <c r="K4" s="500"/>
    </row>
    <row r="5" spans="1:13" ht="12.75" customHeight="1" x14ac:dyDescent="0.2">
      <c r="A5" s="598"/>
      <c r="B5" s="598"/>
      <c r="C5" s="598"/>
      <c r="D5" s="623"/>
      <c r="E5" s="600"/>
      <c r="F5" s="601"/>
      <c r="G5" s="601"/>
      <c r="H5" s="598"/>
      <c r="I5" s="599"/>
      <c r="J5" s="599" t="s">
        <v>143</v>
      </c>
      <c r="K5" s="949" t="s">
        <v>364</v>
      </c>
    </row>
    <row r="6" spans="1:13" ht="12.75" customHeight="1" x14ac:dyDescent="0.2">
      <c r="A6" s="598"/>
      <c r="B6" s="598"/>
      <c r="C6" s="598"/>
      <c r="D6" s="623"/>
      <c r="E6" s="600"/>
      <c r="F6" s="601"/>
      <c r="G6" s="601"/>
      <c r="H6" s="598"/>
      <c r="I6" s="599"/>
      <c r="J6" s="599"/>
      <c r="K6" s="950"/>
    </row>
    <row r="7" spans="1:13" ht="78" customHeight="1" x14ac:dyDescent="0.2">
      <c r="A7" s="598"/>
      <c r="B7" s="598"/>
      <c r="C7" s="598"/>
      <c r="D7" s="623"/>
      <c r="E7" s="600"/>
      <c r="F7" s="601"/>
      <c r="G7" s="601"/>
      <c r="H7" s="598"/>
      <c r="I7" s="599"/>
      <c r="J7" s="599"/>
      <c r="K7" s="950"/>
    </row>
    <row r="8" spans="1:13" ht="36" customHeight="1" x14ac:dyDescent="0.2">
      <c r="A8" s="598"/>
      <c r="B8" s="598"/>
      <c r="C8" s="598"/>
      <c r="D8" s="623"/>
      <c r="E8" s="600"/>
      <c r="F8" s="601"/>
      <c r="G8" s="601"/>
      <c r="H8" s="598"/>
      <c r="I8" s="599"/>
      <c r="J8" s="599"/>
      <c r="K8" s="951"/>
    </row>
    <row r="9" spans="1:13" ht="27" customHeight="1" x14ac:dyDescent="0.2">
      <c r="A9" s="612" t="s">
        <v>265</v>
      </c>
      <c r="B9" s="612"/>
      <c r="C9" s="612"/>
      <c r="D9" s="612"/>
      <c r="E9" s="612"/>
      <c r="F9" s="612"/>
      <c r="G9" s="612"/>
      <c r="H9" s="612"/>
      <c r="I9" s="612"/>
      <c r="J9" s="612"/>
      <c r="K9" s="550"/>
    </row>
    <row r="10" spans="1:13" ht="23.25" customHeight="1" x14ac:dyDescent="0.2">
      <c r="A10" s="84" t="s">
        <v>150</v>
      </c>
      <c r="B10" s="996" t="s">
        <v>370</v>
      </c>
      <c r="C10" s="996"/>
      <c r="D10" s="996"/>
      <c r="E10" s="996"/>
      <c r="F10" s="996"/>
      <c r="G10" s="996"/>
      <c r="H10" s="996"/>
      <c r="I10" s="996"/>
      <c r="J10" s="996"/>
      <c r="K10" s="492"/>
    </row>
    <row r="11" spans="1:13" ht="23.25" customHeight="1" x14ac:dyDescent="0.2">
      <c r="A11" s="84" t="s">
        <v>150</v>
      </c>
      <c r="B11" s="84" t="s">
        <v>150</v>
      </c>
      <c r="C11" s="985" t="s">
        <v>371</v>
      </c>
      <c r="D11" s="985"/>
      <c r="E11" s="985"/>
      <c r="F11" s="985"/>
      <c r="G11" s="985"/>
      <c r="H11" s="985"/>
      <c r="I11" s="985"/>
      <c r="J11" s="985"/>
      <c r="K11" s="985"/>
    </row>
    <row r="12" spans="1:13" ht="32.25" customHeight="1" x14ac:dyDescent="0.2">
      <c r="A12" s="958" t="s">
        <v>150</v>
      </c>
      <c r="B12" s="958" t="s">
        <v>150</v>
      </c>
      <c r="C12" s="958" t="s">
        <v>150</v>
      </c>
      <c r="D12" s="967" t="s">
        <v>374</v>
      </c>
      <c r="E12" s="977" t="s">
        <v>190</v>
      </c>
      <c r="F12" s="980" t="s">
        <v>891</v>
      </c>
      <c r="G12" s="981" t="s">
        <v>707</v>
      </c>
      <c r="H12" s="995" t="s">
        <v>1</v>
      </c>
      <c r="I12" s="952">
        <v>4187.5</v>
      </c>
      <c r="J12" s="144" t="s">
        <v>90</v>
      </c>
      <c r="K12" s="144">
        <v>300</v>
      </c>
      <c r="M12" s="556">
        <f>+I12+I50+I59+I72+I53</f>
        <v>4565.3999999999996</v>
      </c>
    </row>
    <row r="13" spans="1:13" ht="60.75" customHeight="1" x14ac:dyDescent="0.2">
      <c r="A13" s="959"/>
      <c r="B13" s="959"/>
      <c r="C13" s="959"/>
      <c r="D13" s="968"/>
      <c r="E13" s="978"/>
      <c r="F13" s="980"/>
      <c r="G13" s="981"/>
      <c r="H13" s="995"/>
      <c r="I13" s="953"/>
      <c r="J13" s="144" t="s">
        <v>565</v>
      </c>
      <c r="K13" s="144">
        <v>100</v>
      </c>
      <c r="M13" s="555">
        <v>73.400000000000006</v>
      </c>
    </row>
    <row r="14" spans="1:13" ht="50.25" customHeight="1" x14ac:dyDescent="0.2">
      <c r="A14" s="959"/>
      <c r="B14" s="959"/>
      <c r="C14" s="959"/>
      <c r="D14" s="968"/>
      <c r="E14" s="979"/>
      <c r="F14" s="980"/>
      <c r="G14" s="981"/>
      <c r="H14" s="995"/>
      <c r="I14" s="953"/>
      <c r="J14" s="144" t="s">
        <v>372</v>
      </c>
      <c r="K14" s="144">
        <v>15</v>
      </c>
      <c r="M14" s="556"/>
    </row>
    <row r="15" spans="1:13" ht="49.5" customHeight="1" x14ac:dyDescent="0.2">
      <c r="A15" s="959"/>
      <c r="B15" s="959"/>
      <c r="C15" s="959"/>
      <c r="D15" s="968"/>
      <c r="E15" s="977" t="s">
        <v>832</v>
      </c>
      <c r="F15" s="982" t="s">
        <v>892</v>
      </c>
      <c r="G15" s="981" t="s">
        <v>707</v>
      </c>
      <c r="H15" s="998" t="s">
        <v>19</v>
      </c>
      <c r="I15" s="952">
        <v>22.9</v>
      </c>
      <c r="J15" s="144" t="s">
        <v>467</v>
      </c>
      <c r="K15" s="145">
        <v>12</v>
      </c>
    </row>
    <row r="16" spans="1:13" ht="34.5" customHeight="1" x14ac:dyDescent="0.2">
      <c r="A16" s="960"/>
      <c r="B16" s="960"/>
      <c r="C16" s="960"/>
      <c r="D16" s="969"/>
      <c r="E16" s="979"/>
      <c r="F16" s="983"/>
      <c r="G16" s="981"/>
      <c r="H16" s="999"/>
      <c r="I16" s="954"/>
      <c r="J16" s="144" t="s">
        <v>373</v>
      </c>
      <c r="K16" s="145">
        <v>7</v>
      </c>
    </row>
    <row r="17" spans="1:11" ht="21.75" customHeight="1" x14ac:dyDescent="0.2">
      <c r="A17" s="38" t="s">
        <v>150</v>
      </c>
      <c r="B17" s="38" t="s">
        <v>150</v>
      </c>
      <c r="C17" s="987" t="s">
        <v>144</v>
      </c>
      <c r="D17" s="987"/>
      <c r="E17" s="987"/>
      <c r="F17" s="987"/>
      <c r="G17" s="987"/>
      <c r="H17" s="987"/>
      <c r="I17" s="104">
        <f>SUM(I12:I16)</f>
        <v>4210.3999999999996</v>
      </c>
      <c r="J17" s="494"/>
      <c r="K17" s="494"/>
    </row>
    <row r="18" spans="1:11" ht="22.5" customHeight="1" x14ac:dyDescent="0.2">
      <c r="A18" s="309" t="s">
        <v>150</v>
      </c>
      <c r="B18" s="309" t="s">
        <v>151</v>
      </c>
      <c r="C18" s="985" t="s">
        <v>375</v>
      </c>
      <c r="D18" s="985"/>
      <c r="E18" s="985"/>
      <c r="F18" s="985"/>
      <c r="G18" s="985"/>
      <c r="H18" s="985"/>
      <c r="I18" s="985"/>
      <c r="J18" s="985"/>
      <c r="K18" s="494"/>
    </row>
    <row r="19" spans="1:11" ht="43.5" customHeight="1" x14ac:dyDescent="0.2">
      <c r="A19" s="307" t="s">
        <v>150</v>
      </c>
      <c r="B19" s="307" t="s">
        <v>151</v>
      </c>
      <c r="C19" s="307" t="s">
        <v>150</v>
      </c>
      <c r="D19" s="311" t="s">
        <v>75</v>
      </c>
      <c r="E19" s="487" t="s">
        <v>190</v>
      </c>
      <c r="F19" s="388" t="s">
        <v>893</v>
      </c>
      <c r="G19" s="477" t="s">
        <v>894</v>
      </c>
      <c r="H19" s="311" t="s">
        <v>15</v>
      </c>
      <c r="I19" s="481">
        <v>0.8</v>
      </c>
      <c r="J19" s="144" t="s">
        <v>91</v>
      </c>
      <c r="K19" s="144">
        <v>2000</v>
      </c>
    </row>
    <row r="20" spans="1:11" ht="46.5" customHeight="1" x14ac:dyDescent="0.2">
      <c r="A20" s="307" t="s">
        <v>150</v>
      </c>
      <c r="B20" s="307" t="s">
        <v>151</v>
      </c>
      <c r="C20" s="307" t="s">
        <v>151</v>
      </c>
      <c r="D20" s="311" t="s">
        <v>76</v>
      </c>
      <c r="E20" s="487" t="s">
        <v>190</v>
      </c>
      <c r="F20" s="388" t="s">
        <v>895</v>
      </c>
      <c r="G20" s="477" t="s">
        <v>894</v>
      </c>
      <c r="H20" s="311" t="s">
        <v>15</v>
      </c>
      <c r="I20" s="481">
        <v>46.7</v>
      </c>
      <c r="J20" s="144" t="s">
        <v>92</v>
      </c>
      <c r="K20" s="144">
        <v>700</v>
      </c>
    </row>
    <row r="21" spans="1:11" ht="39.75" customHeight="1" x14ac:dyDescent="0.2">
      <c r="A21" s="307" t="s">
        <v>150</v>
      </c>
      <c r="B21" s="307" t="s">
        <v>151</v>
      </c>
      <c r="C21" s="307" t="s">
        <v>152</v>
      </c>
      <c r="D21" s="311" t="s">
        <v>77</v>
      </c>
      <c r="E21" s="487" t="s">
        <v>190</v>
      </c>
      <c r="F21" s="388" t="s">
        <v>896</v>
      </c>
      <c r="G21" s="477" t="s">
        <v>894</v>
      </c>
      <c r="H21" s="311" t="s">
        <v>15</v>
      </c>
      <c r="I21" s="481">
        <v>33.700000000000003</v>
      </c>
      <c r="J21" s="144" t="s">
        <v>93</v>
      </c>
      <c r="K21" s="144">
        <v>1600</v>
      </c>
    </row>
    <row r="22" spans="1:11" ht="47.25" customHeight="1" x14ac:dyDescent="0.2">
      <c r="A22" s="958" t="s">
        <v>150</v>
      </c>
      <c r="B22" s="958" t="s">
        <v>151</v>
      </c>
      <c r="C22" s="958" t="s">
        <v>153</v>
      </c>
      <c r="D22" s="967" t="s">
        <v>79</v>
      </c>
      <c r="E22" s="487" t="s">
        <v>190</v>
      </c>
      <c r="F22" s="493" t="s">
        <v>897</v>
      </c>
      <c r="G22" s="964" t="s">
        <v>898</v>
      </c>
      <c r="H22" s="958" t="s">
        <v>15</v>
      </c>
      <c r="I22" s="952">
        <v>8.5</v>
      </c>
      <c r="J22" s="955" t="s">
        <v>94</v>
      </c>
      <c r="K22" s="955">
        <v>20</v>
      </c>
    </row>
    <row r="23" spans="1:11" ht="37.5" customHeight="1" x14ac:dyDescent="0.2">
      <c r="A23" s="959"/>
      <c r="B23" s="959"/>
      <c r="C23" s="959"/>
      <c r="D23" s="968"/>
      <c r="E23" s="487" t="s">
        <v>832</v>
      </c>
      <c r="F23" s="493" t="s">
        <v>899</v>
      </c>
      <c r="G23" s="965"/>
      <c r="H23" s="959"/>
      <c r="I23" s="953"/>
      <c r="J23" s="956"/>
      <c r="K23" s="956"/>
    </row>
    <row r="24" spans="1:11" ht="37.5" customHeight="1" x14ac:dyDescent="0.2">
      <c r="A24" s="960"/>
      <c r="B24" s="960"/>
      <c r="C24" s="960"/>
      <c r="D24" s="969"/>
      <c r="E24" s="487" t="s">
        <v>837</v>
      </c>
      <c r="F24" s="493" t="s">
        <v>900</v>
      </c>
      <c r="G24" s="966"/>
      <c r="H24" s="960"/>
      <c r="I24" s="954"/>
      <c r="J24" s="957"/>
      <c r="K24" s="957"/>
    </row>
    <row r="25" spans="1:11" ht="45.75" customHeight="1" x14ac:dyDescent="0.2">
      <c r="A25" s="307" t="s">
        <v>150</v>
      </c>
      <c r="B25" s="307" t="s">
        <v>151</v>
      </c>
      <c r="C25" s="307" t="s">
        <v>154</v>
      </c>
      <c r="D25" s="263" t="s">
        <v>660</v>
      </c>
      <c r="E25" s="291" t="s">
        <v>190</v>
      </c>
      <c r="F25" s="461" t="s">
        <v>901</v>
      </c>
      <c r="G25" s="403" t="s">
        <v>953</v>
      </c>
      <c r="H25" s="311" t="s">
        <v>15</v>
      </c>
      <c r="I25" s="481">
        <v>18.8</v>
      </c>
      <c r="J25" s="144" t="s">
        <v>369</v>
      </c>
      <c r="K25" s="144">
        <v>5</v>
      </c>
    </row>
    <row r="26" spans="1:11" ht="36" customHeight="1" x14ac:dyDescent="0.2">
      <c r="A26" s="958" t="s">
        <v>150</v>
      </c>
      <c r="B26" s="958" t="s">
        <v>151</v>
      </c>
      <c r="C26" s="958" t="s">
        <v>155</v>
      </c>
      <c r="D26" s="967" t="s">
        <v>96</v>
      </c>
      <c r="E26" s="487" t="s">
        <v>190</v>
      </c>
      <c r="F26" s="388" t="s">
        <v>902</v>
      </c>
      <c r="G26" s="988" t="s">
        <v>773</v>
      </c>
      <c r="H26" s="958" t="s">
        <v>15</v>
      </c>
      <c r="I26" s="961">
        <v>20</v>
      </c>
      <c r="J26" s="955" t="s">
        <v>97</v>
      </c>
      <c r="K26" s="955">
        <v>10</v>
      </c>
    </row>
    <row r="27" spans="1:11" ht="35.25" customHeight="1" x14ac:dyDescent="0.2">
      <c r="A27" s="959"/>
      <c r="B27" s="959"/>
      <c r="C27" s="959"/>
      <c r="D27" s="968"/>
      <c r="E27" s="487" t="s">
        <v>832</v>
      </c>
      <c r="F27" s="388" t="s">
        <v>903</v>
      </c>
      <c r="G27" s="989"/>
      <c r="H27" s="959"/>
      <c r="I27" s="962"/>
      <c r="J27" s="956"/>
      <c r="K27" s="956"/>
    </row>
    <row r="28" spans="1:11" ht="47.25" customHeight="1" x14ac:dyDescent="0.2">
      <c r="A28" s="960"/>
      <c r="B28" s="960"/>
      <c r="C28" s="960"/>
      <c r="D28" s="969"/>
      <c r="E28" s="487" t="s">
        <v>837</v>
      </c>
      <c r="F28" s="388" t="s">
        <v>904</v>
      </c>
      <c r="G28" s="990"/>
      <c r="H28" s="960"/>
      <c r="I28" s="963"/>
      <c r="J28" s="957"/>
      <c r="K28" s="957"/>
    </row>
    <row r="29" spans="1:11" ht="75.75" customHeight="1" x14ac:dyDescent="0.2">
      <c r="A29" s="958" t="s">
        <v>150</v>
      </c>
      <c r="B29" s="958" t="s">
        <v>151</v>
      </c>
      <c r="C29" s="958" t="s">
        <v>156</v>
      </c>
      <c r="D29" s="967" t="s">
        <v>80</v>
      </c>
      <c r="E29" s="487" t="s">
        <v>190</v>
      </c>
      <c r="F29" s="411" t="s">
        <v>933</v>
      </c>
      <c r="G29" s="970" t="s">
        <v>905</v>
      </c>
      <c r="H29" s="958" t="s">
        <v>15</v>
      </c>
      <c r="I29" s="952">
        <v>14.5</v>
      </c>
      <c r="J29" s="955" t="s">
        <v>98</v>
      </c>
      <c r="K29" s="955">
        <v>800</v>
      </c>
    </row>
    <row r="30" spans="1:11" ht="51" customHeight="1" x14ac:dyDescent="0.2">
      <c r="A30" s="960"/>
      <c r="B30" s="960"/>
      <c r="C30" s="960"/>
      <c r="D30" s="969"/>
      <c r="E30" s="487" t="s">
        <v>832</v>
      </c>
      <c r="F30" s="411" t="s">
        <v>906</v>
      </c>
      <c r="G30" s="971"/>
      <c r="H30" s="960"/>
      <c r="I30" s="954"/>
      <c r="J30" s="957"/>
      <c r="K30" s="957"/>
    </row>
    <row r="31" spans="1:11" ht="32.25" customHeight="1" x14ac:dyDescent="0.2">
      <c r="A31" s="307" t="s">
        <v>150</v>
      </c>
      <c r="B31" s="307" t="s">
        <v>151</v>
      </c>
      <c r="C31" s="307" t="s">
        <v>157</v>
      </c>
      <c r="D31" s="311" t="s">
        <v>81</v>
      </c>
      <c r="E31" s="487" t="s">
        <v>190</v>
      </c>
      <c r="F31" s="411" t="s">
        <v>907</v>
      </c>
      <c r="G31" s="477" t="s">
        <v>908</v>
      </c>
      <c r="H31" s="311" t="s">
        <v>15</v>
      </c>
      <c r="I31" s="481">
        <v>1.3</v>
      </c>
      <c r="J31" s="144" t="s">
        <v>91</v>
      </c>
      <c r="K31" s="144">
        <v>12</v>
      </c>
    </row>
    <row r="32" spans="1:11" ht="46.5" customHeight="1" x14ac:dyDescent="0.2">
      <c r="A32" s="307" t="s">
        <v>150</v>
      </c>
      <c r="B32" s="307" t="s">
        <v>151</v>
      </c>
      <c r="C32" s="307" t="s">
        <v>158</v>
      </c>
      <c r="D32" s="311" t="s">
        <v>82</v>
      </c>
      <c r="E32" s="487" t="s">
        <v>190</v>
      </c>
      <c r="F32" s="411" t="s">
        <v>909</v>
      </c>
      <c r="G32" s="478" t="s">
        <v>910</v>
      </c>
      <c r="H32" s="190" t="s">
        <v>15</v>
      </c>
      <c r="I32" s="481">
        <v>0.3</v>
      </c>
      <c r="J32" s="145" t="s">
        <v>219</v>
      </c>
      <c r="K32" s="145">
        <v>1</v>
      </c>
    </row>
    <row r="33" spans="1:11" ht="50.25" customHeight="1" x14ac:dyDescent="0.2">
      <c r="A33" s="559" t="s">
        <v>150</v>
      </c>
      <c r="B33" s="559" t="s">
        <v>151</v>
      </c>
      <c r="C33" s="559" t="s">
        <v>160</v>
      </c>
      <c r="D33" s="560" t="s">
        <v>971</v>
      </c>
      <c r="E33" s="561" t="s">
        <v>190</v>
      </c>
      <c r="F33" s="562" t="s">
        <v>972</v>
      </c>
      <c r="G33" s="563" t="s">
        <v>723</v>
      </c>
      <c r="H33" s="564" t="s">
        <v>15</v>
      </c>
      <c r="I33" s="565">
        <v>14</v>
      </c>
      <c r="J33" s="566"/>
      <c r="K33" s="566"/>
    </row>
    <row r="34" spans="1:11" ht="24.75" customHeight="1" x14ac:dyDescent="0.2">
      <c r="A34" s="307" t="s">
        <v>150</v>
      </c>
      <c r="B34" s="307" t="s">
        <v>151</v>
      </c>
      <c r="C34" s="972" t="s">
        <v>144</v>
      </c>
      <c r="D34" s="972"/>
      <c r="E34" s="972"/>
      <c r="F34" s="972"/>
      <c r="G34" s="972"/>
      <c r="H34" s="972"/>
      <c r="I34" s="103">
        <f>SUM(I19:I33)</f>
        <v>158.60000000000002</v>
      </c>
      <c r="J34" s="144"/>
      <c r="K34" s="144"/>
    </row>
    <row r="35" spans="1:11" ht="20.25" customHeight="1" x14ac:dyDescent="0.2">
      <c r="A35" s="309" t="s">
        <v>150</v>
      </c>
      <c r="B35" s="309" t="s">
        <v>152</v>
      </c>
      <c r="C35" s="985" t="s">
        <v>99</v>
      </c>
      <c r="D35" s="985"/>
      <c r="E35" s="985"/>
      <c r="F35" s="985"/>
      <c r="G35" s="985"/>
      <c r="H35" s="985"/>
      <c r="I35" s="985"/>
      <c r="J35" s="985"/>
      <c r="K35" s="492"/>
    </row>
    <row r="36" spans="1:11" ht="42.75" customHeight="1" x14ac:dyDescent="0.2">
      <c r="A36" s="307" t="s">
        <v>150</v>
      </c>
      <c r="B36" s="307" t="s">
        <v>152</v>
      </c>
      <c r="C36" s="307" t="s">
        <v>150</v>
      </c>
      <c r="D36" s="311" t="s">
        <v>136</v>
      </c>
      <c r="E36" s="487" t="s">
        <v>190</v>
      </c>
      <c r="F36" s="411" t="s">
        <v>911</v>
      </c>
      <c r="G36" s="479" t="s">
        <v>745</v>
      </c>
      <c r="H36" s="311" t="s">
        <v>1</v>
      </c>
      <c r="I36" s="481">
        <v>55</v>
      </c>
      <c r="J36" s="144" t="s">
        <v>100</v>
      </c>
      <c r="K36" s="144">
        <v>100</v>
      </c>
    </row>
    <row r="37" spans="1:11" ht="30" customHeight="1" x14ac:dyDescent="0.2">
      <c r="A37" s="307" t="s">
        <v>150</v>
      </c>
      <c r="B37" s="307" t="s">
        <v>152</v>
      </c>
      <c r="C37" s="307" t="s">
        <v>151</v>
      </c>
      <c r="D37" s="310" t="s">
        <v>137</v>
      </c>
      <c r="E37" s="489" t="s">
        <v>190</v>
      </c>
      <c r="F37" s="411" t="s">
        <v>912</v>
      </c>
      <c r="G37" s="479" t="s">
        <v>745</v>
      </c>
      <c r="H37" s="311" t="s">
        <v>1</v>
      </c>
      <c r="I37" s="481">
        <v>30</v>
      </c>
      <c r="J37" s="144" t="s">
        <v>101</v>
      </c>
      <c r="K37" s="144">
        <v>100</v>
      </c>
    </row>
    <row r="38" spans="1:11" ht="16.5" customHeight="1" x14ac:dyDescent="0.2">
      <c r="A38" s="986" t="s">
        <v>150</v>
      </c>
      <c r="B38" s="986" t="s">
        <v>152</v>
      </c>
      <c r="C38" s="986" t="s">
        <v>152</v>
      </c>
      <c r="D38" s="621" t="s">
        <v>83</v>
      </c>
      <c r="E38" s="668" t="s">
        <v>190</v>
      </c>
      <c r="F38" s="973" t="s">
        <v>913</v>
      </c>
      <c r="G38" s="976" t="s">
        <v>908</v>
      </c>
      <c r="H38" s="311" t="s">
        <v>1</v>
      </c>
      <c r="I38" s="481">
        <v>95</v>
      </c>
      <c r="J38" s="997" t="s">
        <v>325</v>
      </c>
      <c r="K38" s="997">
        <v>100</v>
      </c>
    </row>
    <row r="39" spans="1:11" ht="19.5" customHeight="1" x14ac:dyDescent="0.2">
      <c r="A39" s="986"/>
      <c r="B39" s="986"/>
      <c r="C39" s="986"/>
      <c r="D39" s="621"/>
      <c r="E39" s="895"/>
      <c r="F39" s="974"/>
      <c r="G39" s="976"/>
      <c r="H39" s="311" t="s">
        <v>1</v>
      </c>
      <c r="I39" s="481">
        <v>48.1</v>
      </c>
      <c r="J39" s="997"/>
      <c r="K39" s="997"/>
    </row>
    <row r="40" spans="1:11" ht="18" hidden="1" customHeight="1" x14ac:dyDescent="0.2">
      <c r="A40" s="986"/>
      <c r="B40" s="986"/>
      <c r="C40" s="986"/>
      <c r="D40" s="621"/>
      <c r="E40" s="895"/>
      <c r="F40" s="974"/>
      <c r="G40" s="976"/>
      <c r="H40" s="311" t="s">
        <v>1</v>
      </c>
      <c r="I40" s="481">
        <v>0</v>
      </c>
      <c r="J40" s="997"/>
      <c r="K40" s="997"/>
    </row>
    <row r="41" spans="1:11" ht="21.75" customHeight="1" x14ac:dyDescent="0.2">
      <c r="A41" s="986"/>
      <c r="B41" s="986"/>
      <c r="C41" s="986"/>
      <c r="D41" s="621"/>
      <c r="E41" s="669"/>
      <c r="F41" s="975"/>
      <c r="G41" s="976"/>
      <c r="H41" s="311" t="s">
        <v>12</v>
      </c>
      <c r="I41" s="481">
        <v>1169.7</v>
      </c>
      <c r="J41" s="997"/>
      <c r="K41" s="997"/>
    </row>
    <row r="42" spans="1:11" ht="26.25" customHeight="1" x14ac:dyDescent="0.2">
      <c r="A42" s="958" t="s">
        <v>150</v>
      </c>
      <c r="B42" s="958" t="s">
        <v>152</v>
      </c>
      <c r="C42" s="958" t="s">
        <v>153</v>
      </c>
      <c r="D42" s="967" t="s">
        <v>102</v>
      </c>
      <c r="E42" s="977" t="s">
        <v>190</v>
      </c>
      <c r="F42" s="982" t="s">
        <v>914</v>
      </c>
      <c r="G42" s="982" t="s">
        <v>915</v>
      </c>
      <c r="H42" s="311" t="s">
        <v>1</v>
      </c>
      <c r="I42" s="481">
        <v>900.3</v>
      </c>
      <c r="J42" s="955" t="s">
        <v>103</v>
      </c>
      <c r="K42" s="955">
        <v>100</v>
      </c>
    </row>
    <row r="43" spans="1:11" ht="31.5" customHeight="1" x14ac:dyDescent="0.2">
      <c r="A43" s="960"/>
      <c r="B43" s="960"/>
      <c r="C43" s="960"/>
      <c r="D43" s="969"/>
      <c r="E43" s="979"/>
      <c r="F43" s="983"/>
      <c r="G43" s="983"/>
      <c r="H43" s="311" t="s">
        <v>15</v>
      </c>
      <c r="I43" s="481">
        <v>0</v>
      </c>
      <c r="J43" s="957"/>
      <c r="K43" s="957"/>
    </row>
    <row r="44" spans="1:11" ht="67.5" customHeight="1" x14ac:dyDescent="0.2">
      <c r="A44" s="307" t="s">
        <v>150</v>
      </c>
      <c r="B44" s="307" t="s">
        <v>152</v>
      </c>
      <c r="C44" s="307" t="s">
        <v>154</v>
      </c>
      <c r="D44" s="311" t="s">
        <v>511</v>
      </c>
      <c r="E44" s="487" t="s">
        <v>190</v>
      </c>
      <c r="F44" s="411" t="s">
        <v>916</v>
      </c>
      <c r="G44" s="479" t="s">
        <v>745</v>
      </c>
      <c r="H44" s="311" t="s">
        <v>15</v>
      </c>
      <c r="I44" s="481">
        <v>22.3</v>
      </c>
      <c r="J44" s="144" t="s">
        <v>917</v>
      </c>
      <c r="K44" s="144">
        <v>100</v>
      </c>
    </row>
    <row r="45" spans="1:11" ht="67.5" customHeight="1" x14ac:dyDescent="0.2">
      <c r="A45" s="499" t="s">
        <v>150</v>
      </c>
      <c r="B45" s="499" t="s">
        <v>152</v>
      </c>
      <c r="C45" s="307" t="s">
        <v>155</v>
      </c>
      <c r="D45" s="310" t="s">
        <v>994</v>
      </c>
      <c r="E45" s="489" t="s">
        <v>190</v>
      </c>
      <c r="F45" s="411" t="s">
        <v>729</v>
      </c>
      <c r="G45" s="477" t="s">
        <v>707</v>
      </c>
      <c r="H45" s="311" t="s">
        <v>15</v>
      </c>
      <c r="I45" s="481">
        <v>9.8000000000000007</v>
      </c>
      <c r="J45" s="145" t="s">
        <v>995</v>
      </c>
      <c r="K45" s="307" t="s">
        <v>996</v>
      </c>
    </row>
    <row r="46" spans="1:11" ht="20.25" customHeight="1" x14ac:dyDescent="0.2">
      <c r="A46" s="307" t="s">
        <v>150</v>
      </c>
      <c r="B46" s="307" t="s">
        <v>152</v>
      </c>
      <c r="C46" s="972" t="s">
        <v>144</v>
      </c>
      <c r="D46" s="972"/>
      <c r="E46" s="972"/>
      <c r="F46" s="972"/>
      <c r="G46" s="972"/>
      <c r="H46" s="972"/>
      <c r="I46" s="103">
        <f>SUM(I36:I45)</f>
        <v>2330.2000000000003</v>
      </c>
      <c r="J46" s="144"/>
      <c r="K46" s="144"/>
    </row>
    <row r="47" spans="1:11" ht="18.75" customHeight="1" x14ac:dyDescent="0.2">
      <c r="A47" s="307" t="s">
        <v>150</v>
      </c>
      <c r="B47" s="987" t="s">
        <v>145</v>
      </c>
      <c r="C47" s="987"/>
      <c r="D47" s="987"/>
      <c r="E47" s="987"/>
      <c r="F47" s="987"/>
      <c r="G47" s="987"/>
      <c r="H47" s="987"/>
      <c r="I47" s="104">
        <f>+I46+I34+I17</f>
        <v>6699.2</v>
      </c>
      <c r="J47" s="144"/>
      <c r="K47" s="144"/>
    </row>
    <row r="48" spans="1:11" ht="18.75" customHeight="1" x14ac:dyDescent="0.2">
      <c r="A48" s="309" t="s">
        <v>151</v>
      </c>
      <c r="B48" s="985" t="s">
        <v>499</v>
      </c>
      <c r="C48" s="985"/>
      <c r="D48" s="985"/>
      <c r="E48" s="985"/>
      <c r="F48" s="985"/>
      <c r="G48" s="985"/>
      <c r="H48" s="985"/>
      <c r="I48" s="985"/>
      <c r="J48" s="985"/>
      <c r="K48" s="492"/>
    </row>
    <row r="49" spans="1:11" ht="21" customHeight="1" x14ac:dyDescent="0.2">
      <c r="A49" s="309" t="s">
        <v>151</v>
      </c>
      <c r="B49" s="308" t="s">
        <v>150</v>
      </c>
      <c r="C49" s="985" t="s">
        <v>470</v>
      </c>
      <c r="D49" s="985"/>
      <c r="E49" s="985"/>
      <c r="F49" s="985"/>
      <c r="G49" s="985"/>
      <c r="H49" s="985"/>
      <c r="I49" s="985"/>
      <c r="J49" s="985"/>
      <c r="K49" s="492"/>
    </row>
    <row r="50" spans="1:11" ht="93.75" customHeight="1" x14ac:dyDescent="0.2">
      <c r="A50" s="307" t="s">
        <v>151</v>
      </c>
      <c r="B50" s="307" t="s">
        <v>150</v>
      </c>
      <c r="C50" s="307" t="s">
        <v>150</v>
      </c>
      <c r="D50" s="310" t="s">
        <v>500</v>
      </c>
      <c r="E50" s="487" t="s">
        <v>190</v>
      </c>
      <c r="F50" s="411" t="s">
        <v>918</v>
      </c>
      <c r="G50" s="479" t="s">
        <v>707</v>
      </c>
      <c r="H50" s="311" t="s">
        <v>1</v>
      </c>
      <c r="I50" s="481">
        <v>29.5</v>
      </c>
      <c r="J50" s="145" t="s">
        <v>608</v>
      </c>
      <c r="K50" s="145">
        <v>100</v>
      </c>
    </row>
    <row r="51" spans="1:11" ht="19.5" customHeight="1" x14ac:dyDescent="0.2">
      <c r="A51" s="307" t="s">
        <v>151</v>
      </c>
      <c r="B51" s="307" t="s">
        <v>150</v>
      </c>
      <c r="C51" s="972" t="s">
        <v>144</v>
      </c>
      <c r="D51" s="972"/>
      <c r="E51" s="972"/>
      <c r="F51" s="972"/>
      <c r="G51" s="972"/>
      <c r="H51" s="972"/>
      <c r="I51" s="103">
        <f t="shared" ref="I51" si="0">+I50</f>
        <v>29.5</v>
      </c>
      <c r="J51" s="144"/>
      <c r="K51" s="144"/>
    </row>
    <row r="52" spans="1:11" ht="17.25" customHeight="1" x14ac:dyDescent="0.2">
      <c r="A52" s="309" t="s">
        <v>151</v>
      </c>
      <c r="B52" s="309" t="s">
        <v>151</v>
      </c>
      <c r="C52" s="985" t="s">
        <v>104</v>
      </c>
      <c r="D52" s="985"/>
      <c r="E52" s="985"/>
      <c r="F52" s="985"/>
      <c r="G52" s="985"/>
      <c r="H52" s="985"/>
      <c r="I52" s="985"/>
      <c r="J52" s="985"/>
      <c r="K52" s="492"/>
    </row>
    <row r="53" spans="1:11" ht="39" customHeight="1" x14ac:dyDescent="0.2">
      <c r="A53" s="307" t="s">
        <v>151</v>
      </c>
      <c r="B53" s="307" t="s">
        <v>151</v>
      </c>
      <c r="C53" s="307" t="s">
        <v>150</v>
      </c>
      <c r="D53" s="311" t="s">
        <v>84</v>
      </c>
      <c r="E53" s="487" t="s">
        <v>190</v>
      </c>
      <c r="F53" s="411" t="s">
        <v>919</v>
      </c>
      <c r="G53" s="479" t="s">
        <v>707</v>
      </c>
      <c r="H53" s="311" t="s">
        <v>1</v>
      </c>
      <c r="I53" s="481">
        <v>20</v>
      </c>
      <c r="J53" s="144" t="s">
        <v>502</v>
      </c>
      <c r="K53" s="145">
        <v>59</v>
      </c>
    </row>
    <row r="54" spans="1:11" ht="45" customHeight="1" x14ac:dyDescent="0.2">
      <c r="A54" s="307" t="s">
        <v>151</v>
      </c>
      <c r="B54" s="307" t="s">
        <v>151</v>
      </c>
      <c r="C54" s="307" t="s">
        <v>151</v>
      </c>
      <c r="D54" s="146" t="s">
        <v>85</v>
      </c>
      <c r="E54" s="487" t="s">
        <v>190</v>
      </c>
      <c r="F54" s="477" t="s">
        <v>920</v>
      </c>
      <c r="G54" s="479" t="s">
        <v>707</v>
      </c>
      <c r="H54" s="311" t="s">
        <v>1</v>
      </c>
      <c r="I54" s="481">
        <v>15</v>
      </c>
      <c r="J54" s="145" t="s">
        <v>221</v>
      </c>
      <c r="K54" s="145">
        <v>4</v>
      </c>
    </row>
    <row r="55" spans="1:11" ht="15.75" customHeight="1" x14ac:dyDescent="0.2">
      <c r="A55" s="309" t="s">
        <v>151</v>
      </c>
      <c r="B55" s="309" t="s">
        <v>151</v>
      </c>
      <c r="C55" s="972" t="s">
        <v>144</v>
      </c>
      <c r="D55" s="972"/>
      <c r="E55" s="972"/>
      <c r="F55" s="972"/>
      <c r="G55" s="972"/>
      <c r="H55" s="972"/>
      <c r="I55" s="103">
        <f t="shared" ref="I55" si="1">SUM(I53:I54)</f>
        <v>35</v>
      </c>
      <c r="J55" s="144"/>
      <c r="K55" s="144"/>
    </row>
    <row r="56" spans="1:11" ht="14.25" x14ac:dyDescent="0.2">
      <c r="A56" s="309" t="s">
        <v>151</v>
      </c>
      <c r="B56" s="987" t="s">
        <v>145</v>
      </c>
      <c r="C56" s="987"/>
      <c r="D56" s="987"/>
      <c r="E56" s="987"/>
      <c r="F56" s="987"/>
      <c r="G56" s="987"/>
      <c r="H56" s="987"/>
      <c r="I56" s="104">
        <f t="shared" ref="I56" si="2">+I55+I51</f>
        <v>64.5</v>
      </c>
      <c r="J56" s="144"/>
      <c r="K56" s="144"/>
    </row>
    <row r="57" spans="1:11" ht="34.5" customHeight="1" x14ac:dyDescent="0.2">
      <c r="A57" s="309" t="s">
        <v>152</v>
      </c>
      <c r="B57" s="985" t="s">
        <v>562</v>
      </c>
      <c r="C57" s="985"/>
      <c r="D57" s="985"/>
      <c r="E57" s="985"/>
      <c r="F57" s="985"/>
      <c r="G57" s="985"/>
      <c r="H57" s="985"/>
      <c r="I57" s="985"/>
      <c r="J57" s="985"/>
      <c r="K57" s="492"/>
    </row>
    <row r="58" spans="1:11" ht="18" customHeight="1" x14ac:dyDescent="0.2">
      <c r="A58" s="309" t="s">
        <v>152</v>
      </c>
      <c r="B58" s="308" t="s">
        <v>150</v>
      </c>
      <c r="C58" s="985" t="s">
        <v>201</v>
      </c>
      <c r="D58" s="985"/>
      <c r="E58" s="985"/>
      <c r="F58" s="985"/>
      <c r="G58" s="985"/>
      <c r="H58" s="985"/>
      <c r="I58" s="985"/>
      <c r="J58" s="985"/>
      <c r="K58" s="492"/>
    </row>
    <row r="59" spans="1:11" ht="63" customHeight="1" x14ac:dyDescent="0.2">
      <c r="A59" s="307" t="s">
        <v>152</v>
      </c>
      <c r="B59" s="307" t="s">
        <v>150</v>
      </c>
      <c r="C59" s="307" t="s">
        <v>150</v>
      </c>
      <c r="D59" s="310" t="s">
        <v>256</v>
      </c>
      <c r="E59" s="489" t="s">
        <v>190</v>
      </c>
      <c r="F59" s="411" t="s">
        <v>921</v>
      </c>
      <c r="G59" s="479" t="s">
        <v>802</v>
      </c>
      <c r="H59" s="311" t="s">
        <v>1</v>
      </c>
      <c r="I59" s="100">
        <v>161</v>
      </c>
      <c r="J59" s="145" t="s">
        <v>324</v>
      </c>
      <c r="K59" s="145">
        <v>50</v>
      </c>
    </row>
    <row r="60" spans="1:11" x14ac:dyDescent="0.2">
      <c r="A60" s="309" t="s">
        <v>152</v>
      </c>
      <c r="B60" s="309" t="s">
        <v>150</v>
      </c>
      <c r="C60" s="972" t="s">
        <v>144</v>
      </c>
      <c r="D60" s="972"/>
      <c r="E60" s="972"/>
      <c r="F60" s="972"/>
      <c r="G60" s="972"/>
      <c r="H60" s="972"/>
      <c r="I60" s="103">
        <f>SUM(I59:I59)</f>
        <v>161</v>
      </c>
      <c r="J60" s="144"/>
      <c r="K60" s="144"/>
    </row>
    <row r="61" spans="1:11" ht="14.25" x14ac:dyDescent="0.2">
      <c r="A61" s="309" t="s">
        <v>152</v>
      </c>
      <c r="B61" s="987" t="s">
        <v>145</v>
      </c>
      <c r="C61" s="987"/>
      <c r="D61" s="987"/>
      <c r="E61" s="987"/>
      <c r="F61" s="987"/>
      <c r="G61" s="987"/>
      <c r="H61" s="987"/>
      <c r="I61" s="104">
        <f t="shared" ref="I61" si="3">+I60</f>
        <v>161</v>
      </c>
      <c r="J61" s="144"/>
      <c r="K61" s="144"/>
    </row>
    <row r="62" spans="1:11" ht="16.5" customHeight="1" x14ac:dyDescent="0.2">
      <c r="A62" s="309" t="s">
        <v>153</v>
      </c>
      <c r="B62" s="985" t="s">
        <v>365</v>
      </c>
      <c r="C62" s="985"/>
      <c r="D62" s="985"/>
      <c r="E62" s="985"/>
      <c r="F62" s="985"/>
      <c r="G62" s="985"/>
      <c r="H62" s="985"/>
      <c r="I62" s="985"/>
      <c r="J62" s="985"/>
      <c r="K62" s="492"/>
    </row>
    <row r="63" spans="1:11" ht="18" customHeight="1" x14ac:dyDescent="0.2">
      <c r="A63" s="309" t="s">
        <v>153</v>
      </c>
      <c r="B63" s="308" t="s">
        <v>150</v>
      </c>
      <c r="C63" s="985" t="s">
        <v>366</v>
      </c>
      <c r="D63" s="985"/>
      <c r="E63" s="985"/>
      <c r="F63" s="985"/>
      <c r="G63" s="985"/>
      <c r="H63" s="985"/>
      <c r="I63" s="985"/>
      <c r="J63" s="985"/>
      <c r="K63" s="492"/>
    </row>
    <row r="64" spans="1:11" ht="46.5" customHeight="1" x14ac:dyDescent="0.2">
      <c r="A64" s="307" t="s">
        <v>153</v>
      </c>
      <c r="B64" s="307" t="s">
        <v>150</v>
      </c>
      <c r="C64" s="307" t="s">
        <v>150</v>
      </c>
      <c r="D64" s="263" t="s">
        <v>148</v>
      </c>
      <c r="E64" s="290" t="s">
        <v>190</v>
      </c>
      <c r="F64" s="369" t="s">
        <v>922</v>
      </c>
      <c r="G64" s="479" t="s">
        <v>923</v>
      </c>
      <c r="H64" s="311" t="s">
        <v>1</v>
      </c>
      <c r="I64" s="100">
        <v>2</v>
      </c>
      <c r="J64" s="144" t="s">
        <v>44</v>
      </c>
      <c r="K64" s="144">
        <v>2</v>
      </c>
    </row>
    <row r="65" spans="1:11" ht="47.25" customHeight="1" x14ac:dyDescent="0.2">
      <c r="A65" s="958" t="s">
        <v>153</v>
      </c>
      <c r="B65" s="958" t="s">
        <v>150</v>
      </c>
      <c r="C65" s="958" t="s">
        <v>152</v>
      </c>
      <c r="D65" s="967" t="s">
        <v>78</v>
      </c>
      <c r="E65" s="487" t="s">
        <v>190</v>
      </c>
      <c r="F65" s="411" t="s">
        <v>924</v>
      </c>
      <c r="G65" s="976" t="s">
        <v>925</v>
      </c>
      <c r="H65" s="967" t="s">
        <v>15</v>
      </c>
      <c r="I65" s="952">
        <v>46.5</v>
      </c>
      <c r="J65" s="955" t="s">
        <v>367</v>
      </c>
      <c r="K65" s="955">
        <v>100</v>
      </c>
    </row>
    <row r="66" spans="1:11" ht="63.75" customHeight="1" x14ac:dyDescent="0.2">
      <c r="A66" s="959"/>
      <c r="B66" s="959"/>
      <c r="C66" s="959"/>
      <c r="D66" s="968"/>
      <c r="E66" s="487" t="s">
        <v>832</v>
      </c>
      <c r="F66" s="411" t="s">
        <v>926</v>
      </c>
      <c r="G66" s="976"/>
      <c r="H66" s="968"/>
      <c r="I66" s="953"/>
      <c r="J66" s="956"/>
      <c r="K66" s="956"/>
    </row>
    <row r="67" spans="1:11" ht="44.25" customHeight="1" x14ac:dyDescent="0.2">
      <c r="A67" s="960"/>
      <c r="B67" s="960"/>
      <c r="C67" s="960"/>
      <c r="D67" s="969"/>
      <c r="E67" s="487" t="s">
        <v>837</v>
      </c>
      <c r="F67" s="490" t="s">
        <v>927</v>
      </c>
      <c r="G67" s="976"/>
      <c r="H67" s="969"/>
      <c r="I67" s="954"/>
      <c r="J67" s="957"/>
      <c r="K67" s="957"/>
    </row>
    <row r="68" spans="1:11" ht="45" customHeight="1" x14ac:dyDescent="0.2">
      <c r="A68" s="958" t="s">
        <v>153</v>
      </c>
      <c r="B68" s="958" t="s">
        <v>150</v>
      </c>
      <c r="C68" s="958" t="s">
        <v>153</v>
      </c>
      <c r="D68" s="967" t="s">
        <v>38</v>
      </c>
      <c r="E68" s="487" t="s">
        <v>190</v>
      </c>
      <c r="F68" s="488" t="s">
        <v>928</v>
      </c>
      <c r="G68" s="964" t="s">
        <v>931</v>
      </c>
      <c r="H68" s="967" t="s">
        <v>15</v>
      </c>
      <c r="I68" s="952">
        <v>30.1</v>
      </c>
      <c r="J68" s="955" t="s">
        <v>95</v>
      </c>
      <c r="K68" s="955">
        <v>1</v>
      </c>
    </row>
    <row r="69" spans="1:11" ht="36.75" customHeight="1" x14ac:dyDescent="0.2">
      <c r="A69" s="959"/>
      <c r="B69" s="959"/>
      <c r="C69" s="959"/>
      <c r="D69" s="968"/>
      <c r="E69" s="491" t="s">
        <v>832</v>
      </c>
      <c r="F69" s="488" t="s">
        <v>929</v>
      </c>
      <c r="G69" s="965"/>
      <c r="H69" s="968"/>
      <c r="I69" s="953"/>
      <c r="J69" s="956"/>
      <c r="K69" s="956"/>
    </row>
    <row r="70" spans="1:11" ht="36.75" customHeight="1" x14ac:dyDescent="0.2">
      <c r="A70" s="960"/>
      <c r="B70" s="960"/>
      <c r="C70" s="960"/>
      <c r="D70" s="969"/>
      <c r="E70" s="491" t="s">
        <v>837</v>
      </c>
      <c r="F70" s="488" t="s">
        <v>930</v>
      </c>
      <c r="G70" s="966"/>
      <c r="H70" s="969"/>
      <c r="I70" s="954"/>
      <c r="J70" s="957"/>
      <c r="K70" s="957"/>
    </row>
    <row r="71" spans="1:11" ht="47.25" customHeight="1" x14ac:dyDescent="0.2">
      <c r="A71" s="572" t="s">
        <v>153</v>
      </c>
      <c r="B71" s="572" t="s">
        <v>150</v>
      </c>
      <c r="C71" s="572" t="s">
        <v>154</v>
      </c>
      <c r="D71" s="311" t="s">
        <v>997</v>
      </c>
      <c r="E71" s="491" t="s">
        <v>190</v>
      </c>
      <c r="F71" s="493" t="s">
        <v>999</v>
      </c>
      <c r="G71" s="493" t="s">
        <v>998</v>
      </c>
      <c r="H71" s="573" t="s">
        <v>1</v>
      </c>
      <c r="I71" s="571">
        <v>26</v>
      </c>
      <c r="J71" s="570" t="s">
        <v>1000</v>
      </c>
      <c r="K71" s="570">
        <v>1</v>
      </c>
    </row>
    <row r="72" spans="1:11" ht="70.5" customHeight="1" x14ac:dyDescent="0.2">
      <c r="A72" s="499" t="s">
        <v>153</v>
      </c>
      <c r="B72" s="499" t="s">
        <v>150</v>
      </c>
      <c r="C72" s="499" t="s">
        <v>155</v>
      </c>
      <c r="D72" s="310" t="s">
        <v>561</v>
      </c>
      <c r="E72" s="489" t="s">
        <v>190</v>
      </c>
      <c r="F72" s="411" t="s">
        <v>932</v>
      </c>
      <c r="G72" s="477" t="s">
        <v>802</v>
      </c>
      <c r="H72" s="310" t="s">
        <v>1</v>
      </c>
      <c r="I72" s="100">
        <v>167.4</v>
      </c>
      <c r="J72" s="145" t="s">
        <v>368</v>
      </c>
      <c r="K72" s="145">
        <v>67</v>
      </c>
    </row>
    <row r="73" spans="1:11" ht="17.25" customHeight="1" x14ac:dyDescent="0.2">
      <c r="A73" s="309" t="s">
        <v>153</v>
      </c>
      <c r="B73" s="309" t="s">
        <v>151</v>
      </c>
      <c r="C73" s="972" t="s">
        <v>144</v>
      </c>
      <c r="D73" s="972"/>
      <c r="E73" s="972"/>
      <c r="F73" s="972"/>
      <c r="G73" s="972"/>
      <c r="H73" s="972"/>
      <c r="I73" s="103">
        <f>SUM(I64:I72)</f>
        <v>272</v>
      </c>
      <c r="J73" s="144"/>
      <c r="K73" s="144"/>
    </row>
    <row r="74" spans="1:11" ht="15.75" customHeight="1" x14ac:dyDescent="0.2">
      <c r="A74" s="309" t="s">
        <v>153</v>
      </c>
      <c r="B74" s="987" t="s">
        <v>145</v>
      </c>
      <c r="C74" s="987"/>
      <c r="D74" s="987"/>
      <c r="E74" s="987"/>
      <c r="F74" s="987"/>
      <c r="G74" s="987"/>
      <c r="H74" s="987"/>
      <c r="I74" s="104">
        <f t="shared" ref="I74" si="4">+I73</f>
        <v>272</v>
      </c>
      <c r="J74" s="144"/>
      <c r="K74" s="144"/>
    </row>
    <row r="75" spans="1:11" ht="21.75" customHeight="1" x14ac:dyDescent="0.2">
      <c r="A75" s="991" t="s">
        <v>146</v>
      </c>
      <c r="B75" s="991"/>
      <c r="C75" s="991"/>
      <c r="D75" s="991"/>
      <c r="E75" s="991"/>
      <c r="F75" s="991"/>
      <c r="G75" s="991"/>
      <c r="H75" s="991"/>
      <c r="I75" s="482">
        <f>+I74+I61+I56+I47</f>
        <v>7196.7</v>
      </c>
      <c r="J75" s="495"/>
      <c r="K75" s="551"/>
    </row>
    <row r="76" spans="1:11" ht="16.5" customHeight="1" x14ac:dyDescent="0.2">
      <c r="A76" s="992" t="s">
        <v>147</v>
      </c>
      <c r="B76" s="992"/>
      <c r="C76" s="992"/>
      <c r="D76" s="992"/>
      <c r="E76" s="992"/>
      <c r="F76" s="992"/>
      <c r="G76" s="992"/>
      <c r="H76" s="992"/>
      <c r="I76" s="583">
        <f>+I75-I77-I84</f>
        <v>0</v>
      </c>
      <c r="J76" s="495"/>
      <c r="K76" s="551"/>
    </row>
    <row r="77" spans="1:11" ht="19.5" customHeight="1" x14ac:dyDescent="0.2">
      <c r="A77" s="624" t="s">
        <v>17</v>
      </c>
      <c r="B77" s="624"/>
      <c r="C77" s="624"/>
      <c r="D77" s="624"/>
      <c r="E77" s="624"/>
      <c r="F77" s="624"/>
      <c r="G77" s="624"/>
      <c r="H77" s="624"/>
      <c r="I77" s="483">
        <f t="shared" ref="I77" si="5">SUM(I78:I83)</f>
        <v>7196.7</v>
      </c>
      <c r="J77" s="495"/>
      <c r="K77" s="551"/>
    </row>
    <row r="78" spans="1:11" ht="15" customHeight="1" x14ac:dyDescent="0.2">
      <c r="A78" s="984" t="s">
        <v>208</v>
      </c>
      <c r="B78" s="984"/>
      <c r="C78" s="984"/>
      <c r="D78" s="984"/>
      <c r="E78" s="984"/>
      <c r="F78" s="984"/>
      <c r="G78" s="984"/>
      <c r="H78" s="984"/>
      <c r="I78" s="100">
        <f>+I72+I64+I59+I54+I53+I50+I42+I38+I37+I36+I12+I39+I40+I71</f>
        <v>5736.8</v>
      </c>
      <c r="J78" s="495"/>
      <c r="K78" s="551"/>
    </row>
    <row r="79" spans="1:11" ht="12.75" customHeight="1" x14ac:dyDescent="0.2">
      <c r="A79" s="984" t="s">
        <v>209</v>
      </c>
      <c r="B79" s="984"/>
      <c r="C79" s="984"/>
      <c r="D79" s="984"/>
      <c r="E79" s="984"/>
      <c r="F79" s="984"/>
      <c r="G79" s="984"/>
      <c r="H79" s="984"/>
      <c r="I79" s="100">
        <f>+I68+I65+I33+I31+I29+I26+I25+I22+I21+I20+I19+I44+I43+I32+I45</f>
        <v>267.3</v>
      </c>
      <c r="J79" s="495"/>
      <c r="K79" s="495"/>
    </row>
    <row r="80" spans="1:11" ht="12.75" customHeight="1" x14ac:dyDescent="0.2">
      <c r="A80" s="984" t="s">
        <v>210</v>
      </c>
      <c r="B80" s="984"/>
      <c r="C80" s="984"/>
      <c r="D80" s="984"/>
      <c r="E80" s="984"/>
      <c r="F80" s="984"/>
      <c r="G80" s="984"/>
      <c r="H80" s="984"/>
      <c r="I80" s="100"/>
      <c r="J80" s="495"/>
      <c r="K80" s="551"/>
    </row>
    <row r="81" spans="1:11" ht="12.75" customHeight="1" x14ac:dyDescent="0.2">
      <c r="A81" s="984" t="s">
        <v>211</v>
      </c>
      <c r="B81" s="984"/>
      <c r="C81" s="984"/>
      <c r="D81" s="984"/>
      <c r="E81" s="984"/>
      <c r="F81" s="984"/>
      <c r="G81" s="984"/>
      <c r="H81" s="984"/>
      <c r="I81" s="100">
        <f>+I15</f>
        <v>22.9</v>
      </c>
      <c r="J81" s="495"/>
      <c r="K81" s="551"/>
    </row>
    <row r="82" spans="1:11" ht="14.25" customHeight="1" x14ac:dyDescent="0.2">
      <c r="A82" s="984" t="s">
        <v>212</v>
      </c>
      <c r="B82" s="984"/>
      <c r="C82" s="984"/>
      <c r="D82" s="984"/>
      <c r="E82" s="984"/>
      <c r="F82" s="984"/>
      <c r="G82" s="984"/>
      <c r="H82" s="984"/>
      <c r="I82" s="100">
        <f>+I41</f>
        <v>1169.7</v>
      </c>
      <c r="J82" s="495"/>
      <c r="K82" s="551"/>
    </row>
    <row r="83" spans="1:11" ht="12.75" customHeight="1" x14ac:dyDescent="0.2">
      <c r="A83" s="984" t="s">
        <v>213</v>
      </c>
      <c r="B83" s="984"/>
      <c r="C83" s="984"/>
      <c r="D83" s="984"/>
      <c r="E83" s="984"/>
      <c r="F83" s="984"/>
      <c r="G83" s="984"/>
      <c r="H83" s="984"/>
      <c r="I83" s="100"/>
      <c r="J83" s="495"/>
      <c r="K83" s="551"/>
    </row>
    <row r="84" spans="1:11" ht="15" customHeight="1" x14ac:dyDescent="0.2">
      <c r="A84" s="993" t="s">
        <v>16</v>
      </c>
      <c r="B84" s="993"/>
      <c r="C84" s="993"/>
      <c r="D84" s="993"/>
      <c r="E84" s="993"/>
      <c r="F84" s="993"/>
      <c r="G84" s="993"/>
      <c r="H84" s="993"/>
      <c r="I84" s="484">
        <f t="shared" ref="I84" si="6">SUM(I85:I88)</f>
        <v>0</v>
      </c>
      <c r="J84" s="495"/>
      <c r="K84" s="551"/>
    </row>
    <row r="85" spans="1:11" ht="14.25" customHeight="1" x14ac:dyDescent="0.2">
      <c r="A85" s="984" t="s">
        <v>214</v>
      </c>
      <c r="B85" s="984"/>
      <c r="C85" s="984"/>
      <c r="D85" s="984"/>
      <c r="E85" s="984"/>
      <c r="F85" s="984"/>
      <c r="G85" s="984"/>
      <c r="H85" s="984"/>
      <c r="I85" s="100"/>
      <c r="J85" s="495"/>
      <c r="K85" s="551"/>
    </row>
    <row r="86" spans="1:11" ht="12.75" customHeight="1" x14ac:dyDescent="0.2">
      <c r="A86" s="984" t="s">
        <v>215</v>
      </c>
      <c r="B86" s="984"/>
      <c r="C86" s="984"/>
      <c r="D86" s="984"/>
      <c r="E86" s="984"/>
      <c r="F86" s="984"/>
      <c r="G86" s="984"/>
      <c r="H86" s="984"/>
      <c r="I86" s="100"/>
      <c r="J86" s="495"/>
      <c r="K86" s="551"/>
    </row>
    <row r="87" spans="1:11" ht="12.75" customHeight="1" x14ac:dyDescent="0.2">
      <c r="A87" s="984" t="s">
        <v>216</v>
      </c>
      <c r="B87" s="984"/>
      <c r="C87" s="984"/>
      <c r="D87" s="984"/>
      <c r="E87" s="984"/>
      <c r="F87" s="984"/>
      <c r="G87" s="984"/>
      <c r="H87" s="984"/>
      <c r="I87" s="100"/>
      <c r="J87" s="495"/>
      <c r="K87" s="551"/>
    </row>
    <row r="88" spans="1:11" ht="12.75" customHeight="1" x14ac:dyDescent="0.2">
      <c r="A88" s="984" t="s">
        <v>217</v>
      </c>
      <c r="B88" s="984"/>
      <c r="C88" s="984"/>
      <c r="D88" s="984"/>
      <c r="E88" s="984"/>
      <c r="F88" s="984"/>
      <c r="G88" s="984"/>
      <c r="H88" s="984"/>
      <c r="I88" s="485"/>
      <c r="J88" s="495"/>
      <c r="K88" s="551"/>
    </row>
  </sheetData>
  <mergeCells count="128">
    <mergeCell ref="H1:K1"/>
    <mergeCell ref="F4:F8"/>
    <mergeCell ref="I4:I8"/>
    <mergeCell ref="K65:K67"/>
    <mergeCell ref="I12:I14"/>
    <mergeCell ref="I15:I16"/>
    <mergeCell ref="K38:K41"/>
    <mergeCell ref="A9:J9"/>
    <mergeCell ref="C4:C8"/>
    <mergeCell ref="A42:A43"/>
    <mergeCell ref="J42:J43"/>
    <mergeCell ref="C49:J49"/>
    <mergeCell ref="C55:H55"/>
    <mergeCell ref="J65:J67"/>
    <mergeCell ref="B65:B67"/>
    <mergeCell ref="H15:H16"/>
    <mergeCell ref="C18:J18"/>
    <mergeCell ref="C17:H17"/>
    <mergeCell ref="C35:J35"/>
    <mergeCell ref="J38:J41"/>
    <mergeCell ref="C46:H46"/>
    <mergeCell ref="D38:D41"/>
    <mergeCell ref="C58:J58"/>
    <mergeCell ref="C34:H34"/>
    <mergeCell ref="A2:K2"/>
    <mergeCell ref="C73:H73"/>
    <mergeCell ref="C63:J63"/>
    <mergeCell ref="C51:H51"/>
    <mergeCell ref="C52:J52"/>
    <mergeCell ref="J5:J8"/>
    <mergeCell ref="B61:H61"/>
    <mergeCell ref="D12:D16"/>
    <mergeCell ref="A4:A8"/>
    <mergeCell ref="B12:B16"/>
    <mergeCell ref="H12:H14"/>
    <mergeCell ref="B10:J10"/>
    <mergeCell ref="C12:C16"/>
    <mergeCell ref="B4:B8"/>
    <mergeCell ref="J3:K3"/>
    <mergeCell ref="D4:D8"/>
    <mergeCell ref="C11:K11"/>
    <mergeCell ref="C38:C41"/>
    <mergeCell ref="B62:J62"/>
    <mergeCell ref="B48:J48"/>
    <mergeCell ref="B56:H56"/>
    <mergeCell ref="E4:E8"/>
    <mergeCell ref="G4:G8"/>
    <mergeCell ref="A12:A16"/>
    <mergeCell ref="A88:H88"/>
    <mergeCell ref="A38:A41"/>
    <mergeCell ref="A80:H80"/>
    <mergeCell ref="A77:H77"/>
    <mergeCell ref="A79:H79"/>
    <mergeCell ref="A75:H75"/>
    <mergeCell ref="B74:H74"/>
    <mergeCell ref="A76:H76"/>
    <mergeCell ref="A87:H87"/>
    <mergeCell ref="A86:H86"/>
    <mergeCell ref="A83:H83"/>
    <mergeCell ref="A84:H84"/>
    <mergeCell ref="A85:H85"/>
    <mergeCell ref="A82:H82"/>
    <mergeCell ref="E12:E14"/>
    <mergeCell ref="F12:F14"/>
    <mergeCell ref="G12:G14"/>
    <mergeCell ref="E15:E16"/>
    <mergeCell ref="F15:F16"/>
    <mergeCell ref="G15:G16"/>
    <mergeCell ref="A81:H81"/>
    <mergeCell ref="B57:J57"/>
    <mergeCell ref="D42:D43"/>
    <mergeCell ref="C42:C43"/>
    <mergeCell ref="A78:H78"/>
    <mergeCell ref="B38:B41"/>
    <mergeCell ref="B47:H47"/>
    <mergeCell ref="G26:G28"/>
    <mergeCell ref="D26:D28"/>
    <mergeCell ref="C26:C28"/>
    <mergeCell ref="B26:B28"/>
    <mergeCell ref="A26:A28"/>
    <mergeCell ref="E42:E43"/>
    <mergeCell ref="F42:F43"/>
    <mergeCell ref="G42:G43"/>
    <mergeCell ref="G65:G67"/>
    <mergeCell ref="A68:A70"/>
    <mergeCell ref="B68:B70"/>
    <mergeCell ref="G22:G24"/>
    <mergeCell ref="D22:D24"/>
    <mergeCell ref="C22:C24"/>
    <mergeCell ref="A22:A24"/>
    <mergeCell ref="B22:B24"/>
    <mergeCell ref="C68:C70"/>
    <mergeCell ref="D68:D70"/>
    <mergeCell ref="G68:G70"/>
    <mergeCell ref="H65:H67"/>
    <mergeCell ref="H68:H70"/>
    <mergeCell ref="D29:D30"/>
    <mergeCell ref="A29:A30"/>
    <mergeCell ref="B29:B30"/>
    <mergeCell ref="C29:C30"/>
    <mergeCell ref="E38:E41"/>
    <mergeCell ref="G29:G30"/>
    <mergeCell ref="H29:H30"/>
    <mergeCell ref="D65:D67"/>
    <mergeCell ref="A65:A67"/>
    <mergeCell ref="C60:H60"/>
    <mergeCell ref="C65:C67"/>
    <mergeCell ref="B42:B43"/>
    <mergeCell ref="F38:F41"/>
    <mergeCell ref="G38:G41"/>
    <mergeCell ref="K5:K8"/>
    <mergeCell ref="I65:I67"/>
    <mergeCell ref="I68:I70"/>
    <mergeCell ref="J68:J70"/>
    <mergeCell ref="K68:K70"/>
    <mergeCell ref="H22:H24"/>
    <mergeCell ref="I22:I24"/>
    <mergeCell ref="J22:J24"/>
    <mergeCell ref="K22:K24"/>
    <mergeCell ref="H26:H28"/>
    <mergeCell ref="I26:I28"/>
    <mergeCell ref="J26:J28"/>
    <mergeCell ref="K26:K28"/>
    <mergeCell ref="I29:I30"/>
    <mergeCell ref="J29:J30"/>
    <mergeCell ref="K29:K30"/>
    <mergeCell ref="H4:H8"/>
    <mergeCell ref="K42:K43"/>
  </mergeCells>
  <phoneticPr fontId="17" type="noConversion"/>
  <pageMargins left="0.19685039370078741" right="0.19685039370078741" top="0.19685039370078741" bottom="0.19685039370078741" header="0" footer="0"/>
  <pageSetup paperSize="9" scale="82" fitToHeight="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00B050"/>
    <pageSetUpPr fitToPage="1"/>
  </sheetPr>
  <dimension ref="A1:I22"/>
  <sheetViews>
    <sheetView topLeftCell="A2" zoomScale="85" zoomScaleNormal="85" workbookViewId="0">
      <selection activeCell="J13" sqref="J13"/>
    </sheetView>
  </sheetViews>
  <sheetFormatPr defaultColWidth="9.140625" defaultRowHeight="15.75" x14ac:dyDescent="0.25"/>
  <cols>
    <col min="1" max="3" width="9.140625" style="242"/>
    <col min="4" max="4" width="13" style="242" customWidth="1"/>
    <col min="5" max="5" width="37.140625" style="242" customWidth="1"/>
    <col min="6" max="6" width="29.42578125" style="242" customWidth="1"/>
    <col min="7" max="7" width="15.7109375" style="4" customWidth="1"/>
    <col min="8" max="16384" width="9.140625" style="4"/>
  </cols>
  <sheetData>
    <row r="1" spans="1:9" ht="92.25" hidden="1" customHeight="1" x14ac:dyDescent="0.25">
      <c r="F1" s="569"/>
      <c r="G1" s="569"/>
      <c r="H1" s="569"/>
      <c r="I1" s="569"/>
    </row>
    <row r="2" spans="1:9" ht="21" customHeight="1" x14ac:dyDescent="0.2">
      <c r="A2" s="1009" t="s">
        <v>934</v>
      </c>
      <c r="B2" s="1009"/>
      <c r="C2" s="1009"/>
      <c r="D2" s="1009"/>
      <c r="E2" s="1009"/>
      <c r="F2" s="1009"/>
    </row>
    <row r="3" spans="1:9" x14ac:dyDescent="0.2">
      <c r="A3" s="312"/>
      <c r="B3" s="312"/>
      <c r="C3" s="312"/>
      <c r="D3" s="312"/>
      <c r="E3" s="312"/>
      <c r="F3" s="312"/>
    </row>
    <row r="4" spans="1:9" ht="12.75" customHeight="1" x14ac:dyDescent="0.2">
      <c r="A4" s="1010" t="s">
        <v>138</v>
      </c>
      <c r="B4" s="1010"/>
      <c r="C4" s="1010"/>
      <c r="D4" s="1010"/>
      <c r="E4" s="1010"/>
      <c r="F4" s="1014" t="s">
        <v>363</v>
      </c>
    </row>
    <row r="5" spans="1:9" ht="12.75" customHeight="1" x14ac:dyDescent="0.2">
      <c r="A5" s="1010"/>
      <c r="B5" s="1010"/>
      <c r="C5" s="1010"/>
      <c r="D5" s="1010"/>
      <c r="E5" s="1010"/>
      <c r="F5" s="1014"/>
    </row>
    <row r="6" spans="1:9" ht="12.75" x14ac:dyDescent="0.2">
      <c r="A6" s="1010"/>
      <c r="B6" s="1010"/>
      <c r="C6" s="1010"/>
      <c r="D6" s="1010"/>
      <c r="E6" s="1010"/>
      <c r="F6" s="1014"/>
    </row>
    <row r="7" spans="1:9" ht="12.75" x14ac:dyDescent="0.2">
      <c r="A7" s="1010"/>
      <c r="B7" s="1010"/>
      <c r="C7" s="1010"/>
      <c r="D7" s="1010"/>
      <c r="E7" s="1010"/>
      <c r="F7" s="1014"/>
    </row>
    <row r="8" spans="1:9" ht="12.75" x14ac:dyDescent="0.2">
      <c r="A8" s="1010"/>
      <c r="B8" s="1010"/>
      <c r="C8" s="1010"/>
      <c r="D8" s="1010"/>
      <c r="E8" s="1010"/>
      <c r="F8" s="1014"/>
    </row>
    <row r="9" spans="1:9" ht="20.25" customHeight="1" x14ac:dyDescent="0.2">
      <c r="A9" s="1015" t="s">
        <v>274</v>
      </c>
      <c r="B9" s="1016"/>
      <c r="C9" s="1016"/>
      <c r="D9" s="1016"/>
      <c r="E9" s="1017"/>
      <c r="F9" s="47">
        <f>+'01šviet.'!I45+'02sveikat.'!I45+'03social.'!I67+'04sport.'!I43+'05kultura'!I56+'06turizm_paveld'!I51+'07Infrastr.'!I125+'08aplinkosauga'!I59+'09ž.ū.'!I38+'10verslas'!I28+'11valdym.'!I75</f>
        <v>42559.4</v>
      </c>
    </row>
    <row r="10" spans="1:9" ht="21" customHeight="1" x14ac:dyDescent="0.2">
      <c r="A10" s="1011" t="s">
        <v>147</v>
      </c>
      <c r="B10" s="1012"/>
      <c r="C10" s="1012"/>
      <c r="D10" s="1012"/>
      <c r="E10" s="1013"/>
      <c r="F10" s="558">
        <f>+F9-F11-F18</f>
        <v>0</v>
      </c>
    </row>
    <row r="11" spans="1:9" ht="20.25" customHeight="1" x14ac:dyDescent="0.2">
      <c r="A11" s="1003" t="s">
        <v>17</v>
      </c>
      <c r="B11" s="1004"/>
      <c r="C11" s="1004"/>
      <c r="D11" s="1004"/>
      <c r="E11" s="1005"/>
      <c r="F11" s="47">
        <f>+'01šviet.'!I47+'02sveikat.'!I47+'03social.'!I69+'04sport.'!I45+'05kultura'!I58+'06turizm_paveld'!I53+'07Infrastr.'!I127+'08aplinkosauga'!I61+'09ž.ū.'!I40+'10verslas'!I30+'11valdym.'!I77</f>
        <v>26680.400000000001</v>
      </c>
      <c r="G11" s="568"/>
    </row>
    <row r="12" spans="1:9" ht="20.25" customHeight="1" x14ac:dyDescent="0.2">
      <c r="A12" s="1000" t="s">
        <v>661</v>
      </c>
      <c r="B12" s="1001"/>
      <c r="C12" s="1001"/>
      <c r="D12" s="1001"/>
      <c r="E12" s="1002"/>
      <c r="F12" s="163">
        <f>+'01šviet.'!I48+'02sveikat.'!I48+'03social.'!I70+'04sport.'!I46+'05kultura'!I59+'06turizm_paveld'!I54+'07Infrastr.'!I128+'08aplinkosauga'!I62+'09ž.ū.'!I41+'10verslas'!I31+'11valdym.'!I78</f>
        <v>16876.7</v>
      </c>
      <c r="G12" s="576"/>
      <c r="H12" s="568"/>
      <c r="I12" s="568"/>
    </row>
    <row r="13" spans="1:9" ht="20.25" customHeight="1" x14ac:dyDescent="0.2">
      <c r="A13" s="1000" t="s">
        <v>662</v>
      </c>
      <c r="B13" s="1001"/>
      <c r="C13" s="1001"/>
      <c r="D13" s="1001"/>
      <c r="E13" s="1002"/>
      <c r="F13" s="163">
        <f>+'01šviet.'!I49+'02sveikat.'!I49+'03social.'!I71+'04sport.'!I47+'05kultura'!I60+'06turizm_paveld'!I55+'07Infrastr.'!I129+'08aplinkosauga'!I63+'09ž.ū.'!I42+'10verslas'!I32+'11valdym.'!I79</f>
        <v>4747.3</v>
      </c>
    </row>
    <row r="14" spans="1:9" ht="20.25" customHeight="1" x14ac:dyDescent="0.2">
      <c r="A14" s="1000" t="s">
        <v>663</v>
      </c>
      <c r="B14" s="1001"/>
      <c r="C14" s="1001"/>
      <c r="D14" s="1001"/>
      <c r="E14" s="1002"/>
      <c r="F14" s="163">
        <f>+'01šviet.'!I50+'02sveikat.'!I50+'03social.'!I72+'04sport.'!I48+'05kultura'!I61+'06turizm_paveld'!I56+'07Infrastr.'!I130+'08aplinkosauga'!I64+'09ž.ū.'!I43+'10verslas'!I33+'11valdym.'!I80</f>
        <v>455.50000000000006</v>
      </c>
    </row>
    <row r="15" spans="1:9" ht="20.25" customHeight="1" x14ac:dyDescent="0.2">
      <c r="A15" s="1000" t="s">
        <v>664</v>
      </c>
      <c r="B15" s="1001"/>
      <c r="C15" s="1001"/>
      <c r="D15" s="1001"/>
      <c r="E15" s="1002"/>
      <c r="F15" s="163">
        <f>+'01šviet.'!I51+'02sveikat.'!I51+'03social.'!I73+'04sport.'!I49+'05kultura'!I62+'06turizm_paveld'!I57+'07Infrastr.'!I131+'08aplinkosauga'!I65+'09ž.ū.'!I44+'10verslas'!I34+'11valdym.'!I81</f>
        <v>22.9</v>
      </c>
    </row>
    <row r="16" spans="1:9" ht="20.25" customHeight="1" x14ac:dyDescent="0.2">
      <c r="A16" s="1000" t="s">
        <v>665</v>
      </c>
      <c r="B16" s="1001"/>
      <c r="C16" s="1001"/>
      <c r="D16" s="1001"/>
      <c r="E16" s="1002"/>
      <c r="F16" s="163">
        <f>+'01šviet.'!I52+'02sveikat.'!I52+'03social.'!I74+'04sport.'!I50+'05kultura'!I63+'06turizm_paveld'!I58+'07Infrastr.'!I132+'08aplinkosauga'!I66+'09ž.ū.'!I45+'10verslas'!I35+'11valdym.'!I82</f>
        <v>1569.7</v>
      </c>
    </row>
    <row r="17" spans="1:6" ht="20.25" customHeight="1" x14ac:dyDescent="0.2">
      <c r="A17" s="1000" t="s">
        <v>666</v>
      </c>
      <c r="B17" s="1001"/>
      <c r="C17" s="1001"/>
      <c r="D17" s="1001"/>
      <c r="E17" s="1002"/>
      <c r="F17" s="163">
        <f>+'01šviet.'!I53+'02sveikat.'!I53+'03social.'!I75+'04sport.'!I51+'05kultura'!I64+'06turizm_paveld'!I59+'07Infrastr.'!I133+'08aplinkosauga'!I67+'09ž.ū.'!I46+'10verslas'!I36+'11valdym.'!I83</f>
        <v>3008.3</v>
      </c>
    </row>
    <row r="18" spans="1:6" ht="20.25" customHeight="1" x14ac:dyDescent="0.2">
      <c r="A18" s="1006" t="s">
        <v>16</v>
      </c>
      <c r="B18" s="1007"/>
      <c r="C18" s="1007"/>
      <c r="D18" s="1007"/>
      <c r="E18" s="1008"/>
      <c r="F18" s="47">
        <f>+'01šviet.'!I54+'02sveikat.'!I54+'03social.'!I76+'04sport.'!I52+'05kultura'!I65+'06turizm_paveld'!I60+'07Infrastr.'!I134+'08aplinkosauga'!I68+'09ž.ū.'!I47+'10verslas'!I37+'11valdym.'!I84</f>
        <v>15879.000000000002</v>
      </c>
    </row>
    <row r="19" spans="1:6" ht="20.25" customHeight="1" x14ac:dyDescent="0.2">
      <c r="A19" s="1000" t="s">
        <v>667</v>
      </c>
      <c r="B19" s="1001"/>
      <c r="C19" s="1001"/>
      <c r="D19" s="1001"/>
      <c r="E19" s="1002"/>
      <c r="F19" s="163">
        <f>+'01šviet.'!I55+'02sveikat.'!I55+'03social.'!I77+'04sport.'!I53+'05kultura'!I66+'06turizm_paveld'!I61+'07Infrastr.'!I135+'08aplinkosauga'!I69+'09ž.ū.'!I48+'10verslas'!I38+'11valdym.'!I85</f>
        <v>1908.2</v>
      </c>
    </row>
    <row r="20" spans="1:6" ht="20.25" customHeight="1" x14ac:dyDescent="0.2">
      <c r="A20" s="1000" t="s">
        <v>668</v>
      </c>
      <c r="B20" s="1001"/>
      <c r="C20" s="1001"/>
      <c r="D20" s="1001"/>
      <c r="E20" s="1002"/>
      <c r="F20" s="163">
        <f>+'01šviet.'!I56+'02sveikat.'!I56+'03social.'!I78+'04sport.'!I54+'05kultura'!I67+'06turizm_paveld'!I62+'07Infrastr.'!I136+'08aplinkosauga'!I70+'09ž.ū.'!I49+'10verslas'!I39+'11valdym.'!I86</f>
        <v>13938.1</v>
      </c>
    </row>
    <row r="21" spans="1:6" ht="20.25" customHeight="1" x14ac:dyDescent="0.2">
      <c r="A21" s="1000" t="s">
        <v>669</v>
      </c>
      <c r="B21" s="1001"/>
      <c r="C21" s="1001"/>
      <c r="D21" s="1001"/>
      <c r="E21" s="1002"/>
      <c r="F21" s="163">
        <f>+'01šviet.'!I57+'02sveikat.'!I57+'03social.'!I79+'04sport.'!I55+'05kultura'!I68+'06turizm_paveld'!I63+'07Infrastr.'!I137+'08aplinkosauga'!I71+'09ž.ū.'!I50+'10verslas'!I40+'11valdym.'!I87</f>
        <v>0</v>
      </c>
    </row>
    <row r="22" spans="1:6" ht="20.25" customHeight="1" x14ac:dyDescent="0.2">
      <c r="A22" s="1000" t="s">
        <v>670</v>
      </c>
      <c r="B22" s="1001"/>
      <c r="C22" s="1001"/>
      <c r="D22" s="1001"/>
      <c r="E22" s="1002"/>
      <c r="F22" s="163">
        <f>+'01šviet.'!I58+'02sveikat.'!I58+'03social.'!I80+'04sport.'!I56+'05kultura'!I69+'06turizm_paveld'!I64+'07Infrastr.'!I138+'08aplinkosauga'!I72+'09ž.ū.'!I51+'10verslas'!I41+'11valdym.'!I88</f>
        <v>32.700000000000003</v>
      </c>
    </row>
  </sheetData>
  <mergeCells count="17">
    <mergeCell ref="A2:F2"/>
    <mergeCell ref="A4:E8"/>
    <mergeCell ref="A10:E10"/>
    <mergeCell ref="A15:E15"/>
    <mergeCell ref="F4:F8"/>
    <mergeCell ref="A12:E12"/>
    <mergeCell ref="A9:E9"/>
    <mergeCell ref="A21:E21"/>
    <mergeCell ref="A11:E11"/>
    <mergeCell ref="A14:E14"/>
    <mergeCell ref="A22:E22"/>
    <mergeCell ref="A13:E13"/>
    <mergeCell ref="A19:E19"/>
    <mergeCell ref="A17:E17"/>
    <mergeCell ref="A20:E20"/>
    <mergeCell ref="A16:E16"/>
    <mergeCell ref="A18:E18"/>
  </mergeCells>
  <pageMargins left="0.78740157480314965" right="0.19685039370078741" top="0.19685039370078741" bottom="0.19685039370078741" header="0" footer="0"/>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12</vt:i4>
      </vt:variant>
      <vt:variant>
        <vt:lpstr>Įvardytieji diapazonai</vt:lpstr>
      </vt:variant>
      <vt:variant>
        <vt:i4>13</vt:i4>
      </vt:variant>
    </vt:vector>
  </HeadingPairs>
  <TitlesOfParts>
    <vt:vector size="25" baseType="lpstr">
      <vt:lpstr>01šviet.</vt:lpstr>
      <vt:lpstr>02sveikat.</vt:lpstr>
      <vt:lpstr>03social.</vt:lpstr>
      <vt:lpstr>04sport.</vt:lpstr>
      <vt:lpstr>05kultura</vt:lpstr>
      <vt:lpstr>06turizm_paveld</vt:lpstr>
      <vt:lpstr>07Infrastr.</vt:lpstr>
      <vt:lpstr>08aplinkosauga</vt:lpstr>
      <vt:lpstr>09ž.ū.</vt:lpstr>
      <vt:lpstr>10verslas</vt:lpstr>
      <vt:lpstr>11valdym.</vt:lpstr>
      <vt:lpstr>Lešu poreikis iš viso</vt:lpstr>
      <vt:lpstr>'01šviet.'!Print_Area</vt:lpstr>
      <vt:lpstr>'02sveikat.'!Print_Area</vt:lpstr>
      <vt:lpstr>'03social.'!Print_Area</vt:lpstr>
      <vt:lpstr>'04sport.'!Print_Area</vt:lpstr>
      <vt:lpstr>'05kultura'!Print_Area</vt:lpstr>
      <vt:lpstr>'06turizm_paveld'!Print_Area</vt:lpstr>
      <vt:lpstr>'07Infrastr.'!Print_Area</vt:lpstr>
      <vt:lpstr>'08aplinkosauga'!Print_Area</vt:lpstr>
      <vt:lpstr>'09ž.ū.'!Print_Area</vt:lpstr>
      <vt:lpstr>'10verslas'!Print_Area</vt:lpstr>
      <vt:lpstr>'11valdym.'!Print_Area</vt:lpstr>
      <vt:lpstr>'Lešu poreikis iš viso'!Print_Area</vt:lpstr>
      <vt:lpstr>'07Infrastr.'!Print_Titles</vt:lpstr>
    </vt:vector>
  </TitlesOfParts>
  <Company>Kedainių raj. sav.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Aušra</dc:creator>
  <cp:lastModifiedBy>Vartotojas</cp:lastModifiedBy>
  <cp:lastPrinted>2022-12-06T13:33:29Z</cp:lastPrinted>
  <dcterms:created xsi:type="dcterms:W3CDTF">2008-01-09T09:46:52Z</dcterms:created>
  <dcterms:modified xsi:type="dcterms:W3CDTF">2023-02-08T08:28:17Z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