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C:\Users\Vartotoja\Desktop\"/>
    </mc:Choice>
  </mc:AlternateContent>
  <xr:revisionPtr revIDLastSave="0" documentId="13_ncr:1_{3B09155D-B28A-4044-8F69-50EA54D9412F}" xr6:coauthVersionLast="47" xr6:coauthVersionMax="47" xr10:uidLastSave="{00000000-0000-0000-0000-000000000000}"/>
  <bookViews>
    <workbookView xWindow="-105" yWindow="0" windowWidth="20490" windowHeight="15585" tabRatio="988" xr2:uid="{00000000-000D-0000-FFFF-FFFF00000000}"/>
  </bookViews>
  <sheets>
    <sheet name="01šviet." sheetId="26" r:id="rId1"/>
    <sheet name="02sveikat." sheetId="27" r:id="rId2"/>
    <sheet name="03social." sheetId="28" r:id="rId3"/>
    <sheet name="04sport." sheetId="29" r:id="rId4"/>
    <sheet name="05kultura" sheetId="30" r:id="rId5"/>
    <sheet name="06turizm_paveld" sheetId="31" r:id="rId6"/>
    <sheet name="07Infrastr." sheetId="32" r:id="rId7"/>
    <sheet name="08aplinkosauga" sheetId="33" r:id="rId8"/>
    <sheet name="09ž.ū." sheetId="34" r:id="rId9"/>
    <sheet name="10verslas" sheetId="35" r:id="rId10"/>
    <sheet name="11valdym." sheetId="36" r:id="rId11"/>
    <sheet name="Lešu poreikis iš viso" sheetId="40" r:id="rId12"/>
  </sheets>
  <definedNames>
    <definedName name="_xlnm._FilterDatabase" localSheetId="0" hidden="1">'01šviet.'!$A$10:$M$64</definedName>
    <definedName name="_xlnm._FilterDatabase" localSheetId="2" hidden="1">'03social.'!$A$7:$AE$88</definedName>
    <definedName name="_xlnm._FilterDatabase" localSheetId="5" hidden="1">'06turizm_paveld'!$A$7:$L$54</definedName>
    <definedName name="_xlnm._FilterDatabase" localSheetId="6" hidden="1">'07Infrastr.'!$A$7:$L$102</definedName>
    <definedName name="_xlnm._FilterDatabase" localSheetId="7" hidden="1">'08aplinkosauga'!$A$7:$O$70</definedName>
    <definedName name="_xlnm._FilterDatabase" localSheetId="10" hidden="1">'11valdym.'!$A$7:$O$87</definedName>
    <definedName name="_xlnm.Print_Area" localSheetId="0">'01šviet.'!$A$1:$N$66</definedName>
    <definedName name="_xlnm.Print_Area" localSheetId="1">'02sveikat.'!$A$4:$N$61</definedName>
    <definedName name="_xlnm.Print_Area" localSheetId="2">'03social.'!$A$3:$N$88</definedName>
    <definedName name="_xlnm.Print_Area" localSheetId="3">'04sport.'!$A$1:$N$54</definedName>
    <definedName name="_xlnm.Print_Area" localSheetId="4">'05kultura'!$A$3:$N$67</definedName>
    <definedName name="_xlnm.Print_Area" localSheetId="5">'06turizm_paveld'!$A$3:$N$55</definedName>
    <definedName name="_xlnm.Print_Area" localSheetId="6">'07Infrastr.'!$A$3:$N$103</definedName>
    <definedName name="_xlnm.Print_Area" localSheetId="7">'08aplinkosauga'!$A$3:$N$72</definedName>
    <definedName name="_xlnm.Print_Area" localSheetId="8">'09ž.ū.'!$A$3:$N$56</definedName>
    <definedName name="_xlnm.Print_Area" localSheetId="9">'10verslas'!$A$3:$N$42</definedName>
    <definedName name="_xlnm.Print_Area" localSheetId="10">'11valdym.'!$A$3:$N$89</definedName>
    <definedName name="_xlnm.Print_Area" localSheetId="11">'Lešu poreikis iš viso'!$A$1:$F$18</definedName>
    <definedName name="_xlnm.Print_Titles" localSheetId="6">'07Infrastr.'!$3:$7</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 i="40" l="1"/>
  <c r="K49" i="27"/>
  <c r="J93" i="28" l="1"/>
  <c r="J59" i="32"/>
  <c r="V11" i="36"/>
  <c r="P11" i="30" l="1"/>
  <c r="O11" i="33" l="1"/>
  <c r="J78" i="28" l="1"/>
  <c r="I78" i="28"/>
  <c r="J47" i="27"/>
  <c r="I47" i="27"/>
  <c r="J55" i="26" l="1"/>
  <c r="J54" i="26"/>
  <c r="I55" i="26"/>
  <c r="J83" i="36" l="1"/>
  <c r="J81" i="36"/>
  <c r="J80" i="36"/>
  <c r="J78" i="36"/>
  <c r="J59" i="36"/>
  <c r="J60" i="36" s="1"/>
  <c r="J54" i="36"/>
  <c r="J50" i="36"/>
  <c r="J45" i="36"/>
  <c r="J34" i="36"/>
  <c r="J18" i="36"/>
  <c r="J41" i="35"/>
  <c r="J40" i="35"/>
  <c r="J32" i="35"/>
  <c r="J31" i="35"/>
  <c r="J26" i="35"/>
  <c r="J27" i="35" s="1"/>
  <c r="J20" i="35"/>
  <c r="J21" i="35" s="1"/>
  <c r="J52" i="34"/>
  <c r="J51" i="34"/>
  <c r="J45" i="34"/>
  <c r="J44" i="34"/>
  <c r="J39" i="34"/>
  <c r="J25" i="34"/>
  <c r="N60" i="33"/>
  <c r="J67" i="33"/>
  <c r="J66" i="33" s="1"/>
  <c r="J62" i="33"/>
  <c r="J61" i="33"/>
  <c r="J60" i="33"/>
  <c r="J55" i="33"/>
  <c r="J46" i="33"/>
  <c r="J31" i="33"/>
  <c r="J26" i="33"/>
  <c r="J23" i="33"/>
  <c r="J101" i="32"/>
  <c r="J100" i="32"/>
  <c r="J86" i="32"/>
  <c r="J82" i="32"/>
  <c r="J81" i="32"/>
  <c r="J72" i="32"/>
  <c r="J71" i="32"/>
  <c r="J70" i="32"/>
  <c r="J69" i="32"/>
  <c r="J53" i="32"/>
  <c r="J52" i="32"/>
  <c r="J51" i="32"/>
  <c r="J45" i="32"/>
  <c r="J94" i="32" s="1"/>
  <c r="J44" i="32"/>
  <c r="J96" i="32" s="1"/>
  <c r="J41" i="32"/>
  <c r="J40" i="32"/>
  <c r="J19" i="32"/>
  <c r="J18" i="32"/>
  <c r="J52" i="31"/>
  <c r="J51" i="31"/>
  <c r="J46" i="31"/>
  <c r="J44" i="31"/>
  <c r="J39" i="31"/>
  <c r="J34" i="31"/>
  <c r="J17" i="31"/>
  <c r="J18" i="31" s="1"/>
  <c r="J59" i="30"/>
  <c r="J57" i="30"/>
  <c r="J54" i="30"/>
  <c r="J53" i="30"/>
  <c r="J48" i="30"/>
  <c r="J49" i="30" s="1"/>
  <c r="J38" i="30"/>
  <c r="J39" i="30" s="1"/>
  <c r="J28" i="30"/>
  <c r="J29" i="30" s="1"/>
  <c r="J18" i="30"/>
  <c r="J19" i="30" s="1"/>
  <c r="J51" i="29"/>
  <c r="J49" i="29" s="1"/>
  <c r="J44" i="29"/>
  <c r="J38" i="29"/>
  <c r="J39" i="29" s="1"/>
  <c r="J21" i="29"/>
  <c r="J30" i="29" s="1"/>
  <c r="J19" i="29"/>
  <c r="J13" i="29"/>
  <c r="J86" i="28"/>
  <c r="J85" i="28"/>
  <c r="J79" i="28"/>
  <c r="J73" i="28"/>
  <c r="J74" i="28" s="1"/>
  <c r="J63" i="28"/>
  <c r="J52" i="28"/>
  <c r="J43" i="28"/>
  <c r="J37" i="28"/>
  <c r="J31" i="28"/>
  <c r="J57" i="27"/>
  <c r="J56" i="27"/>
  <c r="J51" i="27"/>
  <c r="J50" i="27"/>
  <c r="J49" i="27"/>
  <c r="J44" i="27"/>
  <c r="J45" i="27" s="1"/>
  <c r="J37" i="27"/>
  <c r="J38" i="27" s="1"/>
  <c r="J15" i="27"/>
  <c r="J16" i="27" s="1"/>
  <c r="J62" i="26"/>
  <c r="J61" i="26"/>
  <c r="J58" i="26"/>
  <c r="J53" i="26" s="1"/>
  <c r="J49" i="26"/>
  <c r="J50" i="26" s="1"/>
  <c r="J21" i="26"/>
  <c r="J22" i="26" s="1"/>
  <c r="I21" i="29"/>
  <c r="I61" i="26"/>
  <c r="I21" i="26"/>
  <c r="J74" i="33" l="1"/>
  <c r="J55" i="36"/>
  <c r="J37" i="35"/>
  <c r="J50" i="34"/>
  <c r="J43" i="34"/>
  <c r="J99" i="32"/>
  <c r="J98" i="32" s="1"/>
  <c r="J50" i="31"/>
  <c r="J43" i="31"/>
  <c r="J40" i="31"/>
  <c r="J41" i="31" s="1"/>
  <c r="J55" i="27"/>
  <c r="J48" i="27"/>
  <c r="J52" i="30"/>
  <c r="J60" i="26"/>
  <c r="J46" i="36"/>
  <c r="J28" i="35"/>
  <c r="J30" i="35"/>
  <c r="J40" i="34"/>
  <c r="J41" i="34" s="1"/>
  <c r="J56" i="33"/>
  <c r="J59" i="33"/>
  <c r="J32" i="33"/>
  <c r="J97" i="32"/>
  <c r="J92" i="32"/>
  <c r="K92" i="32" s="1"/>
  <c r="J88" i="32"/>
  <c r="J89" i="32" s="1"/>
  <c r="J50" i="30"/>
  <c r="J31" i="29"/>
  <c r="J40" i="29" s="1"/>
  <c r="J43" i="29"/>
  <c r="J42" i="29" s="1"/>
  <c r="J64" i="28"/>
  <c r="J77" i="28"/>
  <c r="J38" i="28"/>
  <c r="J84" i="28"/>
  <c r="J46" i="27"/>
  <c r="J51" i="26"/>
  <c r="I61" i="33"/>
  <c r="I23" i="33"/>
  <c r="I79" i="28"/>
  <c r="I78" i="36"/>
  <c r="I34" i="36"/>
  <c r="I45" i="32"/>
  <c r="I94" i="32" s="1"/>
  <c r="I44" i="29"/>
  <c r="I38" i="29"/>
  <c r="J52" i="26" l="1"/>
  <c r="J91" i="32"/>
  <c r="J90" i="32" s="1"/>
  <c r="J42" i="34"/>
  <c r="J57" i="33"/>
  <c r="J58" i="33" s="1"/>
  <c r="J42" i="31"/>
  <c r="J51" i="30"/>
  <c r="J75" i="28"/>
  <c r="J29" i="35"/>
  <c r="J41" i="29"/>
  <c r="I26" i="35"/>
  <c r="J76" i="28" l="1"/>
  <c r="I32" i="35"/>
  <c r="I31" i="28"/>
  <c r="I72" i="32"/>
  <c r="I53" i="30"/>
  <c r="I54" i="26"/>
  <c r="I69" i="32" l="1"/>
  <c r="I49" i="26"/>
  <c r="I55" i="33"/>
  <c r="I71" i="32" l="1"/>
  <c r="I53" i="32" l="1"/>
  <c r="I82" i="32"/>
  <c r="I70" i="32"/>
  <c r="I99" i="32"/>
  <c r="I52" i="32"/>
  <c r="I41" i="32"/>
  <c r="I80" i="36" l="1"/>
  <c r="I62" i="33"/>
  <c r="I40" i="35" l="1"/>
  <c r="I45" i="34"/>
  <c r="I44" i="34"/>
  <c r="I60" i="33"/>
  <c r="K60" i="33" s="1"/>
  <c r="I52" i="31"/>
  <c r="I51" i="31"/>
  <c r="I46" i="31"/>
  <c r="I44" i="31"/>
  <c r="I34" i="31"/>
  <c r="I57" i="27" l="1"/>
  <c r="I50" i="27"/>
  <c r="I57" i="30"/>
  <c r="I54" i="30"/>
  <c r="I85" i="28" l="1"/>
  <c r="I56" i="27" l="1"/>
  <c r="I49" i="27"/>
  <c r="I62" i="26" l="1"/>
  <c r="I37" i="27" l="1"/>
  <c r="I58" i="26" l="1"/>
  <c r="I52" i="34" l="1"/>
  <c r="I19" i="32" l="1"/>
  <c r="I92" i="32" s="1"/>
  <c r="I18" i="32" l="1"/>
  <c r="I86" i="28" l="1"/>
  <c r="I25" i="34" l="1"/>
  <c r="I40" i="32"/>
  <c r="I43" i="34" l="1"/>
  <c r="I39" i="34"/>
  <c r="I81" i="32"/>
  <c r="I44" i="32"/>
  <c r="I63" i="28"/>
  <c r="I83" i="36" l="1"/>
  <c r="I54" i="36"/>
  <c r="I46" i="33"/>
  <c r="I43" i="31"/>
  <c r="I48" i="30" l="1"/>
  <c r="I38" i="27" l="1"/>
  <c r="I50" i="26" l="1"/>
  <c r="I22" i="26"/>
  <c r="I84" i="28" l="1"/>
  <c r="I52" i="28"/>
  <c r="I73" i="28"/>
  <c r="I37" i="28"/>
  <c r="I43" i="28"/>
  <c r="I74" i="28" l="1"/>
  <c r="I38" i="28"/>
  <c r="I53" i="26" l="1"/>
  <c r="I50" i="31"/>
  <c r="I13" i="29" l="1"/>
  <c r="I39" i="31"/>
  <c r="I51" i="32" l="1"/>
  <c r="I49" i="30"/>
  <c r="I64" i="28" l="1"/>
  <c r="I75" i="28" l="1"/>
  <c r="I59" i="30" l="1"/>
  <c r="I51" i="34"/>
  <c r="I50" i="34" l="1"/>
  <c r="I67" i="33"/>
  <c r="I66" i="33" l="1"/>
  <c r="I31" i="33" l="1"/>
  <c r="I26" i="33"/>
  <c r="I32" i="33" l="1"/>
  <c r="I18" i="30" l="1"/>
  <c r="I19" i="30" s="1"/>
  <c r="I52" i="30" l="1"/>
  <c r="F9" i="40" l="1"/>
  <c r="I51" i="29"/>
  <c r="I43" i="29" l="1"/>
  <c r="I19" i="29"/>
  <c r="I45" i="36" l="1"/>
  <c r="I39" i="29" l="1"/>
  <c r="I86" i="32" l="1"/>
  <c r="I97" i="32" s="1"/>
  <c r="I40" i="34" l="1"/>
  <c r="I40" i="31" l="1"/>
  <c r="I49" i="29" l="1"/>
  <c r="I55" i="27"/>
  <c r="I96" i="32" l="1"/>
  <c r="I88" i="32" l="1"/>
  <c r="I89" i="32" l="1"/>
  <c r="F13" i="40"/>
  <c r="I17" i="31" l="1"/>
  <c r="I30" i="29" l="1"/>
  <c r="I31" i="29" s="1"/>
  <c r="I40" i="29" s="1"/>
  <c r="I31" i="35" l="1"/>
  <c r="I30" i="35" s="1"/>
  <c r="I27" i="35" l="1"/>
  <c r="I41" i="35"/>
  <c r="I20" i="35"/>
  <c r="I41" i="34"/>
  <c r="I42" i="34" s="1"/>
  <c r="I21" i="35" l="1"/>
  <c r="I28" i="35" s="1"/>
  <c r="F18" i="40"/>
  <c r="I37" i="35"/>
  <c r="I81" i="36"/>
  <c r="I72" i="36"/>
  <c r="I59" i="36"/>
  <c r="I50" i="36"/>
  <c r="I18" i="31"/>
  <c r="F12" i="40" l="1"/>
  <c r="I29" i="35"/>
  <c r="I41" i="31"/>
  <c r="I55" i="36"/>
  <c r="I60" i="36"/>
  <c r="I73" i="36"/>
  <c r="I101" i="32"/>
  <c r="I42" i="31" l="1"/>
  <c r="F15" i="40"/>
  <c r="F17" i="40"/>
  <c r="I91" i="32"/>
  <c r="I100" i="32"/>
  <c r="I98" i="32" l="1"/>
  <c r="I90" i="32" s="1"/>
  <c r="F16" i="40"/>
  <c r="I38" i="30"/>
  <c r="I28" i="30"/>
  <c r="I29" i="30" l="1"/>
  <c r="I39" i="30"/>
  <c r="I56" i="33"/>
  <c r="I77" i="28"/>
  <c r="I76" i="28" s="1"/>
  <c r="I50" i="30" l="1"/>
  <c r="I51" i="30" s="1"/>
  <c r="I59" i="33"/>
  <c r="I42" i="29"/>
  <c r="I41" i="29" s="1"/>
  <c r="I57" i="33"/>
  <c r="I58" i="33" l="1"/>
  <c r="I51" i="27"/>
  <c r="F11" i="40" l="1"/>
  <c r="F10" i="40"/>
  <c r="I48" i="27"/>
  <c r="I44" i="27" l="1"/>
  <c r="I15" i="27"/>
  <c r="I16" i="27" l="1"/>
  <c r="I51" i="26"/>
  <c r="I45" i="27"/>
  <c r="I46" i="27" l="1"/>
  <c r="I60" i="26"/>
  <c r="F14" i="40" s="1"/>
  <c r="I52" i="26" l="1"/>
  <c r="I18" i="36"/>
  <c r="I46" i="36" s="1"/>
  <c r="I74" i="36" s="1"/>
  <c r="I77" i="36"/>
  <c r="I76" i="36" s="1"/>
  <c r="F7" i="40" s="1"/>
  <c r="F8" i="40" l="1"/>
  <c r="I75" i="36"/>
  <c r="F6" i="40" s="1"/>
  <c r="J72" i="36"/>
  <c r="J73" i="36" s="1"/>
  <c r="J74" i="36" s="1"/>
  <c r="J77" i="36"/>
  <c r="J76" i="36" l="1"/>
  <c r="J75" i="36" l="1"/>
</calcChain>
</file>

<file path=xl/sharedStrings.xml><?xml version="1.0" encoding="utf-8"?>
<sst xmlns="http://schemas.openxmlformats.org/spreadsheetml/2006/main" count="3126" uniqueCount="1183">
  <si>
    <t>Likviduoti avarinius židinius</t>
  </si>
  <si>
    <t>SB</t>
  </si>
  <si>
    <t>14</t>
  </si>
  <si>
    <t>ES</t>
  </si>
  <si>
    <t>VB</t>
  </si>
  <si>
    <t>16</t>
  </si>
  <si>
    <t>18</t>
  </si>
  <si>
    <t>19</t>
  </si>
  <si>
    <t>15</t>
  </si>
  <si>
    <t>20</t>
  </si>
  <si>
    <t>23</t>
  </si>
  <si>
    <t>SK</t>
  </si>
  <si>
    <t>KPP</t>
  </si>
  <si>
    <t>SBVB</t>
  </si>
  <si>
    <t>KITOS LĖŠOS</t>
  </si>
  <si>
    <t>SAVIVALDYBĖS LĖŠOS</t>
  </si>
  <si>
    <t>13</t>
  </si>
  <si>
    <t>ĮP</t>
  </si>
  <si>
    <t>Rekonstruoti Kėdainių kultūros centrą</t>
  </si>
  <si>
    <t>Teikti išmokas vaikams</t>
  </si>
  <si>
    <t xml:space="preserve">Organizuoti socialinės reabilitacijos paslaugų neįgaliesiems bendruomenėje projektų konkursus </t>
  </si>
  <si>
    <t>Organizuoti ir dalinai kompensuoti būsto pritaikymą neįgaliesiems</t>
  </si>
  <si>
    <t>Remontuoti viešųjų ir biudžetinių įstaigų stogus</t>
  </si>
  <si>
    <t xml:space="preserve">Pritaikyti viešąją  infrastruktūrą  sveikatos gerinimo poreikiams </t>
  </si>
  <si>
    <t>Finansuotų projektų skaičius</t>
  </si>
  <si>
    <t>Teikti kompensacijas ginkluoto pasipriešinimo dalyvių šeimoms, sovietinėje armijoje sužalotiems asmenims bei žuvusiųjų šeimoms</t>
  </si>
  <si>
    <t>Vykdyti mobilizacijos administravimą</t>
  </si>
  <si>
    <t xml:space="preserve">Iš viso SB </t>
  </si>
  <si>
    <t>Iš viso ES</t>
  </si>
  <si>
    <t>Iš viso PR</t>
  </si>
  <si>
    <t>Iš viso AA</t>
  </si>
  <si>
    <t>Remontuoti biudžetinių įstaigų kiemus</t>
  </si>
  <si>
    <t>Įgyvendintų prevencinių priemonių skaičius</t>
  </si>
  <si>
    <t xml:space="preserve">Iš viso 01 uždaviniui </t>
  </si>
  <si>
    <t>Inventorizuotų nekilnojamojo turto objektų skaičius</t>
  </si>
  <si>
    <t xml:space="preserve">02 uždavinys. Užtikrinti inžinerinio aprūpinimo (vandentiekio, nuotekų tinklų ir kt.) sistemų atnaujinimą ir plėtrą </t>
  </si>
  <si>
    <t>Paklota vandentiekio ir nuotekų tinklų, m</t>
  </si>
  <si>
    <t xml:space="preserve">Iš viso 02 uždaviniui </t>
  </si>
  <si>
    <t xml:space="preserve">Iš viso 03 uždaviniui </t>
  </si>
  <si>
    <t xml:space="preserve">Iš viso 04 uždaviniui </t>
  </si>
  <si>
    <t>Remontuotų objektų skaičius</t>
  </si>
  <si>
    <t xml:space="preserve">Iš viso 05 uždaviniui </t>
  </si>
  <si>
    <t>Remontuotų biudžetinių įstaigų kiemų skaičius</t>
  </si>
  <si>
    <t>Atlikta numatytų darbų, proc.</t>
  </si>
  <si>
    <t>Pastatų, kurių stogai remontuoti, skaičius</t>
  </si>
  <si>
    <t xml:space="preserve">Įteiktas Metų medicinos darbuotojo apdovanojimas  </t>
  </si>
  <si>
    <t>Kastruotų bešeimininkių kačių skaičius</t>
  </si>
  <si>
    <t>Organizuoti Lietuvos Respublikos teisės aktuose numatytos paramos bei paslaugų asmenims ir šeimoms teikimą</t>
  </si>
  <si>
    <t>Teikti socialinę globą asmenims su sunkia negalia</t>
  </si>
  <si>
    <t>Organizuoti  nemokamą socialiai remtinų vaikų maitinimą ikimokyklinėse įstaigose</t>
  </si>
  <si>
    <t>Kompensuoti nemokamo mokinių maitinimo kainą bendrojo lavinimo mokyklose</t>
  </si>
  <si>
    <t>Kompensuoti kelionės išlaidas už lengvatinį keleivių vežimą</t>
  </si>
  <si>
    <t>Dengti kainų skirtumą gyventojams už šildymą</t>
  </si>
  <si>
    <t>Kompensuoti  karšto ir šalto vandens pardavimo kainą socialiai remtiniems  asmenims</t>
  </si>
  <si>
    <t>Finansuoti kultūrinės veiklos projektus</t>
  </si>
  <si>
    <t>Teikti Krašto kultūros premiją</t>
  </si>
  <si>
    <t>Plėtoti tarptautinius kultūros mainus</t>
  </si>
  <si>
    <t>Finansuoti jaunimo veiklos projektus</t>
  </si>
  <si>
    <t>Įgyvendinti  prevencinės priemones, kuriomis siekiama išvengti medžiojamųjų gyvūnų daromos žalos miškui</t>
  </si>
  <si>
    <t>KT (FL)</t>
  </si>
  <si>
    <t>Vykdyti gyventojų registrų tvarkymo ir duomenų valstybės registrui teikimo funkciją</t>
  </si>
  <si>
    <t>Tvarkyti archyvinius dokumentus</t>
  </si>
  <si>
    <t>Registruoti civilinės būklės aktus</t>
  </si>
  <si>
    <t>Organizuoti civilinę saugą</t>
  </si>
  <si>
    <t>Vykdyti valstybinės kalbos vartojimo ir taisyklingumo kontrolę</t>
  </si>
  <si>
    <t>Teikti pirminę teisinę pagalbą</t>
  </si>
  <si>
    <t>Teikti duomenis Valstybės suteiktos pagalbos registrui</t>
  </si>
  <si>
    <t>Dalyvauti Lietuvos savivaldybių asociacijos veikloje</t>
  </si>
  <si>
    <t>Dalyvauti Kauno regiono plėtros agentūros veikloje</t>
  </si>
  <si>
    <t xml:space="preserve">Įgyvendinti Aplinkos apsaugos rėmimo specialiosios programos finansuojamas priemones </t>
  </si>
  <si>
    <t>Gerinti aplinkos kokybę ir apsaugą</t>
  </si>
  <si>
    <t>Finansuotos medžiojamų gyvūnų daromos žalos prevencijos ir kitos priemonės (paraiškų sk.)</t>
  </si>
  <si>
    <t>Tinkamai tvarkyti komunalines atliekas, palaikyti tvarką ir švarą rajono bendrojo naudojimo teritorijose</t>
  </si>
  <si>
    <t>Priimtų tarybos sprendimų skaičius</t>
  </si>
  <si>
    <t>Duomenų teikimo skaičius</t>
  </si>
  <si>
    <t>Išduotų pažymų skaičius</t>
  </si>
  <si>
    <t>Atliktų patikrinimų (įmonių, įstaigų, organizacijų) skaičius</t>
  </si>
  <si>
    <t>Parengtų mobilizacijos planų skaičius</t>
  </si>
  <si>
    <t>Vykdyti jaunimo  teisių apsaugą</t>
  </si>
  <si>
    <t>Aktyvaus jaunimo dalis, proc. nuo bendro rajono jaunimo skaičiaus</t>
  </si>
  <si>
    <t>Suteiktos teisinės pagalbos atvejų skaičius</t>
  </si>
  <si>
    <t>Užtikrinti finansavimą nenumatytoms išlaidoms dengti bei valdyti prisiimtus finansinius įsipareigojimus</t>
  </si>
  <si>
    <t>Rezervo panaudojimo proc.</t>
  </si>
  <si>
    <t xml:space="preserve">Kompensuoti UAB "Kėdbusas" nuostolingus  maršrutus </t>
  </si>
  <si>
    <t>Patvirtintų pavėžėjimo išlaidų kompensavimas</t>
  </si>
  <si>
    <t>Plėtojant  dalykinius santykius ir ryšius su tarptautinėmis ir vietinėmis institucijomis bei organizacijomis, stiprinti rajono įvaizdį</t>
  </si>
  <si>
    <t>Paraiškų už papildomą bičių maitinimą skaičius</t>
  </si>
  <si>
    <t>Stiprinti savivaldybės institucijų ir verslo įmonių bendradarbiavimą rengiant, įgyvendinant bendrus projektus</t>
  </si>
  <si>
    <t>2</t>
  </si>
  <si>
    <t>Dengti išlaidas  už įsigytus produktus, mokinio reikmenis, administruoti socialinę paramą mokiniams</t>
  </si>
  <si>
    <t>Remontuoti objektus pagal administracijos direktoriaus įsakymus</t>
  </si>
  <si>
    <t>Mokinių, kuriems skirti piniginiai prizai, skaičius</t>
  </si>
  <si>
    <t>Iš viso  tikslui</t>
  </si>
  <si>
    <r>
      <t>Savivaldybės biudžetas</t>
    </r>
    <r>
      <rPr>
        <b/>
        <sz val="10"/>
        <rFont val="Times New Roman"/>
        <family val="1"/>
        <charset val="186"/>
      </rPr>
      <t xml:space="preserve"> SB</t>
    </r>
  </si>
  <si>
    <r>
      <t xml:space="preserve">Aplinkos apsaugos rėmimo specialiosios programos lėšos </t>
    </r>
    <r>
      <rPr>
        <b/>
        <sz val="10"/>
        <rFont val="Times New Roman"/>
        <family val="1"/>
        <charset val="186"/>
      </rPr>
      <t>AA</t>
    </r>
  </si>
  <si>
    <r>
      <t xml:space="preserve">Iš pajamų už suteiktas paslaugas lėšos </t>
    </r>
    <r>
      <rPr>
        <b/>
        <sz val="10"/>
        <rFont val="Times New Roman"/>
        <family val="1"/>
        <charset val="186"/>
      </rPr>
      <t>ĮP</t>
    </r>
  </si>
  <si>
    <r>
      <t xml:space="preserve">Europos Sąjungos lėšos, užsienio fondų lėšos </t>
    </r>
    <r>
      <rPr>
        <b/>
        <sz val="10"/>
        <rFont val="Times New Roman"/>
        <family val="1"/>
        <charset val="186"/>
      </rPr>
      <t>ES</t>
    </r>
  </si>
  <si>
    <r>
      <t xml:space="preserve">Valstybės biudžeto lėšos </t>
    </r>
    <r>
      <rPr>
        <b/>
        <sz val="10"/>
        <rFont val="Times New Roman"/>
        <family val="1"/>
        <charset val="186"/>
      </rPr>
      <t>VB</t>
    </r>
  </si>
  <si>
    <r>
      <t>Skolintos lėšos</t>
    </r>
    <r>
      <rPr>
        <b/>
        <sz val="10"/>
        <rFont val="Times New Roman"/>
        <family val="1"/>
        <charset val="186"/>
      </rPr>
      <t xml:space="preserve"> SK</t>
    </r>
  </si>
  <si>
    <r>
      <t xml:space="preserve">Kelių priežiūros ir plėtros programos lėšos </t>
    </r>
    <r>
      <rPr>
        <b/>
        <sz val="10"/>
        <rFont val="Times New Roman"/>
        <family val="1"/>
        <charset val="186"/>
      </rPr>
      <t>KPP</t>
    </r>
  </si>
  <si>
    <r>
      <t xml:space="preserve">Privačios – investuotojų lėšos </t>
    </r>
    <r>
      <rPr>
        <b/>
        <sz val="10"/>
        <rFont val="Times New Roman"/>
        <family val="1"/>
        <charset val="186"/>
      </rPr>
      <t>PR</t>
    </r>
  </si>
  <si>
    <r>
      <t xml:space="preserve">Kiti finansavimo šaltiniai </t>
    </r>
    <r>
      <rPr>
        <b/>
        <sz val="10"/>
        <rFont val="Times New Roman"/>
        <family val="1"/>
        <charset val="186"/>
      </rPr>
      <t>KT</t>
    </r>
  </si>
  <si>
    <t>Iš viso  uždaviniui</t>
  </si>
  <si>
    <t>Mokinių, gaunančių nemokamą maitinimą, skaičius</t>
  </si>
  <si>
    <t>Parduotų su nuolaida bilietų skaičius (tūkst.)</t>
  </si>
  <si>
    <t>Asmenų, gaunančių kompensaciją, skaičius</t>
  </si>
  <si>
    <t>Sudaryti sąlygas kultūros plėtrai rajone</t>
  </si>
  <si>
    <t>Suorganizuotų renginių skaičius</t>
  </si>
  <si>
    <t>Finansuotų  projektų skaičius</t>
  </si>
  <si>
    <t>Kultūros premijos laureatų skaičius</t>
  </si>
  <si>
    <t>Finansavimo šaltinis</t>
  </si>
  <si>
    <t>Programos tikslo kodas</t>
  </si>
  <si>
    <t>Uždavinio kodas</t>
  </si>
  <si>
    <t>Priemonės kodas</t>
  </si>
  <si>
    <t>Priemonės  pavadinimas</t>
  </si>
  <si>
    <t>Pavadinimas</t>
  </si>
  <si>
    <t>Iš viso uždaviniui</t>
  </si>
  <si>
    <t>Iš viso tikslui</t>
  </si>
  <si>
    <t>Iš viso programai</t>
  </si>
  <si>
    <t>Finansavimo šaltiniai</t>
  </si>
  <si>
    <t xml:space="preserve">Finansuoti prevencinę programą „Saugios aplinkos kūrimas ir bendruomenės teisėtvarkos kūrimas" </t>
  </si>
  <si>
    <t>Įgyvendinti želdynų ir želdinių apsaugos, tvarkymo, būklės stebėsenos, želdynų kūrimo, želdinių veisimo ir inventorizavimo priemones</t>
  </si>
  <si>
    <t>01</t>
  </si>
  <si>
    <t>02</t>
  </si>
  <si>
    <t>03</t>
  </si>
  <si>
    <t>04</t>
  </si>
  <si>
    <t>05</t>
  </si>
  <si>
    <t>06</t>
  </si>
  <si>
    <t>07</t>
  </si>
  <si>
    <t>08</t>
  </si>
  <si>
    <t>09</t>
  </si>
  <si>
    <t>10</t>
  </si>
  <si>
    <t>11</t>
  </si>
  <si>
    <t>12</t>
  </si>
  <si>
    <t>AA</t>
  </si>
  <si>
    <t>Iš viso 01 tikslui</t>
  </si>
  <si>
    <t>iš jų:</t>
  </si>
  <si>
    <t>Atnaujinti Lietuvos sporto universiteto Kėdainių  „Aušros“ progimnaziją, kuriant modernias ir saugias erdves</t>
  </si>
  <si>
    <t>Kompensuoti būsto nuomos ar išperkamosios būsto nuomos mokesčių dalį</t>
  </si>
  <si>
    <t>Iš viso VB</t>
  </si>
  <si>
    <t>Išplėsti  buitinių  nuotekų tinklus Labūnavos gyvenvietėje, Nevėžio g, ir Vainikų g.</t>
  </si>
  <si>
    <t>Įgyvendinti aplinkos kokybės gerinimo ir apsaugos priemones</t>
  </si>
  <si>
    <t>Finansuoti  konkursą  "Gražiausiai tvarkoma aplinka"</t>
  </si>
  <si>
    <t>Gerinti hidrotechninių statinių ir kitų melioracijos sistemų būklę</t>
  </si>
  <si>
    <t>Sudaryti sąlygas bendruomeninių organizacijų veiklai</t>
  </si>
  <si>
    <r>
      <t xml:space="preserve">Valstybės biudžeto specialiosios tikslinės dotacijos lėšos </t>
    </r>
    <r>
      <rPr>
        <b/>
        <sz val="10"/>
        <rFont val="Times New Roman"/>
        <family val="1"/>
        <charset val="186"/>
      </rPr>
      <t>SBVB</t>
    </r>
  </si>
  <si>
    <t>Gerinti socialines paslaugas teikiančių įstaigų ir socialinio būsto infrastruktūrą</t>
  </si>
  <si>
    <t>Organizuotų tarptautinių mainų skaičius</t>
  </si>
  <si>
    <t>Restauruotų objektų skaičius</t>
  </si>
  <si>
    <t>Atlikta einamaisiais metais numatytų darbų, proc.</t>
  </si>
  <si>
    <t>100</t>
  </si>
  <si>
    <t>Parengtų specialiųjų, detaliųjų, geodezinių planų skaičius</t>
  </si>
  <si>
    <t>Objektų skaičius, kuriuose likviduoti avariniai židiniai</t>
  </si>
  <si>
    <t>Lėšų dalis, tenkanti Miesto seniūnijos kelių  ir gatvių tvarkymui, plėtojimui nuo bendros Kelių priežiūros ir plėtros programos lėšų, proc.</t>
  </si>
  <si>
    <t>Lėšų dalis, tenkanti rajono kaimiškųjų seniūnijų kelių  ir gatvių tvarkymui, plėtojimui nuo bendros Kelių priežiūros ir plėtros programos lėšų, proc.</t>
  </si>
  <si>
    <t>1</t>
  </si>
  <si>
    <t xml:space="preserve"> Vykdyti žalos aplinkai prevenciją</t>
  </si>
  <si>
    <t xml:space="preserve">Iš viso uždaviniui </t>
  </si>
  <si>
    <t>Likviduotų apleistų bešeimininkių pastatų skaičius</t>
  </si>
  <si>
    <t>Įgyvendintų priemonių skaičius</t>
  </si>
  <si>
    <t>Prenumeruojamų leidinių skaičius</t>
  </si>
  <si>
    <t>Išrinktų gražiausiai besitvarkančių aplinką savininkų skaičius</t>
  </si>
  <si>
    <t>Organizuoti savivaldybės veiklą vadovaujantis šiuolaikiniais vadybos principais, tobulinti darbuotojų kompetenciją</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</si>
  <si>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</si>
  <si>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</si>
  <si>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</si>
  <si>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</si>
  <si>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Įteiktų apdovanojimų skaičius</t>
  </si>
  <si>
    <r>
      <t>Savivaldybės biudžetas</t>
    </r>
    <r>
      <rPr>
        <b/>
        <sz val="10"/>
        <rFont val="Times New Roman"/>
        <family val="1"/>
      </rPr>
      <t xml:space="preserve"> SB</t>
    </r>
  </si>
  <si>
    <r>
      <t xml:space="preserve">Valstybės biudžeto specialiosios tikslinės dotacijos lėšos </t>
    </r>
    <r>
      <rPr>
        <b/>
        <sz val="10"/>
        <rFont val="Times New Roman"/>
        <family val="1"/>
      </rPr>
      <t>SBVB</t>
    </r>
  </si>
  <si>
    <r>
      <t xml:space="preserve">Aplinkos apsaugos rėmimo specialiosios programos lėšos </t>
    </r>
    <r>
      <rPr>
        <b/>
        <sz val="10"/>
        <rFont val="Times New Roman"/>
        <family val="1"/>
      </rPr>
      <t>AA</t>
    </r>
  </si>
  <si>
    <r>
      <t xml:space="preserve">Iš pajamų už suteiktas paslaugas lėšos </t>
    </r>
    <r>
      <rPr>
        <b/>
        <sz val="10"/>
        <rFont val="Times New Roman"/>
        <family val="1"/>
      </rPr>
      <t>ĮP</t>
    </r>
  </si>
  <si>
    <r>
      <t>Skolintos lėšos</t>
    </r>
    <r>
      <rPr>
        <b/>
        <sz val="10"/>
        <rFont val="Times New Roman"/>
        <family val="1"/>
      </rPr>
      <t xml:space="preserve"> SK</t>
    </r>
  </si>
  <si>
    <r>
      <t xml:space="preserve">Kelių priežiūros ir plėtros programos lėšos </t>
    </r>
    <r>
      <rPr>
        <b/>
        <sz val="10"/>
        <rFont val="Times New Roman"/>
        <family val="1"/>
      </rPr>
      <t>KPP</t>
    </r>
  </si>
  <si>
    <r>
      <t xml:space="preserve">Europos Sąjungos lėšos, užsienio fondų lėšos </t>
    </r>
    <r>
      <rPr>
        <b/>
        <sz val="10"/>
        <rFont val="Times New Roman"/>
        <family val="1"/>
      </rPr>
      <t>ES</t>
    </r>
  </si>
  <si>
    <r>
      <t xml:space="preserve">Valstybės biudžeto lėšos </t>
    </r>
    <r>
      <rPr>
        <b/>
        <sz val="10"/>
        <rFont val="Times New Roman"/>
        <family val="1"/>
      </rPr>
      <t>VB</t>
    </r>
  </si>
  <si>
    <r>
      <t xml:space="preserve">Privačios – investuotojų lėšos </t>
    </r>
    <r>
      <rPr>
        <b/>
        <sz val="10"/>
        <rFont val="Times New Roman"/>
        <family val="1"/>
      </rPr>
      <t>PR</t>
    </r>
  </si>
  <si>
    <r>
      <t xml:space="preserve">Kiti finansavimo šaltiniai </t>
    </r>
    <r>
      <rPr>
        <b/>
        <sz val="10"/>
        <rFont val="Times New Roman"/>
        <family val="1"/>
      </rPr>
      <t>KT</t>
    </r>
  </si>
  <si>
    <t>Įstaigų skaičius, kuriose atlikti remonto darbai</t>
  </si>
  <si>
    <t>Kuruojamų švietimo įstaigų skaičius</t>
  </si>
  <si>
    <t>Objektų, pritaikytų neįgaliųjų poreikiams, skaičius</t>
  </si>
  <si>
    <t>Iš viso KPP</t>
  </si>
  <si>
    <t xml:space="preserve">Užtikrinti socialinio būsto fondo plėtrą Kėdainiuose </t>
  </si>
  <si>
    <t>Įsigytų socialinės paskirties butų skaičius</t>
  </si>
  <si>
    <t xml:space="preserve">Koncertinius kostiumų komplektus/instrumentus atsinaujinusių kolektyvų skaičius </t>
  </si>
  <si>
    <t>Atnaujinti ir plėsti komunalinių atliekų tvarkymo infrastruktūrą Kėdainių rajono savivaldybėje</t>
  </si>
  <si>
    <t>Įgyvendinamų priemonių skaičius</t>
  </si>
  <si>
    <t>Teikti Metų mokytojo apdovanojimą</t>
  </si>
  <si>
    <t>Teikti Metų medicinos darbuotojo apdovanojimą</t>
  </si>
  <si>
    <t>Teikti Metų socialinio darbuotojo apdovanojimą</t>
  </si>
  <si>
    <t>Atnaujintų/parengtų turizmo maršrutų skaičius</t>
  </si>
  <si>
    <t>Parodų, mugių, kuriuose dalyvauta, skaičius</t>
  </si>
  <si>
    <t>01.01</t>
  </si>
  <si>
    <t>01.02</t>
  </si>
  <si>
    <t>01.03</t>
  </si>
  <si>
    <t>Peržiūrėti neveiksniais pripažintų asmenų būklę</t>
  </si>
  <si>
    <t>Įteiktas Metų socialinio darbuotojo apdovanojimas</t>
  </si>
  <si>
    <t>Finansuoti Kėdainių rajono vietos veiklos grupės teritorijos vietos plėtros 2015-2023 m. strategijos įgyvendinimą</t>
  </si>
  <si>
    <t>01.04</t>
  </si>
  <si>
    <t>Paslaugas gavusių asmenų skaičius</t>
  </si>
  <si>
    <t xml:space="preserve"> Visuomenės sveikatos rėmimo specialiosios programos įgyvendinimas, proc.</t>
  </si>
  <si>
    <t xml:space="preserve">Užtikrinti efektyvią VšĮ Kėdainių turizmo ir verslo informacijos centro veiklą turizmo srityje </t>
  </si>
  <si>
    <t>Įgyvendinti Kėdainių rajono savivaldybės bažnyčių rėmimo programą</t>
  </si>
  <si>
    <t>Finansuoti rajono savivaldybės renginius ir kultūrines iniciatyvas</t>
  </si>
  <si>
    <t>Teikti Česlavo Milošo premiją</t>
  </si>
  <si>
    <t>Asmenų, kurių neveiksnumas peržiūrėtas, skaičius</t>
  </si>
  <si>
    <t>Užtikrinti informacinių technologijų plėtrą savivaldybės administracijoje, kelti elektroninių paslaugų brandos lygį, naudoti elektroninį parašą</t>
  </si>
  <si>
    <t>01 ŠVIETIMAS IR UGDYMAS</t>
  </si>
  <si>
    <t>02 SVEIKATOS APSAUGA</t>
  </si>
  <si>
    <t>Gerinti pirminės asmens sveikatos priežiūros paslaugų teikimo prieinamumą tuberkuliozės srityje</t>
  </si>
  <si>
    <t>03 SOCIALINĖS APSAUGOS PLĖTOJIMAS</t>
  </si>
  <si>
    <t>05 KULTŪROS VEIKLOS PLĖTRA</t>
  </si>
  <si>
    <t>08 APLINKOS APSAUGA</t>
  </si>
  <si>
    <t>09 ŽEMĖS ŪKIO PLĖTRA IR MELIORACIJA</t>
  </si>
  <si>
    <t>10 PARAMA VERSLUI IR VERSLO PLĖTRA</t>
  </si>
  <si>
    <t>11 SAVIVALDYBĖS VALDYMO TOBULINIMAS</t>
  </si>
  <si>
    <t>06 KULTŪROS PAVELDO IŠSAUGOJIMAS, TURIZMO SKATINIMAS IR VYSTYMAS</t>
  </si>
  <si>
    <t>07 INFRASTRUKTŪROS OBJEKTŲ PRIEŽIŪRA IR PLĖTRA</t>
  </si>
  <si>
    <t>IŠ VISO PROGRAMOMS</t>
  </si>
  <si>
    <t xml:space="preserve">Remontuoti savivaldybės ir socialinį būstą </t>
  </si>
  <si>
    <t>Tvarkomų objektų skaičius</t>
  </si>
  <si>
    <t>Viešąsias sveikatos priežiūros paslaugas teikiančių įstaigų, kuriose pagerinta paslaugų teikimo infrastruktūra, skaičius / Gyventojų, pasinaudojusių pagerintomis paslaugomis, skaičius tūkst.</t>
  </si>
  <si>
    <t>33</t>
  </si>
  <si>
    <t>Remti bendruomenių veiklą savivaldybėje</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</si>
  <si>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</si>
  <si>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</si>
  <si>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</si>
  <si>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</si>
  <si>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Pieno gamybos ir realizavimo metinių deklaracijų skaičius</t>
  </si>
  <si>
    <t>Aptarnaujamos žemės ūkio technikos, įregistruotos rajone, skaičius</t>
  </si>
  <si>
    <t>Atliktų techninių apžiūrų skaičius</t>
  </si>
  <si>
    <t>Įgyvendinti Kėdainių rajono savivaldybės užimtumo didinimo programą</t>
  </si>
  <si>
    <t>Apmokėti Europos Sąjungos projektų,  kuriems taikomas apmokėjimas kompensavimo būdu, išlaidas</t>
  </si>
  <si>
    <t xml:space="preserve">Didinti pirminės asmens sveikatos priežiūros veiklos efektyvumą VšĮ Kėdainių pirminės sveikatos priežiūros centre </t>
  </si>
  <si>
    <t>Asmenų, kuriems suteiktos paslaugos, skaičius</t>
  </si>
  <si>
    <t>Aktualizuotų objektų skaičius</t>
  </si>
  <si>
    <t>Finansuoti inžinerines paslaugas, darbus ir įrengimus</t>
  </si>
  <si>
    <t xml:space="preserve">Tuberkulioze sergančių pacientų, kuriems buvo suteiktos socialinės paramos priemonės tuberkuliozės gydymo metu </t>
  </si>
  <si>
    <t>01.05</t>
  </si>
  <si>
    <t>Plėtoti, atnaujinti viešąją infrastruktūrą, atsižvelgiant į turizmo plėtros ir rekreacijos poreikius</t>
  </si>
  <si>
    <t>Aktualizuoti Kėdainių krašto muziejų, padidinant kultūros paveldo aktualumą, lankomumą ir žinomumą (įskaitant ekspozicijų atnaujinimą)</t>
  </si>
  <si>
    <t xml:space="preserve">Plėsti vandentiekio ir nuotekų tinklus Šlapaberžės kaime </t>
  </si>
  <si>
    <t>Rekonstruoti Kėdainių miesto nuotekų valyklą</t>
  </si>
  <si>
    <t>Tvarkyti erdvinių duomenų rinkinį</t>
  </si>
  <si>
    <t>Erdvinių duomenų rinkinio tvarkymo užtikrinimas, proc.</t>
  </si>
  <si>
    <t>Įregistruotų ūkininkų ūkių skaičius (įregistravimas, išregistravimas, duomenų atnaujinimas)</t>
  </si>
  <si>
    <t>Rekonstruoti ir plėsti vandentiekio ir buitinių nuotekų infrastruktūrą Šėtos miestelyje, Kunionių kaime bei Kėdainių mieste</t>
  </si>
  <si>
    <t>Išplėsti nuotekų tinklus Aukštųjų Kaplių k. Liepų g. ir įrengti siurblinę</t>
  </si>
  <si>
    <t>Parengti vandentiekio ir nuotekų tinklų išplėtimo Angirių k. techninę dokumentaciją ir atlikti darbus</t>
  </si>
  <si>
    <t>Atnaujintos/prižiūrimos IT  įrangos skaičius</t>
  </si>
  <si>
    <t>Finansinių įsipareigojimų vykdymo savalaikiškumas, proc.</t>
  </si>
  <si>
    <t>Rekonstruotų objektų skaičius</t>
  </si>
  <si>
    <t xml:space="preserve">Finansuoti žvyro įsigijimą seniūnijų keliams prižiūrėti </t>
  </si>
  <si>
    <t>Prižiūrimų žvyrkelių ilgis, km</t>
  </si>
  <si>
    <t>Įsigytų įrenginių skaičius</t>
  </si>
  <si>
    <t xml:space="preserve">Vykdyti ambulatorinės akušerinės ir ginekologinės pagalbos kokybės gerinimo Kėdainių rajono savivaldybės moterims 2019-2024 m. programą </t>
  </si>
  <si>
    <t xml:space="preserve">Modernizuoti Kėdainių šviesiosios gimnazijos pastatą Kėdainiuose, Didžioji g. 60 </t>
  </si>
  <si>
    <t>Skatinti savivaldybės gabius mokinius</t>
  </si>
  <si>
    <t>Remontuoti Kėdainių „Ryto“ progimnaziją, kuriant šiuolaikines mokymosi erdves</t>
  </si>
  <si>
    <t xml:space="preserve">Atnaujinti daugiabučių namų kiemų kietąsias dangas </t>
  </si>
  <si>
    <t>Atnaujintų teritorijų skaičius, m2</t>
  </si>
  <si>
    <t>Inventorizuotų gatvių skaičius</t>
  </si>
  <si>
    <t>Įgyvendinti priemones, skirtas žemo slenksčio paslaugų kokybės gerinimui Kėdainių rajono savivaldybėje</t>
  </si>
  <si>
    <t>Didinti saugumą rajone</t>
  </si>
  <si>
    <t>Užtikrinti rajono gyventojų viešąją tvarką ir viešąjį saugumą</t>
  </si>
  <si>
    <t>Suorganizuotų vaiko gerovės komisijų posėdžių skaičius</t>
  </si>
  <si>
    <t>Didinti savivaldybės valdymo ir veiklos efektyvumą, gerinti žmogiškųjų išteklių kompetencijas</t>
  </si>
  <si>
    <t>Sudaryti sąlygas kokybiškai įgyvendinti Savivaldybės funkcijas, mažinant administracinę naštą, įgyvendinant lygias galimybes užtikrinančias bei korupcijos prevencijos priemones</t>
  </si>
  <si>
    <t>Įgyvendintų administracinės naštos mažinimo priemonių, įgyvendinamų pagal patvirtintą planą, skaičius</t>
  </si>
  <si>
    <t>Įgyvendintų lygias galimybes užtikrinančių priemonių skaičius</t>
  </si>
  <si>
    <t>Organizuoti Savivaldybės tarybos ir Savivaldybės administracijos veiklą, įgyvendinant administracinės naštos, lygių galimybių bei korupcijos prevencijos priemones, stiprinti darbuotojų kompetencijas</t>
  </si>
  <si>
    <t>Organizuoti ir užtikrinti kokybišką valstybės perduotų  funkcijų įgyvendinimą</t>
  </si>
  <si>
    <t>Sudaryti prielaidas ugdymo kokybei gerinti, mažinti ugdymo kokybės skirtumus tarp mokyklų, didinti pedagogų motyvaciją</t>
  </si>
  <si>
    <t>Tobulinti ugdymo(si) infrastruktūrą, aplinką, diegti inovacijas</t>
  </si>
  <si>
    <t>Gerinti darbo ir mokymo(si) sąlygas savivaldybės švietimo įstaigose</t>
  </si>
  <si>
    <t>Įgyvendintų veiklų, modernizuojant edukacines erdves einamaisiais metais, proc.</t>
  </si>
  <si>
    <t>3</t>
  </si>
  <si>
    <t>Įstaigų, kurioms skirtas finansavimas, skaičius</t>
  </si>
  <si>
    <t>Sudaryti sąlygas gyventojams stiprinti sveikatą, kurti ir plėtoti su sveikatos stiprinimu susijusias paslaugas</t>
  </si>
  <si>
    <t>Stiprinti ir išsaugoti gyventojų sveikatą</t>
  </si>
  <si>
    <r>
      <t xml:space="preserve">Vykdyti Visuomenės sveikatos rėmimo specialiosios programos priemones </t>
    </r>
    <r>
      <rPr>
        <i/>
        <sz val="10"/>
        <rFont val="Times New Roman"/>
        <family val="1"/>
        <charset val="186"/>
      </rPr>
      <t/>
    </r>
  </si>
  <si>
    <t>1 /40,3</t>
  </si>
  <si>
    <t>Įsigytos įrangos skaičius / atliktų endoskopijų ir kolonoskopijų skaičius</t>
  </si>
  <si>
    <t>Gerinti sveikatos priežiūros paslaugų kokybę ir  prieinamumą, plėsti paslaugų spektrą, atnaujinti materialinę aplinką</t>
  </si>
  <si>
    <t xml:space="preserve"> Modernizuoti ir atnaujinti sveikatos priežiūros vidaus ir išorės infrastruktūrą</t>
  </si>
  <si>
    <t>Likviduoti apleistus (bešeimininkius ar savivaldybei nuosavybės teise priklausančius) pastatus ir kitus aplinką žalojančius objektus</t>
  </si>
  <si>
    <t>Bepriežiūrių ir bešeimininkių gyvūnų skaičiaus mažėjimas (lyginant su praėjusiais metais), proc.</t>
  </si>
  <si>
    <t>Įrengtų/atnaujintų požeminių, pusiau požeminių ir antžeminių konteinerių aikštelių skaičius</t>
  </si>
  <si>
    <t>Gerinti kraštovaizdžio apsaugą bei didinti jo patrauklumą</t>
  </si>
  <si>
    <t>Tobulinti atliekų tvarkymo bei aplinkos išsaugojimo sistemą, gerinti kraštovaizdžio apsaugą</t>
  </si>
  <si>
    <t>Vykdyti atliekų tvarkymo sistemos organizavimo funkciją</t>
  </si>
  <si>
    <t>Surinktų beglobių gyvūnų skaičius</t>
  </si>
  <si>
    <t>Išsaugoti istorinį bei kultūros paveldą, didinti jo patrauklumą ir žinomumą</t>
  </si>
  <si>
    <t>Skatinti vietinį bei atvykstamąjį turizmą, plėtoti turizmo rinkodarą</t>
  </si>
  <si>
    <t>Finansuotų vaikų vasaros poilsio ir užimtumo programų skaičius</t>
  </si>
  <si>
    <t>Organizuoti ir užtikrinti Švietimo skyriaus specialistų darbą</t>
  </si>
  <si>
    <t xml:space="preserve">Finansuoti VšĮ Kėdainių turizmo ir verslo informacijos centro turizmo veiklos programą: </t>
  </si>
  <si>
    <t>kartografinių-informacinių turistinių leidinių leidyba</t>
  </si>
  <si>
    <t xml:space="preserve">turizmo informacijos sklaida socialiniuose tinkluose, spaudoje  </t>
  </si>
  <si>
    <t>turizmo informacijos apie gamtos, architektūros, istorijos, kultūros paveldo objektus, lankytinas vietas, maitinimo, apgyvendinimo, kaimo turizmo sodybas, amatus teikimas, kaupimas, sisteminimas ir atnaujinimas</t>
  </si>
  <si>
    <t>Pritaikyti viešąją  infrastruktūrą  visuomenės turizmo ir rekreacijos poreikiams, įveiklinti kultūros ir gamtos paveldą</t>
  </si>
  <si>
    <t>Plėsti dviračių takų infrastruktūrą mieste ir rajone</t>
  </si>
  <si>
    <t>01 tikslas. Didinti gyventojų fizinį aktyvumą, ugdyti sportišką bendruomenę</t>
  </si>
  <si>
    <t>Užtikrinti Kultūros ir sporto skyriaus veiklą kūno kultūros ir sporto srityje</t>
  </si>
  <si>
    <t>Kultivuojamų sporto šakų skaičius</t>
  </si>
  <si>
    <t>Skatinti Kėdainių rajono sporto organizacijas, sporto komandas ir sportininkus, finansuoti sporto veiklos projektus ir programas</t>
  </si>
  <si>
    <t>Finansuotų sporto šakų programų skaičius</t>
  </si>
  <si>
    <t>Atnaujinti ir (arba) plėsti bendruomeninę fizinio aktyvumo infrastruktūrą  mieste ir rajone, pritaikant ją bendruomenės poreikiams bei laisvalaikiui</t>
  </si>
  <si>
    <t>Modernizuoti sporto objektų materialinę bazę, sudarant sąlygas fizinio aktyvumo ugdymui</t>
  </si>
  <si>
    <t>Sudaryti sąlygas krašto bendruomenei dalyvauti kultūrinėje bei kūrybinėje veikloje</t>
  </si>
  <si>
    <t xml:space="preserve">Organizuoti ir užtikrinti Kultūros ir sporto skyriaus specialistų darbą kultūros srityje </t>
  </si>
  <si>
    <t>Skatinti Kėdainių rajono jaunimo ir su jaunimu dirbančių organizacijų nuolatinę ir ilgalaikę programinę veiklą, jaunimo veiklos projektus, jaunimo iniciatyvas</t>
  </si>
  <si>
    <t>Plėtoti jaunimo savanorystę Kėdainių rajone ir skatinti jaunimą užsiimti savanoriška veikla</t>
  </si>
  <si>
    <t>Finansuoti programas, užtikrinančias jaunimo neformalaus ugdymo plėtrą</t>
  </si>
  <si>
    <t>Skatinti nevyriausybinių organizacijų veiklą, didinti jų įtrauktį</t>
  </si>
  <si>
    <t>Skatinti nevyriausybinių ir bendruomeninių organizacijų  plėtrą Kėdainių rajone</t>
  </si>
  <si>
    <t>Užtikrinti rajono nevyriausybinių organizacijų (įskaitant bendruomenines organizacijas) plėtrą, finansuojant projektus socialinio, pilietinio, kultūros paveldo pažinimo, etninės kultūros puoselėjimo, užimtumo bei verslumo srityse</t>
  </si>
  <si>
    <t>Suorganizuotų mokymų, susitikimų, renginių, forumų skaičius</t>
  </si>
  <si>
    <t>Atnaujinti ir plėsti kultūros įstaigų viešąją  infrastruktūrą, pritaikyti ją kultūriniams ir bendruomeniniams poreikiams</t>
  </si>
  <si>
    <t>Gerinti kultūros paskirties viešąją infrastruktūrą, modernizuoti materialinę ir edukacinę aplinką</t>
  </si>
  <si>
    <t>Organizuoti ir viešinti verslumą skatinančius, gerąją verslo patirtį viešinančius renginius Kėdainių rajone</t>
  </si>
  <si>
    <t>techninės ir metodinės pagalbos rajono  verslininkams, verslo įmonėms, asmenims, ketinantiems pradėti verslą, investuotojams teikimas</t>
  </si>
  <si>
    <t xml:space="preserve">Finansuoti VšĮ Kėdainių turizmo ir verslo informacijos centro viešųjų paslaugų verslui  programą:                                                                         </t>
  </si>
  <si>
    <t>savivaldybės įmonių duomenų bazės atnaujinimas, verslo situacijos analizė, duomenų apdorojimas ir viešinimas</t>
  </si>
  <si>
    <t>viešojo ir privataus sektorių bendravimo skatinimas, susitikimų, forumų organizavimas</t>
  </si>
  <si>
    <t>Teikti finansinę paramą verslą pradedantiems ar sunkumų patiriantiems SVV subjektams Kėdainių rajone per Savivaldybės smulkiojo verslo rėmimo fondą</t>
  </si>
  <si>
    <t>Konsultuotų subjektų skaičius</t>
  </si>
  <si>
    <t>Organizuotų, inicijuotų susitikimų skaičius</t>
  </si>
  <si>
    <t>Sudaryti palankias sąlygas sumanios pramonės ir logistikos srities verslų atsiradimui, plėtrai bei investicijų pritraukimui</t>
  </si>
  <si>
    <t>Kurti ekonominį augimą skatinančios verslo aplinkos plėtrą</t>
  </si>
  <si>
    <t xml:space="preserve">Vykdyti valstybines (perduotas savivaldybėms) funkcijas melioracijos srityje, rekonstruojant remontuojant ir (arba) atnaujinant valstybei nuosavybės teise priklausančią melioracijos, hidrotechnikos infrastruktūrą Kėdainių rajono savivaldybės teritorijoje </t>
  </si>
  <si>
    <t>Įgyvendinti Savivaldybės teritorijoje valstybės politiką kaimo plėtros, žemės ūkio ir melioracijos srityse, sudaryti sąlygas inovatyvaus žemės ūkio vystymui</t>
  </si>
  <si>
    <t xml:space="preserve">Vykdyti valstybinių  (valstybės perduotas savivaldybėms) funkcijas  žemės ūkio srityje, konsultuojant rajono asmenis ūkininkavimo, melioracijos, žemės ūkio technikos registravimo ir kitais su žemės ūkiu susijusiais klausimais </t>
  </si>
  <si>
    <t>Organizuoti ir užtikrinti Žemės ūkio ir aplinkosaugos skyriaus darbą, kuruojant valstybės perduotas savivaldybėms funkcijas  žemės ūkio srityje</t>
  </si>
  <si>
    <t>Organizuoti socialinę paramą ir skatinti socialinę integraciją</t>
  </si>
  <si>
    <t>Gerinti socialinių paslaugų prieinamumą, užtikrinti jų teikimą bei didinti socialinių paslaugų ir jų teikėjų įvairovę</t>
  </si>
  <si>
    <t>Finansuoti vaikų dienos centrų veiklos programas</t>
  </si>
  <si>
    <t>Modernizuoti socialinių paslaugų įstaigų infrastruktūrą</t>
  </si>
  <si>
    <t>01 tikslas. Kurti ir pritaikyti viešąją  infrastruktūrą su darnia aplinka šiuolaikiniams poreikiams</t>
  </si>
  <si>
    <t xml:space="preserve">03 uždavinys. Atnaujinti ir (arba) plėsti miesto ir rajono gatvių, kelių, viešųjų teritorijų apšvietimą, naudojant energiją taupančias priemones </t>
  </si>
  <si>
    <t>05 uždavinys. Vystyti  gyvenamąją aplinką, užtikrinant viešosios infrastruktūros priežiūrą, atnaujinimą ir tinkamą naudojimą</t>
  </si>
  <si>
    <t>04 uždavinys. Gerinti rajono susisiekimo infrastruktūrą, užtikrinant gyventojų darnų judumą bei mobilumą</t>
  </si>
  <si>
    <t>01 uždavinys. Rengti ir (arba) atnaujinti Kėdainių rajono savivaldybės teritorijų planavimo ir kitus dokumentus, sudarant sąlyga infrastruktūros plėtrai</t>
  </si>
  <si>
    <t>Įrengti gamtos ir technologijų mokslų laboratorijas</t>
  </si>
  <si>
    <t>Įstaigų skaičius, kuriose įrengtos laboratorijos</t>
  </si>
  <si>
    <t>Apsilankymai (kartais) žemo slenksčio paslaugų kabinetuose per metus</t>
  </si>
  <si>
    <t>Pritaikyti viešąją aplinką specialiųjų poreikių turintiems gyventojams</t>
  </si>
  <si>
    <t>Surengtų akcijų, seminarų, viešinimo priemonių skaičius</t>
  </si>
  <si>
    <t xml:space="preserve">Užtikrinti savivaldybės veiklos viešumą, gerinti komunikavimo ryšį su rajono bendruomenės nariais </t>
  </si>
  <si>
    <t>32</t>
  </si>
  <si>
    <t xml:space="preserve">Parengti vandentiekio ir nuotekų tinklų išplėtimo Mantviliškio  kaime techninį projektą </t>
  </si>
  <si>
    <t>~11</t>
  </si>
  <si>
    <t>Tiriamų parametrų skaičius</t>
  </si>
  <si>
    <t xml:space="preserve">Vykdyti aplinkos oro, paviršinio ir požeminio vandens, dirvožemio ir triukšmo stebėseną Kėdainių mieste ir rajone (įskaitant pramonės rajoną) </t>
  </si>
  <si>
    <t xml:space="preserve">dalyvavimas turizmo parodose, mugėse, šventėse </t>
  </si>
  <si>
    <t>~300</t>
  </si>
  <si>
    <t>Aprūpinti mėgėjų meno kolektyvus tautiniais ir kitais koncertiniais kostiumais bei muzikos instrumentais</t>
  </si>
  <si>
    <t>Rengti projektus ir remontuoti gyvenviečių lietaus nuotekų-drenažų sistemas</t>
  </si>
  <si>
    <t>Gerinti verslo paramos bei informavimo sistemą, plėtoti viešojo ir privataus sektorių bendradarbiavimą, gyventojų verslumą</t>
  </si>
  <si>
    <t>Gerinti Kėdainių rajono savivaldybės tarybos ir administracijos komunikavimo ir įvaizdžio formavimo funkcijas</t>
  </si>
  <si>
    <t>Tobulinti  Kėdainių rajono savivaldybės tarybos ir administracijos komunikaciją su bendruomene ir visuomenės informavimą</t>
  </si>
  <si>
    <t>Modernizuoti gyventojų perspėjimo sistemą bei įrengti Ekstremalių situacijų operacijų centro patalpas</t>
  </si>
  <si>
    <t>Kėdainių rajono savivaldybėje apsilankiusių turistų skaičius per metus (tūkst. asmenų/ per metus) (vertinami Kėdainių TVIC apsilankę turistai)</t>
  </si>
  <si>
    <t>Veikloje dalyvaujančių partnerių skaičius</t>
  </si>
  <si>
    <t xml:space="preserve">Finansuoti vaikų vasaros stovyklų ir kitų neformaliojo vaikų švietimo veiklų programas  </t>
  </si>
  <si>
    <t>Įrengti vėdinimo  ir kondicionavimo sistemas savivaldybės ugdymo įstaigose</t>
  </si>
  <si>
    <t>Vykdyti mamografijos paslaugų tęstinumo, kokybės gerinimo Kėdainių rajono savivaldybėje 2020-2025 m. programą</t>
  </si>
  <si>
    <t>Įsigytos įrangos skaičius / atliktų mamografijų ir vertinimo paslaugų skaičius per metus</t>
  </si>
  <si>
    <t>Įgyvendinti aplinkos atkūrimo, prevencines priemones, tvarkant vandens telkinius, jų pakrantes, vykdyti atliekų tvarkymo infrastruktūros plėtros priemones</t>
  </si>
  <si>
    <t>Iš viso SK</t>
  </si>
  <si>
    <t>Investicijoms parengtų viešųjų teritorijų plotas, ha</t>
  </si>
  <si>
    <t>Įsigyti priemonių, susijusių su visuomenės informavimu ir ekologiniu švietimu, kitos išlaidos</t>
  </si>
  <si>
    <t>Įgyvendinta projektų veiklų proc.</t>
  </si>
  <si>
    <t>Įgyvendintų veiklų, atnaujinant progimnaziją bei modernizuojant edukacines erdves einamaisiais metais, proc.</t>
  </si>
  <si>
    <t xml:space="preserve">Plėtoti kokybišką, visiems prieinamą, tęstinę švietimo sistemą savivaldybėje </t>
  </si>
  <si>
    <t>Siekti gyventojų sveikatos išsaugojimo, gerinant sveikatos priežiūros paslaugų kokybę ir prieinamumą</t>
  </si>
  <si>
    <t>Vykdyti endoskopinių paslaugų prieinamumo ir kokybės gerinimo Kėdainių rajono savivaldybėje 2020-2025 m. programą</t>
  </si>
  <si>
    <t>turizmo maršrutų, individualių ekskursijų programų rengimas</t>
  </si>
  <si>
    <t xml:space="preserve">Turizmo statistikos duomenų apskaita ir analizė, val. </t>
  </si>
  <si>
    <t>Skatinti aplinkos apsaugos iniciatyvas, vykdyti gyventojų aplinkosauginį švietimą</t>
  </si>
  <si>
    <t>Finansuoti sporto šakų programas, iš jų:</t>
  </si>
  <si>
    <t>300/14</t>
  </si>
  <si>
    <t>Įrengti  valstybinės reikšmės kelių nuorodas į savivaldybės kultūros paveldo objektus</t>
  </si>
  <si>
    <t>Atlikti Paberžės klebonijos ir svirno restauravimo ir remonto darbus</t>
  </si>
  <si>
    <t xml:space="preserve">Remontuoti Akademijos kultūros centrą </t>
  </si>
  <si>
    <t>Finansuotų vaikų dienos centrų  skaičius/veiklose dalyvavusių vaikų, jaunuolių  skaičius</t>
  </si>
  <si>
    <t>~500</t>
  </si>
  <si>
    <t>Įgyvendinti visuomenės aplinkosauginio švietimo priemones</t>
  </si>
  <si>
    <t>Organizuoti ir užtikrinti Kultūros ir sporto skyriaus veiklą kūno kultūros ir sporto srityje</t>
  </si>
  <si>
    <t>Atnaujinti ir plėsti Kėdainių rajono savivaldybės sporto infrastruktūrą, pritaikyti ją šiuolaikiniams poreikiams</t>
  </si>
  <si>
    <t>Įgyvendinti projektą "Kėdainių gatvių apšvietimo modernizavimas"</t>
  </si>
  <si>
    <t xml:space="preserve">Paklausimų, telefonu internetu, centre teikimas, val. </t>
  </si>
  <si>
    <t>Kėdainių rajono savivaldybės smulkaus verslo rėmimo fondo administravimas</t>
  </si>
  <si>
    <t xml:space="preserve">Verslo aplinkos  statistikos duomenų  analizė, val. </t>
  </si>
  <si>
    <t>savivaldybės administracijos, Kėdainių TVIC ir verslą vienijančių asociacijų bendradarbiavimo stiprinimas</t>
  </si>
  <si>
    <t>Įgyvendinti projektą "Kėdainių miesto viešosios infrastruktūros, svarbios verslui, atnaujinimas ir plėtra"</t>
  </si>
  <si>
    <t>Teikti vienkartinę išmoką gimus vaikui Lietuvos Respublikos teritorijoje ir gyvenančiam Kėdainių rajono savivaldybėje</t>
  </si>
  <si>
    <r>
      <t>Užtikrinti gyventojų saugumą, diegiant vaizdo stebėjimo ir saugumo priemones mieste</t>
    </r>
    <r>
      <rPr>
        <b/>
        <sz val="10"/>
        <rFont val="Times New Roman"/>
        <family val="1"/>
        <charset val="186"/>
      </rPr>
      <t xml:space="preserve"> </t>
    </r>
  </si>
  <si>
    <t>Gerinti savivaldybės administracijos darbo kokybę, atnaujinant (diegiant) informacines sistemas, kompiuterinę įrangą,  užtikrinant sisteminį viešųjų ir administracinių paslaugų modernizavimą</t>
  </si>
  <si>
    <t xml:space="preserve">Didinti piliečių įtraukimo į biudžeto formavimą galimybes, įgyvendinant dalyvaujamojo biudžeto iniciatyvas
</t>
  </si>
  <si>
    <t>Sudaryti saugias ugdymo sąlygas įstaigose, vykdančiose ugdymo programas</t>
  </si>
  <si>
    <t>IŠ viso SK</t>
  </si>
  <si>
    <t>Vykdyti anestezijos paslaugų vaikams ir suaugusiesiems kokybės gerinimo Kėdainių rajono savivaldybėje 2022-2027 m. programą</t>
  </si>
  <si>
    <t>Vykdyti rentgeno paslaugų atnaujinimo, kokybės gerinimo Kėdainių rajono savivaldybėje 2022-2027 m. programą</t>
  </si>
  <si>
    <t>Patalpų, kuriose įrengta vėdinimo (kondicionavimo) sistema, skaičius</t>
  </si>
  <si>
    <t>Organizuoti Tarptautinės jaunimo dienos renginį</t>
  </si>
  <si>
    <t xml:space="preserve">Dalyvauti jaunimo užimtumo vasarą ir integracijos į darbo rinką programoje </t>
  </si>
  <si>
    <t>Pagal programą įdarbintų 14-18 m. jaunuolių skaičius</t>
  </si>
  <si>
    <t>Skatinti nevyriausybinių organizacijų, bendruomeninių organizacijų plėtrą rajone</t>
  </si>
  <si>
    <t>Paskatintų iniciatyvų bei suorganizuotų veiklų skaičius</t>
  </si>
  <si>
    <t xml:space="preserve">Prižiūrėti ir tvarkyti bendro naudojimo teritorijas, įsigyti teritorijų priežiūrai reikalingą įrangą </t>
  </si>
  <si>
    <t xml:space="preserve">Informacijos sklaida, val. </t>
  </si>
  <si>
    <t>6</t>
  </si>
  <si>
    <t xml:space="preserve">Įvairaus amžiaus grupių šalies bokso čempionatuose iškovotų medalių skaičius/tarptautinėse bokso varžybose iškovotų medalių skaičius/sporto treniruočių stovyklų skaičius/paruoštų boksininkų šalies bokso rinktinei skaičius </t>
  </si>
  <si>
    <t>250/7/6</t>
  </si>
  <si>
    <t>Atlikti archeologinius ir kitus tyrinėjimus kultūros paveldo teritorijose, vykdyti paveldo objektams parengtų tvarkybos projektų ekspertizę, parengti sąmatas</t>
  </si>
  <si>
    <t>1/2</t>
  </si>
  <si>
    <t>Vykdyti Kėdainių rajono Saviečių kadastrinės vietovės Mėklos sausinimo sistemos melioracijos griovių ir juose esančių statinių rekonstrukciją</t>
  </si>
  <si>
    <t>Atlikti Bakainių piliakalnio su priešpiliu ir papiliu, priešpilio tvarkybos darbus</t>
  </si>
  <si>
    <t>Paklota vandentiekio buitinių nuotekų tinklų, m</t>
  </si>
  <si>
    <t>~3100</t>
  </si>
  <si>
    <t>Atnaujinti Kėdainių muzikos mokyklos pastato fasadą, laiptus į rūsį</t>
  </si>
  <si>
    <t>Grupių, klasių ir egzaminų centrų skaičius, kuriose įrengta vėdinimo (kondicionavimo) sistema</t>
  </si>
  <si>
    <t>Įrengtų/tvarkomų informacinių ženklinimo infrastruktūros objektų skaičius</t>
  </si>
  <si>
    <t>Įrengiamų dviračių takų, km</t>
  </si>
  <si>
    <t>Vykdyti bešeimininkių ir bepriežiūrių gyvūnų surinkimą, gaudymą bei karantinavimą</t>
  </si>
  <si>
    <t>Rengti specialiuosius, bendruosius, detaliuosius, geodezinius planus bei  topografines nuotraukas</t>
  </si>
  <si>
    <t>Atlikti vietinės reikšmės kelių ir gatvių  inventorizaciją, kokybės kontrolę, diegti saugaus eismo ir darnaus judumo priemones</t>
  </si>
  <si>
    <t>Atlikti moksliniai taikomieji tyrimai / parengta projektinė dokumentacija / einamaisiais metais numatyta atliktų darbų</t>
  </si>
  <si>
    <t>1/0/0</t>
  </si>
  <si>
    <t>Parengti nuotekų tinklų įrengimo Josvainių mstl. P.Cvirkos g. projektą</t>
  </si>
  <si>
    <t>Įsigytos įrangos skaičius/ vidutinis atliktų ultragarsinių tyrimų skaičius</t>
  </si>
  <si>
    <t xml:space="preserve">Įsigytos įrangos skaičius /atliktų bendrųjų anestezijų skaičius per metus </t>
  </si>
  <si>
    <t>01.   02</t>
  </si>
  <si>
    <t>01.   03</t>
  </si>
  <si>
    <r>
      <t xml:space="preserve">Tvarkyti ir plėtoti </t>
    </r>
    <r>
      <rPr>
        <u/>
        <sz val="10"/>
        <rFont val="Times New Roman"/>
        <family val="1"/>
        <charset val="186"/>
      </rPr>
      <t>kaimiškųjų seniūnijų</t>
    </r>
    <r>
      <rPr>
        <sz val="10"/>
        <rFont val="Times New Roman"/>
        <family val="1"/>
        <charset val="186"/>
      </rPr>
      <t xml:space="preserve"> kelius ir gatves, atlikti kelių ir gatvių kokybės kontrolę, techninę priežiūrą, techninių projektų ekspertizę, eismo saugumo auditus</t>
    </r>
  </si>
  <si>
    <t>~60</t>
  </si>
  <si>
    <t>~40</t>
  </si>
  <si>
    <t>Koordinuoti koordinuotai teikiamas paslaugas vaikams nuo gimimo iki 18 m. ir vaiko atstovams</t>
  </si>
  <si>
    <t xml:space="preserve">Sutvirtinti pažeistus Dotnuvėlės upelio krantus </t>
  </si>
  <si>
    <t>Suorganizuotų renginius skaičius</t>
  </si>
  <si>
    <t>Organizuoti Gyvūnų globos organizacijų rengiamų bešeimininkių kačių kastravimo programų įgyvendinimą</t>
  </si>
  <si>
    <t>Parengti vandentiekio ir nuotekų tinklų, nuotekų valyklos įrengimo  Langakių k. techninį projektą</t>
  </si>
  <si>
    <t xml:space="preserve">Teikti ir administruoti asmeninę pagalbą </t>
  </si>
  <si>
    <t>Tvarkomų kultūros paveldo objektų ar kultūros paveldo statinių skaičius</t>
  </si>
  <si>
    <t xml:space="preserve">Teikti Metų žemdirbio apdovanojimą </t>
  </si>
  <si>
    <t>Teikti apdovanojimus aukšto meistriškumo sportininkams ir jų treneriams už sporto pasiekimus</t>
  </si>
  <si>
    <t>04 SPORTO VEIKLOS PLĖTRA</t>
  </si>
  <si>
    <t xml:space="preserve">Parengti Senojo Upytės kelio specialųjį planą ("Isos slėnis") </t>
  </si>
  <si>
    <t>Paramos pagal poreikį teikimas</t>
  </si>
  <si>
    <t>Įsigytų objektų visuomenės poreikiams skaičius</t>
  </si>
  <si>
    <t>Sutvarkyti namų ūkiuose susidariusias asbesto atliekas</t>
  </si>
  <si>
    <t>Vykdyti Kėdainių lopšelio-darželio „Žilvitis“ infrastruktūros modernizavimo projektą</t>
  </si>
  <si>
    <t>Oro kabelinės linijos įrengimas, m / pakeistų atramų/šviestuvų skaičius</t>
  </si>
  <si>
    <t>300/25/  25</t>
  </si>
  <si>
    <t>Įsigytų konteinerių skaičius</t>
  </si>
  <si>
    <t>Sutvarkyta asbesto atliekų, t.</t>
  </si>
  <si>
    <t>01.   01</t>
  </si>
  <si>
    <t>01.  04</t>
  </si>
  <si>
    <t>01. 05</t>
  </si>
  <si>
    <t>Teikti vienkartines išmokas įsikurti gyvenamojoje vietoje savivaldybės teritorijoje ir (ar) mėnesines kompensacijas vaiko ugdymo pagal ikimokyklinio ir priešmokyklinio ugdymo programą</t>
  </si>
  <si>
    <t>Teikti tikslines kompensacijas, išmokas neįgaliesiems</t>
  </si>
  <si>
    <t>Asmenų, gaunančių socialinę pašalpą ir kompensacijas, skaičius</t>
  </si>
  <si>
    <t>Mokinių, gaunančių būtiniausius mokinio reikmenis, skaičius</t>
  </si>
  <si>
    <t>Globojamų asmenų skaičius/globojamų asmenų, kuriems teikiamos paslaugos, procentas, palyginus su visais asmenimis, kuriems nustatytas paslaugos poreikis</t>
  </si>
  <si>
    <t>Vaikų, gaunančių nemokamą maitinimą, skaičius</t>
  </si>
  <si>
    <t>Asmenų, gaunančių šalpos išmokas, skaičius</t>
  </si>
  <si>
    <t>Asmenų, gaunančių išmokas vaikams, skaičius</t>
  </si>
  <si>
    <t>Neįgaliųjų, gavusių paslaugas, skaičius</t>
  </si>
  <si>
    <t>Pritaikytų būstų neįgaliesiems skaičius</t>
  </si>
  <si>
    <t>Asmenų, gavusių kompensacijas, skaičius</t>
  </si>
  <si>
    <t>Finansuoti išlaidas už  būsto suteikimą užsieniečiams, pasitraukusiems iš Ukrainos dėl Rusijos Federacijos karinių veiksmų Ukrainoje</t>
  </si>
  <si>
    <t>Einamaisiais metais pagal poreikį atliktų  remontų socialiniuose būstuose skaičius, proc.</t>
  </si>
  <si>
    <t>Finansuoti Atviro jaunimo centro ir atvirųjų jaunimo erdvių veiklos projektus</t>
  </si>
  <si>
    <t xml:space="preserve">Įsigyti Janinos Monkutės-Marks pastatą </t>
  </si>
  <si>
    <t>Kulto pastatų, kuriems skirtas finansavimas tvarkybos darbams atlikti, skaičius</t>
  </si>
  <si>
    <t xml:space="preserve">Įgyvendinti kultūros paveldo objektų, esančių Kėdainių rajono savivaldybės teritorijoje, ir kultūros paveldo statinių, esančių Kėdainių senamiesčio dalyje, išsaugojimo darbų finansavimo programą </t>
  </si>
  <si>
    <t>Parengti Akademijos parko tvarkybos  bei techninius projektus ir atlikti darbus</t>
  </si>
  <si>
    <t>Projektų, vykdomų apmokėjimo kompensavimo būdus, skaičius</t>
  </si>
  <si>
    <t>Seniūnijų skaičius, kuriose įgyvendinamos želdynų ir želdinių apsaugos, tvarkymo, būklės stebėsenos, želdynų kūrimo, želdinių veisimo ir inventorizavimo priemonės</t>
  </si>
  <si>
    <t>Sutvarkyti naudotas padangas, kurių turėtojų nustatyti neįmanoma arba kurie neegzistuoja</t>
  </si>
  <si>
    <t xml:space="preserve">Atliktų einamaisiais metais numatytų darbų, proc. </t>
  </si>
  <si>
    <t>Paramos paraiškų pagal Lietuvos kaimo plėtros 2014–2020 metų programos priemonės „Rizikos valdymas“ veiklos srities ,,Pasėlių, gyvūnų ir augalų draudimo įmokos“, susijusios su pasėlių ir augalų, ūkinių gyvūnų draudimo įmokų kompensavimu, skaičius</t>
  </si>
  <si>
    <t>Gyvenviečių, kuriose atlikti drenažo remonto darbai, skaičius</t>
  </si>
  <si>
    <t xml:space="preserve">Suteiktų  informacinių, konsultacinių paslaugų ūkio subjektams ir asmenims pagal paklausimus skaičius, vnt. </t>
  </si>
  <si>
    <t>Subjektų, kuriems suteikta finansinė parama, skaičius</t>
  </si>
  <si>
    <t>Suorganizuotas verslininkų pagerbimo renginys ,,Verslo diena" ir nominuoti verslininkai pagal patvirtintus konkurso nuostatus</t>
  </si>
  <si>
    <t>Prašymų, į kuriuos atsakymai fiziniams asmenims pateikti per įstatymais nustatytus terminus
dalis nuo visų gautų prašymų, proc.</t>
  </si>
  <si>
    <t>Užregistruotų civilinės būklės aktų skaičius</t>
  </si>
  <si>
    <t>Kompensuoti savivaldybės patirtas išlaidas valdant nepaprastąją padėtį dėl užsieniečių, pasitraukusių iš Ukrainos dėl Rusijos Federacijos karinių veiksmų Ukrainoje</t>
  </si>
  <si>
    <t>Įstaigų, kurioms kompensuojamos išlaidos / asmenų,  pasitraukusių iš Ukrainos dėl Rusijos Federacijos karinių veiksmų Ukrainoje, skaičius</t>
  </si>
  <si>
    <t>Programų, kuriose dalyvauja savivaldybė, skaičius</t>
  </si>
  <si>
    <t>Įgyvendintų ekstremaliųjų situacijų prevencijos priemonių plano vykdymo procentas</t>
  </si>
  <si>
    <t>Programoje dalyvaujančių vaikų skaičius / plaukimo pamokų sk.</t>
  </si>
  <si>
    <t>6/ 12 /5</t>
  </si>
  <si>
    <t>Organizuoti rajoninius, respublikinius, tarptautinius visų amžiaus grupių aukšto meistriškumo sporto renginius ir aukšto meistriškumo sporto treniruočių stovyklas</t>
  </si>
  <si>
    <t>Suorganizuotų rajoninių, respublikinių ir tarptautinių sporto renginių skaičius /  stovyklų skaičius</t>
  </si>
  <si>
    <t>18/5</t>
  </si>
  <si>
    <t xml:space="preserve">Kėdainių krepšinio komandos „Nevėžis-Optibet“ klubinio krepšinio vystymo programai </t>
  </si>
  <si>
    <t>Užimta vieta LKL čempionate/ žiūrovų stebinčių rungtynes skaičiaus vidurkis/socialinių veiklų krašto bendruomenei skaičius / vasaros stovyklų kėdainiečiams vaikams skaičius / atviros treniruotės</t>
  </si>
  <si>
    <t>Užimta vieta LFF pirmosios lygos pirmenybėse / žiūrovų stebinčių rungtynes skaičiaus vidurkis/ sportinių-mokomųjų stovyklų skaičius/išugdytų kėdainiečių, atstovaujančių FK "Nevėžis" suaugusiųjų komandoje skaičius</t>
  </si>
  <si>
    <t>3-8 /200/8/6</t>
  </si>
  <si>
    <t>Bokso sporto šakos vystymo programai</t>
  </si>
  <si>
    <t>5/5/15/2</t>
  </si>
  <si>
    <t>Kėdainių rajono vaikų ir jaunimo futbolo plėtros programai</t>
  </si>
  <si>
    <t>Sportuojančių vaikų skaičius/ dalyvaujančių LFF vaikų pirmenybėse komandų skaičius/FK „Nevėžis“ vyrų komandos papildymas jaunais žaidėjais skaičius</t>
  </si>
  <si>
    <t>3 prieš 3 krepšinio plėtros programai</t>
  </si>
  <si>
    <t>Sportuojančių sk., / Tarptautinių FIBA Challenger turnyrų, kuriuose dalyvauta, skaičius / Kėdainiečių sportininkų atstovavimas komandai</t>
  </si>
  <si>
    <t>50/2/3</t>
  </si>
  <si>
    <t>01. 06</t>
  </si>
  <si>
    <t>Moterų futbolo komandos Kėdainių „Nevėžis“ programai</t>
  </si>
  <si>
    <t xml:space="preserve">Lietuvos moterų futbolo asociacijos Pirmos lygos pirmenybėse iškovota vieta /sporto treniruočių sk. / komandai atstovaujančių kėdainiečių sk. </t>
  </si>
  <si>
    <t>3-7 / 3 / 8</t>
  </si>
  <si>
    <t>Finansuojamų sporto / fizinio aktyvumo projektų skaičius</t>
  </si>
  <si>
    <t>Atnaujinamų objektų skaičius</t>
  </si>
  <si>
    <t>Finansuoti sporto projektus</t>
  </si>
  <si>
    <t>Skatinti neįgaliųjų ir senjorų fizinį aktyvumą, organizuoti sporto renginius ir  sporto treniruočių stovyklas</t>
  </si>
  <si>
    <t>Užtikrinti Kėdainių miesto vietos veiklos grupės 2023–2027 m. vietos plėtros strategijos parengimą ir programos "Vietos plėtros strategijos rengimo ir įgyvendinimo programa" įgyvendinimą</t>
  </si>
  <si>
    <t>Vykdyti Kėdainių rajono Dotnuvos seniūnijos Kruostos upės Vaidatonių tvenkinio hidrotechnikos statinių rekonstrukciją ir techninės priežiūros paslaugas</t>
  </si>
  <si>
    <t>Dalyvauti projekto „MSNA „Daukšių drenažas“ nariams priklausančių ir valstybinių melioracijos statinių rekonstravimas“ įgyvendinime</t>
  </si>
  <si>
    <t>Vykdyti Nevėžio upės vientisumo atkūrimą nugriaunant neeksploatuojamus hidroelektrinės statinius ir techninės priežiūros paslaugas</t>
  </si>
  <si>
    <t xml:space="preserve">Rekonstruotų rinktuvų, sausintuvų, griovių ilgis, km </t>
  </si>
  <si>
    <t>10/12 / 1,5</t>
  </si>
  <si>
    <t>Atnaujintos ir E. sveikatos IS funkcionalumui pritaikytos įrangos kompl. skaičius</t>
  </si>
  <si>
    <t xml:space="preserve">Vykdyti Kėdainių rajono tuberkuliozės prevencijos, ankstyvosios diagnostikos, gydymo ir kontrolės 2023–2027 m. programą </t>
  </si>
  <si>
    <t>Vykdyti gyvūnų augintinių gerovės ir apsaugos 2020-2025 m. prevencinę programą</t>
  </si>
  <si>
    <t>Įgyvendinti mokytojų ir pagalbos mokiniui specialistų  motyvacijos programą</t>
  </si>
  <si>
    <t xml:space="preserve">Vykdyti tinkamų ir saugių darbo sąlygų užtikrinimo, įrengiant vėdinimo bei kondicionavimo sistemas VšĮ Kėdainių  PSPC 2022-2026 m. programą  </t>
  </si>
  <si>
    <t>Įgyvendinti žemo slenksčio paslaugų kokybės  Kėdainių rajone užtikrinimo 2023-2027 m. programą</t>
  </si>
  <si>
    <t>Paslaugą gaunančių vaikų skaičius</t>
  </si>
  <si>
    <t>9/155</t>
  </si>
  <si>
    <t xml:space="preserve">Įdiegti saulės elektrinės pagamintos  energijos kaupimo įrenginį Kėdainių r. Šėtos gimnazijoje </t>
  </si>
  <si>
    <t>Įsigytas saulės energijos įrenginys, skaičius</t>
  </si>
  <si>
    <t>Didinti Kėdainių lopšelio-darželio „Varpelis“ (Pavasario g. 8, Kėdainiai) pastato energinį efektyvumą, modernizuoti vidaus erdves</t>
  </si>
  <si>
    <t>Didinti Kėdainių lopšelio-darželio „Vyturėlis“ (Josvainių g. 53, Kėdainiai) pastato energinį efektyvumą, modernizuoti vidaus erdves</t>
  </si>
  <si>
    <t>B</t>
  </si>
  <si>
    <t>Pasiekta pastato energijos naudingumo klasė / atnaujintos vidaus erdvės</t>
  </si>
  <si>
    <t xml:space="preserve">Parengti Nekilnojamųjų kultūros vertybių vertinimo medžiagą,  nekilnojamųjų kultūros paveldo objektų, vietovių  individualius apsaugos reglamentus </t>
  </si>
  <si>
    <t>Skaičius objektų, esančių Kultūros vertybių registre, kurių duomenys /  objektų skaičius, kuriems parengti individualūs apsaugos reglamentai</t>
  </si>
  <si>
    <t>Savivaldybės švietimo įstaigose dirbančių mokytojų, specialistų, kurie paskatinti, skaičius</t>
  </si>
  <si>
    <t>Rengti dokumentaciją, atlikti lankytinų objektų,  kultūros paveldo objektų ar objektų, esančių kultūros paveldo teritorijų prieigose, tvarkybos, atnaujinimo, restauravimo darbus seniūnijose</t>
  </si>
  <si>
    <t>Skatinti gyventojų fizinį aktyvumą, vystyti įvairias gyventojų poreikius atitinkančias sporto šakas</t>
  </si>
  <si>
    <t>10000</t>
  </si>
  <si>
    <t>Teikti ir administruoti paramą mirties atveju, teikti ir administruoti socialines išmokas bei kompensacijas (būsto šildymo išlaidų, išlaidų šaltam bei nuotekoms ir išlaidų karštam vandeniui)</t>
  </si>
  <si>
    <t>440</t>
  </si>
  <si>
    <t>Gerinti socialinę aplinką ir didinti socialinės paramos įvairovę</t>
  </si>
  <si>
    <t>Bendras gyvenamas plotas, kuriam dengiamas kainų skirtumas (tūkst. kv. metrų)</t>
  </si>
  <si>
    <t>Plėsti socialinių paslaugų įvairovę, skatinti socialines inovacijas</t>
  </si>
  <si>
    <t>Finansuoti socialinės globos ir akredituotos socialinės priežiūros paslaugas teikiamas ne savivaldybės pavaldumo ir nevyriausybinėse organizacijose, pirkti paslaugas</t>
  </si>
  <si>
    <t>Tiekėjų, teikiančių paslaugas, skaičius</t>
  </si>
  <si>
    <t>Plėsti Kėdainių rajono savivaldybės socialines paslaugas teikiančių įstaigų informacinių technologijų aplinką bei elektronines paslaugas</t>
  </si>
  <si>
    <t>Įstaigų, taikančių inovatyvias  informacines technologijas, skaičius</t>
  </si>
  <si>
    <t>Įgyvendinti savarankiško gyvenimo namų paslaugų asmenims su sutrikusiu intelektu teikimo programą</t>
  </si>
  <si>
    <t>Įgyvendinti savarankiško gyvenimo namų paslaugų senyvo amžiaus asmenims teikimo programą</t>
  </si>
  <si>
    <t>230/98</t>
  </si>
  <si>
    <t>Užtikrinti ir gerinti socialines paslaugas, teikiamas institucijose, namuose ir bendruomenėje pagyvenusio ir senyvo amžiaus asmenims</t>
  </si>
  <si>
    <t>Teikti šeimoms ir asmenims kompleksinę pagalbą</t>
  </si>
  <si>
    <t>Asmenų, kuriems suteikta psichologinė, konsultacinė pagalba, skaičius</t>
  </si>
  <si>
    <t>Asmenų, kuriems suteikta pagalba, skaičius</t>
  </si>
  <si>
    <t xml:space="preserve">Užtikrinti laisvės atėmimo bausmę atlikusių asmenų integraciją į visuomenę </t>
  </si>
  <si>
    <t xml:space="preserve">Teikti pagalbą į krizines situacijas patekusiems, smurtą artimoje aplinkoje patyrusiems asmenims ir jų šeimų nariams </t>
  </si>
  <si>
    <r>
      <t xml:space="preserve">Rekonstruoti, tvarkyti ir vykdyti gatvių priežiūrą  </t>
    </r>
    <r>
      <rPr>
        <u/>
        <sz val="10"/>
        <rFont val="Times New Roman"/>
        <family val="1"/>
        <charset val="186"/>
      </rPr>
      <t>mieste,</t>
    </r>
    <r>
      <rPr>
        <sz val="10"/>
        <rFont val="Times New Roman"/>
        <family val="1"/>
        <charset val="186"/>
      </rPr>
      <t xml:space="preserve"> atlikti kelių ir gatvių kokybės kontrolę, techninę priežiūrą, techninių projektų ekspertizę, eismo saugumo auditus                                            </t>
    </r>
  </si>
  <si>
    <t>Rekonstruoti/įrengti/modernizuoti Kėdainių miesto bei rajono gatvių apšvietimą</t>
  </si>
  <si>
    <t>Parengti bendrojo ir ikimokyklinio ugdymo įstaigų (skyrių) pastatų modernizavimo technines dokumentacijas</t>
  </si>
  <si>
    <r>
      <t xml:space="preserve">Vykdyti pirminės asmens sveikatos priežiūros paslaugų prieinamumo ir kokybės užtikrinimo Kėdainių rajono </t>
    </r>
    <r>
      <rPr>
        <u/>
        <sz val="10"/>
        <color theme="1"/>
        <rFont val="Times New Roman"/>
        <family val="1"/>
        <charset val="186"/>
      </rPr>
      <t>kaimiškųjų</t>
    </r>
    <r>
      <rPr>
        <sz val="10"/>
        <color theme="1"/>
        <rFont val="Times New Roman"/>
        <family val="1"/>
        <charset val="186"/>
      </rPr>
      <t xml:space="preserve"> vietovių gyventojams 2017–2025 m. programą</t>
    </r>
  </si>
  <si>
    <t>Stiprinti vaikų, turinčių  autizmo spektro ir kitų raidos sutrikimų, sveikatą, sudaryti galimybes siekti asmeninės pažangos, užtikrinti pilnaverčio socialinio dalyvavimo prielaidas</t>
  </si>
  <si>
    <t xml:space="preserve">Didinti ugdymo prieinamumą atskirtį patiriantiems vaikams </t>
  </si>
  <si>
    <t>Plėtoti įvairialypį švietimą, vykdant visos dienos mokyklos veiklą</t>
  </si>
  <si>
    <t>Neįgaliųjų fizinio aktyvumo ir sporto renginių skaičius / senjorų sporto šakų skaičius / stovyklų skaičius</t>
  </si>
  <si>
    <t xml:space="preserve">Įsigyti tekstilės atliekų surinkimo konteinerius </t>
  </si>
  <si>
    <t>Parengti projektus hidrotechninių įrenginių atnaujinimui</t>
  </si>
  <si>
    <t xml:space="preserve">Parengti techninę dokumentaciją ir atlikti Kėdainių miesto hidrotechnikos statinio ant Dotnuvėlės upės remonto darbus </t>
  </si>
  <si>
    <t>Parengtos dokumentacijos skaičius</t>
  </si>
  <si>
    <t>Išplėsta vandentiekio ir  nuotekų tinklų  m</t>
  </si>
  <si>
    <t xml:space="preserve">Įrengti biologinius nuotekų valymo įrenginius </t>
  </si>
  <si>
    <t>Parengti  nuotekų tinklų ir nuotekų valyklos įrengimo  Okainių k. techninį projektą</t>
  </si>
  <si>
    <t>Pasibaigus užimtumo didinimo programoms po 6 mėnesių dirbs arba vykdys savarankišką veiklą asmenų dalis iš užimtumo didinimo programų dalyvių skaičiaus (procentai)</t>
  </si>
  <si>
    <t xml:space="preserve">Rengti infrastruktūros objektų tvarkymo investicinius projektus,  planus, paraiškas, kitą techninę dokumentaciją  Europos Sąjungos ar kitų  fondų paramai gauti </t>
  </si>
  <si>
    <t>293/43</t>
  </si>
  <si>
    <t>Apdovanotųjų skaičius</t>
  </si>
  <si>
    <t xml:space="preserve">Vykdyti kompiuterinės tomografijos paslaugų kokybės gerinimo Kėdainių rajono savivaldybėje 2023-2030 m. programą </t>
  </si>
  <si>
    <t xml:space="preserve">Vystyti jaunimui palankią aplinką bei infrastruktūrą, plėsti ir skatinti įvairias jaunimo veiklas ir užimtumą,  formuojant jaunimo politiką Kėdainių rajone </t>
  </si>
  <si>
    <t xml:space="preserve"> Užtikrinti ir gerinti stacionarias ir nestacionarias socialines paslaugas socialinę riziką patiriančioms šeimoms, asmenims ir vaikams</t>
  </si>
  <si>
    <t>Imti ir grąžinti paskolas, mokėti palūkanas, vykdyti finansinius įsipareigojimus</t>
  </si>
  <si>
    <t xml:space="preserve">Parengtų techninių dokumentacijų skaičius </t>
  </si>
  <si>
    <t>Koofinansuoti  ugdymo įstaigų dalyvavimą infrastruktūros gerinimo/modernizavimo projektuose</t>
  </si>
  <si>
    <t xml:space="preserve">Kompleksiškai sutvarkyti ir pritaikyti bendruomenei ir verslui Kėdainių miesto viešąsias erdves </t>
  </si>
  <si>
    <t>Prisidėti prie savivaldybei priklausančio būsto renovacijos savivaldybės biudžeto lėšomis</t>
  </si>
  <si>
    <t xml:space="preserve">Finansavimas pagal teikiamą poreikį </t>
  </si>
  <si>
    <t xml:space="preserve">Mokėti išmokas pagal savivaldybės  infrastruktūros plėtros sutartis </t>
  </si>
  <si>
    <t>Sudarytų sutarčių skaičius</t>
  </si>
  <si>
    <t>Rengti techninę dokumentaciją  ugdymo įstaigų stadionų /sporto aikštynų atnaujinimui</t>
  </si>
  <si>
    <t>Vykdyti E. sveikatos informacinės sistemos palaikymo ir tobulinimo VšĮ Kėdainių PSPC ir VšĮ Kėdainių ligoninėje 2022-2026 m. programą</t>
  </si>
  <si>
    <t>Atliktų rentgenologinių tyrimų skaičius/trumpesnės registracijos rentgeno tyrimui eilės, dienomis</t>
  </si>
  <si>
    <t>10000/ 4 d.</t>
  </si>
  <si>
    <t xml:space="preserve">Finansuoti vaikų mokymo plaukti veiklos programą, dalyvaujant projekte „Mokėk plaukti ir saugiau elgtis vandenyje“ </t>
  </si>
  <si>
    <t>Rengti infrastruktūros plėtros technines dokumentacijas</t>
  </si>
  <si>
    <t>Surinktų atliekų (bendras) kiekis,  ~ tūkst. t.</t>
  </si>
  <si>
    <t>Rekonstruojamų/naujai paklotų vandentiekio ir nuotekų tinklų, km (iš viso suminis)</t>
  </si>
  <si>
    <r>
      <t>Savivaldybės biudžetas</t>
    </r>
    <r>
      <rPr>
        <b/>
        <sz val="10"/>
        <color theme="1"/>
        <rFont val="Times New Roman"/>
        <family val="1"/>
      </rPr>
      <t xml:space="preserve"> SB</t>
    </r>
  </si>
  <si>
    <r>
      <t xml:space="preserve">Valstybės biudžeto specialiosios tikslinės dotacijos lėšos </t>
    </r>
    <r>
      <rPr>
        <b/>
        <sz val="10"/>
        <color theme="1"/>
        <rFont val="Times New Roman"/>
        <family val="1"/>
      </rPr>
      <t>SBVB</t>
    </r>
  </si>
  <si>
    <r>
      <t xml:space="preserve">Aplinkos apsaugos rėmimo specialiosios programos lėšos </t>
    </r>
    <r>
      <rPr>
        <b/>
        <sz val="10"/>
        <color theme="1"/>
        <rFont val="Times New Roman"/>
        <family val="1"/>
      </rPr>
      <t>AA</t>
    </r>
  </si>
  <si>
    <r>
      <t xml:space="preserve">Iš pajamų už suteiktas paslaugas lėšos </t>
    </r>
    <r>
      <rPr>
        <b/>
        <sz val="10"/>
        <color theme="1"/>
        <rFont val="Times New Roman"/>
        <family val="1"/>
      </rPr>
      <t>ĮP</t>
    </r>
  </si>
  <si>
    <r>
      <t>Skolintos lėšos</t>
    </r>
    <r>
      <rPr>
        <b/>
        <sz val="10"/>
        <color theme="1"/>
        <rFont val="Times New Roman"/>
        <family val="1"/>
      </rPr>
      <t xml:space="preserve"> SK</t>
    </r>
  </si>
  <si>
    <r>
      <t xml:space="preserve">Kelių priežiūros ir plėtros programos lėšos </t>
    </r>
    <r>
      <rPr>
        <b/>
        <sz val="10"/>
        <color theme="1"/>
        <rFont val="Times New Roman"/>
        <family val="1"/>
      </rPr>
      <t>KPP</t>
    </r>
  </si>
  <si>
    <r>
      <t xml:space="preserve">Europos Sąjungos lėšos, užsienio fondų lėšos </t>
    </r>
    <r>
      <rPr>
        <b/>
        <sz val="10"/>
        <color theme="1"/>
        <rFont val="Times New Roman"/>
        <family val="1"/>
      </rPr>
      <t>ES</t>
    </r>
  </si>
  <si>
    <r>
      <t xml:space="preserve">Valstybės biudžeto lėšos </t>
    </r>
    <r>
      <rPr>
        <b/>
        <sz val="10"/>
        <color theme="1"/>
        <rFont val="Times New Roman"/>
        <family val="1"/>
      </rPr>
      <t>VB</t>
    </r>
  </si>
  <si>
    <r>
      <t xml:space="preserve">Privačios – investuotojų lėšos </t>
    </r>
    <r>
      <rPr>
        <b/>
        <sz val="10"/>
        <color theme="1"/>
        <rFont val="Times New Roman"/>
        <family val="1"/>
      </rPr>
      <t>PR</t>
    </r>
  </si>
  <si>
    <r>
      <t xml:space="preserve">Kiti finansavimo šaltiniai </t>
    </r>
    <r>
      <rPr>
        <b/>
        <sz val="10"/>
        <color theme="1"/>
        <rFont val="Times New Roman"/>
        <family val="1"/>
      </rPr>
      <t>KT</t>
    </r>
  </si>
  <si>
    <t xml:space="preserve">Vykdyti trūkstamos sveikatos priežiūros specialistų skatinimo dirbti VšĮ Kėdainių  PSPC 2022-2026 m. programą </t>
  </si>
  <si>
    <t>Paskatintų specialistų skaičius / paskatų priemonių skaičius</t>
  </si>
  <si>
    <t>Vykdyti VšĮ Kėdainių ligoninės sterilizacinės modernizavimo 2023-2028 m. programą</t>
  </si>
  <si>
    <t xml:space="preserve">Įsigytos dezinfekacijos ir sterilizavimo įrangos (lizingas) skaičius /sutrumpėjusi sterilizavimo proceso trukmė </t>
  </si>
  <si>
    <t xml:space="preserve">Pacientų, patenkintų eilių valdymo sistemos kokybe, skaičiaus didėjimas, proc. </t>
  </si>
  <si>
    <t>+5</t>
  </si>
  <si>
    <t xml:space="preserve">Vykdyti tinkamų ir saugių darbo sąlygų užtikrinimo, įrengiant vėdinimo bei kondicionavimo sistemas VšĮ Kėdainių ligoninėje 2023-2028 m. programą  </t>
  </si>
  <si>
    <t>Futbolo komandos Kėdainių „Nevėžis“ klubinio futbolo vystymo programai</t>
  </si>
  <si>
    <t>Paklota nuotekų tinklų, m</t>
  </si>
  <si>
    <t xml:space="preserve"> ~250</t>
  </si>
  <si>
    <t>Vykdyti pacientų eilių valdymo sistemos palaikymo VšĮ Kėdainių pirminės priežiūros centre 2022-2026 m. programą</t>
  </si>
  <si>
    <t>Vykdyti trūkstamos sveikatos priežiūros specialistų skatinimo dirbti VšĮ Kėdainių  ligoninėje 2023-2026 m. programą</t>
  </si>
  <si>
    <t>Veiklos/darbo/ veiksmo kodas</t>
  </si>
  <si>
    <t>Veiklos/darbo/ veiksmo pavadinimas</t>
  </si>
  <si>
    <t>Atsakingi vykdytojai</t>
  </si>
  <si>
    <t>Proceso/indėlio vertinimo kriterijai</t>
  </si>
  <si>
    <t>Numatomi 2023-ųjų m. asignavimai, tūkst. Eur</t>
  </si>
  <si>
    <t>Švietimo skyrius</t>
  </si>
  <si>
    <t>Administracijos direktorius</t>
  </si>
  <si>
    <t>Programos įgyvendinimo koordinavimas</t>
  </si>
  <si>
    <t>Programų konkurso organizavimas, konsultacijos, paraiškų ir sutarčių derinimas, veiklų stebėjimas, vertinimas, ataskaitų teikimas</t>
  </si>
  <si>
    <t>Mokyklose besimokančių gabių mokinių, per vienerius mokslo metus pasiekusių puikių mokymosi rezultatų, įvertinimas ir paskatinimas</t>
  </si>
  <si>
    <t>Priemonės koordinavimas</t>
  </si>
  <si>
    <t>Švietimo įstaigų veiklos koordinavimas, ugdymo proceso stebėjimas, analizavimas</t>
  </si>
  <si>
    <t>Savivaldybės mokytojų kompetencijų, veiklos rezultatų įvertinimas ir paskatinimas profesinei bei kūrybinei iniciatyvai</t>
  </si>
  <si>
    <t>Rangos darbų koordinavimas, rangovo prisiimtų sutartinių įsipareigojimų vykdymo kontrolė</t>
  </si>
  <si>
    <t>Statybos ir turto skyrius</t>
  </si>
  <si>
    <t>Priemonės įgyvendinimo  koordinavimas</t>
  </si>
  <si>
    <t>Projekto koordinavimas, rangos darbų koordinavimas, rangovo prisiimtų sutartinių įsipareigojimų vykdymo kontrolė</t>
  </si>
  <si>
    <t>Statybos ir turto skyrius, Strateginio planavimo ir investicijų skyrius</t>
  </si>
  <si>
    <t>Techninio projekto rengimo paslaugos viešojo pirkimo konkurso organizavimas, sutarčių koordinavimas, teikėjo prisiimtų sutartinių įsipareigojimų vykdymo kontrolė</t>
  </si>
  <si>
    <t>Techninės dokumentacijos parengimo paslaugos pirkimas</t>
  </si>
  <si>
    <t>Kėdainių l/d "Vyturėlis" ir Kėdainių l/d. "Varpelis" modernizavimo techninės dokumentacijos rengimo sutarčių koordinavimas, teikėjų prisiimtų sutartinių įsipareigojimų vykdymo kontrolė</t>
  </si>
  <si>
    <t>Rangos darbų viešojo pirkimo organizavimas, rangos darbų koordinavimas, rangovo prisiimtų sutartinių įsipareigojimų vykdymo kontrolė</t>
  </si>
  <si>
    <t>Investicijų projekto rengimo viešojo pirkimo organizavimas, dokumentacijos rengimo sutarties koordinavimas, teikėjų prisiimtų sutartinių įsipareigojimų vykdymo kontrolė</t>
  </si>
  <si>
    <t>Strateginio planavimo ir investicijų skyrius</t>
  </si>
  <si>
    <t xml:space="preserve">Projekto veiklų įgyvendinimas </t>
  </si>
  <si>
    <t>Projekto koordinavimas, baigtinės dokumentacijos institucijoms teikimas</t>
  </si>
  <si>
    <t xml:space="preserve">Programos priemonių sveikatos projektų konkurso organizavimas, sutarčių su vykdytojais parengimas, priemonių įgyvendinimo koordinavimas ir kontrolė; užkrečiamųjų ligų plano priemonių vykdymo kontrolė     </t>
  </si>
  <si>
    <t>Vyr. specialistė (savivaldybės gydytoja)</t>
  </si>
  <si>
    <t>Neveiksniais pripažintų asmenų būklės peržiūrėjimo organizavimas</t>
  </si>
  <si>
    <t>Socialinės paramos skyrius</t>
  </si>
  <si>
    <t>Projekto, kurį vykdo Kėdainių PSPC, kofinansavimo užtikrinimas</t>
  </si>
  <si>
    <t>Sutarčių su vykdytojais suderinimas, priemonių koordinavimas ir vykdymo  kontrolė</t>
  </si>
  <si>
    <t>Metų mediko konkurso organizavimas</t>
  </si>
  <si>
    <t xml:space="preserve">Vyr. specialistė (savivaldybės gydytoja)      </t>
  </si>
  <si>
    <t>Projekto koordinavimas, įrangos/prekių įsigijimo sutarčių koordinavimas, tiekėjo prisiimtų sutartinių įsipareigojimų vykdymo kontrolė</t>
  </si>
  <si>
    <t>Koordinavimas, duomenų suvedimas į programą "Parama"</t>
  </si>
  <si>
    <t>Koordinavimas, duomenų suvedimas į programą "Parama", informacijos teikimas švietimo įstaigų vadovams</t>
  </si>
  <si>
    <t>Socialinės paramos skyrius, Švietimo skyrius</t>
  </si>
  <si>
    <t>Koordinavimas, duomenų rinkimas, apmokėjimas maitinimo paslaugų teikėjams bei įstaigoms</t>
  </si>
  <si>
    <t>Socialinės paramos skyrius, Apskaitos skyrius</t>
  </si>
  <si>
    <t>Asmenų konsultavimas, prašymų priėmimas, Duomenų suvedimas į programą</t>
  </si>
  <si>
    <t>Koordinavimas, Duomenų suvedimas į programą "Parama"</t>
  </si>
  <si>
    <t>Asmenų konsultavimas, prašymų priėmimas, Duomenų suvedimas į programą "Parama"</t>
  </si>
  <si>
    <t>Asmenų konsultavimas, prašymų priėmimas, sąrašų sudarymas, duomenų vedimas į SPIS programą</t>
  </si>
  <si>
    <t>Duomenų ir pateisinamųjų dokumentų iš vežėjų ir įstaigų rinkimas, sisteminimas, analizė ir teikimas Apskaitos bei Biudžeto ir finansų skyriams</t>
  </si>
  <si>
    <t>Apmokėjimas už suteiktas paslaugas ne savivaldybės pavaldumo globos įstaigoms</t>
  </si>
  <si>
    <t>Apskaitos skyrius, Socialinės paramos skyrius</t>
  </si>
  <si>
    <t xml:space="preserve">Apmokėjimų užtikrinimas paslaugų teikėjams </t>
  </si>
  <si>
    <t>Apskaitos skyrius</t>
  </si>
  <si>
    <t>Koordinavimas, duomenų teikimas paslaugų teikėjams</t>
  </si>
  <si>
    <t>Išmokų pervedimas</t>
  </si>
  <si>
    <t>Statybos ir turto skyrius, Apskaitos skyrius</t>
  </si>
  <si>
    <t>Socialinės paramos skyrius, Švietimo skyrius, Apskaitos skyrius</t>
  </si>
  <si>
    <t>Metų socialinio darbuotojo konkurso organizavimas</t>
  </si>
  <si>
    <t>Projektų konkurso organizavimas, projektų koordinavimas, sutarčių vykdymo kontrolė</t>
  </si>
  <si>
    <t>Koordinavimas, apmokėjimas už suteiktas paslaugas ne savivaldybės pavaldumo globos įstaigoms</t>
  </si>
  <si>
    <t>Asmenų konsultavimas, prašymų priėmimas, sprendimų dėl paslaugų skyrimo rengimas, lėšų poreikio apskaičiavimas ir lėšų pervedimas paslaugos teikėjui, finansinių ir dalykinių ataskaitų teikimas</t>
  </si>
  <si>
    <t>Projekto koordinavimas</t>
  </si>
  <si>
    <t>Sutarčių  sudarymas, programų įgyvendinimo priežiūros organizavimas</t>
  </si>
  <si>
    <t xml:space="preserve">Socialinės paskirties butų pirkimo organizavimas, sutarčių sudarymas, sutarčių vykdymo kontrolė </t>
  </si>
  <si>
    <t>Projekto baigiamosios dokumentacijos pateikimas atsakingoms institucijoms</t>
  </si>
  <si>
    <t>Poreikio surinkimas, informacijos susisteminimas, komisijos darbo organizavimas, viešųjų pirkimų organizavimas, rangovo prisiimtų sutartinių įsipareigojimų vykdymo kontrolė</t>
  </si>
  <si>
    <t>Socialinės paramos skyrius, Statybos ir turto skyrius</t>
  </si>
  <si>
    <t>Apmokėjimo užtikrinimas pagal pateiktas paraiškas</t>
  </si>
  <si>
    <t>Poreikio surinkimas, viešųjų pirkimų organizavimas, rangovo prisiimtų sutartinių įsipareigojimų vykdymo kontrolė</t>
  </si>
  <si>
    <t>Poreikio identifikavimas, viešųjų pirkimų organizavimas, sutarties vykdymo koordinavimas</t>
  </si>
  <si>
    <t>Informacijos rinkimas, ikimokyklinių įstaigų užmokesčio už vaikų išlaikymą analizė</t>
  </si>
  <si>
    <t>Kūno kultūros ir sporto politikos formavimas ir įgyvendinimo užtikrinimas</t>
  </si>
  <si>
    <t>Kultūros ir sporto skyrius</t>
  </si>
  <si>
    <t>Sportinės veiklos organizavimas, koordinavimas</t>
  </si>
  <si>
    <t>Kultūros projektų konkurso organizavimas</t>
  </si>
  <si>
    <t xml:space="preserve"> Prioritetinių sporto šakų  paraiškų finansavimui organizavimas, sutarčių su vykdytojais suderinimas, sutarčių vykdymo kontrolė</t>
  </si>
  <si>
    <t>Sporto projektų konkurso organizavimas, sutarčių su vykdytojais suderinimas, sutarčių vykdymo  kontrolė</t>
  </si>
  <si>
    <t>Konkurso, apdovanojant aukšto meistriškumo sportininkus ir jų trenerius už sporto pasiekimus, organizavimas</t>
  </si>
  <si>
    <t>Poreikio išsiaiškinimas, bendradarbiavimas su Miesto seniūnija, atnaujinimo darbų viešojo pirkimo koordinavimas, rangovo prisiimtų sutartinių įsipareigojimų vykdymo kontrolė</t>
  </si>
  <si>
    <t>Krakių gimnazijos sporto aikštyno  bei J.Paukštelio  sporto aikštyno atnaujinimo techninės dokumentacijos parengimo koordinavimas</t>
  </si>
  <si>
    <t>Strateginio planavimo ir investicijų skyrius, Statybos ir turto skyrius</t>
  </si>
  <si>
    <t>Lietuvos Respublikos ir Savivaldybės kultūros politikos nuostatų įgyvendinimas, kultūros įstaigų veiklos koordinavimas</t>
  </si>
  <si>
    <t>Rajoninių renginių, konkursų, dalyvavimo regioniniuose ir respublikiniuose renginiuose bei konkursuose koordinavimas ir finansavimas</t>
  </si>
  <si>
    <t>Kėdainių krašto kultūros premijos konkurso organizavimas</t>
  </si>
  <si>
    <t>Česlavo Milošo premijos konkurso organizavimas</t>
  </si>
  <si>
    <t>Dalyvavimas tautinių kostiumų  ir instrumentų įsigijimo finansavimo konkurse</t>
  </si>
  <si>
    <t>Tarptautinių kultūros mainų organizavimas</t>
  </si>
  <si>
    <t xml:space="preserve">Jaunimo veiklos projektų konkurso organizavimas </t>
  </si>
  <si>
    <t>Vyr. specialistė (jaunimo reikalų koordinatorė)</t>
  </si>
  <si>
    <t xml:space="preserve">Sutarčių  sudarymas, programų įgyvendinimo priežiūros organizavimas, ataskaitų rinkimas </t>
  </si>
  <si>
    <t>Atvirųjų jaunimo erdvių veiklos projektų konkurso organizavimas</t>
  </si>
  <si>
    <t xml:space="preserve">Jaunimo savarankiškos veiklos plėtros konkurso organizavimas </t>
  </si>
  <si>
    <t>Priemonės organizavimas ir koordinavimas</t>
  </si>
  <si>
    <t>Priemonės koordinavimas ir viešinimas</t>
  </si>
  <si>
    <t xml:space="preserve">Nevyriausybinių organizacijų veiklos projektų konkurso organizavimas </t>
  </si>
  <si>
    <t>Vyr. specialistė (nevyriausybinių organizacijų koordinatorė)</t>
  </si>
  <si>
    <t xml:space="preserve">Rajono bendruomeninių organizacijų veiklos projektų konkurso organizavimas </t>
  </si>
  <si>
    <t>Sutarčių su strategijos vykdytoju ir projektų vykdytojais sudarymas</t>
  </si>
  <si>
    <t>Nevyriausybinių organizacijų ir bendruomeninės veiklos koordinavimas</t>
  </si>
  <si>
    <t>Nevyriausybinių organizacijų forumo ir tarptautinės savanorių dienos paminėjimo organizavimas</t>
  </si>
  <si>
    <t>Sutarties su vykdytoju suderinimas, sutarties vykdymo kontrolė</t>
  </si>
  <si>
    <t xml:space="preserve"> Statybos ir turto skyrius</t>
  </si>
  <si>
    <t>Pastato įsigijimo organizavimas ir koordinavimas</t>
  </si>
  <si>
    <t>Architektūros ir urbanistikos skyrius</t>
  </si>
  <si>
    <t xml:space="preserve">Nekilnojamųjų kultūros vertybių vertinimo medžiagos parengimo organizavimas ir koordinavimas </t>
  </si>
  <si>
    <t>Individualių apsaugos reglamentų nekilnojamiesiems kultūros objektams, vietovėms rengimas</t>
  </si>
  <si>
    <t>Finansuotų programų skaičius</t>
  </si>
  <si>
    <t>P.P.Lapės antkapio, paminklo, teritorijos sutvarkymo projekto parengimo viešojo pirkimo organizavimas, paslaugų teikėjo prisiimtų sutartinių įsipareigojimų vykdymo kontrolė</t>
  </si>
  <si>
    <t>Atminties skvero memorialo teritorijos sutvarkymo projekto parengimo ir projektinių sprendinių įgyvendinimo viešojo pirkimo organizavimas, tiekėjų prisiimtų sutartinių įsipareigojimų vykdymo kontrolė</t>
  </si>
  <si>
    <t>Okainių k. Kryžiaus tvarkybos, Slikių kaimo memorialinės lentos atnaujinimo darbų koordinavimas</t>
  </si>
  <si>
    <t>Apytalaukio dvaro sodybos remonto, avarinės būklės likvidavimo ir paveldo tvarkybos darbų projekto su tyrimais viešojo pirkimo organizavimas, tiekėjų prisiimtų sutartinių įsipareigojimų vykdymo kontrolė</t>
  </si>
  <si>
    <t>Praėjimo iš Senosios rinkos aikštės į Smilgos g. arkos sutvarkymo darbų organizavimas</t>
  </si>
  <si>
    <t xml:space="preserve">Pagal poreikį </t>
  </si>
  <si>
    <t xml:space="preserve">Informacinių lentelių / nuorodų įrengimo į paveldo objektus koordinavimas </t>
  </si>
  <si>
    <t>Pasirašytos sutarties dėl atliekamų tyrimų koordinavimas</t>
  </si>
  <si>
    <t xml:space="preserve"> Techninės dokumentacijos rengimo viešųjų pirkimų organizavimas, paslaugų teikėjo  prisiimtų sutartinių įsipareigojimų vykdymo kontrolė</t>
  </si>
  <si>
    <t>Parengta techninė dokumentacija</t>
  </si>
  <si>
    <t>Sosnovskio barščio naikinimo rajono seniūnijose koordinavimas</t>
  </si>
  <si>
    <t>Žemės ūkio ir aplinkosaugos skyrius</t>
  </si>
  <si>
    <t>Individualių nuotekų valymo įrenginių kompensavimo tvarkos įgyvendinimas</t>
  </si>
  <si>
    <t>4</t>
  </si>
  <si>
    <t xml:space="preserve">Kraujupio upelio papildymo minimaliam debetui Nevėžio upės vandeniu užtikrinti </t>
  </si>
  <si>
    <t>Kėdainių miesto gatvių plovimo, laistymo, esant poreikiui, užtikrinimas</t>
  </si>
  <si>
    <t>Nevėžio, Dotnuvėlės upių pakrančių valymo darbų koordinavimas</t>
  </si>
  <si>
    <t>Jūrinių erelių perimviečių stebėjimo užtikrinimas</t>
  </si>
  <si>
    <t>Vandens telkinių tvarkymo darbų  parengimo viešųjų pirkimų organizavimas, tiekėjų prisiimtų sutartinių įsipareigojimų vykdymas</t>
  </si>
  <si>
    <t>2019–2024 m. aplinkos monitoringo programos įgyvendinimas</t>
  </si>
  <si>
    <t>Aplinkos oro, dirvožemio, požeminio ir paviršinio vandens nuotekų tyrimai</t>
  </si>
  <si>
    <t>Upių vandens  tyrimų organizavimas ir koordinavimas</t>
  </si>
  <si>
    <t>Želdinių priežiūros, naujų želdinių įveisimo organizavimas</t>
  </si>
  <si>
    <t xml:space="preserve">Medžioklės klausimų koordinavimas, dalyvavimas finansinės paramos medžiojamųjų gyvūnų daromos žalos prevencijos priemonėms įgyvendinti komisijoje </t>
  </si>
  <si>
    <t>Aplinkosauginio  švietimo organizavimas</t>
  </si>
  <si>
    <t>Konkurso organizavimas, dalyvavimas vertinimo komisijos veikloje</t>
  </si>
  <si>
    <t>Aplinkosauginių priemonių švietimo įstaigoms platinimas</t>
  </si>
  <si>
    <t>Bendrasis skyrius, Apskaitos skyrius</t>
  </si>
  <si>
    <t>Sąskaitų ir aktų priėmimas iš paslaugų teikėjų, suderinimas ir atsiskaitymas už paslaugas paslaugų teikėjui</t>
  </si>
  <si>
    <t>Statybos ir turto skyrius, Biudžeto skyrius</t>
  </si>
  <si>
    <t>Projekto koordinavimas, rangovo/tiekėjo prisiimtų sutartinių įsipareigojimų vykdymo kontrolė</t>
  </si>
  <si>
    <t>Strateginio planavimo ir investicijų skyrius, Bendrasis skyrius, Statybos ir turto skyrius</t>
  </si>
  <si>
    <t>Naudotų padangų, kurių turėtojų nustatyti neįmanoma arba kurie neegzistuoja, sutvarkymo paslaugos organizavimas</t>
  </si>
  <si>
    <t>Bendrasis skyrius</t>
  </si>
  <si>
    <t>Namų ūkiuose susidariusių asbesto atliekų tvarkymo organizavimas</t>
  </si>
  <si>
    <t>Tekstilės atliekų surinkimo konteinerių įsigijimo viešojo pirkimo organizavimas, sutarties vykdymo kontrolė</t>
  </si>
  <si>
    <t>Projekto koordinavimas, viešųjų pirkimų organizavimas, rangovo prisiimtų sutartinių įsipareigojimų vykdymo kontrolė</t>
  </si>
  <si>
    <t>Strateginio planavimo ir investicijų skyrius, Architektūros ir urbanistikos skyrius</t>
  </si>
  <si>
    <t>Priemonės konkurso organizavimas, sutarties su vykdytoju suderinimas, kontrolė</t>
  </si>
  <si>
    <t>Sutarčių su vykdytojais suderinimas, vykdymo  kontrolė</t>
  </si>
  <si>
    <t>Žemės ūkio valdų skaičius (įregistravimas, išregistravimas, kasmetinis duomenų atnaujinimas)</t>
  </si>
  <si>
    <t>Ūkininkų ūkių įregistravimas, išregistravimas, kasmetinis duomenų atnaujinimas</t>
  </si>
  <si>
    <t>Paramos už žemės ūkio naudmenas ir kitus plotus bei gyvulius paraiškos pildymas, deklaruojamų laukų įbraižymas, duomenų keitimas, pasikeitusių KŽS ribų aprašymas</t>
  </si>
  <si>
    <t>Pagal gautus prašymus pasėliams, miškui padarytos žalos įvertinimas vietoje ir apžiūros aktų surašymas, sprendimų priėmimas, atstovavimas teismuose</t>
  </si>
  <si>
    <t>Paraiškų priėmimas, įvertinimas, kompensuojamų sumų apskaičiavimas, duomenų suvedimas į ŽŪMIS ir KOTIS</t>
  </si>
  <si>
    <t xml:space="preserve">Paraiškų priėmimas, įvertinimas, kompensuojamų sumų apskaičiavimas, duomenų suvedimas į ŽŪMIS </t>
  </si>
  <si>
    <t>Paramos teikimo bičių laikytojams už papildomą bičių maitinimą administravimas</t>
  </si>
  <si>
    <t>Pieno pardavimo tiesiogiai vartoti deklaracijų ir kitų dokumentų administravimas</t>
  </si>
  <si>
    <t>Žemės ūkio technikos įregistravimas, perregistravimas, išregistravimas, registracijos dokumentų išdavimas, duomenų suvedimas į registrą</t>
  </si>
  <si>
    <t>Žemės ūkio technikos techninių apžiūrų atlikimas, duomenų suvedimas, talonų išdavimas</t>
  </si>
  <si>
    <t>Tvarkos aprašo parengimas, konkurso, apdovanojant Metų žemdirbį, organizavimas</t>
  </si>
  <si>
    <t>Melioracijos statinių priežiūros ir remonto darbų viešųjų pirkimų organizavimas, darbų koordinavimas, rangovo prisiimtų sutartinių įsipareigojimų vykdymo kontrolė</t>
  </si>
  <si>
    <t>Priešprojektiniai tyrinėjimų techninės sąmatinės dokumentacijos sudarymo, ekspertizės viešųjų pirkimų organizavimas, paslaugų teikėjo  prisiimtų sutartinių įsipareigojimų vykdymo kontrolė</t>
  </si>
  <si>
    <t>Darbų techninė priežiūros koordinavimas, vykdymo kontrolė</t>
  </si>
  <si>
    <t>Remonto darbų viešųjų pirkimų organizavimas, rangos darbų koordinavimas, rangovo prisiimtų sutartinių įsipareigojimų vykdymo kontrolė</t>
  </si>
  <si>
    <t>Rekonstruojamų griovių ilgis, km</t>
  </si>
  <si>
    <t>Techninės dokumentacijos parengimo viešojo pirkimo organizavimas, paslaugų teikėjo sutartinių įsipareigojimų vykdymo kontrolė</t>
  </si>
  <si>
    <t>Administracijos skyriams priskirtų funkcijų kokybiško vykdymo, administracinės naštos mažinimo priemonių vykdymo užtikrinimas</t>
  </si>
  <si>
    <t>Korupcijos prevencijos, lygias galimybes užtikrinančių priemonių įgyvendinimas</t>
  </si>
  <si>
    <t> Duomenų teikimas Registrų centrui</t>
  </si>
  <si>
    <t xml:space="preserve">Civilinės metrikacijos ir archyvo skyrius </t>
  </si>
  <si>
    <t> Informacijos paieška, pažymų, išrašų išrašymas, kopijų darymas, dokumentų išdavimas, konsultavimas</t>
  </si>
  <si>
    <t> Įrašų registravimas, papildymas, anuliavimas, atkūrimas. Vardų, pavardžių pakeitimas, ištaisymas</t>
  </si>
  <si>
    <t xml:space="preserve">Valstybinės kalbos vartojimo ir taisyklingumo kontrolės vykdymas įmonėse, įstaigose, organizacijose </t>
  </si>
  <si>
    <t>Vyr. specialistas (kalbos tvarkytoja)</t>
  </si>
  <si>
    <t>Metodinių patarimų, straipsnių žiniasklaidoje, interneto svetainėje  rengimas</t>
  </si>
  <si>
    <t>Fizinių bei juridinių asmenų konsultavimas</t>
  </si>
  <si>
    <t>Už vaiko saugumą ir gerovę atsakingų institucijų veiksmų suderinamumas, teikiant koordinuotas paslaugas</t>
  </si>
  <si>
    <t>Vyr. specialistas (tarpinstitucinio bendradarbiavimo koordinatorius)</t>
  </si>
  <si>
    <t>Savivaldybės jaunimo politikos programų ir priemonių rengimas bei įgyvendinimas</t>
  </si>
  <si>
    <t>Savivaldybės institucijų bei įstaigų veiklos koordinavimas jaunimo politikos srityje</t>
  </si>
  <si>
    <t>Duomenų apie savivaldybės teritorijoje gyvenančio jaunimo padėties rinkimas ir sisteminimas, pokyčių analizė, išvadų ir pasiūlymų teikimas</t>
  </si>
  <si>
    <t xml:space="preserve"> Lietuvos Respublikos valstybės garantuojamos teisinės pagalbos įstatymo nustatyta tvarka teisinės informacijos, teisinės konsultacijos teikimas, valstybės ir savivaldybių institucijoms skirtų dokumentų rengimas, išskyrus procesinius dokumentus</t>
  </si>
  <si>
    <t>Patarimų dėl ginčo išsprendimo ne teismo tvarka, veiksmų dėl taikaus ginčo išsprendimo teikimas, taikos sutarties parengimas</t>
  </si>
  <si>
    <t>Teisės ir personalo skyrius</t>
  </si>
  <si>
    <t>Duomenų teikimas Konkurencijos tarybai</t>
  </si>
  <si>
    <t>Biudžeto ir finansų skyrius</t>
  </si>
  <si>
    <t>Ekstremalių situacijų/ įvykių padarytų nuostolių apmokėjimas</t>
  </si>
  <si>
    <t>Fondo administravimas</t>
  </si>
  <si>
    <t>Finansinių įsipareigojimų vykdymas</t>
  </si>
  <si>
    <t>Duomenų ir pateisinamųjų dokumentų iš vežėjų rinkimas, sisteminimas, analizė ir teikimas Apskaitos, Biudžeto ir finansų skyriams</t>
  </si>
  <si>
    <t>Komunikacijos su bendruomene ir visuomenės informavimo koordinavimas</t>
  </si>
  <si>
    <t>Dalyvavimas LSA veikloje, sprendžianti narių – savivaldybių bendruosius klausimus</t>
  </si>
  <si>
    <t>Kauno apskrities savivaldybių regioninis bendradarbiavimas, kvalifikacijos tobulinimas, projektų įgyvendinimas</t>
  </si>
  <si>
    <t>IT įrangos, programų, IS atnaujinimo viešųjų pirkimų organizavimas, įdiegtų programų, IS priežiūra ir plėtros organizavimas</t>
  </si>
  <si>
    <t>Įgyvendinamų programos priemonių koordinavimas</t>
  </si>
  <si>
    <t xml:space="preserve">Bendrasis skyrius </t>
  </si>
  <si>
    <t>Civilinės saugos ekstremaliųjų situacijų valdymo plano prevencinių priemonių rengimas (atnaujinimas)</t>
  </si>
  <si>
    <t>Vyr. specialistas (civilinei ir priešgaisrinei saugai)</t>
  </si>
  <si>
    <t xml:space="preserve">Administracijos struktūrinių padalinių, įstaigų, įmonių darbų saugos patikrinimų vykdymas, priešgaisrinės tarnybos parengties kontroliavimas </t>
  </si>
  <si>
    <t>Rajono civilinės saugos perspėjimo sistemos būklės kontroliavimas,  civilinės saugos mokymų organizavimas</t>
  </si>
  <si>
    <t>Pasirengimo mobilizacijai, demobilizacijai ir priimančios šalies paramos teikimo administravimas</t>
  </si>
  <si>
    <t>Vyr. specialistas (mobilizacijai ir civilinei saugai)</t>
  </si>
  <si>
    <t xml:space="preserve">Duomenų rinkimas, sisteminimas, savivaldybės mobilizacijos plano rengimas </t>
  </si>
  <si>
    <t>Mobilizacinio ar priimančios šalies paramos teikimo mokymo organizavimas, koordinavimas</t>
  </si>
  <si>
    <t>Vyr. specialistas (civilinei saugai)</t>
  </si>
  <si>
    <t>Vaizdo stebėjimo sistemos ir transporto priemonių greičio, raudono šviesoforo signalo pažeidimo fiksavimo sistemos įrangos nuomos, šių sistemų įrengimo ir priežiūros sutarties koordinavimas</t>
  </si>
  <si>
    <t>"Dotnuvių paplūdimys" iniciatyvos įgyvendinimas: rangos darbų viešojo pirkimo organizavimas, rangos darbų koordinavimas, rangovo prisiimtų sutartinių įsipareigojimų vykdymo kontrolė</t>
  </si>
  <si>
    <t>Įgyvendintų gyventojų iniciatyvų skaičius</t>
  </si>
  <si>
    <t>Diegiamų šiuolaikinių elektroninių akustinių sirenų skaičius</t>
  </si>
  <si>
    <t>Specialiųjų, detaliųjų, geodezinių planų rengimo viešųjų pirkimų organizavimas, teikiamų paslaugų koordinavimas, paslaugų teikėjo prisiimtų sutartinių įsipareigojimų vykdymo kontrolė</t>
  </si>
  <si>
    <t>Specialiojo plano rengimo viešųjų pirkimų organizavimas, teikiamų paslaugų koordinavimas, paslaugų teikėjo prisiimtų sutartinių įsipareigojimų vykdymo kontrolė</t>
  </si>
  <si>
    <t>Savivaldybei nuosavybės teise priklausančio  turto dokumentų rengimas, sisteminimas ir teikimas kadastriniams matavimams ir teisinei registracijai atlikti</t>
  </si>
  <si>
    <t xml:space="preserve">Savivaldybei nuosavybės teise priklausančio  numatyto parduoti turto vertinimo organizavimas  </t>
  </si>
  <si>
    <t>Savivaldybės nuosavybės teise priklausančio   turto pardavimo procedūrų vykdymas</t>
  </si>
  <si>
    <t>Projektinių pasiūlymų, paraiškų ir kitos dokumentacijos parengimo organizavimas ir kontrolė</t>
  </si>
  <si>
    <t xml:space="preserve">Atlikti turto inventorizavimą, teisinę registraciją, parengti  dokumentus turto privatizavimui </t>
  </si>
  <si>
    <t xml:space="preserve">Projektavimo paslaugų teikėjo prisiimtų sutartinių įsipareigojimų vykdymo kontrolė </t>
  </si>
  <si>
    <t xml:space="preserve">Rangos darbų viešojo pirkimo organizavimas, rangos darbų koordinavimas, rangovo  prisiimtų sutartinių įsipareigojimų vykdymo kontrolė </t>
  </si>
  <si>
    <t>Projekto, kurį įgyvendina UAB "Kėdainių vandenys", kofinansavimo dalies užtikrinimas</t>
  </si>
  <si>
    <t xml:space="preserve">Viešųjų pirkimų organizavimas, rangos darbų vykdymo koordinavimas, rangovo prisiimtų sutartinių įsipareigojimų vykdymo kontrolė </t>
  </si>
  <si>
    <t>Projekto koordinavimas, viešųjų pirkimų organizavimas, rangos darbų koordinavimas, rangovo prisiimtų sutartinių įsipareigojimų vykdymo kontrolė</t>
  </si>
  <si>
    <t>Viešųjų pirkimų organizavimas, rangos darbų koordinavimas, rangovo prisiimtų sutartinių įsipareigojimų vykdymo kontrolė</t>
  </si>
  <si>
    <t>Organizuoti inžinerinių tinklų perkėlimo darbus tvarkant miesto bei rajono gatves</t>
  </si>
  <si>
    <t>Rangos darbų viešųjų pirkimų organizavimas (pagal poreikį), rangos darbų koordinavimas, rangovo prisiimtų sutartinių įsipareigojimų vykdymo kontrolė</t>
  </si>
  <si>
    <t xml:space="preserve">Priemonės įgyvendinimo  koordinavimas </t>
  </si>
  <si>
    <t>Techninės dokumentacijos rengimo viešojo pirkimo organizavimas, tiekėjo prisiimtų sutartinių įsipareigojimų vykdymo kontrolė</t>
  </si>
  <si>
    <t>Rengiamų specialiųjų planų skaičius</t>
  </si>
  <si>
    <t>Atliktų tyrimų  skaičius</t>
  </si>
  <si>
    <t>Kultūros ir sporto skyrius, Statybos ir turto skyrius</t>
  </si>
  <si>
    <t xml:space="preserve">Rangos darbų Šviesos g. viešojo pirkimo organizavimas, rangos darbų koordinavimas, rangovo prisiimtų sutartinių įsipareigojimų vykdymo kontrolė </t>
  </si>
  <si>
    <t xml:space="preserve">Einamaisiais metais modernizuotų šviestuvų skaičius / planuojamas elektros energijos sutaupymas, proc.  </t>
  </si>
  <si>
    <t>Gelbėjimo ir cheminių avarijų padarinių likvidavimo koordinavimas</t>
  </si>
  <si>
    <t>Parengta dokumentacija, vnt.</t>
  </si>
  <si>
    <t>Statybos ir turto skyrius, Socialinės paramos skyrius</t>
  </si>
  <si>
    <t>Projekto veiklų įgyvendinimo proc.</t>
  </si>
  <si>
    <t xml:space="preserve">Projektavimo paslaugų viešojo pirkimo organizavimas, teikėjo prisiimtų sutartinių įsipareigojimų vykdymo kontrolė </t>
  </si>
  <si>
    <t>Pėsčiųjų ir dviračių tako įrengimo Pramonės g. projekto baigiamosios dokumentacijos teikimas atsakingoms institucijoms</t>
  </si>
  <si>
    <t>Priemonės įgyvendinimo organizavimas</t>
  </si>
  <si>
    <t>"Atokvėpis neįgaliesiems" iniciatyvos įgyvendinimas: rangos darbų viešojo pirkimo organizavimas, rangos darbų koordinavimas, rangovo prisiimtų sutartinių įsipareigojimų vykdymo kontrolė</t>
  </si>
  <si>
    <t>Atnaujinti Kėdainių Juozo Paukštelio progimnazijos  sporto aikštyną</t>
  </si>
  <si>
    <t>Rangos darbų viešojo pirkimo organizavimas, rangovo prisiimtų sutartinių įsipareigojimų vykdymo kontrolė</t>
  </si>
  <si>
    <t>Rangos darbų viešųjų pirkimų organizavimas, rangos darbų koordinavimas, rangovo prisiimtų sutartinių įsipareigojimų vykdymo kontrolė, seniūnijų konsultavimas</t>
  </si>
  <si>
    <t>Paslaugų viešųjų pirkimų organizavimas, vykdomų veiklų koordinavimas, rangovo prisiimtų sutartinių įsipareigojimų vykdymo kontrolė</t>
  </si>
  <si>
    <t>Rangos darbų viešųjų pirkimų organizavimas, rangos darbų koordinavimas, rangovo prisiimtų sutartinių įsipareigojimų vykdymo kontrolė, miesto seniūnijos konsultavimas</t>
  </si>
  <si>
    <t>~2335</t>
  </si>
  <si>
    <t xml:space="preserve">Birutės g. šaligatvių (pėstiesiems ir dviratininkams) rekonstravimas  </t>
  </si>
  <si>
    <t>/rekonstruojamų  šaligatvių dalis, m</t>
  </si>
  <si>
    <t>~620</t>
  </si>
  <si>
    <t xml:space="preserve">Prižiūrėti, vykdyti Kėdainių miesto Babėnų šilo apsaugos bei tvarkybos darbus </t>
  </si>
  <si>
    <t>Prižiūrimo plotas, ha</t>
  </si>
  <si>
    <t>~10</t>
  </si>
  <si>
    <t xml:space="preserve">Užtikrinti 2023 metais Lietuvos Respublikos piniginės socialinės paramos nepasiturintiems gyventojams įstatymo įgyvendinimą </t>
  </si>
  <si>
    <t>Funkcijos vykdymo užtikrinimas</t>
  </si>
  <si>
    <t>2/20</t>
  </si>
  <si>
    <t>Likviduojamų neeksploatuojamų statinių  skaičius</t>
  </si>
  <si>
    <t>Rekonstruojamų hidrotechninių įrenginių skaičius</t>
  </si>
  <si>
    <t>Parengtų projektų skaičius</t>
  </si>
  <si>
    <t>17</t>
  </si>
  <si>
    <t>Teikti socialinę paramą mokiniams pagal Lietuvos Respublikos socialinės paramos mokiniams įstatymą užsieniečiams, pasitraukusiems iš Ukrainos dėl Rusijos federacijos karinių veiksmų Ukrainoje</t>
  </si>
  <si>
    <t>Teikti paramą būstui išsinuomoti pagal Lietuvos Respublikos paramos būstui įsigyti ar išsinuomoti įstatymą užsieniečiams, pasitraukusiems iš Ukrainos dėl Rusijos federacijos karinių veiksmų Ukrainoje</t>
  </si>
  <si>
    <t>Padengti išlaidas patirtas teikiant specialiąsias socialines paslaugas užsieniečiams, pasitraukusiems iš Ukrainos dėl Rusijos federacijos karinių veiksmų Ukrainoje</t>
  </si>
  <si>
    <t xml:space="preserve">Žemės ūkio ir melioracijos skyrius </t>
  </si>
  <si>
    <t>~12</t>
  </si>
  <si>
    <t>Paviršinio vandens sistemos ir lietaus nuotekų sistemos Kėdainių LEZ teritorijoje rekonstrukcijos, techninės priežiūros viešųjų pirkimų organizavimas, rangos darbų koordinavimas, rangovo prisiimtų sutartinių įsipareigojimų vykdymo kontrolė</t>
  </si>
  <si>
    <t>Kėdainių miesto Vakarų g. ir Vandenvietės g.  Kėdainių LEZ teritorijoje rekonstrukcijos, techninės priežiūros viešųjų pirkimų organizavimas, rangos darbų koordinavimas, rangovo prisiimtų sutartinių įsipareigojimų vykdymo kontrolė</t>
  </si>
  <si>
    <t>Kompensuoti savivaldybės patirtas išlaidas užsieniečiams, pasitraukusiems iš Ukrainos dėl Rusijos Federacijos karinių veiksmų Ukrainoje, priimti ir pagalbai jiems teikti įgyvendinant Lietuvos Respublikos piniginės socialinės paramos nepasiturintiems gyventojams įstatymą</t>
  </si>
  <si>
    <t>9/11</t>
  </si>
  <si>
    <t>Užtikrinti valstybės tarnybos reformos įgyvendinimą</t>
  </si>
  <si>
    <t>Funkcijų vykdymas, proc.</t>
  </si>
  <si>
    <t xml:space="preserve">Administracijos direktorius </t>
  </si>
  <si>
    <t>Funkcijos koordinavimas</t>
  </si>
  <si>
    <t>Įgyvendinti priemones, finansuojamas iš Savivaldybės mero fondo</t>
  </si>
  <si>
    <t>Įgyvendinti  "Tūkstantmečio mokyklos I"  projektą</t>
  </si>
  <si>
    <t>Strateginio planavimo ir investicijų skyrius, Švietimo skyrius</t>
  </si>
  <si>
    <t>Projekte dalyvaujančių mokyklų skaičius</t>
  </si>
  <si>
    <t xml:space="preserve">PATVIRTINTA                                                                                                                           Kėdainių rajono savivaldybės administracijos direktoriaus                            2023  m. vasario 10 d.  įsakymu Nr.AD-1- 165                                           (Kėdainių rajono savivaldybės administracijos direktoriaus                            2024 m. sausio     d.  įsakymo Nr.AD-1-  redakcija)         </t>
  </si>
  <si>
    <t xml:space="preserve">PATVIRTINTA                                                                                                                           Kėdainių rajono savivaldybės administracijos direktoriaus                            2023  m. vasario 10 d.  įsakymu Nr.AD-1- 165                                           (Kėdainių rajono savivaldybės administracijos direktoriaus                            2024 m. sausio    d.  įsakymo Nr.AD-1-      redakcija)         </t>
  </si>
  <si>
    <t xml:space="preserve">PATVIRTINTA                                                                                                                           Kėdainių rajono savivaldybės administracijos direktoriaus                            2023  m. vasario 10 d.  įsakymu Nr.AD-1- 165                                           (Kėdainių rajono savivaldybės administracijos direktoriaus                            2024 m. sausio      d.  įsakymo Nr.AD-1-      redakcija)         </t>
  </si>
  <si>
    <t xml:space="preserve">PATVIRTINTA                                                                                                                           Kėdainių rajono savivaldybės administracijos direktoriaus                            2023  m. vasario 10 d.  įsakymu Nr.AD-1- 165                                           (Kėdainių rajono savivaldybės administracijos direktoriaus                            2024 m. sausio     d.  įsakymo Nr.AD-1-      redakcija)         </t>
  </si>
  <si>
    <t xml:space="preserve">PATVIRTINTA                                                                                                                           Kėdainių rajono savivaldybės administracijos direktoriaus                            2023  m. vasario 10 d.  įsakymu Nr.AD-1- 165                                           (Kėdainių rajono savivaldybės administracijos direktoriaus                            2024 m. sausio        d.  įsakymo Nr.AD-1-             redakcija)         </t>
  </si>
  <si>
    <t xml:space="preserve">PATVIRTINTA                                                             Kėdainių rajono savivaldybės administracijos direktoriaus    2023  m. vasario 10 d.  įsakymu Nr.AD-1- 165             (Kėdainių rajono savivaldybės administracijos direktoriaus       2024 m. sausio     d.  įsakymo Nr.AD-1-  redakcija)         </t>
  </si>
  <si>
    <t>Planuota reikšmė</t>
  </si>
  <si>
    <t>Pasiekta reikšmė</t>
  </si>
  <si>
    <t>Nukrypimų nuo plano priežastys, pastabos, komentarai</t>
  </si>
  <si>
    <t>Statybos ir  turto skyrius</t>
  </si>
  <si>
    <t xml:space="preserve"> Už pasiekimus dalykinėse olimpiadose, konkursuose, meno festivaliuose ir sporto varžybose buvo atrinkti ir apdovanoti 149 mokiniai. Už pasiekimus  brandos egzaminuose ir aukštus įvertinimus apdovanota 12 abiturientų.</t>
  </si>
  <si>
    <t>Švietimo skyrius koordinavo 6 gimnazijų, Suaugusiųjų ir jaunimo mokymo centro, 3 progimnazijų, 5 pagrindinių mokyklų, mokyklos-darželio, 7 lopšelių-darželių, 3 neformaliojo vaikų švietimo mokyklų ir Švietimo pagalbos tarnybos veiklą. Ikimokyklinio ir priešmokyklinio ugdymo grupės veikė Josvainių ir Šėtos socialiniuose ugdymo centruose. Nuo 2023 m. rugsėjo 1 d., vykdant Mokyklų tinklo pertvarką, Miegėnų pagrindinė mokykla tapo Akademijos  gimnazijos skyriumi</t>
  </si>
  <si>
    <t>Už puikius pedagoginio darbo rezultatus apdovanota Kėdainių Šviesiosios gimnazijos lietuvių kalbos ir literatūros mokytoja metodininkė A. Jakštienė</t>
  </si>
  <si>
    <t>Kėdainių rajono savivaldybės administracijos 2023 metų veiklos plano ataskaita</t>
  </si>
  <si>
    <t>Finansuotos (konkurso būdu atrinktos) 25 vaikų vasaros poilsio ir užimtumo stovyklų programos, kuriose dalyvavo 734 vaikai, iš kurių  54  didelių ir labai didelių specialiųjų ugdymosi poreikių turintys vaikai. Dar  10 vasaros poilsio ir užimtumo stovyklų programos vykdytos vaikams gaunantiems nemokamą maitinimą. Jose dalyvavo 153 vaikai.</t>
  </si>
  <si>
    <t>Darželių grupių bei dalies mokyklų klasių patalpose montuota vėdinimo (kondicionavimo) sistema</t>
  </si>
  <si>
    <t xml:space="preserve">Tęsti vidaus apdailos darbai, įrengtos akustinės sienos ir lubos, įrengta kiliminė danga, išbetonuoti pamatai, apšiltintos grindys. Sklypo teritorijoje išasfaltuotas kelias, įrengti pagrindai takams, įrengta trinkelių danga. </t>
  </si>
  <si>
    <t>Parengti  Kėdainių lopšelių-darželių „Varpelis“ bei "Vyturėlis" pastatų modernizavimo techniniai projektai</t>
  </si>
  <si>
    <t>Progimnazijoje atnaujintos I aukšto erdvės, modernizuotas apšvietimas</t>
  </si>
  <si>
    <t>Užbaigti progimnazijos vidaus erdvių įrengimo darbai, įsigyta įranga ir baldai, modernizuota progimnazijos šildymo sistema</t>
  </si>
  <si>
    <t>29</t>
  </si>
  <si>
    <t>Laboratorijų įrangą, priemones įsigijo Šėtos, Josvainių, Krakių Mikalojaus Katkaus ir Akademijos gimnazijos</t>
  </si>
  <si>
    <t>Parengtas mokyklos pastato atnaujinimo projektas</t>
  </si>
  <si>
    <t>Įsigytas saulės elektrinės pagamintos  energijos kaupimo įrenginys</t>
  </si>
  <si>
    <t>Parengtas investicinis projektas atskirtį patiriantiems vaikams Kėdainių „Ryto“ ir Kėdainių Juozo Paukštelio progimnazijose, pateiktas projektinis pasiūlymas ES investicijos gauti</t>
  </si>
  <si>
    <t>Parengtas „Aušros“ progimnazijos bei mokyklos-darželio „Obelėlė“, vykdant visos dienos mokyklos veiklas,  investicinis projektas,  pateiktas projektinis pasiūlymas ES investicijos gauti</t>
  </si>
  <si>
    <t>Programos lėšos skirtos  profilaktinei onkologinių ligų patikrai (asmenims nepatenkantiems į nustatytas profilaktines sveikatos apsaugos ministerijos amžiaus grupes), visuomenės sveikatos stebėsenos ataskaitos  rekomendacijų įgyvendinimui, psichikos sveikatos stiprinimui; nelaimingų atsitikimų ir traumų prevencijai; maudymosi vietų monitoringui. Iš viso suplanuotos ir įvykdytos 8 priemonės, t. y. 40 sveikatos projektams skirtas finansavimas</t>
  </si>
  <si>
    <t>Įgyvendinant programą vykdytas  E. sveikatos IS funkcionalumų palaikymas (2 kompl.), įsigyti 2 kompl. aptarnavimo paslaugų.</t>
  </si>
  <si>
    <t>Kaimiškųjų vietovių gyventojų, kuriems suteiktos reikalingos medicininės (taip pat ir profilaktinio darbo) paslaugos</t>
  </si>
  <si>
    <t>Finansuotos lizingo įmokos už įsigytus 2 vnt. anestezijos aparatų su paciento gyvybinių funkcijų montavimo sistema bei elektros energijos generatorius. Anestezijų skaičius padidėjo dėl įsigytos įrangos suteiktų galimybių atlikti daugiau dienos chirurgijos paslaugų ir kitų operacijų savalaikio  užtikrinimo</t>
  </si>
  <si>
    <t>Programos lėšomis mokamos lizingo įmokos už skaitmenizuoto mamografo įsigijimą, atlikta 5814 mamografijų ir vertinimo paslaugų. Aktyviai dirbta  viešinimo srityje</t>
  </si>
  <si>
    <t xml:space="preserve">Programos lėšomis įsigyti kondicionieriai įrengti iš dalies palaikomojo gydymo, traumatologijos, vaikų ligų bei radiologijos skyriuose bei administracijoje. Kadangi vykdant viešuosius pirkimus sutaupyta lėšų, kondicionierių įsigyta daugiau nei planuota </t>
  </si>
  <si>
    <t>Metų medikės vardas, premija ir sidabro ženklas „Už nuopelnus“ įteikta  Kėdainių PSPC šeimos gydytojai Daivai Linai Lesevičienei</t>
  </si>
  <si>
    <t>22/5</t>
  </si>
  <si>
    <t>20/2</t>
  </si>
  <si>
    <t>~80/2</t>
  </si>
  <si>
    <t>87/2</t>
  </si>
  <si>
    <t xml:space="preserve">Įsigytos įrangos skaičius </t>
  </si>
  <si>
    <t>Vykdyti viešieji pirkimai, įsigyta dezinfekacijos ir sterilizavimo įranga iš 13 komponentų, įmokėta pradinė įmoka. Sterilizavimo proceso trukmė įsigijus modernią įrangą  bus vertinama 2024 m.</t>
  </si>
  <si>
    <t xml:space="preserve">13          </t>
  </si>
  <si>
    <t>19272</t>
  </si>
  <si>
    <t>9/175</t>
  </si>
  <si>
    <t>Neveiksnių asmenų būklės peržiūrėjimo komisija peržiūrėjo 64 asmenų būklę</t>
  </si>
  <si>
    <t xml:space="preserve">Pagal poreikį kompensuotos savivaldybei priklausančio būsto renovacijos išlaidos </t>
  </si>
  <si>
    <t>Finansavimą gali gauti asmenys, pateikę prašymą, tačiau pateiktų prašymų skirti kompensacijas 2023 m. nebuvo</t>
  </si>
  <si>
    <t>~510</t>
  </si>
  <si>
    <t xml:space="preserve"> 231 vaikui, gimusiam Lietuvoje ir gyvenančiam Kėdainių r. savivaldybėje mokėtos 100 Eur vienkartinės išmokos</t>
  </si>
  <si>
    <t xml:space="preserve"> Metų socialinio darbuotojo apdovanojimas skirtas  Kėdainių pagalbos šeimai centro socialinei darbuotojai Rositai Juozaitei</t>
  </si>
  <si>
    <t>UAB "Kėdbusas" finansuota už keleivių, turinčių teisę į lengvatas (moksleivius, senjorus ir neįgaliuosius pagal LT Transporto lengvatų įstatymą, užsieniečius, pasitraukusius iš Ukrainos dėl Rusijos Federacijos karinių veiksmų)  vežimą. Autobusais vyko didesnis žmonių skaičius</t>
  </si>
  <si>
    <t>Finansuota VšĮ "Gyvenimo namai sutrikusio intelekto asmenims" programa, įstaiga paslaugas teikė 21 asmeniui</t>
  </si>
  <si>
    <t>Teikta pagalba krizines situacijas ir smurtą artimoje aplinkoje išgyvenantiems asmenims, smurto artimoje aplinkoje prevencinė ̸ švietėjiška veikla, taip pat veikla skirta lyčių lygybės klausimams, šeimos gerovės didinimui bei socialinės atskirties mažinimui, vykdyta Daiktų ir Maisto banko paslauga</t>
  </si>
  <si>
    <t xml:space="preserve">Finansuotos pagal sutartis socialinės paslaugos asmenims, kurias teikia kitos savivaldybės. </t>
  </si>
  <si>
    <t>Globojamų asmenų su sunkia negalia skaičius pastaraisiais metais didėja, daugėja tiek dienos socialinės globos paslaugų  namuose, tiek stacionariose įstaigose gavėjų</t>
  </si>
  <si>
    <t>Asmenų, gaunančių išmokas,  skaičius</t>
  </si>
  <si>
    <t>Finansuoti 9 vaikų dienos centrų veiklos, kuriose dalyvavo 175 vaikai</t>
  </si>
  <si>
    <t>Finansuota Kauno arkivyskupijos Caritas programa, pagalba teikta 45 asmenims</t>
  </si>
  <si>
    <t>Organizuotos  mokymo plaukti pamokos 2–4 klasių mokiniams. Mokymo plaukti programa finansuojama Lietuvos plaukimo federacijos informacijos ir paslaugų biuro (18 pamokų rudens ciklas) ir savivaldybės  (14 pamokų pavasario ciklas) lėšomis. Programoje dalyvavo 5 ugdymo įstaigos</t>
  </si>
  <si>
    <t>Organizuotos rajoninės neįgaliųjų šaškių, bočios, stalo teniso varžybos, paraplegikų spartakiada, žygiai su šiaurietiškomis lazdomis. Dalyvauta respublikinės bočios, smiginio, rankų lenkimo čempionatuose. Suorganizuotos 8 sportinės atskirų sporto šakų pasiruošimo varžyboms ir treniruočių stovyklos</t>
  </si>
  <si>
    <t>6/ 12 /8</t>
  </si>
  <si>
    <t>19/10</t>
  </si>
  <si>
    <t>Pasiruošimui ir dalyvavimui šalies ir tarptautiniuose sporto renginiuose surengta 10 sporto treniruočių stovyklų (90 dalyvių). Sportininkai ir komandos šalies pirmenybėse, čempionatuose, tarptautinėse varžybose įvairaus amžiaus grupėse ir atskirose sporto šakose laimėjo 159 medalius.</t>
  </si>
  <si>
    <t>Finansuotos 6 sporto šakų veiklos programos</t>
  </si>
  <si>
    <t>8/800/3/1/5</t>
  </si>
  <si>
    <t>3/250/8/7</t>
  </si>
  <si>
    <t>6/5/15/2</t>
  </si>
  <si>
    <t>280/8/7</t>
  </si>
  <si>
    <t>50/0/3</t>
  </si>
  <si>
    <t>6 / 4 / 8</t>
  </si>
  <si>
    <t>Finansuoti 9 sporto veiklos  ir 11 gyventojų fizinio aktyvumo projektų.</t>
  </si>
  <si>
    <t>7-10/          800 / 3/2/2</t>
  </si>
  <si>
    <t>Finansuota programa. Krepšinio komanda „Nevėžis-Optibet“ 2022/2023 m. LKL čempionate iškovojo 8 vietą, dalyvavo FIBA EUROPE taurės turnyro atrankos varžybose. Vykdyta programa, kurioje dalyvavo 5 rajono mokyklos (17 fizinio ugdymo pamokų), suorganizuoti 2 krepšinio 3x3 turnyrai klubo fanams ir Kėdainių SC auklėtiniams, surengtos 5 atviros treniruotės.</t>
  </si>
  <si>
    <t>Finansuota programa. Iškovota 3 vieta LFF Optibet Pirmosios lygos pirmenybėse, vidutinis žiūrovų sk. 250, suorganizuotos 8 sportinės treniruočių stovyklos. „Nevėžio“ vyrų komandos sudėtį papildė 7 jaunieji  futbolininkai iš Kėdainių.</t>
  </si>
  <si>
    <t>Finansuota programa. Surengta 15 sporto treniruočių stovyklų. Įvairaus amžiaus grupėse šalies ir rajonų čempionatuose (44) bei tarptautinėse varžybose (5) iškovoti 49 medaliai.</t>
  </si>
  <si>
    <t>Finansuota programa. Dalyvauta Lietuvos futbolo federacijos pirmenybių varžybose 8 amžiaus gr. 7 jauni žaidėjai papildė „Nevėžio“ komandą</t>
  </si>
  <si>
    <t>Už aukšto meistriškumo sporto pasiekimus apdovanoti 35 sportininkai ir 7 treneriai</t>
  </si>
  <si>
    <t>Už aukšto meistriškumo sporto pasiekimus apdovanoti 35 sportininkai ir 7 treneriai+M30:M39</t>
  </si>
  <si>
    <t>Atnaujinta 1 krepšinio aikštelė Vainikų k.  Josvainių sen., atnaujinto miesto Rasos g. esančių  krepšinio aikštelių asfalto dangos, atlikti smulkūs remonto darbai, atnaujinta Šėtos g. 87 vaikų žaidimo sporto aikštelė</t>
  </si>
  <si>
    <t>Apmokėta už parengtus  J. Paukštelio progimnazijos, Krakių M.Katkaus gimnazijos aikštynų atnaujinimo projektus</t>
  </si>
  <si>
    <t>Kultūros ir sporto skyrius formavo ir įgyvendino rajono savivaldybės kultūros politiką muziejų, bibliotekų, etninės kultūros, meno mėgėjų veikloje bei kitose kultūros srityse, rūpinosi gyventojų bendrosios kultūros ugdymu.  Skyrius organizavo, finansavo 40 kultūrinių renginių, švenčių, festivalių.</t>
  </si>
  <si>
    <t>Krašto kultūros premija įteikta  Erikai Usevičiūtei už naujų originalių kūrybos formų įgyvendinimą ir aktyvią kūrybinę veiklą bei Kėdainių krašto garsinimą</t>
  </si>
  <si>
    <t>Liaudiškų šokių grupė „Volungė“ dalyvavo tarptautiniame konkurse „Pasaulio folkloro taurė 2023“ (Antalija, Turkija) ir tarptautiniame šokių ir muzikos festivalyje „Dubai culture fest“ (Dubajus, Jungtiniai Arabų Emyratai). Kėdainių šviesiojoje gimnazijoje vyko delegacijos iš Feltičenio miesto (Rumunija) susitikimas su gimnazijos bendruomene</t>
  </si>
  <si>
    <t>Konkurso būdu iš pateiktų 37 paraiškų,  finansuota 19 projektų, kurių metu organizuoti 65 edukaciniai užsiėmimai ir seminarai, 11 parodų ir 34 kiti įvairaus pobūdžio renginiai. Projektų veiklose dalyvavo beveik 5 tūkst. rajono gyventojų</t>
  </si>
  <si>
    <t>10-čiai kolektyvų  skirta lėšų tautinių, archeologinių, istorinių kostiumų ar jų dalių įsigijimui bei mėgėjų meno kolektyvų muzikos instrumentų įsigijimui</t>
  </si>
  <si>
    <t xml:space="preserve">Dalinai finansuoti 9 rajono bendruomeninių organizacijų vietos projektai, įgyvendinti pagal Kėdainių rajono vietos veiklos grupės teritorijos vietos plėtros strategijos 2015–2023 m. priemones. </t>
  </si>
  <si>
    <t>Organizuotas Nevyriausybinių organizacijų institucinio stiprinimo ir veiklos plėtojimo projektų finansavimo Savivaldybės biudžeto lėšomis konkursas. Konkurso būdu finansuoti 8 projektai</t>
  </si>
  <si>
    <t>Organizuotas Bendruomeninių organizacijų veiklos projektų finansavimo Savivaldybės biudžeto lėšomis konkursas, kurio metu finansuoti 24 projektai</t>
  </si>
  <si>
    <t>2023 m. valstybės biudžeto lėšomis finansuota ir įgyvendinta 10 projektų, kurių metu suplanuotos veiklos įvykdytos 100 proc., veiklose dalyvavo 1137 vietos bendruomenės nariai (gyventojai)</t>
  </si>
  <si>
    <t xml:space="preserve">Priemonės įgyvendinimo metu suorganizuoti mokymai rajono nevyriausybinėms organizacijoms  ir   administracijos darbuotojams; suorganizuotas rajono nevyriausybinių organizacijų forumas; surengtas Savanorių padėkos dienos, minint tarptautinę savanorių dieną, renginys,  pasirašyta Kėdainių rajono savivaldybės ir Raseinių rajono savivaldybės bendradarbiavimo sutartis, kuria rajonų savivaldybės susitarė bendradarbiauti abipusiai reikšmingoje srityje – bendruomeninių organizacijų veiklos stiprinimo ir plėtojimo srityje.  Sudarytos galimybės rajono bendruomeninių organizacijų atstovams dalyvauti Lietuvos bendruomenių sąskrydyje Karklėje. </t>
  </si>
  <si>
    <t>Finansuoti 4 jaunimo ir/ar su jaunimu dirbančių organizacijų projektai, į kurių veiklas įsitraukė  989 jaunuoliai (14–29 m.)</t>
  </si>
  <si>
    <t>Finansuota Kėdainių rajono mokinių savivaldos plėtros  programa, kurios priemonės skirtos stiprinti ir plėtoti rajono mokinių savivaldos institucijas ir jų vaidmenį mokyklos bendruomenėje, mokinių nuomonės atstovavimą, ugdyti pilietines, socialines, komunikacines kompetencijas</t>
  </si>
  <si>
    <t>Savanoriškos tarnybos įgyvendinimą rajone koordinuoja LPF "Tavo svajonė". Programos veikloje dalyvavo 9 jaunuoliai</t>
  </si>
  <si>
    <t xml:space="preserve">Antrą kartą suorganizuotas Tarptautinis jaunimo dienos renginys, turėjęs didelį jaunimo susidomėjimą ir populiarumą </t>
  </si>
  <si>
    <t>Programa, kurios tikslas sudaryti palankias sąlygas kokybiškam jaunimo užimtumui,  susidomėjo 6 darbdaviai. Įdarbinta buvo 10 jaunuolių (14-19 m.)</t>
  </si>
  <si>
    <t>Įgyvendintas ES projektas, atlikti baigiamieji projekto darbai</t>
  </si>
  <si>
    <t xml:space="preserve">Įsigyti Janinos Monkutės-Marks pastatas visuomenės ir kultūrinėms veikloms vykdyti </t>
  </si>
  <si>
    <t>2023 m. rajone veikė 5 atvirosios jaunimo erdvės bei 1 atviras jaunimo centras.  Konkurso būdu finansuoti 5 projektai, kurių veiklose dalyvavo 252 jaunuoliai. Per 2023 m. AJE ir AJC apsilankė per 1,1 tūkst. Jaunuolių.</t>
  </si>
  <si>
    <t>Parengti 29 kultūros paveldo objektų būklės patikrinimo aktai su fotofiksacija, taip pat 17 - rajono gyventojams dėl sandorių. Atliktas kultūros paveldo objektų stebėsenos sisteminimas ir projektų bei vertinimo aktų dokumentacijos archyvo kūrimas</t>
  </si>
  <si>
    <t xml:space="preserve">Įgyvendinant programą pasirašytos 5 biudžeto lėšų naudojimo sutartys. Sutvarkyta Šėtos Švenčiausiosios Trejybės bažnyčios  šoninių navų ir presbiterijos korpusų stogo dalys.  Kėdainių Šv. Jurgio bažnyčioje baigta vargonų restauracija, prisidėta prie Dotnuvos bažnyčios bokštų tvarkybos darbų (fasadų tvarkybos darbai baigti), vykdyti Šlapaberžės Nukryžiuotojo Jėzaus bažnyčios medinių grindų keitimo darbai, vykdyti Šventybraščio Kristaus Atsimainymo bažnyčios stogo valymo, lopymo, dažymo darbai </t>
  </si>
  <si>
    <t>Atlikti Pranciškaus Prūsaičio – Lapės antkapinio paminklo akmens įrengimo darbai,  sutvarkytas pirmo žuvusio Lietuvos savanorio P. Lukšio kapas, atminties skvere įrengta betoninė kalvelė,  įsigyta topografinės nuotraukos paruošimo paslaugos,  atlikti Minareto bokšto vidaus valymo ir dezinfekavimo darbai, parengta Apytalaukio dvaro sodybos rūmų tvarkybos darbų projekto A laida,  paruoštas paveldo tvarkybos darbų projektas. Taip pat įrengta  Slikių kaimo atminimo akmens, žuvusiems už Lietuvos  laisvę, memorialinė lenta, atnaujintas monumentalus medinis kryžius, skirtas nekaltai žuvusiems 1945-11-09 Okainių gyventojams ir jį juosianti tvorelė, atlikti 2019 m. archeologinių kasinėjimų metu aptiktų XV-XVII a. Kėdainių miesto senkapio priklausančių palaikų, antkapinio akmens (Sirutiškio k. Daškonių k. 4.) įrengimo darbai, atnaujintas Kryždirbio V. Svirskio kapo medinis kryžius, pasirašyta Gumbių koplytėlės  paveldo tvarkybos darbų sutartis</t>
  </si>
  <si>
    <t>Einamaisiais metais numatomų atlikti tyrinėjimų/ Ekspertuotų projektų skaičius (pagal poreikį)</t>
  </si>
  <si>
    <t>0/2</t>
  </si>
  <si>
    <t>Įgyvendinant programą, pasirašytos 3 biudžeto finansavimo sutartys. Daliniu finansavimu sutvarkyti pastato Didžioji g. 38, Kėdainiai fasadai, taip pat daliniu finansavimu atlikti Lipliūnų dvaro interjero polichromijos tyrimai. 1 sutartis neįgyvendinta dėl pastato savininkų nesutarimo dėl dalinės tvarkybos veiksmų</t>
  </si>
  <si>
    <t>0</t>
  </si>
  <si>
    <t>Kultūros ir sporto skyrius, bendradarbiaudamas su rajono sporto nevyriausybinėmis organizacijomis, biudžetinėmis įstaigomis, 2023 m. rajone organizavo ar dalyvavo organizuojant krepšinio, futbolo, bokso, šachmatų, stalo teniso, sportinių šokių, lengvosios atletikos, dviračių sporto, karate, kultūrizmo, žolės riedulio ir kitų sporto šakų varžybas, kitus respublikinius, tarptautinius ir kiti renginius</t>
  </si>
  <si>
    <t>2023 m. sudaryti ir įvykdyti Mobilizacinio ir  Priimančios šalies paramos teikimo mokymo planai. Taip pat sudaryta Mobilizacijos valdymo grupė ir parengti jos nuostatai, organizuoti tęstiniai pilietinio (neginkluoto) pasipriešinimo mokymai</t>
  </si>
  <si>
    <t>Savivaldybės administracija yra 10 informacinių sistemų valdytoja ir tvarkytoja, dar  52 informacinių sistemų - tvarkytoja</t>
  </si>
  <si>
    <t>Įgyvendinti 2022 m. laimėtų dalyvaujamojo biudžeto iniciatyvų projektai - Dotnuvių paplūdimys bei "Atokvėpis neįgaliesiems". Taip pat suorganizuotas 2023 m. gyventojų iniciatyvų konkursas, kuriam buvo pateiktos 7 projektų idėjos. Sekančiais metais bus įgyvendinta "Unity Dome - kupolas kultūros ir bendruomenės ryšiams (Labūnava) iniciatyva, "Jaukumo ratas (Kėdainiai) iniciatyva bei „Babėnų miškas – sveikatingumo trasa“ iniciatyva (Kėdainiai (2024-2025 m.)</t>
  </si>
  <si>
    <t>Įgyvendintų korupcijos prevencijos priemonių pagal patvirtintą planą, proc.</t>
  </si>
  <si>
    <t>VĮ Registrų centrui teikiami duomenys pagal poreikį, t.y. tiek, kiek gauta prašymų iš fizinių ir juridinių asmenų</t>
  </si>
  <si>
    <t>Užregistruota civilinės būklės aktų įrašų 10 proc. mažiau, nei buvo planuota. Užregistruota tiek, kiek buvo gauta prašymų</t>
  </si>
  <si>
    <t>Vykdytas už vaiko saugumą ir gerovę atsakingų institucijų (vaiko teisių apsaugos, įvaikinimo, globos, socialinių įstaigų, policijos) veiksmų suderinamumas, teikiant koordinuotas paslaugas. 2023 m. organizuota 11 posėdžių,  svarstyta 30 atvejų, iš jų 9 paskirtos minimalios priežiūros priemonės, ir 3 posėdžiai, svarstyti 7 atvejai dėl privalomo ikimokyklinio ugdymo</t>
  </si>
  <si>
    <t>Rajono jaunimo ir su jaunimu dirbančios organizacijos, jauni žmonės  buvo informuojami ir konsultuojami jiems aktualiais klausimais, organizuotas rajono jaunimo iniciatyvų projektų, atvirųjų jaunimo erdvių  konkursai, koordinuota mokinių savivaldos programa, Jaunimo vasaros užimtumo ir integracijos į darbo rinką programa, organizuotas Tarptautinės jaunimo dienos renginys</t>
  </si>
  <si>
    <t>Valstybės garantuojama pirminė teisinė pagalba suteikta 783 asmenims t.y. 9 proc. daugiau nei 2022 m. Teikiant pirminę teisinę pagalbą daugiausiai konsultuota civilinės teisės ir civilinio proceso (310) ir šeimos teisės (288) klausimais</t>
  </si>
  <si>
    <t>Įgyvendinti priemones, finansuojamas iš Savivaldybės mero rezervo</t>
  </si>
  <si>
    <t>Vadovaujantis patvirtintu Kėdainių rajono savivaldybės mero rezervo lėšų naudojimo tvarkos aprašu, kuriuo numatoma, kad Mero rezervas gali būti skiriamas ekstremaliosioms situacijoms ir (arba) ekstremaliesiems įvykiams likviduoti, jų padariniams šalinti ir padarytiems nuostoliams iš dalies apmokėti;
gaisrų ir stichinių nelaimių ir kitų įvykių padariniams likviduoti ir jų padarytiems nuostoliams iš dalies apmokėti bei dėl nepaprastosios padėties atsiradusioms išlaidoms iš dalies apmokėti ir (arba) jos padariniams šalinti finansavimo  2023 m. neprireikė</t>
  </si>
  <si>
    <t>Fondo lėšos panaudotos pagal tarybos nustatytą tvarką, neviršijant bendrų savivaldybės reprezentacijai skirtų lėšų</t>
  </si>
  <si>
    <t>Pagal grafiką grąžintos paskolos, mokėtos palūkanos</t>
  </si>
  <si>
    <t xml:space="preserve"> Lėšos skirtos vežėjo patirtų nuostolių už keleivių vežimą vietinio (miesto ir priemiestinio) reguliaraus susisiekimo autobusų maršrutais kompensavimui, taip pat 500 tūkst. rajono tarybai pritarus skirta 2 autobusų įsigijimui</t>
  </si>
  <si>
    <t>Informacija apie savivaldybės administracijos, tarybos vykdomą veiklą viešinta respublikinėje, vietinėje spaudoje, televizijoje, savivaldybės internetiniame tinklapyje. Daugiau komunikuota socialiniuose tinkluose, informacija teikta internetinėje svetainėje</t>
  </si>
  <si>
    <t>Informacijos apie Savivaldybės veiklą, sprendimus, projektus, renginius spaudoje, interneto svetainėje, televizijoje, socialiniuose tinkluose, leidiniuose ir kt. žiniasklaidos priemonėse skleidimas (proc.0</t>
  </si>
  <si>
    <t xml:space="preserve">Savivaldybės taryba ir Savivaldybės administracija vykdė Lietuvos Respublikos Konstitucijos ir įstatymų nustatytas, Lietuvos Respublikos vietos savivaldos įstatymu reglamentuotas savarankiškas savivaldybės bei valstybines (valstybės perduotos savivaldybei) funkcijas. 2023 m. 11 tarybos posėdžių metu priimti 389 Tarybos sprendimai. Į Savivaldybės administraciją daugiausia asmenų kreipiasi socialinės paramos, žemės ūkio ir aplinkosaugos, teisės bei bendraisiais klausimais. 2023 m. gauti 1382 gyventojų prašymai, atsakymų laiku įvykdymas - 97,2 proc. Įtakos turėjo gegužės mėn. perėjimas prie kitos dokumentų valdymo sistemos. </t>
  </si>
  <si>
    <t>Vykdytas aplinkos oro, paviršinio ir  požeminio vandens, dirvožemio, aplinkos triukšmo monitoringas pagal Kėdainių rajono savivaldybės aplinkos monitoringo 2019-2024 m. programą, taip pat atlikti Nevėžio, Obelies ir Šerkšnio upių vandens tyrimai.</t>
  </si>
  <si>
    <t>Seniūnijoms skirtos lėšos želdiniams įsigyti, želdynams prižiūrėti, atliktas viešųjų erdvių apželdinimas Kėdainių mieste daugiamečiais augalais, įsigytos biologinės apsaugos priemonės kaštonams apsaugoti, pradėtas rengti Žaliosios infrastruktūros Kėdainių miesto urbanizuotoje aplinkoje projektas</t>
  </si>
  <si>
    <t>Lėšos panaudotos tvoroms įrengti pasėliams ir medeliams apsaugoti, želdiniams repelentais apdoroti, aptvarams avių ganymui ir apsaugai nuo vilkų įrengti</t>
  </si>
  <si>
    <t>Prenumeruoti žurnalai „Lututė“, „Miškai“ bei laikraštis „Žaliasis pasaulis“ Kėdainių rajono bibliotekoms, lopšeliams-darželiams, mokyklai-darželiui</t>
  </si>
  <si>
    <t>Konkurse išrinktos gražiausiai tvarkomos miesto ir kaimo, individualių gyvenamųjų namų, biudžetinių įstaigų, įmonių, įstaigų, organizacijų ir daugiabučių namų aplinkos</t>
  </si>
  <si>
    <t>Organizuoti Europos judumo savaitės renginiai (7 dienos), aplinkos švarinimo akcija „Darom kartu“, 2 ugdymo įstaigoms sumokėtas gamtosauginių mokyklų programos dalyvio mokestis, pagaminta plakatų „Nedegink žolės“ Kėdainių rajono įstaigoms, įsigyti Europos judumo savaitės renginių dalyvių apdovanojimui skirti prizai</t>
  </si>
  <si>
    <t>Užbaigti 2022 m. pradėti pažeistų Dotnuvėlės upės krantų tvirtinimo darbai</t>
  </si>
  <si>
    <t>Sugauti 8 bešeimininkiai ir bepriežiūriai gyvūnai (4 šunys ir 4 katės), o iš namų paimti 23 vnt. (21 šuo ir 2 katės)</t>
  </si>
  <si>
    <t>Įsigytos gyvūnų ženklinimui reikalingos mikroschemos - 192 vnt.</t>
  </si>
  <si>
    <t>Savivaldybės administracijos Žemės ūkio ir aplinkosaugos skyrius vykdė Valstybės savivaldybei perduotas  funkcijas žemės ūkio srityje</t>
  </si>
  <si>
    <t>Vykdytos duomenų rinkinio tvarkymo funkcijos</t>
  </si>
  <si>
    <t>2023 m.  Kėdainių rajone surengtas „Metų žemdirbio“ konkursas. Metų žemdirbio apdovanojimas atiteko Šarūnui Šiušei, renginio  metu pagerbti bei paskatinti ir kiti rajono ūkininkai</t>
  </si>
  <si>
    <t>10/12/  1,5</t>
  </si>
  <si>
    <t>Suremontuotos 59 km magistralinių griovių, 44 vandens pralaidos, kiti statiniai  (žiotys, kontroliniai šuliniai) 378 vnt.  Nušienauta 25,39 ha griovių šlaitų, prižiūrimi 9,2 km apsauginių pylimų, 1 vandens siurblinė</t>
  </si>
  <si>
    <t xml:space="preserve">Remontuojamų, prižiūrimų melioracijos griovių ilgis, km       </t>
  </si>
  <si>
    <t>Sudarytos 8 sutartys lietaus kanalizacijos - drenažų remonto darbams atlikti (Gudžiūnų sen., Kėdainių miesto sen., Dotnuvos  sen., Josvainių sen., Pelėdnagių sen., Surviliškio sen., Vilainių sen., Truskavos sen.)</t>
  </si>
  <si>
    <t>Atlikta Kėdainių rajono Saviečių kadastrinės vietovės Mėklos sausinimo sistemos melioracijos griovių ir juose esančių statinių rekonstrukciją. Įvykdžius viešuosius pirkimus, sutaupyta dalis lėšų</t>
  </si>
  <si>
    <t>Parengtas Linkavos sausinimo sistemos griovių rekonstrukcijos projektas bei investicinis projektas</t>
  </si>
  <si>
    <t xml:space="preserve">Pradėti vykdyti užtvankos likvidavimo darbai,  kurie bus tęsiami ir užbaigti 2024 m. </t>
  </si>
  <si>
    <t>Koofinansuotas projektas, darbai atlikti</t>
  </si>
  <si>
    <t>Parengta techninė dokumentacija darbams atlikti</t>
  </si>
  <si>
    <t>Baigtas įgyvendinti ES projektas. Užbaigti 2 objektų Kalnaberžės k. likvidavimo darbai. Sutaupius lėšų papildomai likviduotas objektas Šiukštulių k.</t>
  </si>
  <si>
    <t>2022 m. pakeisti visi kultūros centro langai pagal parengtą projektą, apmokėta likusi dalis išlaidų.</t>
  </si>
  <si>
    <t>Sutvarkyta beveik 146 t. asbesto atliekų iš 98 namų ūkių</t>
  </si>
  <si>
    <t>Atliekų surinkimo aikštelės papildytos 39 tekstilės konteineriais (11 -mieste, 28 - kaimiškosiose seniūnijose)</t>
  </si>
  <si>
    <t>Sutvarkyta 62,08 t. naudotų bešeimininkių padangų atliekų (apmokėta 13,4 t. Eur SB lėšomis iš 11 programos 01.01.01. priemonės), grąžinta dotacijos SBVB dalis už 2022 m. sutvarkytas 200 t bešeimininkių padangų.</t>
  </si>
  <si>
    <t>Savivaldybės teritorijoje iš bendrojo naudojimo ir individualių konteinerių buvo surinka ir sutvarkyta 11,3 tūkst. t mišrių komunalinių atliekų, 1,9 tūkst. t antrinių žaliavų, 258 t tekstilės atliekų. Taip pat iš individualių valdų ir prie bendrojo naudojimo konteinerių surinkta per 554 t. didelių gabaritų atliekų. Iš sodų - 591 t. žaliųjų atliekų. 2023 m. iš fizinių ir juridinių asmenų rinkliavos už komunalinių atliekų surinkimą ir tvarkymą paslaugas surinkta beveik 1,568 mln. Eur</t>
  </si>
  <si>
    <t>2/28</t>
  </si>
  <si>
    <t>Kompensuotos patirtos išlaidos (komunalinės, dalis priemonių)  iš Ukrainos pasitraukusiems asmenims, gyvenantiems Pagalbos šeimai centre bei Spindulio mokykloje</t>
  </si>
  <si>
    <t>2023 m. Kėdainių TVIC sulaukė 12,4 proc. daugiau lankytojų nei 2022 m. 78 proc. visų lankytojų - lietuviai, 22 proc. - užsienio turistai. Didžioji dalis užsienio turistų - lenkai bei latviai.</t>
  </si>
  <si>
    <t xml:space="preserve">Kėdainių TVIC vykdė lankytojų, kaimo turizmo, apgyvendinimo įmonių, muziejų duomenų apskaitą ir analizę </t>
  </si>
  <si>
    <t xml:space="preserve">Įgyvendinant programą informacija populiarinanti  Kėdainių kraštą, talpinamos socialiniame tinkle „Facebook“ lietuvių ir anglų kalbomis (,,Kėdainių turizmo ir verslo informacijos centras“, ,,Kėdainių senamiestis“, ,,Kėdainiai tourism and business“): pateikiama aktuali informacija apie renginius, lankytinus objektus ir paslaugas. Skelbiami įrašai Kėdainių TVIC Instagram ir Twitter paskyrose. Taip pat apie TVIC veiklą ir naujienas skelbiama Kėdainių rajono spaudai bei televizijai. Organizuoti įvairūs konkursai. suteikta galimybė naudotis mobiliąja programėle "Visit Kėdainiai". </t>
  </si>
  <si>
    <t>Įgyvendinant programą buvo vykdomos numatytos priemonės: skatinamas naujų verslo įmonių steigimas, skleidžiama informacija ir kuriama konsultavimo informavimo sistema, atnaujinama įstaigos duomenų  bazė, plėtotas bendradarbiavimas su Užimtumo tarnybos Šiaulių departamento Kėdainių skyriumi. 2023 m. Kėdainių TVIC darbuotojai atsakė į 1350 paklausimus, suteikė 350 val. verslo konsultacijų. Per 2023 m. verslą pradėjo 119 naujai įregistruotų įmonių (2022 m. -120). Kėdainių TVIC konsultacijų ir/ar suteikta pagalba įsikūrė 34 naujos įmonės (iš 119)</t>
  </si>
  <si>
    <t xml:space="preserve">PATVIRTINTA                                                  </t>
  </si>
  <si>
    <t xml:space="preserve">Kėdainių rajono savivaldybės administracijos direktoriaus                                                                    </t>
  </si>
  <si>
    <t>Priemonė planuota iš Infrastruktūros plėtros įmokų lėšų. 2023 m. techninės dokumentacijos rengimo viešųjų pirkimų procedūros nebuvo organizuotos</t>
  </si>
  <si>
    <t>Vykdytos Savivaldybei nuosavybės teise priklausančio  turto dokumentų rengimo, sisteminimo ir teikimo kadastriniams matavimams ir teisinei registracijai, organizuotas Savivaldybei nuosavybės teise priklausančio  numatyto parduoti turto vertinimas, vykdytos Savivaldybės nuosavybės teise priklausančio turto pardavimo procedūros</t>
  </si>
  <si>
    <t xml:space="preserve">2023 m. Smulkiojo verslo rėmimo fondo parama pasinaudojo mažiau verslo subjektų nei buvo planuota, kadangi 2022 m. spalio mėn. rajono taryba pakeitė Smulkiojo verslo rėmimo fondo nuostatus, t.y. verslo subjektai turėjo atitikti  bent 2 prioritetines kryptis. Verslininkams skirta SVRF parama už 36,35 tūkst. Eur. Populiariausios Smulkiojo verslo rėmimo fondo paramos priemonė buvo įrangos/darbo priemonių įsigijimo dalinis išlaidų kompensavimas (pasinaudojo 12 subjektų).  </t>
  </si>
  <si>
    <t>Rekonstruotos Vakarų g. (ilgis 1,049 km; plotos 16,1 m)  ir Vandenvietės g. (ilgis 0,331 km; plotos 10 m): važiuojamoji dalis, nuovažų, dviračių, pėsčiųjų takų įrengimas, bordiūrai, lietaus nuotekų tinklų įrengimas, gatvės apšvietimo įrengimas (2 ha). Taip pat LEZ teritorijoje atlikti  rekonstravimo bei paviršinio vandens ir lietaus nuotekų sistemų  rekonstrukcijos techniniai projektai. LEZ teritorijoje įrengta beveik 2,2 km  paviršinio vandens ir lietaus nuotekų sistemos tinklų bei 2,32 km drenažo tinklų (~10 ha)</t>
  </si>
  <si>
    <t>548</t>
  </si>
  <si>
    <t>548 vaikai iš dalies arba visiškai atleisti nuo mokesčio už maitinimą (iš kurių 42 - ukrainiečiai)</t>
  </si>
  <si>
    <t>2023 m. pateikti 2 projektiniai pasiūlymai, parengtos 6 projektų paraiškos, parengti 4 investiciniai projektai,  rengta kita techninė dokumentacija.  Gavus finansavimą projektams, lėšos už techninės dokumentacijos parengimą kompensuotos</t>
  </si>
  <si>
    <t>~50</t>
  </si>
  <si>
    <t>Įrengti, rekonstruoti, išplėsti vandentiekio ir/ar nuotekų tinklus Kėdainių mieste (Šviesos, g. Pievų g.)</t>
  </si>
  <si>
    <t xml:space="preserve">Šviesos g. įrengti vandentiekio (194 m) ir nuotekų tinklai (223 m) </t>
  </si>
  <si>
    <t>Neįgaliųjų poreikiams pritaikyti 3 būstai</t>
  </si>
  <si>
    <t>Miesto valyklos rekonstrukcija fiziškai baigta 2022 m.  Apmokėtos galutinio mokėjimo prašymo išlaidos</t>
  </si>
  <si>
    <t xml:space="preserve">UAB "Kėdainių vandenys" įgyvedinamam projektui gavus papildomą finansavimą papildomoms veikloms  įgyvendinti ir projekto finansiniam intensyvumui susimažinti,  planuotų lėšų neprireikė </t>
  </si>
  <si>
    <t>Parengtas supaprastintas statybos projektas</t>
  </si>
  <si>
    <t>Lėšos skirtos 5 objektų remontui</t>
  </si>
  <si>
    <t>Lėšos skirtos 11 objektų remontui</t>
  </si>
  <si>
    <t>Įrengta vietinė buitinių nuotekų valykla Aluonos g. 7, Paaluonio k.</t>
  </si>
  <si>
    <t>293/56,4</t>
  </si>
  <si>
    <t>1185/19/ 33</t>
  </si>
  <si>
    <t>Tris kartus skelbus viešąjį pirkimą dėl  techninio projekto parengimo, pasiūlymų negauta</t>
  </si>
  <si>
    <t>Įgyvendinus šio projekto papildomas veiklas, modernizuoti dar 293 šviestuvai</t>
  </si>
  <si>
    <t>Atlikti miesto Gegučių g. 17, Respublikos g. 26 bei Akademijos mstl. Parko g. 10  daugiabučių namų kiemų dangos atnaujinimo darbai</t>
  </si>
  <si>
    <t>616</t>
  </si>
  <si>
    <t>Atlikti šaligatvių rekonstrukcijos darbai</t>
  </si>
  <si>
    <t>Pėsčiųjų ir dviračių tako (tarp J.Basanavičiaus g. ir Josvainių g.) rangos darbų  viešųjų pirkimų organizavimas, rangos darbų koordinavimas, rangovo prisiimtų sutartinių įsipareigojimų vykdymo kontrolė, miesto seniūnijos konsultavimas</t>
  </si>
  <si>
    <t>Vykdyti Akademijos gimnazijos bei Savivaldybės vidinio kiemo dangų atnaujinimo darbai</t>
  </si>
  <si>
    <t xml:space="preserve">Pagal poreikį lėšos skirtos darbams, kurie netinkami finansuoti KPPP lėšomis, rekonstruojant gatves, šaligatvius </t>
  </si>
  <si>
    <t>Prašymų dėl išmokų nebuvo gauta</t>
  </si>
  <si>
    <t>Vykdyti  kaimiškųjų seniūnijų kelių ir gatvių priežiūros, remonto bei rekonstrukcijos darbai</t>
  </si>
  <si>
    <t xml:space="preserve">Inventorizuoti 45 vietinės reikšmės keliai (gatvės) </t>
  </si>
  <si>
    <t>Vykdyti miesto seniūnijos kelių ir gatvių priežiūros, remonto bei rekonstrukcijos darbai</t>
  </si>
  <si>
    <t>Tęsti vandentiekio ir nuotekų tinklų išplėtimo darbai. 2022 m. vykdyti Miško ir Lakštingalų g., 2023 m. - Šušvės ir kranto gatvėse</t>
  </si>
  <si>
    <t>~491</t>
  </si>
  <si>
    <t xml:space="preserve">Išlaidos skirtos ES finansuojamų projektų išlaidų apmokėjimui kompensavimo būdu </t>
  </si>
  <si>
    <t>Lėšos skirtos Kėdainių bendruomenės socialiniam centrui. 6 asmenims teiktos e-globos paslaugos</t>
  </si>
  <si>
    <t>Vykdytas viešinimas dėl galimybės pasinaudoti šia paslauga, 30 asmenų  skirta kompensacija</t>
  </si>
  <si>
    <t>Įgyvendintas ES projektas. Teiktos psichologo paslaugos ir vesti pozityvios tėvystės užsiėmimai. Nuo 2023 m. liepos 1 d. analogišką projektą pradėjo įgyvendinti Kėdainių pagalbos šeimai centras, kurio veiklose 2023 m. dalyvavo 275 dalyviai</t>
  </si>
  <si>
    <t>255/98</t>
  </si>
  <si>
    <t>Įgyvendinant darbo rinkos politiką ir gyventojų užimtumo programą, 2023 m. programoje dalyvavo 89 asmenys, seniūnijose, pagal terminuotas darbo sutartis buvo įdarbinti 64 asmenys, įsidarbino 13  asmenų tvariai, dalyvavusių atvejo vadybos procese</t>
  </si>
  <si>
    <t>Asmenims kompensuota karšto ir šalto vandens pardavimo kaina</t>
  </si>
  <si>
    <t>Gyventojams kompensuotas kainų skirtumas už šildymą. Lėšų poreikis kompensacijoms skiriamas atsižvelgiant į gyventojų gaunamas pajamas, šildymo sezono trukmę</t>
  </si>
  <si>
    <t>11 seniūnijų vykdyti  žvyravimo darbai. Seniūnijose  nužvyruota apie 41,5 km kelių</t>
  </si>
  <si>
    <t>Lėšos skirtos Pagalbos šeimai centrui bei Josvainių gimnazijai (projektui parengimui). Josvainių gimnazijos keltuvo įrengimo darbai perkelti į 2024 m.</t>
  </si>
  <si>
    <t>Fiziškai projekto veiklos įgyvendintos 2020 m. - įrengtas pėsčiųjų dviračių takas Pramonės g. (nuo Kauno g. iki Vakarų – Cukraus g.). 2023 m. kompensuotos savivaldybės patirtos išlaidos iš ES</t>
  </si>
  <si>
    <t>Projekto veiklos įgyvendintos dar  2022 m., vertinamas galutinis mokėjimo prašymas, 2023 m. kompensuotos SB patirtos išlaidos</t>
  </si>
  <si>
    <t>Modernizuotas lopšelio darželio pastatas, pasiekta pastato energijos naudingumo B klasė, vykdyti įstaigos vidaus erdvių atnaujinimo darbai, kurie bus tęsiami ir 2024 m.</t>
  </si>
  <si>
    <t>Panaudoti  2023-ųjų m. asignavimai, tūkst. Eur</t>
  </si>
  <si>
    <t>Programos lėšomis 780 mokytojų paskatinti už mokinių parengimą olimpiadoms ir pasiekimus, už inovatyvias ugdymo idėjas ir jų įgyvendinimą, 1 mokytojui kompensuotas būsto nuomos mokestis, 1 - vienkartinė materialinė 2 400 Eur išmoka (neatskaičius mokesčių) su sąlyga, kad į laisvą Pedagogo pareigybę švietimo įstaigoje priimtas asmuo įsipareigoja dirbti ne trumpiau kaip vienerius mokslo metus. 3 - apmokėta 100 proc. studijų kainos studentams, pasirinkusiems pedagogines studijas dalykų, kurių mokymui trūksta Pedagogų (studijas pedagogas privalo dirbti mokykloje pagal įgytą specialybę ne mažiau kaip 5 metus. 2 - iš dalies finansuotos persikvalifikuojančių Pedagogų studijų išlaidos, 1 - kompensuotos išlaidos organizuojant tarptautinį kvalifikacijos tobulinimo renginį (Šviesioji gimnazija su Rumunija)</t>
  </si>
  <si>
    <t>Projekto administravimas</t>
  </si>
  <si>
    <t xml:space="preserve">Pradėtos projekto įgyvendinimo veiklos pagal Pažangos priemonių planą. Projekte dalyvauja  4 mokyklos: "Atžalyno", Šviesioji gimnazijos, J. Paukštelio bei  "Ryto" progimnazijos </t>
  </si>
  <si>
    <t xml:space="preserve">Šėtos gimnazijai koofinansuotos išlaidos dalyvaujant projekte </t>
  </si>
  <si>
    <t>Programos lėšomis pirkti tuberkulino mėginiai, vykdyta rizikos grupių asmenų ankstyvoji diagnostika. Veiklos įgyvendinimo kriterijus pasiektas nepilnai, nes dalis rizikos grupių vaikų tėvų tyrimo atsisakė, kai kurie rizikos grupių vaikų nepavyko pasiekti dėl nedeklaruoto išvykimo ir kt. priežasčių</t>
  </si>
  <si>
    <t>Rentgeno aparatas pradėtas eksploatuoti nuo 2023 m. liepos mėn. Rentgeno paslaugų suteikta 5015 vnt., efektas registracijos rentgeno tyrimų eilei bus vertinamas 2024 m.</t>
  </si>
  <si>
    <t>Programos lėšomis, įvykdžius viešuosius pirkimus,  įsigytas tomografas, įmokėtos pradinė įmoka. Paslaugos bus pradėtos teikti nuo 2024 m.</t>
  </si>
  <si>
    <t>Programoje numatytomis skatinamosiomis priemonėmis pasinaudojo 5 atvykę specialistai (4 šeimos gydytojai ir 1 odontologas).  Kitiems sveikatos priežiūros specialistams, gyvenantiems kituose miestuose, kompensuotos kelionės išlaidos</t>
  </si>
  <si>
    <t>Dalinai koofinansuotas PSPC įgyvendinamas projektas. Įgyvendintos baigiamosios projekto veiklos</t>
  </si>
  <si>
    <t>Baigtas įgyvendinti VšĮ Kėdainių PSPC projektas. Priemonė koreliuoja su  02.01.11 priemone</t>
  </si>
  <si>
    <t>Teikta parama pagal poreikį, pagal teisės aktų nuostatas</t>
  </si>
  <si>
    <t>Finansuota VšĮ "Langakių savarankiško gyvenimo namai" programa, paslaugos teiktos 5 asmenims</t>
  </si>
  <si>
    <t>Programos koordinavimas</t>
  </si>
  <si>
    <t>2023 m. nupirkti 4 butai socialinio būsto plėtrai. Kompensuotos baigto įgyvendinti ES projekto lėšos</t>
  </si>
  <si>
    <t>Piniginės socialinės paramos gavėjų skaičius ženkliai išaugo dėl pasikeitusių teisės aktų, kurie reglamentavo Valstybės remiamų pajamų didėjimą, kuris tiesiogiai susijęs tiek su kompensacijos dydžiu, tiek nustatant teisę skirti kompensaciją būsto šildymui, šaltam bei karštam vandeniui. Lėšų iš SB reikėjo mažiau, kadangi buvo gauta dotacija iš SBVB lėšų  (2,763 mln. Eur)</t>
  </si>
  <si>
    <t>Finansuota programa. Lietuvos moterų futbolo asociacijos Pirmos lygos pirmenybėse iškovota 6 vieta. Surengtos 4 sporto treniruočių stovyklos. Komandai atstovauja 8 kėdainietės.</t>
  </si>
  <si>
    <t>Pradėti vykdyti J. Paukštelio progimnazijos sporto aikštyno atnaujinimo darbai, kurie bus tęsiami ir 2024 m.</t>
  </si>
  <si>
    <t xml:space="preserve">Įgyvendinant finansuojamos programos veiklas, išleista po 500 vnt. brošiūrų "Kėdainiai" lietuvių ir lenkų kalbomis, 1000 bukletų "Isos slėnis: kelias" LT kalba, 200 vnt. sieninių kalendorių, 2000 vnt. skirtukų-kalendoriukų. Leidinukai nemokamai dalinami Kėdainių TVIC, turizmo parodose ir renginiuose
</t>
  </si>
  <si>
    <t xml:space="preserve">Kėdainių TVIC dalyvavo turizmo parodoje "Adventur", turizmo parodoje Vroclave (Lenkija),  Jūros šventėje Klaipėdoje, Vilniaus knygų mugėje.. Dalyvavimas parodose, turizmo renginiuose bendruose stenduose su kitomis savivaldybėmis pasiteisina, kadangi mažesnėmis sąnaudomis pasiekiama tikslinė auditorija </t>
  </si>
  <si>
    <t>Baigtos Kultūros infrastruktūros centro įgyvendinamo ir savivaldybės dalinai finansuojamo projekto veiklos. Restauruotas Paberžės dvaro ir Švč. Mergelės Marijos Apsilankymo bažnyčios statinių komplekso svirnas ir klebonija</t>
  </si>
  <si>
    <t>Pagal 2022 m. pasirašytą sutartį mieste ir rajone baigtos įrengti nauji/atnaujintos krypties rodyklės į lankytinas vietas (14 vnt.), taip pat papildomai įrengta dar 18 krypties rodyklių</t>
  </si>
  <si>
    <t>Atliktos Minareto fasadų tvarkybos darbų projekto dalinės projekto ekspertizės paslaugos, taip pat  Apytalaukio dvaro sodybos rūmų tvarkybos darbų (tyrimų, remonto, restauravimo, avarijos grėsmės pašalinimo (apsaugos techninių priemonių įrengimo) tvarkybos darbų (skaičiuojamosios kainos) nustatymas</t>
  </si>
  <si>
    <t>Atlikti inžineriniai geologiniai tyrimai, įsigytos priemonės teritorijų apsaugai, KPD pateikta paraiška dėl avarinės būklės likvidavimo aprašo/projekto ruošimo</t>
  </si>
  <si>
    <t>Vykdytos funkcijos teritorijų planavimo ir žemėtvarkos srityje. Parengti ir patvirtinti Gebenių ir Sausmedžių g., specialieji planai, koreguotas Kėdainių rajono vandens tiekimo ir nuotekų tvarkymo infrastruktūros plėtros specialusis planas, pasirašytos sutartys dėl Birutės g., Daukšių k. ir Paeismilgio k. specialiojo plano rengimo, Pelėdnagių k. detaliojo plano korektūros, užsakyti 42 žemės sklypų kadastriniai matavimai,  patvirtinti 134 žemės sklypų formavimo ir pertvarkymo projektai</t>
  </si>
  <si>
    <t>Įrengti vandentiekio tinklai Nevėžio g. (865 m) bei nuotekų tinklai Nevėžio ir Vainikų g. (1863 m)</t>
  </si>
  <si>
    <t>Pakeitus sprendinį, tarybai pritarus, atsisakyta nuotekų tinklų įrengimo. Vietoj to, pagal poreikį, įrengta 10 vnt. individualių valyklų</t>
  </si>
  <si>
    <t xml:space="preserve">Darbai vykdyti Miegėnų k., Josvainių mstl. Rytų g.,Labūnavos g.,  Pagirių k. (mstl. aikštė), Šlapaberžės k. Stoties g., miesto P.Lukšio, Šviesos, Gluosnių g. </t>
  </si>
  <si>
    <t>Keletą kartų skelbus viešąjį pirkimą dėl  pėsčiųjų ir dviračių tako (tarp J.Basanavičiaus g. ir Josvainių g.) rangos darbų atlikimo, pasiūlymų negauta, lėšos nukreiptos  Janušavos g. rekonstrukcijai vykdyti</t>
  </si>
  <si>
    <t>Sosnovskio barščių naikinimas vykdytas 8 Kėdainių rajono seniūnijose, lėšos skirtos individualių nuotekų valymo įrenginių įsigijimo daliniam finansavimui (patenkinti 29 prašymai), Kraujupio upelis buvo papildomas vandeniu iš Nevėžio upės, tačiau Kėdainių miesto gatvių plovimo ir laistymo poreikio nebuvo. Parengtas S. Dariaus ir S. Girėno bei M. Daukšos pėsčiųjų ir dviračio tako techninis projektas bei atlikta projekto ekspertizė</t>
  </si>
  <si>
    <t xml:space="preserve">Savivaldybės priešgaisrinei tarnybai skirta lėšų  įsigyti priemones, naudojamas ekstremaliose situacijose, incidentuose, įvykiuose; atlikti Dotnuvėlės upės pakrančių valymo, tvarkymo darbai, nušienauti makrofitai Nevėžio upės atkarpoje miesto centre, parengtas vandens telkinio Pernaravos sen. Langakių k. sutvarkymo projektas, vykdytas jūrinių erelių perimviečių stebėjimas, atliktas žaliųjų atliekų Kėdainių aerodromo teritorijoje sutvarkymas  </t>
  </si>
  <si>
    <t>Baigtas įgyvendinti ES projektas, 2023 m. baigtos įrengti 29 antžeminės konteinerių aikštelės, kuriose pastatyti 129 konteineriai. Iš viso projekto metu  įrengtos 174 konteinerinės aikštelės, iš kurių 43 - pusiau požeminės, 2 pilnai požeminės ir 129 antžemininės. Aikštelėse pastatyti 833 (mišrių, tekstilės, plastiko, popieriaus stiklo, atliekų) konteineriai</t>
  </si>
  <si>
    <t xml:space="preserve">|Sutvarkyta naudotų padangų, t </t>
  </si>
  <si>
    <t>Kėdainių miesto seniūnijos vykdomų darbų koordinavimas (menkaverčių, pavojingų medžių, krūmų šalinimas, atliekų šalinimas ir surinkimas bei pėsčiųjų takų priežiūra)</t>
  </si>
  <si>
    <t>Vykdyta atokvėpio vietų, pėsčiųjų takų priežiūra ir tvarkymas, rinktos ir pašalintos atliekos iš miško, šalinti pavojingi medžiai</t>
  </si>
  <si>
    <t xml:space="preserve">Pradėti vykdyti užtvankos rekonstrukcijos darbai, kurie bus tęsiami ir užbaigti 2024 m. </t>
  </si>
  <si>
    <t>Priemonės koordinavimas, užtikrinant projekto kofinansavimą</t>
  </si>
  <si>
    <t>Žemės ūkio ir aplinkosaugos skyrius, Apskaitos skyrius</t>
  </si>
  <si>
    <t>Renginio metu nusipelnę verslininkai buvo apdovanoti  pagal 4 nominacijas: ,,Už tautinių 
tradicijų puoselėjimą“ (MB Miltuotos rankos); ,,Už naujų erdvių kūrimą mažiesiems kėdainiečiams“ (MB Ant saldžių debesų); ,,Už ilgametę draugystę versle“ (uždaroji akcinė bendrovė „LAUMETRIS“) ir ,,Už sėkmingą inovacijų taikymą versle“ (UAB „Ardo projektai“). Kauno prekybos, pramonės ir amatų rūmų Kėdainių filialo  konkurso ,,Sukurta Kėdainių rajone” laureatais tapo Ūkininkės Eglės Valuckaitės–Stašauskienės gaminys – pomidorų trapučiai „PADUOK POMIDORŲ“, „PADUOK AŠTRUMO“ .</t>
  </si>
  <si>
    <t>Stebėjimo vietų viešosiose erdvėse skaičius</t>
  </si>
  <si>
    <t xml:space="preserve">2022-2024 m. savivaldybės administracijos korupcijos prevencijos plane 2023 m. suplanuota 20 priemonių, iš kurių visos įvykdytos, o tęstinės - vykdomos.  2023 m. parengtos 109 teisės aktų projektų antikorupcinio vertinimo pažymos. Atliktas savivaldybės darbuotojų korupcijos tolerancijos tyrimas, kuris parodė, kad korupcijos netoleravimo lygis - labai aukštas, o korupcinio pobūdžio veikų pasireiškimo galimybė  (respondentų nuomone) yra minimali. Vykdyta informacinio, šviečiamojo pobūdžio veikla. </t>
  </si>
  <si>
    <t xml:space="preserve">Savivaldybės administracijos  lygių galimybių politika ir jos įgyvendinimo tvarkos aprašas  nustato lygių galimybių Savivaldybės administracijoje principus ir jų įgyvendinimo darbe sąlygas bei tvarką. Pagal Lygių galimybių kontrolieriaus tarnybos atliktą vertinimą Kėdainių rajono savivaldybė priskiriama kaip pasiekusi gerų lyčių lygybės rezultatų , pagal sudarytą Lietuvos savivaldybių lyčių lygybės žemėlapį,  Kėdainiai užima 14 vietą  </t>
  </si>
  <si>
    <t>Juridinius faktus patvirtinančių pažymų, raštų pagal prašymus išduota 1006, t.y. 44 proc. daugiau nei buvo planuota</t>
  </si>
  <si>
    <t xml:space="preserve">Viršytas patikrinimų planas. Patikrinta 20 kavinių meniu, parduotuvių etikečių. Patikrinta 27 įstaigų interneto svetainės, 2 laikraščiai ir 1 televizija. Savivaldybės svetainėje (skiltyje "Valstybinė kalba") paskelbta 60 šviečiamojo pobūdžio straipsnių. Suteikta apie 400 konsultacijų telefonu, el. paštu, gyvai. Surengti 2 kalbiniai renginiai. </t>
  </si>
  <si>
    <t>Teisės ir personalo skyrius kartu su savivaldybės vadovais užtikrino sklandų valstybės tarnybos reformos nuostatų pritaikymą ir įgyvendinimą savivaldybėje</t>
  </si>
  <si>
    <t>Vykdant Savivaldybės civilinės saugos ekstremaliųjų situacijų 2021–2023 m. prevencijos priemonių planą,  suorganizuotos ir įvykdytos savivaldybės lygio stalo  civilinės saugos pratybos, ekstremalių situacijų operacijų centras į posėdžius rinkosi 2 kartus. Savivaldybės teritorijoje yra numatytas 41 kolektyvinės apsaugos statinys (toliau – KAS) (2022 m. - 31) . Pagal parinktų patalpų plotą šiuo metų KAS telpa 12 416 gyventojų. 2023 m. priedangų skaičius rajone padidėjo nuo 45 iki 122, (talpinama per 52 proc.  savivaldybės gyventojų). 2023 m. patikslintas ekstremaliųjų situacijų valdymo planas, papildyti kolektyvinės apsaugos statinių ir priedangų sąrašai. Organizuoti civilinės saugos bei civilinės gynybos mokymai ikimokyklinio ugdymo įstaigų vadovams.</t>
  </si>
  <si>
    <t>Tobulinta Civilinės saugos gyventojų perspėjimo sirenomis sistema. Į kitą vietą perkelta Krakių mstl. sirena, tad pagerėjo gyventojų pasiekiamumas, Kėdainiuose 2 motorinės sirenos pakeistos į akustines (Chemikų g. 30 ant „Aušros“ progimnazijos pastato ir Žemaitės g. 16) – daugiau miesto gyventojų galima įspėti ir žodiniu pranešimu. Dabar turimos 27 centralizuoto valdymo elektros sirenos ir 7 vietinio valdymo sirenos. SB lėšų nepanaudota, nes papildomas finansavimas metų pradžioje skirtas iš SBVB (04.01.04. priemonė)</t>
  </si>
  <si>
    <t>Organizuoti teisinių žinių, teisinio švietimo (viktorinos, konkursai, protmūšiai) renginiai ir akcijos, vykdytos prevencinės priemonės, skatinti jaunieji policijos rėmėjai, kurių 2032 m. buvo 11 (2022m. - 8). Jie savanorišką veiklą vykdė 378 valandas. Įsigyta elektroninė daktiloskopavimo įranga</t>
  </si>
  <si>
    <t>Finansavimas 2023 m. programų vykdymui</t>
  </si>
  <si>
    <t xml:space="preserve">Administracinės naštos 2023 m. plane suplanuota 9 priemonės (iš viso 2023-2025 m. plano laikotarpiu - 11).  Centralizuoto vidaus audito skyrius 2023 m. atliko vidaus auditą dėl administracinės naštos mažinimo priemonių plano vykdymo  kontrolę. Pagal atliktą vidaus audito išvadą 2023 m.  savivaldybės administracijos vidaus kontrolė administracinės naštos mažinimo srityje vertinama gerai. </t>
  </si>
  <si>
    <t>Funkciją vykdo Biudžeto ir finansų skyrius</t>
  </si>
  <si>
    <t xml:space="preserve">Dalyvauta regioninio, tarptautinio bendradarbiavimo susitikimuose, renginiuose, forumuose, diskusijose. </t>
  </si>
  <si>
    <t>Kėdainių mieste viešąsias erdves stebi 64 vaizdo kameros. Taip pat naudojamos 3 mobilios kameros, kurių vietos nuolat keičiamos pagal prašymus ar poreikį.   Mieste 2023 m. buvo fiksuoti 755 įvairūs atvejai apie galimus teisės pažeidimus, pagal kuriuos buvo atlikti aplinkybių tikslinimai</t>
  </si>
  <si>
    <t>Užbaigti naujojo pastato modernizavimo darbai, 2024 m. bus vykdomi gimnazijos įrengimo (įveiklinimo) darbai</t>
  </si>
  <si>
    <t>Lopšelis-darželis "Aviliukas" teritorija apjuosta nauja tvora,  lopšelio-darželio "Vyturėlis" pakeista dalis teritorijos juosiančios tvoros,  J. Paukštelio progimnazija įsigijo elektroninių cigarečių  sensorius</t>
  </si>
  <si>
    <t>Įsigyta įranga ir baldai, užbaigtos ES  projekto veiklos</t>
  </si>
  <si>
    <t>Projektą įgyvendina Kėdainių PSPC. Projekto įgyvendinimo metu tuberkulioze sergantiems pacientams, ambulatorinio gydymo metu dalyti maisto talonai</t>
  </si>
  <si>
    <t>Programos lėšomis dalinai finansuotos ambulatorijų ir medicinos punktų komunalinės  išlaidos, pradėtos teikti Mobilaus medicinos punkto paslaugos</t>
  </si>
  <si>
    <t>Programos lėšomis mokamos lizingo įmokos  už įsigytą ultragarsinį aparatą. Vienas gydytojas vidutiniškai atliko 654 vnt. ultragarsinius tyrimus. Įstaigos specialistai tobulinosi echoskopijų srityje, todėl vienos konsultacijos metu iš karto atliekama ir echoskopija, kadangi didėja poreikis echoskopiniams ištyrimams</t>
  </si>
  <si>
    <t>Programos lėšomis mokėtos lizingo įmokos  už  endoskopinę įrangą su vežimėliu bei endoskopų plovimo ir dezinfekavimo mašiną. Atlikta 1337 (metinio plano įvykdymas 96 proc.)  endoskopijos ir 758 (metinio plano įvykdymas 217 proc.) kolonoskopijos tyrimų</t>
  </si>
  <si>
    <t>Programos lėšomis įsigyti kondicionieriai įrengti pediatrijos,  BPG terapijos skyriuose, iš dalies kaimiškosiose ambulatorijose. Kadangi vykdant viešuosius pirkimus sutaupyta lėšų, kondicionierių įsigyta daugiau nei planuota</t>
  </si>
  <si>
    <t>Programos lėšomis teiktos stacionarios Žemo slenksčio kabinete ir mobilios paslaugos 1653 lankytojams, įsigytos priemonės (atrankiniai greitieji ŽIV, Hepatitų C, B, sifilio testai,  vienkartinės dezinfekcinės, žaizdų gydymo  priemonės, utilizavimo konteineriai ir transportavimo įranga (krepšiai) mobilioms paslaugoms teikti.  Pasiektas didesnis rodiklis dėl papildomo finansavimo iš Respublikinio priklausomybės ligų centro.</t>
  </si>
  <si>
    <t>Reabilitacijos ir sveikatos stiprinimo paslaugos teiktos 15 vaikų, iš kurių 6 - su sunkia negalia, 6 - su vidutine negalia, 1 - su lengva negaliai 2- su kitais sutrikimais esantiems vaikams</t>
  </si>
  <si>
    <t>Programoje numatytomis skatinamosiomis priemonėmis pasinaudojo 87 sveikatos priežiūros specialistai. Per 2023 m. VšĮ Kėdainių ligoninėje įdarbinti 38 nauji gydytojai. Kadangi nemaža dalis specialistų dirba mažiau dienų per savaitę, bet po daugiau valandų - važiavimų į darbą sumažėja. Todėl  didesnis skaičius darbuotojų pasinaudojo kelionės išlaidų iš/į  darbą kompensacija</t>
  </si>
  <si>
    <t>2022 m.  įsigyta ir sumontuota VŠĮ Kėdainių PSPC registratūroje Eilių valdymo sistema, kuri veikia efektyviai. Lėšų skirta sistemos palaikymui</t>
  </si>
  <si>
    <t>Mokinių ir lėšų augimą lėmė skiriamų lėšų dydžio maisto produktams įsigyti didėjimas bei Socialinės paramos mokiniams įstatymo pakeitimai, susiję su socialinės paramos skyrimu</t>
  </si>
  <si>
    <t>2082 mokiniams kompensuota nemokamo maitinimo kaina</t>
  </si>
  <si>
    <t>Išmokėtos tikslinės kompensacijos 1985 asmenims, iš kurių 1195 moterys ir 790 vyrai. Metų eigoje skirta daugiau tikslinių lėšų</t>
  </si>
  <si>
    <t xml:space="preserve">Išmoka skirta 8705 vaikams. Metų eigoje skirta daugiau tikslinių lėšų iš VB </t>
  </si>
  <si>
    <t>Asmenų, gavusių būsto nuomos ar išperkamosios būsto nuomos mokesčių dalies kompensaciją, skaičius iš bendro asmenų, turinčių teisę į paramą būstui išsinuomoti ir įrašytų  į sąrašus, skaičiaus, proc</t>
  </si>
  <si>
    <t>Akredituotos 5 Kėdainių rajono neįgaliuosius atstovaujančių organizacijų teikti socialinės reabilitacijos paslaugų neįgaliems asmenims; paslaugas gavo  161 asmuo su negalia</t>
  </si>
  <si>
    <t>10 asmenų teikta išmoka asmeninei pagalbai teikti ir administruoti</t>
  </si>
  <si>
    <t xml:space="preserve">Suremontuoti 9 butai ir Šėtos g. 91 namo 5 aukšto koridorius. </t>
  </si>
  <si>
    <r>
      <t xml:space="preserve">Kėdainių krašto garbės piliečio Česlovo Milošo premija įteikta </t>
    </r>
    <r>
      <rPr>
        <sz val="10"/>
        <color rgb="FF000000"/>
        <rFont val="Times New Roman"/>
        <family val="1"/>
      </rPr>
      <t>humanitarinių mokslų daktarei, fotografijos istorikei</t>
    </r>
    <r>
      <rPr>
        <sz val="10"/>
        <color rgb="FF222222"/>
        <rFont val="Times New Roman"/>
        <family val="1"/>
      </rPr>
      <t>, knygos „Vinco Svirskio mediniai stebuklai“ sudarytojai</t>
    </r>
    <r>
      <rPr>
        <sz val="10"/>
        <rFont val="Times New Roman"/>
        <family val="1"/>
      </rPr>
      <t xml:space="preserve"> Margaritai Matulytei</t>
    </r>
  </si>
  <si>
    <t xml:space="preserve">Finansuotas Kėdainių miesto vietos veiklos grupės „Vietos plėtros strategijos rengimo ir įgyvendinimo 2023 m.  programos įgyvendinimas. Programos vykdymo metu parengtas Kėdainių miesto vietos veiklos grupės vietos plėtros 2023–2029 metų strategijos projektas, kuriam pritarė Kėdainių rajono savivaldybės taryba </t>
  </si>
  <si>
    <t>Įgyvendintos Akademijos parko takų inventorizavimo procedūros. parengtas dalies parko tvarkybos projektas. Keletą kartų vykdyti viešieji pirkimai viso parko techniniam projektui parengti, tačiau nebuvo gautas nei vienas pasiūlymas. 2024 m. planuojama skelbti naują rangos viešojo pirkimo konkursą</t>
  </si>
  <si>
    <t xml:space="preserve">Įvykdytos viešojo pirkimo procedūros, pasirašyta plano rengimo sutartis, planuojama specialiojo plano parengimo data - 2025 m. </t>
  </si>
  <si>
    <t>Remontuoti 5 įstaigų pastatų stogai (Kėdainių kultūros centro Labūnavos skyrius, Kėdainių bendruomenės socialinis centras, Miegėnų pagrindinė mokykla, Krakių mstl. socialinis būstas, Akademijos kultūros centro lietaus vamzdynas, pradėti Josvainių gimnazijos stogo remonto darbai)</t>
  </si>
  <si>
    <t>Kastruotos (sterilizuotos) ir vėl paleistos 159 sulaukėjusios katės (119 patelių ir 40 patinų)</t>
  </si>
  <si>
    <t>Numatomi 2023-ųjų m. asignavimai*</t>
  </si>
  <si>
    <t>Savivaldybės biudžetas SB</t>
  </si>
  <si>
    <t>Valstybės biudžeto specialiosios tikslinės dotacijos lėšos SBVB</t>
  </si>
  <si>
    <t>Aplinkos apsaugos rėmimo specialiosios programos lėšos AA</t>
  </si>
  <si>
    <t>Iš pajamų už suteiktas paslaugas lėšos ĮP</t>
  </si>
  <si>
    <t>Skolintos lėšos SK</t>
  </si>
  <si>
    <t>Kelių priežiūros ir plėtros programos lėšos KPP</t>
  </si>
  <si>
    <t>Europos Sąjungos lėšos, užsienio fondų lėšos ES</t>
  </si>
  <si>
    <t>Valstybės biudžeto lėšos VB</t>
  </si>
  <si>
    <t>Privačios – investuotojų lėšos PR</t>
  </si>
  <si>
    <t>Kiti finansavimo šaltiniai KT</t>
  </si>
  <si>
    <t xml:space="preserve">2024 m. vasario 29 d.  įsakymu Nr. AD-1-149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</si>
</sst>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61"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10"/>
      <name val="Times New Roman"/>
      <family val="1"/>
      <charset val="186"/>
    </font>
    <font>
      <sz val="10"/>
      <name val="Arial"/>
      <family val="2"/>
      <charset val="186"/>
    </font>
    <font>
      <b/>
      <sz val="11"/>
      <name val="Times New Roman"/>
      <family val="1"/>
      <charset val="186"/>
    </font>
    <font>
      <b/>
      <sz val="8"/>
      <name val="Times New Roman"/>
      <family val="1"/>
      <charset val="186"/>
    </font>
    <font>
      <sz val="12"/>
      <name val="Times New Roman"/>
      <family val="1"/>
      <charset val="186"/>
    </font>
    <font>
      <b/>
      <sz val="10"/>
      <name val="Times New Roman"/>
      <family val="1"/>
    </font>
    <font>
      <b/>
      <sz val="9"/>
      <name val="Times New Roman"/>
      <family val="1"/>
    </font>
    <font>
      <sz val="9"/>
      <name val="Times New Roman"/>
      <family val="1"/>
    </font>
    <font>
      <sz val="8"/>
      <name val="Arial"/>
      <family val="2"/>
      <charset val="186"/>
    </font>
    <font>
      <b/>
      <sz val="7"/>
      <name val="Times New Roman"/>
      <family val="1"/>
      <charset val="186"/>
    </font>
    <font>
      <sz val="11"/>
      <name val="Times New Roman"/>
      <family val="1"/>
      <charset val="186"/>
    </font>
    <font>
      <sz val="11"/>
      <name val="Arial"/>
      <family val="2"/>
      <charset val="186"/>
    </font>
    <font>
      <sz val="7"/>
      <name val="Times New Roman"/>
      <family val="1"/>
      <charset val="186"/>
    </font>
    <font>
      <u/>
      <sz val="10"/>
      <name val="Times New Roman"/>
      <family val="1"/>
      <charset val="186"/>
    </font>
    <font>
      <sz val="10"/>
      <name val="Times New Roman"/>
      <family val="1"/>
    </font>
    <font>
      <b/>
      <sz val="12"/>
      <name val="Times New Roman"/>
      <family val="1"/>
    </font>
    <font>
      <b/>
      <sz val="11"/>
      <name val="Times New Roman"/>
      <family val="1"/>
    </font>
    <font>
      <i/>
      <sz val="9"/>
      <name val="Times New Roman"/>
      <family val="1"/>
    </font>
    <font>
      <i/>
      <sz val="10"/>
      <name val="Times New Roman"/>
      <family val="1"/>
    </font>
    <font>
      <i/>
      <sz val="7"/>
      <name val="Times New Roman"/>
      <family val="1"/>
    </font>
    <font>
      <sz val="10"/>
      <color rgb="FFFF0000"/>
      <name val="Arial"/>
      <family val="2"/>
      <charset val="186"/>
    </font>
    <font>
      <sz val="9"/>
      <color theme="1"/>
      <name val="Times New Roman"/>
      <family val="1"/>
      <charset val="186"/>
    </font>
    <font>
      <b/>
      <sz val="9"/>
      <color theme="1"/>
      <name val="Times New Roman"/>
      <family val="1"/>
      <charset val="186"/>
    </font>
    <font>
      <sz val="12"/>
      <name val="Times New Roman"/>
      <family val="1"/>
    </font>
    <font>
      <sz val="10"/>
      <color rgb="FFFF0000"/>
      <name val="Times New Roman"/>
      <family val="1"/>
    </font>
    <font>
      <i/>
      <sz val="8"/>
      <name val="Times New Roman"/>
      <family val="1"/>
    </font>
    <font>
      <b/>
      <sz val="10"/>
      <name val="Arial"/>
      <family val="2"/>
      <charset val="186"/>
    </font>
    <font>
      <sz val="10"/>
      <color rgb="FFFF0000"/>
      <name val="Times New Roman"/>
      <family val="1"/>
      <charset val="186"/>
    </font>
    <font>
      <sz val="10"/>
      <color theme="1"/>
      <name val="Times New Roman"/>
      <family val="1"/>
    </font>
    <font>
      <sz val="10"/>
      <color theme="1"/>
      <name val="Times New Roman"/>
      <family val="1"/>
      <charset val="186"/>
    </font>
    <font>
      <u/>
      <sz val="10"/>
      <color theme="1"/>
      <name val="Times New Roman"/>
      <family val="1"/>
      <charset val="186"/>
    </font>
    <font>
      <sz val="10"/>
      <color theme="0"/>
      <name val="Times New Roman"/>
      <family val="1"/>
      <charset val="186"/>
    </font>
    <font>
      <b/>
      <sz val="11"/>
      <color theme="1"/>
      <name val="Times New Roman"/>
      <family val="1"/>
    </font>
    <font>
      <b/>
      <sz val="10"/>
      <color theme="1"/>
      <name val="Times New Roman"/>
      <family val="1"/>
    </font>
    <font>
      <b/>
      <sz val="12"/>
      <color theme="1"/>
      <name val="Times New Roman"/>
      <family val="1"/>
    </font>
    <font>
      <b/>
      <i/>
      <sz val="10"/>
      <name val="Times New Roman"/>
      <family val="1"/>
      <charset val="186"/>
    </font>
    <font>
      <i/>
      <sz val="10"/>
      <name val="Arial"/>
      <family val="2"/>
      <charset val="186"/>
    </font>
    <font>
      <sz val="11"/>
      <name val="Times New Roman"/>
      <family val="1"/>
    </font>
    <font>
      <i/>
      <sz val="10"/>
      <color theme="1"/>
      <name val="Times New Roman"/>
      <family val="1"/>
      <charset val="186"/>
    </font>
    <font>
      <i/>
      <sz val="9.5"/>
      <name val="Times New Roman"/>
      <family val="1"/>
      <charset val="186"/>
    </font>
    <font>
      <i/>
      <sz val="9.5"/>
      <name val="Times New Roman"/>
      <family val="1"/>
    </font>
    <font>
      <i/>
      <sz val="9"/>
      <name val="Times New Roman"/>
      <family val="1"/>
      <charset val="186"/>
    </font>
    <font>
      <sz val="10"/>
      <color theme="0"/>
      <name val="Times New Roman"/>
      <family val="1"/>
    </font>
    <font>
      <b/>
      <sz val="16"/>
      <name val="Times New Roman"/>
      <family val="1"/>
      <charset val="186"/>
    </font>
    <font>
      <b/>
      <sz val="10"/>
      <color theme="1"/>
      <name val="Times New Roman"/>
      <family val="1"/>
      <charset val="186"/>
    </font>
    <font>
      <sz val="10"/>
      <name val="Calibri"/>
      <family val="2"/>
    </font>
    <font>
      <sz val="10"/>
      <color rgb="FF000000"/>
      <name val="Times New Roman"/>
      <family val="1"/>
    </font>
    <font>
      <sz val="10"/>
      <color rgb="FF222222"/>
      <name val="Times New Roman"/>
      <family val="1"/>
    </font>
    <font>
      <sz val="10"/>
      <name val="Arial"/>
      <family val="2"/>
    </font>
    <font>
      <i/>
      <sz val="10"/>
      <color theme="1"/>
      <name val="Times New Roman"/>
      <family val="1"/>
    </font>
    <font>
      <sz val="12"/>
      <color rgb="FFFF0000"/>
      <name val="Times New Roman"/>
      <family val="1"/>
    </font>
    <font>
      <sz val="9"/>
      <color theme="0"/>
      <name val="Times New Roman"/>
      <family val="1"/>
      <charset val="186"/>
    </font>
    <font>
      <b/>
      <i/>
      <sz val="10"/>
      <name val="Times New Roman"/>
      <family val="1"/>
    </font>
    <font>
      <sz val="10"/>
      <color theme="0"/>
      <name val="Arial"/>
      <family val="2"/>
      <charset val="186"/>
    </font>
  </fonts>
  <fills count="21">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theme="9" tint="0.59999389629810485"/>
        <bgColor indexed="64"/>
      </patternFill>
    </fill>
    <fill>
      <patternFill patternType="solid">
        <fgColor theme="9" tint="0.59999389629810485"/>
        <bgColor indexed="3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9" tint="0.59999389629810485"/>
        <bgColor indexed="26"/>
      </patternFill>
    </fill>
    <fill>
      <patternFill patternType="solid">
        <fgColor theme="0"/>
        <bgColor indexed="26"/>
      </patternFill>
    </fill>
    <fill>
      <patternFill patternType="solid">
        <fgColor theme="9" tint="0.59999389629810485"/>
        <bgColor indexed="9"/>
      </patternFill>
    </fill>
    <fill>
      <patternFill patternType="solid">
        <fgColor theme="9" tint="0.39997558519241921"/>
        <bgColor indexed="9"/>
      </patternFill>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0"/>
        <bgColor theme="0"/>
      </patternFill>
    </fill>
    <fill>
      <patternFill patternType="solid">
        <fgColor rgb="FFFFFFFF"/>
        <bgColor rgb="FFFFFFFF"/>
      </patternFill>
    </fill>
    <fill>
      <patternFill patternType="solid">
        <fgColor theme="0"/>
        <bgColor rgb="FFB6D7A8"/>
      </patternFill>
    </fill>
    <fill>
      <patternFill patternType="solid">
        <fgColor theme="0"/>
        <bgColor rgb="FFFFFF00"/>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64"/>
      </right>
      <top/>
      <bottom/>
      <diagonal/>
    </border>
    <border>
      <left style="medium">
        <color indexed="64"/>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3">
    <xf numFmtId="0" fontId="0" fillId="0" borderId="0"/>
    <xf numFmtId="0" fontId="8" fillId="0" borderId="0"/>
    <xf numFmtId="0" fontId="1" fillId="0" borderId="0"/>
    <xf numFmtId="164" fontId="8" fillId="0" borderId="0" applyFont="0" applyFill="0" applyBorder="0" applyAlignment="0" applyProtection="0"/>
    <xf numFmtId="0" fontId="8" fillId="0" borderId="0"/>
    <xf numFmtId="0" fontId="8" fillId="0" borderId="0"/>
    <xf numFmtId="0" fontId="1" fillId="0" borderId="0"/>
    <xf numFmtId="0" fontId="8" fillId="0" borderId="0"/>
    <xf numFmtId="0" fontId="1" fillId="0" borderId="0"/>
    <xf numFmtId="9" fontId="8" fillId="0" borderId="0" applyFont="0" applyFill="0" applyBorder="0" applyAlignment="0" applyProtection="0"/>
    <xf numFmtId="9" fontId="8" fillId="0" borderId="0" applyFont="0" applyFill="0" applyBorder="0" applyAlignment="0" applyProtection="0"/>
    <xf numFmtId="0" fontId="1" fillId="0" borderId="0"/>
    <xf numFmtId="0" fontId="55" fillId="0" borderId="0"/>
  </cellStyleXfs>
  <cellXfs count="1205">
    <xf numFmtId="0" fontId="0" fillId="0" borderId="0" xfId="0"/>
    <xf numFmtId="0" fontId="2" fillId="2" borderId="1" xfId="0" applyFont="1" applyFill="1" applyBorder="1" applyAlignment="1">
      <alignment vertical="top" wrapText="1"/>
    </xf>
    <xf numFmtId="165" fontId="2" fillId="2" borderId="1" xfId="0" applyNumberFormat="1" applyFont="1" applyFill="1" applyBorder="1" applyAlignment="1">
      <alignment horizontal="left" vertical="top" wrapText="1"/>
    </xf>
    <xf numFmtId="0" fontId="8" fillId="0" borderId="0" xfId="0" applyFont="1"/>
    <xf numFmtId="0" fontId="1"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49" fontId="6" fillId="0" borderId="1" xfId="0" applyNumberFormat="1" applyFont="1" applyBorder="1" applyAlignment="1">
      <alignment vertical="top" wrapText="1"/>
    </xf>
    <xf numFmtId="0" fontId="14" fillId="0" borderId="0" xfId="0" applyFont="1" applyAlignment="1">
      <alignment wrapText="1"/>
    </xf>
    <xf numFmtId="0" fontId="13" fillId="0" borderId="0" xfId="0" applyFont="1" applyAlignment="1">
      <alignment wrapText="1"/>
    </xf>
    <xf numFmtId="0" fontId="8" fillId="2" borderId="0" xfId="0" applyFont="1" applyFill="1"/>
    <xf numFmtId="0" fontId="8" fillId="2" borderId="0" xfId="0" applyFont="1" applyFill="1" applyAlignment="1">
      <alignment horizontal="center"/>
    </xf>
    <xf numFmtId="3" fontId="2" fillId="2" borderId="1" xfId="0" applyNumberFormat="1" applyFont="1" applyFill="1" applyBorder="1" applyAlignment="1">
      <alignment vertical="top" wrapText="1"/>
    </xf>
    <xf numFmtId="0" fontId="8" fillId="0" borderId="0" xfId="0" applyFont="1" applyAlignment="1">
      <alignment horizontal="left"/>
    </xf>
    <xf numFmtId="0" fontId="2" fillId="2" borderId="0" xfId="0" applyFont="1" applyFill="1"/>
    <xf numFmtId="49" fontId="1" fillId="2" borderId="1" xfId="0" applyNumberFormat="1" applyFont="1" applyFill="1" applyBorder="1" applyAlignment="1">
      <alignment horizontal="left" vertical="top" wrapText="1"/>
    </xf>
    <xf numFmtId="165" fontId="16" fillId="0" borderId="1" xfId="0" applyNumberFormat="1" applyFont="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0" fontId="1" fillId="3" borderId="1" xfId="0" applyFont="1" applyFill="1" applyBorder="1" applyAlignment="1">
      <alignment horizontal="left" vertical="top" wrapText="1"/>
    </xf>
    <xf numFmtId="165" fontId="10" fillId="0" borderId="1" xfId="0" applyNumberFormat="1" applyFont="1" applyBorder="1" applyAlignment="1">
      <alignment horizontal="left" vertical="top" wrapText="1"/>
    </xf>
    <xf numFmtId="0" fontId="1" fillId="0" borderId="0" xfId="0" applyFont="1" applyAlignment="1">
      <alignment horizontal="left" vertical="top" wrapText="1"/>
    </xf>
    <xf numFmtId="49" fontId="1" fillId="0" borderId="0" xfId="0" applyNumberFormat="1" applyFont="1" applyAlignment="1">
      <alignment horizontal="left" vertical="top" wrapText="1"/>
    </xf>
    <xf numFmtId="49" fontId="1" fillId="0" borderId="0" xfId="0" applyNumberFormat="1" applyFont="1" applyAlignment="1">
      <alignment vertical="top" wrapText="1"/>
    </xf>
    <xf numFmtId="49" fontId="3" fillId="0" borderId="6" xfId="0" applyNumberFormat="1" applyFont="1" applyBorder="1" applyAlignment="1">
      <alignment horizontal="right" vertical="top" wrapText="1"/>
    </xf>
    <xf numFmtId="49" fontId="1" fillId="3"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textRotation="90" wrapText="1"/>
    </xf>
    <xf numFmtId="49" fontId="1" fillId="2" borderId="1" xfId="0" applyNumberFormat="1" applyFont="1" applyFill="1" applyBorder="1" applyAlignment="1">
      <alignment horizontal="center" vertical="center" textRotation="90" wrapText="1"/>
    </xf>
    <xf numFmtId="49" fontId="9" fillId="2" borderId="1" xfId="0" applyNumberFormat="1" applyFont="1" applyFill="1" applyBorder="1" applyAlignment="1">
      <alignment horizontal="center" vertical="center" textRotation="90" wrapText="1"/>
    </xf>
    <xf numFmtId="0" fontId="8" fillId="0" borderId="0" xfId="0" applyFont="1" applyAlignment="1">
      <alignment horizontal="right"/>
    </xf>
    <xf numFmtId="49" fontId="9" fillId="0" borderId="6" xfId="0" applyNumberFormat="1" applyFont="1" applyBorder="1" applyAlignment="1">
      <alignment horizontal="right" vertical="top" wrapText="1"/>
    </xf>
    <xf numFmtId="165" fontId="10" fillId="5" borderId="1" xfId="0" applyNumberFormat="1" applyFont="1" applyFill="1" applyBorder="1" applyAlignment="1">
      <alignment horizontal="left" vertical="top" wrapText="1"/>
    </xf>
    <xf numFmtId="49" fontId="3" fillId="5" borderId="1" xfId="0" applyNumberFormat="1" applyFont="1" applyFill="1" applyBorder="1" applyAlignment="1">
      <alignment horizontal="right" vertical="top" wrapText="1"/>
    </xf>
    <xf numFmtId="166" fontId="1" fillId="0" borderId="1" xfId="0" applyNumberFormat="1" applyFont="1" applyBorder="1" applyAlignment="1">
      <alignment horizontal="right" vertical="top" wrapText="1"/>
    </xf>
    <xf numFmtId="166" fontId="1" fillId="0" borderId="1" xfId="4" applyNumberFormat="1" applyFont="1" applyBorder="1" applyAlignment="1">
      <alignment wrapText="1"/>
    </xf>
    <xf numFmtId="166" fontId="3" fillId="2" borderId="1" xfId="0" applyNumberFormat="1" applyFont="1" applyFill="1" applyBorder="1" applyAlignment="1">
      <alignment horizontal="right" vertical="center" wrapText="1"/>
    </xf>
    <xf numFmtId="166" fontId="6" fillId="5" borderId="1" xfId="0" applyNumberFormat="1" applyFont="1" applyFill="1" applyBorder="1" applyAlignment="1">
      <alignment vertical="top" wrapText="1"/>
    </xf>
    <xf numFmtId="49" fontId="1" fillId="0" borderId="0" xfId="0" applyNumberFormat="1" applyFont="1" applyAlignment="1">
      <alignment horizontal="center" vertical="top" wrapText="1"/>
    </xf>
    <xf numFmtId="49" fontId="6" fillId="5" borderId="1" xfId="0" applyNumberFormat="1" applyFont="1" applyFill="1" applyBorder="1" applyAlignment="1">
      <alignment horizontal="center" vertical="top" wrapText="1"/>
    </xf>
    <xf numFmtId="0" fontId="8" fillId="5" borderId="0" xfId="0" applyFont="1" applyFill="1"/>
    <xf numFmtId="49" fontId="1" fillId="5" borderId="1" xfId="0" applyNumberFormat="1" applyFont="1" applyFill="1" applyBorder="1" applyAlignment="1">
      <alignment horizontal="left" vertical="center" wrapText="1"/>
    </xf>
    <xf numFmtId="49" fontId="1" fillId="5" borderId="1" xfId="0" applyNumberFormat="1" applyFont="1" applyFill="1" applyBorder="1" applyAlignment="1">
      <alignment horizontal="center" vertical="center" wrapText="1"/>
    </xf>
    <xf numFmtId="166" fontId="6" fillId="5" borderId="1" xfId="0" applyNumberFormat="1" applyFont="1" applyFill="1" applyBorder="1" applyAlignment="1">
      <alignment horizontal="right" vertical="top" wrapText="1"/>
    </xf>
    <xf numFmtId="4" fontId="1" fillId="5" borderId="1" xfId="0" applyNumberFormat="1" applyFont="1" applyFill="1" applyBorder="1" applyAlignment="1">
      <alignment horizontal="left" vertical="top" wrapText="1"/>
    </xf>
    <xf numFmtId="49" fontId="1" fillId="5" borderId="1" xfId="0" applyNumberFormat="1" applyFont="1" applyFill="1" applyBorder="1" applyAlignment="1">
      <alignment horizontal="left" vertical="center" textRotation="90" wrapText="1"/>
    </xf>
    <xf numFmtId="49" fontId="1" fillId="5" borderId="1" xfId="0" applyNumberFormat="1" applyFont="1" applyFill="1" applyBorder="1" applyAlignment="1">
      <alignment horizontal="center" vertical="center" textRotation="90" wrapText="1"/>
    </xf>
    <xf numFmtId="4" fontId="1" fillId="5" borderId="1" xfId="0" applyNumberFormat="1" applyFont="1" applyFill="1" applyBorder="1" applyAlignment="1">
      <alignment vertical="top" wrapText="1"/>
    </xf>
    <xf numFmtId="49" fontId="3" fillId="5" borderId="1" xfId="0" applyNumberFormat="1" applyFont="1" applyFill="1" applyBorder="1" applyAlignment="1">
      <alignment vertical="top" wrapText="1"/>
    </xf>
    <xf numFmtId="165" fontId="3" fillId="5" borderId="1" xfId="0" applyNumberFormat="1" applyFont="1" applyFill="1" applyBorder="1" applyAlignment="1">
      <alignment horizontal="left" vertical="top" wrapText="1"/>
    </xf>
    <xf numFmtId="165" fontId="16" fillId="5" borderId="1" xfId="0" applyNumberFormat="1" applyFont="1" applyFill="1" applyBorder="1" applyAlignment="1">
      <alignment horizontal="left" vertical="top" wrapText="1"/>
    </xf>
    <xf numFmtId="166" fontId="3" fillId="5" borderId="1" xfId="0" applyNumberFormat="1" applyFont="1" applyFill="1" applyBorder="1" applyAlignment="1">
      <alignment horizontal="right" vertical="top" wrapText="1"/>
    </xf>
    <xf numFmtId="3" fontId="2" fillId="5" borderId="1" xfId="0" applyNumberFormat="1" applyFont="1" applyFill="1" applyBorder="1" applyAlignment="1">
      <alignment horizontal="right" vertical="top" wrapText="1"/>
    </xf>
    <xf numFmtId="3" fontId="5" fillId="5" borderId="1" xfId="0" applyNumberFormat="1" applyFont="1" applyFill="1" applyBorder="1" applyAlignment="1">
      <alignment horizontal="right" vertical="top" wrapText="1"/>
    </xf>
    <xf numFmtId="166" fontId="21" fillId="5" borderId="1" xfId="0" applyNumberFormat="1" applyFont="1" applyFill="1" applyBorder="1" applyAlignment="1">
      <alignment vertical="top" wrapText="1"/>
    </xf>
    <xf numFmtId="0" fontId="8" fillId="5" borderId="0" xfId="0" applyFont="1" applyFill="1" applyAlignment="1">
      <alignment horizontal="right"/>
    </xf>
    <xf numFmtId="166" fontId="6" fillId="9" borderId="1" xfId="0" applyNumberFormat="1" applyFont="1" applyFill="1" applyBorder="1" applyAlignment="1">
      <alignment vertical="top" wrapText="1"/>
    </xf>
    <xf numFmtId="166" fontId="6" fillId="9" borderId="1" xfId="0" applyNumberFormat="1" applyFont="1" applyFill="1" applyBorder="1" applyAlignment="1">
      <alignment horizontal="right" vertical="top" wrapText="1"/>
    </xf>
    <xf numFmtId="0" fontId="1" fillId="5" borderId="0" xfId="0" applyFont="1" applyFill="1"/>
    <xf numFmtId="166" fontId="9" fillId="9" borderId="1" xfId="0" applyNumberFormat="1" applyFont="1" applyFill="1" applyBorder="1" applyAlignment="1">
      <alignment vertical="top" wrapText="1"/>
    </xf>
    <xf numFmtId="0" fontId="6" fillId="5" borderId="0" xfId="0" applyFont="1" applyFill="1" applyAlignment="1">
      <alignment horizontal="center" vertical="center" wrapText="1"/>
    </xf>
    <xf numFmtId="166" fontId="4" fillId="9" borderId="1" xfId="0" applyNumberFormat="1" applyFont="1" applyFill="1" applyBorder="1" applyAlignment="1">
      <alignment horizontal="right" vertical="top" wrapText="1"/>
    </xf>
    <xf numFmtId="0" fontId="8" fillId="5" borderId="0" xfId="0" applyFont="1" applyFill="1" applyAlignment="1">
      <alignment horizontal="center"/>
    </xf>
    <xf numFmtId="49" fontId="1" fillId="5" borderId="0" xfId="0" applyNumberFormat="1" applyFont="1" applyFill="1" applyAlignment="1">
      <alignment horizontal="center" vertical="top"/>
    </xf>
    <xf numFmtId="49" fontId="6" fillId="5" borderId="0" xfId="0" applyNumberFormat="1" applyFont="1" applyFill="1" applyAlignment="1">
      <alignment horizontal="center" vertical="top"/>
    </xf>
    <xf numFmtId="49" fontId="3" fillId="5" borderId="0" xfId="0" applyNumberFormat="1" applyFont="1" applyFill="1" applyAlignment="1">
      <alignment horizontal="center" vertical="top"/>
    </xf>
    <xf numFmtId="0" fontId="3" fillId="5" borderId="0" xfId="0" applyFont="1" applyFill="1" applyAlignment="1">
      <alignment horizontal="center" vertical="top"/>
    </xf>
    <xf numFmtId="49" fontId="9" fillId="0" borderId="1" xfId="6" applyNumberFormat="1" applyFont="1" applyBorder="1" applyAlignment="1">
      <alignment vertical="top" wrapText="1"/>
    </xf>
    <xf numFmtId="0" fontId="18" fillId="2" borderId="0" xfId="0" applyFont="1" applyFill="1"/>
    <xf numFmtId="166" fontId="1" fillId="5" borderId="1" xfId="4" applyNumberFormat="1" applyFont="1" applyFill="1" applyBorder="1" applyAlignment="1">
      <alignment vertical="top" wrapText="1"/>
    </xf>
    <xf numFmtId="0" fontId="21" fillId="0" borderId="0" xfId="0" applyFont="1" applyAlignment="1">
      <alignment vertical="top" wrapText="1"/>
    </xf>
    <xf numFmtId="49" fontId="12" fillId="0" borderId="1" xfId="0" applyNumberFormat="1" applyFont="1" applyBorder="1" applyAlignment="1">
      <alignment vertical="top" wrapText="1"/>
    </xf>
    <xf numFmtId="166" fontId="21" fillId="5" borderId="1" xfId="0" applyNumberFormat="1" applyFont="1" applyFill="1" applyBorder="1" applyAlignment="1">
      <alignment horizontal="right" vertical="top" wrapText="1"/>
    </xf>
    <xf numFmtId="165" fontId="21" fillId="5" borderId="1" xfId="0" applyNumberFormat="1" applyFont="1" applyFill="1" applyBorder="1" applyAlignment="1">
      <alignment vertical="top" wrapText="1"/>
    </xf>
    <xf numFmtId="166" fontId="1" fillId="5" borderId="1" xfId="4" applyNumberFormat="1" applyFont="1" applyFill="1" applyBorder="1" applyAlignment="1">
      <alignment horizontal="right" wrapText="1"/>
    </xf>
    <xf numFmtId="166" fontId="1" fillId="5" borderId="1" xfId="4" applyNumberFormat="1" applyFont="1" applyFill="1" applyBorder="1" applyAlignment="1">
      <alignment wrapText="1"/>
    </xf>
    <xf numFmtId="166" fontId="21" fillId="5" borderId="1" xfId="4" applyNumberFormat="1" applyFont="1" applyFill="1" applyBorder="1" applyAlignment="1">
      <alignment horizontal="right" wrapText="1"/>
    </xf>
    <xf numFmtId="166" fontId="21" fillId="5" borderId="1" xfId="4" applyNumberFormat="1" applyFont="1" applyFill="1" applyBorder="1" applyAlignment="1">
      <alignment wrapText="1"/>
    </xf>
    <xf numFmtId="166" fontId="1" fillId="5" borderId="1" xfId="4" applyNumberFormat="1" applyFont="1" applyFill="1" applyBorder="1" applyAlignment="1">
      <alignment horizontal="right" vertical="top" wrapText="1"/>
    </xf>
    <xf numFmtId="0" fontId="6" fillId="5" borderId="0" xfId="0" applyFont="1" applyFill="1" applyAlignment="1">
      <alignment horizontal="right" vertical="center" wrapText="1"/>
    </xf>
    <xf numFmtId="166" fontId="1" fillId="5" borderId="1" xfId="0" applyNumberFormat="1" applyFont="1" applyFill="1" applyBorder="1" applyAlignment="1">
      <alignment vertical="top"/>
    </xf>
    <xf numFmtId="0" fontId="1" fillId="5" borderId="0" xfId="0" applyFont="1" applyFill="1" applyAlignment="1">
      <alignment wrapText="1"/>
    </xf>
    <xf numFmtId="166" fontId="12" fillId="9" borderId="1" xfId="0" applyNumberFormat="1" applyFont="1" applyFill="1" applyBorder="1" applyAlignment="1">
      <alignment vertical="top" wrapText="1"/>
    </xf>
    <xf numFmtId="166" fontId="9" fillId="9" borderId="8" xfId="0" applyNumberFormat="1" applyFont="1" applyFill="1" applyBorder="1" applyAlignment="1">
      <alignment vertical="top" wrapText="1"/>
    </xf>
    <xf numFmtId="49" fontId="6" fillId="5" borderId="0" xfId="6" applyNumberFormat="1" applyFont="1" applyFill="1" applyAlignment="1">
      <alignment horizontal="right"/>
    </xf>
    <xf numFmtId="49" fontId="6" fillId="5" borderId="0" xfId="6" applyNumberFormat="1" applyFont="1" applyFill="1" applyAlignment="1">
      <alignment horizontal="center"/>
    </xf>
    <xf numFmtId="0" fontId="12" fillId="0" borderId="0" xfId="0" applyFont="1" applyAlignment="1">
      <alignment vertical="top" wrapText="1"/>
    </xf>
    <xf numFmtId="0" fontId="24" fillId="5" borderId="1" xfId="0" applyFont="1" applyFill="1" applyBorder="1" applyAlignment="1">
      <alignment vertical="top" wrapText="1"/>
    </xf>
    <xf numFmtId="0" fontId="1" fillId="0" borderId="1" xfId="0" applyFont="1" applyBorder="1" applyAlignment="1" applyProtection="1">
      <alignment vertical="top" wrapText="1"/>
      <protection hidden="1"/>
    </xf>
    <xf numFmtId="0" fontId="21" fillId="0" borderId="0" xfId="0" applyFont="1" applyAlignment="1">
      <alignment horizontal="center" vertical="top" wrapText="1"/>
    </xf>
    <xf numFmtId="0" fontId="21" fillId="0" borderId="0" xfId="0" applyFont="1"/>
    <xf numFmtId="0" fontId="23" fillId="0" borderId="0" xfId="0" applyFont="1"/>
    <xf numFmtId="166" fontId="21" fillId="5" borderId="1" xfId="0" applyNumberFormat="1" applyFont="1" applyFill="1" applyBorder="1" applyAlignment="1">
      <alignment vertical="top"/>
    </xf>
    <xf numFmtId="166" fontId="21" fillId="5" borderId="1" xfId="4" applyNumberFormat="1" applyFont="1" applyFill="1" applyBorder="1" applyAlignment="1">
      <alignment horizontal="right" vertical="top" wrapText="1"/>
    </xf>
    <xf numFmtId="166" fontId="21" fillId="5" borderId="1" xfId="4" applyNumberFormat="1" applyFont="1" applyFill="1" applyBorder="1" applyAlignment="1">
      <alignment vertical="top" wrapText="1"/>
    </xf>
    <xf numFmtId="166" fontId="21" fillId="0" borderId="1" xfId="4" applyNumberFormat="1" applyFont="1" applyBorder="1" applyAlignment="1">
      <alignment vertical="top" wrapText="1"/>
    </xf>
    <xf numFmtId="49" fontId="14" fillId="0" borderId="0" xfId="0" applyNumberFormat="1" applyFont="1" applyAlignment="1">
      <alignment wrapText="1"/>
    </xf>
    <xf numFmtId="0" fontId="21" fillId="0" borderId="0" xfId="4" applyFont="1" applyAlignment="1">
      <alignment vertical="top" wrapText="1"/>
    </xf>
    <xf numFmtId="0" fontId="12" fillId="0" borderId="1" xfId="4" applyFont="1" applyBorder="1" applyAlignment="1">
      <alignment vertical="top" wrapText="1"/>
    </xf>
    <xf numFmtId="49" fontId="21" fillId="0" borderId="1" xfId="4" applyNumberFormat="1" applyFont="1" applyBorder="1" applyAlignment="1">
      <alignment horizontal="right" vertical="top" wrapText="1"/>
    </xf>
    <xf numFmtId="0" fontId="21" fillId="0" borderId="8" xfId="4" applyFont="1" applyBorder="1" applyAlignment="1">
      <alignment vertical="top" wrapText="1"/>
    </xf>
    <xf numFmtId="0" fontId="21" fillId="0" borderId="1" xfId="4" applyFont="1" applyBorder="1" applyAlignment="1">
      <alignment horizontal="center" vertical="top" wrapText="1"/>
    </xf>
    <xf numFmtId="49" fontId="21" fillId="0" borderId="1" xfId="4" applyNumberFormat="1" applyFont="1" applyBorder="1" applyAlignment="1">
      <alignment horizontal="center" vertical="top" wrapText="1"/>
    </xf>
    <xf numFmtId="49" fontId="21" fillId="5" borderId="0" xfId="0" applyNumberFormat="1" applyFont="1" applyFill="1" applyAlignment="1">
      <alignment wrapText="1"/>
    </xf>
    <xf numFmtId="0" fontId="21" fillId="5" borderId="0" xfId="0" applyFont="1" applyFill="1" applyAlignment="1">
      <alignment wrapText="1"/>
    </xf>
    <xf numFmtId="49" fontId="12" fillId="5" borderId="0" xfId="0" applyNumberFormat="1" applyFont="1" applyFill="1" applyAlignment="1">
      <alignment horizontal="center"/>
    </xf>
    <xf numFmtId="0" fontId="12" fillId="5" borderId="0" xfId="0" applyFont="1" applyFill="1" applyAlignment="1">
      <alignment horizontal="center"/>
    </xf>
    <xf numFmtId="49" fontId="25" fillId="0" borderId="1" xfId="0" applyNumberFormat="1" applyFont="1" applyBorder="1" applyAlignment="1">
      <alignment horizontal="left" vertical="top" wrapText="1"/>
    </xf>
    <xf numFmtId="166" fontId="12" fillId="9" borderId="1" xfId="0" applyNumberFormat="1" applyFont="1" applyFill="1" applyBorder="1" applyAlignment="1">
      <alignment vertical="center" wrapText="1"/>
    </xf>
    <xf numFmtId="166" fontId="23" fillId="9" borderId="1" xfId="0" applyNumberFormat="1" applyFont="1" applyFill="1" applyBorder="1" applyAlignment="1">
      <alignment vertical="center" wrapText="1"/>
    </xf>
    <xf numFmtId="0" fontId="1" fillId="5" borderId="0" xfId="0" applyFont="1" applyFill="1" applyAlignment="1">
      <alignment horizontal="left"/>
    </xf>
    <xf numFmtId="0" fontId="17" fillId="0" borderId="0" xfId="0" applyFont="1"/>
    <xf numFmtId="0" fontId="1" fillId="0" borderId="0" xfId="0" applyFont="1" applyAlignment="1">
      <alignment horizontal="left"/>
    </xf>
    <xf numFmtId="49" fontId="26" fillId="0" borderId="1" xfId="0" applyNumberFormat="1" applyFont="1" applyBorder="1" applyAlignment="1">
      <alignment horizontal="center" vertical="top" wrapText="1"/>
    </xf>
    <xf numFmtId="0" fontId="1" fillId="5" borderId="1" xfId="0" applyFont="1" applyFill="1" applyBorder="1" applyAlignment="1">
      <alignment vertical="top" wrapText="1"/>
    </xf>
    <xf numFmtId="0" fontId="2" fillId="5" borderId="1" xfId="0" applyFont="1" applyFill="1" applyBorder="1" applyAlignment="1">
      <alignment horizontal="left" vertical="top" wrapText="1"/>
    </xf>
    <xf numFmtId="0" fontId="21" fillId="0" borderId="0" xfId="0" applyFont="1" applyAlignment="1">
      <alignment wrapText="1"/>
    </xf>
    <xf numFmtId="0" fontId="12" fillId="0" borderId="0" xfId="0" applyFont="1" applyAlignment="1">
      <alignment wrapText="1"/>
    </xf>
    <xf numFmtId="0" fontId="25" fillId="0" borderId="0" xfId="0" applyFont="1" applyAlignment="1">
      <alignment vertical="top" wrapText="1"/>
    </xf>
    <xf numFmtId="0" fontId="25" fillId="5" borderId="1" xfId="0" applyFont="1" applyFill="1" applyBorder="1" applyAlignment="1">
      <alignment horizontal="left" vertical="top" wrapText="1"/>
    </xf>
    <xf numFmtId="0" fontId="23" fillId="0" borderId="0" xfId="0" applyFont="1" applyAlignment="1">
      <alignment wrapText="1"/>
    </xf>
    <xf numFmtId="49" fontId="21" fillId="0" borderId="0" xfId="0" applyNumberFormat="1" applyFont="1" applyAlignment="1">
      <alignment wrapText="1"/>
    </xf>
    <xf numFmtId="166" fontId="6" fillId="6" borderId="1" xfId="4" applyNumberFormat="1" applyFont="1" applyFill="1" applyBorder="1" applyAlignment="1">
      <alignment wrapText="1"/>
    </xf>
    <xf numFmtId="166" fontId="6" fillId="6" borderId="1" xfId="0" applyNumberFormat="1" applyFont="1" applyFill="1" applyBorder="1" applyAlignment="1">
      <alignment vertical="top" wrapText="1"/>
    </xf>
    <xf numFmtId="166" fontId="6" fillId="6" borderId="1" xfId="4" applyNumberFormat="1" applyFont="1" applyFill="1" applyBorder="1" applyAlignment="1">
      <alignment horizontal="right" vertical="top" wrapText="1"/>
    </xf>
    <xf numFmtId="0" fontId="1" fillId="5" borderId="0" xfId="0" applyFont="1" applyFill="1" applyAlignment="1">
      <alignment horizontal="right"/>
    </xf>
    <xf numFmtId="166" fontId="12" fillId="6" borderId="1" xfId="4" applyNumberFormat="1" applyFont="1" applyFill="1" applyBorder="1" applyAlignment="1">
      <alignment wrapText="1"/>
    </xf>
    <xf numFmtId="0" fontId="1" fillId="0" borderId="0" xfId="0" applyFont="1" applyAlignment="1">
      <alignment horizontal="center" vertical="top" wrapText="1"/>
    </xf>
    <xf numFmtId="49" fontId="21" fillId="0" borderId="1" xfId="0" applyNumberFormat="1" applyFont="1" applyBorder="1" applyAlignment="1">
      <alignment horizontal="left" vertical="top" wrapText="1"/>
    </xf>
    <xf numFmtId="49" fontId="1" fillId="5" borderId="1" xfId="0" applyNumberFormat="1" applyFont="1" applyFill="1" applyBorder="1" applyAlignment="1">
      <alignment horizontal="right" vertical="top" wrapText="1"/>
    </xf>
    <xf numFmtId="49" fontId="21" fillId="0" borderId="1" xfId="0" applyNumberFormat="1" applyFont="1" applyBorder="1" applyAlignment="1">
      <alignment vertical="top" wrapText="1"/>
    </xf>
    <xf numFmtId="0" fontId="1" fillId="5" borderId="0" xfId="0" applyFont="1" applyFill="1" applyAlignment="1">
      <alignment horizontal="center"/>
    </xf>
    <xf numFmtId="165" fontId="6" fillId="5" borderId="1" xfId="0" applyNumberFormat="1" applyFont="1" applyFill="1" applyBorder="1" applyAlignment="1">
      <alignment horizontal="left" vertical="top" wrapText="1"/>
    </xf>
    <xf numFmtId="0" fontId="1" fillId="5" borderId="2" xfId="0" applyFont="1" applyFill="1" applyBorder="1" applyAlignment="1">
      <alignment horizontal="left" vertical="top" wrapText="1"/>
    </xf>
    <xf numFmtId="0" fontId="21" fillId="5" borderId="1" xfId="4" applyFont="1" applyFill="1" applyBorder="1" applyAlignment="1">
      <alignment vertical="top" wrapText="1"/>
    </xf>
    <xf numFmtId="166" fontId="1" fillId="5" borderId="1" xfId="0" applyNumberFormat="1" applyFont="1" applyFill="1" applyBorder="1" applyAlignment="1">
      <alignment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0" borderId="1" xfId="0" applyFont="1" applyBorder="1" applyAlignment="1">
      <alignment horizontal="center" vertical="top" wrapText="1"/>
    </xf>
    <xf numFmtId="0" fontId="1" fillId="5" borderId="2" xfId="0" applyFont="1" applyFill="1" applyBorder="1" applyAlignment="1">
      <alignment vertical="top" wrapText="1"/>
    </xf>
    <xf numFmtId="0" fontId="1" fillId="0" borderId="1" xfId="0" applyFont="1" applyBorder="1" applyAlignment="1">
      <alignment vertical="top" wrapText="1"/>
    </xf>
    <xf numFmtId="0" fontId="21" fillId="5" borderId="1" xfId="0" applyFont="1" applyFill="1" applyBorder="1" applyAlignment="1">
      <alignment vertical="top" wrapText="1"/>
    </xf>
    <xf numFmtId="0" fontId="21" fillId="5" borderId="1" xfId="0" applyFont="1" applyFill="1" applyBorder="1" applyAlignment="1">
      <alignment horizontal="center" vertical="top" wrapText="1"/>
    </xf>
    <xf numFmtId="49" fontId="6" fillId="9" borderId="1" xfId="0" applyNumberFormat="1" applyFont="1" applyFill="1" applyBorder="1" applyAlignment="1">
      <alignment horizontal="center" vertical="top" wrapText="1"/>
    </xf>
    <xf numFmtId="166" fontId="12" fillId="6" borderId="1" xfId="0" applyNumberFormat="1" applyFont="1" applyFill="1" applyBorder="1" applyAlignment="1">
      <alignment horizontal="right" vertical="top" wrapText="1"/>
    </xf>
    <xf numFmtId="0" fontId="28" fillId="0" borderId="0" xfId="0" applyFont="1" applyAlignment="1">
      <alignment wrapText="1"/>
    </xf>
    <xf numFmtId="0" fontId="29" fillId="0" borderId="0" xfId="0" applyFont="1" applyAlignment="1">
      <alignment wrapText="1"/>
    </xf>
    <xf numFmtId="0" fontId="29" fillId="0" borderId="1" xfId="0" applyFont="1" applyBorder="1" applyAlignment="1">
      <alignment wrapText="1"/>
    </xf>
    <xf numFmtId="0" fontId="28" fillId="5" borderId="0" xfId="0" applyFont="1" applyFill="1" applyAlignment="1">
      <alignment wrapText="1"/>
    </xf>
    <xf numFmtId="166" fontId="1" fillId="5" borderId="9" xfId="0" applyNumberFormat="1" applyFont="1" applyFill="1" applyBorder="1" applyAlignment="1">
      <alignment vertical="top" wrapText="1"/>
    </xf>
    <xf numFmtId="166" fontId="4" fillId="8" borderId="1" xfId="0" applyNumberFormat="1" applyFont="1" applyFill="1" applyBorder="1" applyAlignment="1">
      <alignment vertical="top" wrapText="1"/>
    </xf>
    <xf numFmtId="166" fontId="9" fillId="8" borderId="1" xfId="4" applyNumberFormat="1" applyFont="1" applyFill="1" applyBorder="1" applyAlignment="1">
      <alignment wrapText="1"/>
    </xf>
    <xf numFmtId="166" fontId="22" fillId="6" borderId="1" xfId="4" applyNumberFormat="1" applyFont="1" applyFill="1" applyBorder="1" applyAlignment="1">
      <alignment vertical="top" wrapText="1"/>
    </xf>
    <xf numFmtId="166" fontId="14" fillId="0" borderId="1" xfId="0" applyNumberFormat="1" applyFont="1" applyBorder="1" applyAlignment="1">
      <alignment wrapText="1"/>
    </xf>
    <xf numFmtId="166" fontId="12" fillId="6" borderId="1" xfId="4" applyNumberFormat="1" applyFont="1" applyFill="1" applyBorder="1" applyAlignment="1">
      <alignment vertical="top" wrapText="1"/>
    </xf>
    <xf numFmtId="166" fontId="21" fillId="5" borderId="6" xfId="4" applyNumberFormat="1" applyFont="1" applyFill="1" applyBorder="1" applyAlignment="1">
      <alignment vertical="top" wrapText="1"/>
    </xf>
    <xf numFmtId="0" fontId="11" fillId="0" borderId="0" xfId="0" applyFont="1"/>
    <xf numFmtId="0" fontId="4" fillId="0" borderId="0" xfId="0" applyFont="1" applyAlignment="1">
      <alignment horizontal="right"/>
    </xf>
    <xf numFmtId="0" fontId="28" fillId="0" borderId="0" xfId="0" applyFont="1" applyAlignment="1">
      <alignment horizontal="left" vertical="top" wrapText="1"/>
    </xf>
    <xf numFmtId="49" fontId="12" fillId="6" borderId="1" xfId="0" applyNumberFormat="1" applyFont="1" applyFill="1" applyBorder="1" applyAlignment="1">
      <alignment horizontal="center" vertical="center" wrapText="1"/>
    </xf>
    <xf numFmtId="0" fontId="12" fillId="0" borderId="1" xfId="0" applyFont="1" applyBorder="1" applyAlignment="1">
      <alignment horizontal="center" vertical="top" wrapText="1"/>
    </xf>
    <xf numFmtId="0" fontId="31" fillId="0" borderId="0" xfId="0" applyFont="1"/>
    <xf numFmtId="0" fontId="1" fillId="5" borderId="1" xfId="0" applyFont="1" applyFill="1" applyBorder="1" applyAlignment="1" applyProtection="1">
      <alignment vertical="top" wrapText="1"/>
      <protection hidden="1"/>
    </xf>
    <xf numFmtId="0" fontId="1" fillId="5" borderId="8" xfId="0"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vertical="top" wrapText="1"/>
    </xf>
    <xf numFmtId="49" fontId="6" fillId="5"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49" fontId="9"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49" fontId="1" fillId="0" borderId="2" xfId="0" applyNumberFormat="1" applyFont="1" applyBorder="1" applyAlignment="1">
      <alignment horizontal="center" vertical="top" wrapText="1"/>
    </xf>
    <xf numFmtId="0" fontId="21" fillId="5" borderId="2" xfId="0" applyFont="1" applyFill="1" applyBorder="1" applyAlignment="1">
      <alignment horizontal="center" vertical="top" wrapText="1"/>
    </xf>
    <xf numFmtId="49" fontId="21" fillId="5" borderId="1" xfId="0" applyNumberFormat="1" applyFont="1" applyFill="1" applyBorder="1" applyAlignment="1">
      <alignment horizontal="right" vertical="top" wrapText="1"/>
    </xf>
    <xf numFmtId="49" fontId="21" fillId="5" borderId="1" xfId="0" applyNumberFormat="1" applyFont="1" applyFill="1" applyBorder="1" applyAlignment="1">
      <alignment horizontal="center" vertical="top" wrapText="1"/>
    </xf>
    <xf numFmtId="49" fontId="12" fillId="0" borderId="1" xfId="0" applyNumberFormat="1" applyFont="1" applyBorder="1" applyAlignment="1">
      <alignment horizontal="left" vertical="top" wrapText="1"/>
    </xf>
    <xf numFmtId="0" fontId="21" fillId="5" borderId="1" xfId="0" applyFont="1" applyFill="1" applyBorder="1" applyAlignment="1">
      <alignment horizontal="left" vertical="top" wrapText="1"/>
    </xf>
    <xf numFmtId="49" fontId="21" fillId="5" borderId="2" xfId="0" applyNumberFormat="1" applyFont="1" applyFill="1" applyBorder="1" applyAlignment="1">
      <alignment horizontal="center" vertical="top" wrapText="1"/>
    </xf>
    <xf numFmtId="0" fontId="21" fillId="5" borderId="2" xfId="0" applyFont="1" applyFill="1" applyBorder="1" applyAlignment="1">
      <alignment horizontal="left" vertical="top" wrapText="1"/>
    </xf>
    <xf numFmtId="0" fontId="21" fillId="5" borderId="8" xfId="0" applyFont="1" applyFill="1" applyBorder="1" applyAlignment="1">
      <alignment horizontal="left" vertical="top" wrapText="1"/>
    </xf>
    <xf numFmtId="49" fontId="21" fillId="5" borderId="1" xfId="0" applyNumberFormat="1" applyFont="1" applyFill="1" applyBorder="1" applyAlignment="1">
      <alignment horizontal="left" vertical="top" wrapText="1"/>
    </xf>
    <xf numFmtId="49" fontId="21" fillId="5" borderId="1" xfId="0" applyNumberFormat="1" applyFont="1" applyFill="1" applyBorder="1" applyAlignment="1">
      <alignment vertical="top" wrapText="1"/>
    </xf>
    <xf numFmtId="0" fontId="1" fillId="5" borderId="2" xfId="0" applyFont="1" applyFill="1" applyBorder="1" applyAlignment="1">
      <alignment horizontal="center" vertical="top" wrapText="1"/>
    </xf>
    <xf numFmtId="0" fontId="1" fillId="5" borderId="1" xfId="0" applyFont="1" applyFill="1" applyBorder="1" applyAlignment="1">
      <alignment horizontal="center" vertical="top" wrapText="1"/>
    </xf>
    <xf numFmtId="49" fontId="1" fillId="0" borderId="1" xfId="0" applyNumberFormat="1" applyFont="1" applyBorder="1" applyAlignment="1">
      <alignment vertical="top" wrapText="1"/>
    </xf>
    <xf numFmtId="0" fontId="1" fillId="0" borderId="2" xfId="0" applyFont="1" applyBorder="1" applyAlignment="1">
      <alignment horizontal="left" vertical="top" wrapText="1"/>
    </xf>
    <xf numFmtId="49" fontId="6" fillId="0" borderId="1" xfId="0" applyNumberFormat="1" applyFont="1" applyBorder="1" applyAlignment="1">
      <alignment horizontal="left" vertical="top" wrapText="1"/>
    </xf>
    <xf numFmtId="49" fontId="21" fillId="0" borderId="1" xfId="0" applyNumberFormat="1" applyFont="1" applyBorder="1" applyAlignment="1">
      <alignment horizontal="center" vertical="top" wrapText="1"/>
    </xf>
    <xf numFmtId="0" fontId="21" fillId="0" borderId="1" xfId="0" applyFont="1" applyBorder="1" applyAlignment="1">
      <alignment horizontal="left" vertical="top" wrapText="1"/>
    </xf>
    <xf numFmtId="49" fontId="21" fillId="0" borderId="1" xfId="0" applyNumberFormat="1" applyFont="1" applyBorder="1" applyAlignment="1">
      <alignment horizontal="right" vertical="top" wrapText="1"/>
    </xf>
    <xf numFmtId="0" fontId="21" fillId="0" borderId="1" xfId="0" applyFont="1" applyBorder="1" applyAlignment="1">
      <alignment horizontal="center" vertical="top" wrapText="1"/>
    </xf>
    <xf numFmtId="49" fontId="21" fillId="0" borderId="2" xfId="0" applyNumberFormat="1" applyFont="1" applyBorder="1" applyAlignment="1">
      <alignment horizontal="center" vertical="top" wrapText="1"/>
    </xf>
    <xf numFmtId="166" fontId="21" fillId="0" borderId="1" xfId="4" applyNumberFormat="1" applyFont="1" applyBorder="1" applyAlignment="1">
      <alignment horizontal="right" vertical="top" wrapText="1"/>
    </xf>
    <xf numFmtId="0" fontId="21" fillId="0" borderId="1" xfId="0" applyFont="1" applyBorder="1" applyAlignment="1">
      <alignment vertical="top" wrapText="1"/>
    </xf>
    <xf numFmtId="0" fontId="21" fillId="0" borderId="1" xfId="4" applyFont="1" applyBorder="1" applyAlignment="1">
      <alignment vertical="top" wrapText="1"/>
    </xf>
    <xf numFmtId="49" fontId="9" fillId="0" borderId="1" xfId="6" applyNumberFormat="1" applyFont="1" applyBorder="1" applyAlignment="1">
      <alignment horizontal="right" vertical="top" wrapText="1"/>
    </xf>
    <xf numFmtId="49" fontId="6" fillId="0" borderId="1" xfId="6" applyNumberFormat="1" applyFont="1" applyBorder="1" applyAlignment="1">
      <alignment horizontal="right" vertical="top" wrapText="1"/>
    </xf>
    <xf numFmtId="0" fontId="4" fillId="0" borderId="0" xfId="0" applyFont="1" applyAlignment="1">
      <alignment horizontal="center" vertical="center"/>
    </xf>
    <xf numFmtId="49" fontId="21" fillId="2" borderId="1" xfId="0" applyNumberFormat="1" applyFont="1" applyFill="1" applyBorder="1" applyAlignment="1">
      <alignment horizontal="left" vertical="top" wrapText="1"/>
    </xf>
    <xf numFmtId="49" fontId="21" fillId="2" borderId="1" xfId="0" applyNumberFormat="1" applyFont="1" applyFill="1" applyBorder="1" applyAlignment="1">
      <alignment vertical="top" wrapText="1"/>
    </xf>
    <xf numFmtId="166" fontId="12" fillId="9" borderId="1" xfId="0" applyNumberFormat="1" applyFont="1" applyFill="1" applyBorder="1" applyAlignment="1">
      <alignment horizontal="right" vertical="top" wrapText="1"/>
    </xf>
    <xf numFmtId="165" fontId="21" fillId="0" borderId="1" xfId="0" applyNumberFormat="1" applyFont="1" applyBorder="1" applyAlignment="1">
      <alignment vertical="top" wrapText="1"/>
    </xf>
    <xf numFmtId="49" fontId="12" fillId="4" borderId="1" xfId="0" applyNumberFormat="1" applyFont="1" applyFill="1" applyBorder="1" applyAlignment="1">
      <alignment horizontal="left" vertical="top" wrapText="1"/>
    </xf>
    <xf numFmtId="49" fontId="21" fillId="4" borderId="1" xfId="0" applyNumberFormat="1" applyFont="1" applyFill="1" applyBorder="1" applyAlignment="1">
      <alignment vertical="top" wrapText="1"/>
    </xf>
    <xf numFmtId="49" fontId="21" fillId="0" borderId="0" xfId="0" applyNumberFormat="1" applyFont="1" applyAlignment="1">
      <alignment vertical="top" wrapText="1"/>
    </xf>
    <xf numFmtId="49" fontId="21" fillId="0" borderId="0" xfId="0" applyNumberFormat="1" applyFont="1" applyAlignment="1">
      <alignment horizontal="right" vertical="top" wrapText="1"/>
    </xf>
    <xf numFmtId="49" fontId="21" fillId="0" borderId="0" xfId="0" applyNumberFormat="1" applyFont="1" applyAlignment="1">
      <alignment horizontal="left" vertical="top" wrapText="1"/>
    </xf>
    <xf numFmtId="0" fontId="12" fillId="0" borderId="0" xfId="0" applyFont="1" applyAlignment="1">
      <alignment horizontal="center" vertical="center" wrapText="1"/>
    </xf>
    <xf numFmtId="0" fontId="12" fillId="0" borderId="0" xfId="0" applyFont="1" applyAlignment="1">
      <alignment horizontal="right" vertical="center" wrapText="1"/>
    </xf>
    <xf numFmtId="0" fontId="12" fillId="0" borderId="0" xfId="0" applyFont="1" applyAlignment="1">
      <alignment horizontal="left" vertical="center" wrapText="1"/>
    </xf>
    <xf numFmtId="49" fontId="25" fillId="5" borderId="1" xfId="0" applyNumberFormat="1" applyFont="1" applyFill="1" applyBorder="1" applyAlignment="1">
      <alignment vertical="top" wrapText="1"/>
    </xf>
    <xf numFmtId="49" fontId="32" fillId="5" borderId="1" xfId="0" applyNumberFormat="1" applyFont="1" applyFill="1" applyBorder="1" applyAlignment="1">
      <alignment horizontal="right" vertical="top" wrapText="1"/>
    </xf>
    <xf numFmtId="49" fontId="21" fillId="5" borderId="2" xfId="0" applyNumberFormat="1" applyFont="1" applyFill="1" applyBorder="1" applyAlignment="1">
      <alignment horizontal="right" vertical="top" wrapText="1"/>
    </xf>
    <xf numFmtId="3" fontId="21" fillId="0" borderId="1" xfId="0" applyNumberFormat="1" applyFont="1" applyBorder="1" applyAlignment="1">
      <alignment horizontal="center" vertical="top" wrapText="1"/>
    </xf>
    <xf numFmtId="166" fontId="21" fillId="0" borderId="0" xfId="0" applyNumberFormat="1" applyFont="1" applyAlignment="1">
      <alignment horizontal="center" vertical="top" wrapText="1"/>
    </xf>
    <xf numFmtId="166" fontId="21" fillId="0" borderId="1" xfId="4" applyNumberFormat="1" applyFont="1" applyBorder="1" applyAlignment="1">
      <alignment wrapText="1"/>
    </xf>
    <xf numFmtId="49" fontId="6" fillId="0" borderId="3" xfId="0" applyNumberFormat="1" applyFont="1" applyBorder="1" applyAlignment="1">
      <alignment vertical="top" wrapText="1"/>
    </xf>
    <xf numFmtId="1" fontId="1" fillId="0" borderId="1" xfId="0" applyNumberFormat="1" applyFont="1" applyBorder="1" applyAlignment="1">
      <alignment horizontal="center" vertical="top" wrapText="1"/>
    </xf>
    <xf numFmtId="49" fontId="6" fillId="0" borderId="5" xfId="0" applyNumberFormat="1" applyFont="1" applyBorder="1" applyAlignment="1">
      <alignment vertical="top" wrapText="1"/>
    </xf>
    <xf numFmtId="1" fontId="1" fillId="5" borderId="1" xfId="0" applyNumberFormat="1" applyFont="1" applyFill="1" applyBorder="1" applyAlignment="1">
      <alignment horizontal="center" vertical="top" wrapText="1"/>
    </xf>
    <xf numFmtId="49" fontId="1" fillId="0" borderId="7" xfId="0" applyNumberFormat="1" applyFont="1" applyBorder="1" applyAlignment="1">
      <alignment horizontal="center" vertical="top" wrapText="1"/>
    </xf>
    <xf numFmtId="49" fontId="1" fillId="0" borderId="3" xfId="0" applyNumberFormat="1" applyFont="1" applyBorder="1" applyAlignment="1">
      <alignment vertical="top" wrapText="1"/>
    </xf>
    <xf numFmtId="49" fontId="1" fillId="2" borderId="3" xfId="0" applyNumberFormat="1" applyFont="1" applyFill="1" applyBorder="1" applyAlignment="1">
      <alignment vertical="top" wrapText="1"/>
    </xf>
    <xf numFmtId="49" fontId="1" fillId="2" borderId="1" xfId="0" applyNumberFormat="1" applyFont="1" applyFill="1" applyBorder="1" applyAlignment="1">
      <alignment vertical="top" wrapText="1"/>
    </xf>
    <xf numFmtId="49" fontId="1" fillId="0" borderId="3" xfId="0" applyNumberFormat="1" applyFont="1" applyBorder="1" applyAlignment="1">
      <alignment horizontal="left" vertical="top" wrapText="1"/>
    </xf>
    <xf numFmtId="49" fontId="1" fillId="0" borderId="7" xfId="0" applyNumberFormat="1" applyFont="1" applyBorder="1" applyAlignment="1">
      <alignment horizontal="left" vertical="top" wrapText="1"/>
    </xf>
    <xf numFmtId="49" fontId="1" fillId="0" borderId="5" xfId="0" applyNumberFormat="1" applyFont="1" applyBorder="1" applyAlignment="1">
      <alignment vertical="top" wrapText="1"/>
    </xf>
    <xf numFmtId="166" fontId="6" fillId="7" borderId="1" xfId="0" applyNumberFormat="1" applyFont="1" applyFill="1" applyBorder="1" applyAlignment="1">
      <alignment horizontal="right" vertical="top" wrapText="1"/>
    </xf>
    <xf numFmtId="166" fontId="1" fillId="0" borderId="0" xfId="0" applyNumberFormat="1" applyFont="1" applyAlignment="1">
      <alignment horizontal="center" vertical="top" wrapText="1"/>
    </xf>
    <xf numFmtId="0" fontId="1" fillId="5" borderId="0" xfId="0" applyFont="1" applyFill="1" applyAlignment="1">
      <alignment horizontal="center" vertical="top" wrapText="1"/>
    </xf>
    <xf numFmtId="165" fontId="1" fillId="5" borderId="0" xfId="0" applyNumberFormat="1" applyFont="1" applyFill="1" applyAlignment="1">
      <alignment horizontal="center" vertical="top" wrapText="1"/>
    </xf>
    <xf numFmtId="166" fontId="23" fillId="6" borderId="1" xfId="4" applyNumberFormat="1" applyFont="1" applyFill="1" applyBorder="1" applyAlignment="1">
      <alignment vertical="top" wrapText="1"/>
    </xf>
    <xf numFmtId="49" fontId="1" fillId="11" borderId="1" xfId="0" applyNumberFormat="1" applyFont="1" applyFill="1" applyBorder="1" applyAlignment="1">
      <alignment horizontal="left" vertical="top" wrapText="1"/>
    </xf>
    <xf numFmtId="0" fontId="1" fillId="11" borderId="1" xfId="0" applyFont="1" applyFill="1" applyBorder="1" applyAlignment="1">
      <alignment horizontal="left" vertical="top" wrapText="1"/>
    </xf>
    <xf numFmtId="166" fontId="1" fillId="5" borderId="0" xfId="0" applyNumberFormat="1" applyFont="1" applyFill="1" applyAlignment="1">
      <alignment horizontal="left" vertical="top" wrapText="1"/>
    </xf>
    <xf numFmtId="0" fontId="1" fillId="0" borderId="0" xfId="0" applyFont="1" applyAlignment="1">
      <alignment wrapText="1"/>
    </xf>
    <xf numFmtId="0" fontId="7" fillId="0" borderId="0" xfId="0" applyFont="1"/>
    <xf numFmtId="49" fontId="6" fillId="0" borderId="1" xfId="0" applyNumberFormat="1" applyFont="1" applyBorder="1" applyAlignment="1">
      <alignment horizontal="right" vertical="top" wrapText="1"/>
    </xf>
    <xf numFmtId="49" fontId="6" fillId="5" borderId="0" xfId="0" applyNumberFormat="1" applyFont="1" applyFill="1" applyAlignment="1">
      <alignment vertical="top" wrapText="1"/>
    </xf>
    <xf numFmtId="166" fontId="9" fillId="6" borderId="1" xfId="0" applyNumberFormat="1" applyFont="1" applyFill="1" applyBorder="1" applyAlignment="1">
      <alignment horizontal="right" vertical="top" wrapText="1"/>
    </xf>
    <xf numFmtId="49" fontId="12" fillId="5" borderId="0" xfId="0" applyNumberFormat="1" applyFont="1" applyFill="1" applyAlignment="1">
      <alignment horizontal="center" vertical="center" wrapText="1"/>
    </xf>
    <xf numFmtId="49" fontId="21" fillId="0" borderId="0" xfId="0" applyNumberFormat="1" applyFont="1" applyAlignment="1">
      <alignment horizontal="center" vertical="top" wrapText="1"/>
    </xf>
    <xf numFmtId="49" fontId="12" fillId="0" borderId="0" xfId="0" applyNumberFormat="1" applyFont="1" applyAlignment="1">
      <alignment horizontal="center" vertical="top"/>
    </xf>
    <xf numFmtId="0" fontId="21" fillId="5" borderId="1" xfId="4" applyFont="1" applyFill="1" applyBorder="1" applyAlignment="1">
      <alignment horizontal="left" vertical="top" wrapText="1"/>
    </xf>
    <xf numFmtId="49" fontId="21" fillId="5" borderId="1" xfId="0" applyNumberFormat="1" applyFont="1" applyFill="1" applyBorder="1" applyAlignment="1">
      <alignment horizontal="center" vertical="top"/>
    </xf>
    <xf numFmtId="166" fontId="9" fillId="9" borderId="1" xfId="0" applyNumberFormat="1" applyFont="1" applyFill="1" applyBorder="1" applyAlignment="1">
      <alignment horizontal="right" vertical="top" wrapText="1"/>
    </xf>
    <xf numFmtId="166" fontId="3" fillId="5" borderId="1" xfId="0" applyNumberFormat="1" applyFont="1" applyFill="1" applyBorder="1" applyAlignment="1">
      <alignment vertical="top" wrapText="1"/>
    </xf>
    <xf numFmtId="166" fontId="2" fillId="2" borderId="0" xfId="0" applyNumberFormat="1" applyFont="1" applyFill="1" applyAlignment="1">
      <alignment horizontal="left" vertical="top" wrapText="1"/>
    </xf>
    <xf numFmtId="0" fontId="21" fillId="5" borderId="1" xfId="4" applyFont="1" applyFill="1" applyBorder="1" applyAlignment="1">
      <alignment horizontal="center" vertical="top" wrapText="1"/>
    </xf>
    <xf numFmtId="166" fontId="21" fillId="0" borderId="0" xfId="4" applyNumberFormat="1" applyFont="1" applyAlignment="1">
      <alignment horizontal="left" vertical="top" wrapText="1"/>
    </xf>
    <xf numFmtId="0" fontId="1" fillId="0" borderId="1" xfId="6" applyBorder="1" applyAlignment="1">
      <alignment horizontal="left" vertical="top" wrapText="1"/>
    </xf>
    <xf numFmtId="0" fontId="1" fillId="5" borderId="1" xfId="6" applyFill="1" applyBorder="1" applyAlignment="1">
      <alignment vertical="top" wrapText="1"/>
    </xf>
    <xf numFmtId="49" fontId="1" fillId="0" borderId="1" xfId="6" applyNumberFormat="1" applyBorder="1" applyAlignment="1">
      <alignment horizontal="right" vertical="top" wrapText="1"/>
    </xf>
    <xf numFmtId="0" fontId="1" fillId="5" borderId="1" xfId="6" applyFill="1" applyBorder="1" applyAlignment="1">
      <alignment horizontal="left" vertical="top" wrapText="1"/>
    </xf>
    <xf numFmtId="49" fontId="1" fillId="0" borderId="1" xfId="6" applyNumberFormat="1" applyBorder="1" applyAlignment="1">
      <alignment horizontal="left" vertical="top" wrapText="1"/>
    </xf>
    <xf numFmtId="49" fontId="1" fillId="5" borderId="1" xfId="6" applyNumberFormat="1" applyFill="1" applyBorder="1" applyAlignment="1">
      <alignment horizontal="left" vertical="top" wrapText="1"/>
    </xf>
    <xf numFmtId="49" fontId="1" fillId="0" borderId="1" xfId="6" applyNumberFormat="1" applyBorder="1" applyAlignment="1">
      <alignment vertical="top" wrapText="1"/>
    </xf>
    <xf numFmtId="166" fontId="1" fillId="5" borderId="1" xfId="6" applyNumberFormat="1" applyFill="1" applyBorder="1" applyAlignment="1">
      <alignment horizontal="right" vertical="top" wrapText="1"/>
    </xf>
    <xf numFmtId="166" fontId="1" fillId="0" borderId="0" xfId="6" applyNumberFormat="1" applyAlignment="1">
      <alignment horizontal="left" vertical="top" wrapText="1"/>
    </xf>
    <xf numFmtId="49" fontId="36" fillId="5" borderId="1" xfId="0" applyNumberFormat="1" applyFont="1" applyFill="1" applyBorder="1" applyAlignment="1">
      <alignment horizontal="center" vertical="top" wrapText="1"/>
    </xf>
    <xf numFmtId="0" fontId="36" fillId="5" borderId="1" xfId="0" applyFont="1" applyFill="1" applyBorder="1" applyAlignment="1">
      <alignment horizontal="left" vertical="top" wrapText="1"/>
    </xf>
    <xf numFmtId="166" fontId="36" fillId="5" borderId="1" xfId="0" applyNumberFormat="1" applyFont="1" applyFill="1" applyBorder="1" applyAlignment="1">
      <alignment vertical="top" wrapText="1"/>
    </xf>
    <xf numFmtId="49" fontId="1" fillId="5" borderId="1" xfId="6" applyNumberFormat="1" applyFill="1" applyBorder="1" applyAlignment="1">
      <alignment horizontal="right" vertical="top" wrapText="1"/>
    </xf>
    <xf numFmtId="49" fontId="9" fillId="5" borderId="1" xfId="6" applyNumberFormat="1" applyFont="1" applyFill="1" applyBorder="1" applyAlignment="1">
      <alignment horizontal="right" vertical="top" wrapText="1"/>
    </xf>
    <xf numFmtId="0" fontId="21" fillId="5" borderId="8" xfId="4" applyFont="1" applyFill="1" applyBorder="1" applyAlignment="1">
      <alignment horizontal="left" vertical="top" wrapText="1"/>
    </xf>
    <xf numFmtId="49" fontId="21" fillId="5" borderId="2" xfId="4" applyNumberFormat="1" applyFont="1" applyFill="1" applyBorder="1" applyAlignment="1">
      <alignment horizontal="center" vertical="top" wrapText="1"/>
    </xf>
    <xf numFmtId="0" fontId="21" fillId="5" borderId="2" xfId="4" applyFont="1" applyFill="1" applyBorder="1" applyAlignment="1">
      <alignment horizontal="center" vertical="top" wrapText="1"/>
    </xf>
    <xf numFmtId="49" fontId="36" fillId="5" borderId="1" xfId="0" applyNumberFormat="1" applyFont="1" applyFill="1" applyBorder="1" applyAlignment="1">
      <alignment horizontal="left" vertical="top" wrapText="1"/>
    </xf>
    <xf numFmtId="49" fontId="36" fillId="5" borderId="1" xfId="0" applyNumberFormat="1" applyFont="1" applyFill="1" applyBorder="1" applyAlignment="1">
      <alignment vertical="top" wrapText="1"/>
    </xf>
    <xf numFmtId="166" fontId="36" fillId="5" borderId="1" xfId="0" applyNumberFormat="1" applyFont="1" applyFill="1" applyBorder="1" applyAlignment="1">
      <alignment vertical="top"/>
    </xf>
    <xf numFmtId="165" fontId="1" fillId="2"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166" fontId="25" fillId="5" borderId="1" xfId="0" applyNumberFormat="1" applyFont="1" applyFill="1" applyBorder="1" applyAlignment="1">
      <alignment horizontal="right" vertical="top" wrapText="1"/>
    </xf>
    <xf numFmtId="49" fontId="25" fillId="5" borderId="1" xfId="0" applyNumberFormat="1" applyFont="1" applyFill="1" applyBorder="1" applyAlignment="1">
      <alignment horizontal="left" vertical="top" wrapText="1"/>
    </xf>
    <xf numFmtId="0" fontId="21" fillId="5" borderId="1" xfId="0" quotePrefix="1" applyFont="1" applyFill="1" applyBorder="1" applyAlignment="1">
      <alignment horizontal="center" vertical="top" wrapText="1"/>
    </xf>
    <xf numFmtId="49" fontId="21" fillId="5" borderId="1" xfId="0" quotePrefix="1" applyNumberFormat="1" applyFont="1" applyFill="1" applyBorder="1" applyAlignment="1">
      <alignment horizontal="center" vertical="top" wrapText="1"/>
    </xf>
    <xf numFmtId="16" fontId="21" fillId="5" borderId="1" xfId="0" quotePrefix="1" applyNumberFormat="1" applyFont="1" applyFill="1" applyBorder="1" applyAlignment="1">
      <alignment horizontal="center" vertical="top" wrapText="1"/>
    </xf>
    <xf numFmtId="166" fontId="34" fillId="0" borderId="0" xfId="0" applyNumberFormat="1" applyFont="1" applyAlignment="1">
      <alignment horizontal="left" vertical="top" wrapText="1"/>
    </xf>
    <xf numFmtId="49" fontId="35" fillId="0" borderId="1" xfId="0" applyNumberFormat="1" applyFont="1" applyBorder="1" applyAlignment="1">
      <alignment vertical="top" wrapText="1"/>
    </xf>
    <xf numFmtId="49" fontId="35" fillId="0" borderId="1" xfId="0" applyNumberFormat="1" applyFont="1" applyBorder="1" applyAlignment="1">
      <alignment horizontal="left" vertical="top" wrapText="1"/>
    </xf>
    <xf numFmtId="166" fontId="35" fillId="5" borderId="1" xfId="0" applyNumberFormat="1" applyFont="1" applyFill="1" applyBorder="1" applyAlignment="1">
      <alignment horizontal="right" vertical="top" wrapText="1"/>
    </xf>
    <xf numFmtId="49" fontId="35" fillId="0" borderId="1" xfId="0" applyNumberFormat="1" applyFont="1" applyBorder="1" applyAlignment="1">
      <alignment horizontal="center" vertical="top" wrapText="1"/>
    </xf>
    <xf numFmtId="0" fontId="21" fillId="5" borderId="8" xfId="4" applyFont="1" applyFill="1" applyBorder="1" applyAlignment="1">
      <alignment vertical="top" wrapText="1"/>
    </xf>
    <xf numFmtId="166" fontId="1" fillId="5" borderId="1" xfId="0" applyNumberFormat="1" applyFont="1" applyFill="1" applyBorder="1" applyAlignment="1">
      <alignment horizontal="right" vertical="top"/>
    </xf>
    <xf numFmtId="49" fontId="20" fillId="5" borderId="2" xfId="0" applyNumberFormat="1" applyFont="1" applyFill="1" applyBorder="1" applyAlignment="1">
      <alignment horizontal="center" vertical="top" wrapText="1"/>
    </xf>
    <xf numFmtId="0" fontId="6" fillId="5" borderId="14" xfId="0" applyFont="1" applyFill="1" applyBorder="1" applyAlignment="1">
      <alignment horizontal="center" vertical="center" wrapText="1"/>
    </xf>
    <xf numFmtId="0" fontId="3" fillId="5" borderId="0" xfId="0" applyFont="1" applyFill="1" applyAlignment="1">
      <alignment horizontal="center" vertical="center" wrapText="1"/>
    </xf>
    <xf numFmtId="166" fontId="1" fillId="5" borderId="1" xfId="1" applyNumberFormat="1" applyFont="1" applyFill="1" applyBorder="1" applyAlignment="1">
      <alignment horizontal="right" vertical="top"/>
    </xf>
    <xf numFmtId="166" fontId="1" fillId="5" borderId="2" xfId="0" applyNumberFormat="1" applyFont="1" applyFill="1" applyBorder="1" applyAlignment="1">
      <alignment horizontal="right" vertical="top" wrapText="1"/>
    </xf>
    <xf numFmtId="49" fontId="2" fillId="5" borderId="1" xfId="0" applyNumberFormat="1" applyFont="1" applyFill="1" applyBorder="1" applyAlignment="1">
      <alignment vertical="top" wrapText="1"/>
    </xf>
    <xf numFmtId="165" fontId="1" fillId="5" borderId="1" xfId="0" applyNumberFormat="1" applyFont="1" applyFill="1" applyBorder="1" applyAlignment="1">
      <alignment horizontal="right" vertical="top" wrapText="1"/>
    </xf>
    <xf numFmtId="165" fontId="1" fillId="0" borderId="1" xfId="0" applyNumberFormat="1" applyFont="1" applyBorder="1" applyAlignment="1">
      <alignment horizontal="right" vertical="top" wrapText="1"/>
    </xf>
    <xf numFmtId="49" fontId="2" fillId="0" borderId="1" xfId="0" applyNumberFormat="1" applyFont="1" applyBorder="1" applyAlignment="1">
      <alignment vertical="top" wrapText="1"/>
    </xf>
    <xf numFmtId="165" fontId="1" fillId="0" borderId="1" xfId="0" applyNumberFormat="1" applyFont="1" applyBorder="1" applyAlignment="1">
      <alignment horizontal="left" vertical="top" wrapText="1"/>
    </xf>
    <xf numFmtId="165" fontId="1" fillId="5" borderId="1" xfId="7" applyNumberFormat="1" applyFont="1" applyFill="1" applyBorder="1" applyAlignment="1">
      <alignment horizontal="right" vertical="top" wrapText="1"/>
    </xf>
    <xf numFmtId="166" fontId="1" fillId="5" borderId="1" xfId="7" applyNumberFormat="1" applyFont="1" applyFill="1" applyBorder="1" applyAlignment="1">
      <alignment horizontal="right" vertical="top" wrapText="1"/>
    </xf>
    <xf numFmtId="166" fontId="1" fillId="5" borderId="1" xfId="1" applyNumberFormat="1" applyFont="1" applyFill="1" applyBorder="1" applyAlignment="1">
      <alignment horizontal="right" vertical="top" wrapText="1"/>
    </xf>
    <xf numFmtId="165" fontId="1" fillId="5" borderId="2" xfId="0" applyNumberFormat="1" applyFont="1" applyFill="1" applyBorder="1" applyAlignment="1">
      <alignment horizontal="left" vertical="top" wrapText="1"/>
    </xf>
    <xf numFmtId="166" fontId="6" fillId="10" borderId="1" xfId="0" applyNumberFormat="1" applyFont="1" applyFill="1" applyBorder="1" applyAlignment="1">
      <alignment horizontal="right" vertical="top" wrapText="1"/>
    </xf>
    <xf numFmtId="166" fontId="6" fillId="6" borderId="1" xfId="4" applyNumberFormat="1" applyFont="1" applyFill="1" applyBorder="1" applyAlignment="1">
      <alignment horizontal="right" wrapText="1"/>
    </xf>
    <xf numFmtId="49" fontId="1" fillId="0" borderId="0" xfId="0" applyNumberFormat="1" applyFont="1" applyAlignment="1">
      <alignment wrapText="1"/>
    </xf>
    <xf numFmtId="0" fontId="1" fillId="0" borderId="0" xfId="0" applyFont="1" applyAlignment="1">
      <alignment horizontal="right" wrapText="1"/>
    </xf>
    <xf numFmtId="166" fontId="1" fillId="5" borderId="9" xfId="0" applyNumberFormat="1" applyFont="1" applyFill="1" applyBorder="1" applyAlignment="1">
      <alignment horizontal="right" vertical="top" wrapText="1"/>
    </xf>
    <xf numFmtId="49" fontId="35" fillId="5" borderId="1" xfId="0" applyNumberFormat="1" applyFont="1" applyFill="1" applyBorder="1" applyAlignment="1">
      <alignment horizontal="center" vertical="top" wrapText="1"/>
    </xf>
    <xf numFmtId="49" fontId="35" fillId="5" borderId="1" xfId="0" applyNumberFormat="1" applyFont="1" applyFill="1" applyBorder="1" applyAlignment="1">
      <alignment vertical="top" wrapText="1"/>
    </xf>
    <xf numFmtId="0" fontId="35" fillId="5" borderId="2" xfId="0" applyFont="1" applyFill="1" applyBorder="1" applyAlignment="1">
      <alignment horizontal="center" vertical="top" wrapText="1"/>
    </xf>
    <xf numFmtId="0" fontId="35" fillId="5" borderId="8" xfId="0" applyFont="1" applyFill="1" applyBorder="1" applyAlignment="1">
      <alignment horizontal="center" vertical="top" wrapText="1"/>
    </xf>
    <xf numFmtId="166" fontId="21" fillId="0" borderId="0" xfId="0" applyNumberFormat="1" applyFont="1" applyAlignment="1">
      <alignment horizontal="left" vertical="top" wrapText="1"/>
    </xf>
    <xf numFmtId="49" fontId="35" fillId="0" borderId="0" xfId="0" applyNumberFormat="1" applyFont="1" applyAlignment="1">
      <alignment horizontal="left" vertical="top" wrapText="1"/>
    </xf>
    <xf numFmtId="0" fontId="35" fillId="0" borderId="0" xfId="0" applyFont="1" applyAlignment="1">
      <alignment vertical="top" wrapText="1"/>
    </xf>
    <xf numFmtId="0" fontId="40" fillId="0" borderId="0" xfId="0" applyFont="1" applyAlignment="1">
      <alignment horizontal="left" vertical="top"/>
    </xf>
    <xf numFmtId="49" fontId="40" fillId="6" borderId="1" xfId="0" applyNumberFormat="1" applyFont="1" applyFill="1" applyBorder="1" applyAlignment="1">
      <alignment horizontal="center" vertical="center" wrapText="1"/>
    </xf>
    <xf numFmtId="0" fontId="40" fillId="0" borderId="1" xfId="0" applyFont="1" applyBorder="1" applyAlignment="1">
      <alignment horizontal="center" vertical="top" wrapText="1"/>
    </xf>
    <xf numFmtId="0" fontId="35" fillId="5" borderId="1" xfId="0" applyFont="1" applyFill="1" applyBorder="1" applyAlignment="1">
      <alignment vertical="top" wrapText="1"/>
    </xf>
    <xf numFmtId="0" fontId="35" fillId="5" borderId="1" xfId="0" applyFont="1" applyFill="1" applyBorder="1" applyAlignment="1">
      <alignment horizontal="center" vertical="top" wrapText="1"/>
    </xf>
    <xf numFmtId="0" fontId="35" fillId="5" borderId="1" xfId="0" applyFont="1" applyFill="1" applyBorder="1" applyAlignment="1">
      <alignment horizontal="left" vertical="top" wrapText="1"/>
    </xf>
    <xf numFmtId="0" fontId="35" fillId="0" borderId="8" xfId="0" applyFont="1" applyBorder="1" applyAlignment="1">
      <alignment horizontal="left" vertical="top" wrapText="1"/>
    </xf>
    <xf numFmtId="166" fontId="40" fillId="9" borderId="1" xfId="0" applyNumberFormat="1" applyFont="1" applyFill="1" applyBorder="1" applyAlignment="1">
      <alignment horizontal="right" vertical="top" wrapText="1"/>
    </xf>
    <xf numFmtId="0" fontId="35" fillId="0" borderId="1" xfId="0" applyFont="1" applyBorder="1" applyAlignment="1">
      <alignment horizontal="center" vertical="top" wrapText="1"/>
    </xf>
    <xf numFmtId="166" fontId="35" fillId="5" borderId="1" xfId="0" applyNumberFormat="1" applyFont="1" applyFill="1" applyBorder="1" applyAlignment="1">
      <alignment vertical="top" wrapText="1"/>
    </xf>
    <xf numFmtId="0" fontId="35" fillId="0" borderId="1" xfId="0" applyFont="1" applyBorder="1" applyAlignment="1">
      <alignment horizontal="left" vertical="top" wrapText="1"/>
    </xf>
    <xf numFmtId="0" fontId="35" fillId="0" borderId="1" xfId="4" applyFont="1" applyBorder="1" applyAlignment="1">
      <alignment horizontal="left" vertical="top" wrapText="1"/>
    </xf>
    <xf numFmtId="0" fontId="35" fillId="5" borderId="2" xfId="0" applyFont="1" applyFill="1" applyBorder="1" applyAlignment="1">
      <alignment horizontal="left" vertical="top" wrapText="1"/>
    </xf>
    <xf numFmtId="49" fontId="35" fillId="5" borderId="1" xfId="0" applyNumberFormat="1" applyFont="1" applyFill="1" applyBorder="1" applyAlignment="1">
      <alignment horizontal="left" vertical="top" wrapText="1"/>
    </xf>
    <xf numFmtId="49" fontId="35" fillId="5" borderId="2" xfId="0" applyNumberFormat="1" applyFont="1" applyFill="1" applyBorder="1" applyAlignment="1">
      <alignment horizontal="left" vertical="top" wrapText="1"/>
    </xf>
    <xf numFmtId="166" fontId="40" fillId="9" borderId="1" xfId="0" applyNumberFormat="1" applyFont="1" applyFill="1" applyBorder="1" applyAlignment="1">
      <alignment vertical="top" wrapText="1"/>
    </xf>
    <xf numFmtId="166" fontId="40" fillId="6" borderId="1" xfId="0" applyNumberFormat="1" applyFont="1" applyFill="1" applyBorder="1" applyAlignment="1">
      <alignment vertical="top" wrapText="1"/>
    </xf>
    <xf numFmtId="166" fontId="35" fillId="0" borderId="0" xfId="0" applyNumberFormat="1" applyFont="1" applyAlignment="1">
      <alignment horizontal="left" vertical="top" wrapText="1"/>
    </xf>
    <xf numFmtId="0" fontId="35" fillId="0" borderId="0" xfId="0" applyFont="1" applyAlignment="1">
      <alignment horizontal="center" vertical="top" wrapText="1"/>
    </xf>
    <xf numFmtId="166" fontId="40" fillId="6" borderId="1" xfId="4" applyNumberFormat="1" applyFont="1" applyFill="1" applyBorder="1" applyAlignment="1">
      <alignment wrapText="1"/>
    </xf>
    <xf numFmtId="166" fontId="35" fillId="5" borderId="1" xfId="4" applyNumberFormat="1" applyFont="1" applyFill="1" applyBorder="1" applyAlignment="1">
      <alignment wrapText="1"/>
    </xf>
    <xf numFmtId="166" fontId="35" fillId="0" borderId="1" xfId="4" applyNumberFormat="1" applyFont="1" applyBorder="1" applyAlignment="1">
      <alignment wrapText="1"/>
    </xf>
    <xf numFmtId="0" fontId="35" fillId="0" borderId="0" xfId="0" applyFont="1"/>
    <xf numFmtId="49" fontId="40" fillId="0" borderId="0" xfId="0" applyNumberFormat="1" applyFont="1" applyAlignment="1">
      <alignment horizontal="center" vertical="top" wrapText="1"/>
    </xf>
    <xf numFmtId="49" fontId="35" fillId="0" borderId="0" xfId="0" applyNumberFormat="1" applyFont="1" applyAlignment="1">
      <alignment horizontal="center"/>
    </xf>
    <xf numFmtId="49" fontId="40" fillId="0" borderId="1" xfId="0" applyNumberFormat="1" applyFont="1" applyBorder="1" applyAlignment="1">
      <alignment horizontal="center" vertical="top" wrapText="1"/>
    </xf>
    <xf numFmtId="0" fontId="40" fillId="0" borderId="1" xfId="0" applyFont="1" applyBorder="1" applyAlignment="1">
      <alignment vertical="top" wrapText="1"/>
    </xf>
    <xf numFmtId="0" fontId="40" fillId="0" borderId="1" xfId="0" applyFont="1" applyBorder="1" applyAlignment="1">
      <alignment horizontal="center" wrapText="1"/>
    </xf>
    <xf numFmtId="49" fontId="40" fillId="0" borderId="1" xfId="0" applyNumberFormat="1" applyFont="1" applyBorder="1" applyAlignment="1">
      <alignment vertical="top" wrapText="1"/>
    </xf>
    <xf numFmtId="49" fontId="35" fillId="0" borderId="2" xfId="0" applyNumberFormat="1" applyFont="1" applyBorder="1" applyAlignment="1">
      <alignment horizontal="center" vertical="top" wrapText="1"/>
    </xf>
    <xf numFmtId="49" fontId="35" fillId="0" borderId="1" xfId="0" applyNumberFormat="1" applyFont="1" applyBorder="1" applyAlignment="1">
      <alignment horizontal="right" vertical="top" wrapText="1"/>
    </xf>
    <xf numFmtId="49" fontId="35" fillId="5" borderId="1" xfId="0" applyNumberFormat="1" applyFont="1" applyFill="1" applyBorder="1" applyAlignment="1">
      <alignment horizontal="right" vertical="top" wrapText="1"/>
    </xf>
    <xf numFmtId="166" fontId="35" fillId="5" borderId="0" xfId="0" applyNumberFormat="1" applyFont="1" applyFill="1" applyAlignment="1">
      <alignment horizontal="left" vertical="top" wrapText="1"/>
    </xf>
    <xf numFmtId="0" fontId="35" fillId="5" borderId="0" xfId="0" applyFont="1" applyFill="1" applyAlignment="1">
      <alignment horizontal="center" vertical="top" wrapText="1"/>
    </xf>
    <xf numFmtId="166" fontId="35" fillId="5" borderId="1" xfId="4" applyNumberFormat="1" applyFont="1" applyFill="1" applyBorder="1" applyAlignment="1">
      <alignment horizontal="right" vertical="top" wrapText="1"/>
    </xf>
    <xf numFmtId="0" fontId="1" fillId="5" borderId="2" xfId="6" applyFill="1" applyBorder="1" applyAlignment="1">
      <alignment horizontal="left" vertical="top" wrapText="1"/>
    </xf>
    <xf numFmtId="49" fontId="1" fillId="0" borderId="2" xfId="6" applyNumberFormat="1" applyBorder="1" applyAlignment="1">
      <alignment horizontal="center" vertical="top" wrapText="1"/>
    </xf>
    <xf numFmtId="49" fontId="1" fillId="5" borderId="2" xfId="6" applyNumberFormat="1" applyFill="1" applyBorder="1" applyAlignment="1">
      <alignment horizontal="left" vertical="top" wrapText="1"/>
    </xf>
    <xf numFmtId="49" fontId="1" fillId="5" borderId="2" xfId="6" applyNumberFormat="1" applyFill="1" applyBorder="1" applyAlignment="1">
      <alignment horizontal="center" vertical="top" wrapText="1"/>
    </xf>
    <xf numFmtId="166" fontId="21" fillId="0" borderId="1" xfId="0" applyNumberFormat="1" applyFont="1" applyBorder="1" applyAlignment="1">
      <alignment vertical="top"/>
    </xf>
    <xf numFmtId="49" fontId="14" fillId="5" borderId="0" xfId="0" applyNumberFormat="1" applyFont="1" applyFill="1" applyAlignment="1">
      <alignment horizontal="left" wrapText="1"/>
    </xf>
    <xf numFmtId="0" fontId="21" fillId="5" borderId="0" xfId="4" applyFont="1" applyFill="1" applyAlignment="1">
      <alignment horizontal="left" vertical="top" wrapText="1"/>
    </xf>
    <xf numFmtId="0" fontId="21" fillId="5" borderId="0" xfId="0" applyFont="1" applyFill="1" applyAlignment="1">
      <alignment horizontal="left"/>
    </xf>
    <xf numFmtId="49" fontId="7" fillId="5" borderId="1" xfId="0" applyNumberFormat="1" applyFont="1" applyFill="1" applyBorder="1" applyAlignment="1">
      <alignment vertical="top" wrapText="1"/>
    </xf>
    <xf numFmtId="49" fontId="7" fillId="5" borderId="2" xfId="0" applyNumberFormat="1" applyFont="1" applyFill="1" applyBorder="1" applyAlignment="1">
      <alignment horizontal="left" vertical="top" wrapText="1"/>
    </xf>
    <xf numFmtId="0" fontId="7" fillId="2" borderId="0" xfId="0" applyFont="1" applyFill="1" applyAlignment="1">
      <alignment horizontal="center"/>
    </xf>
    <xf numFmtId="0" fontId="43" fillId="2" borderId="0" xfId="0" applyFont="1" applyFill="1"/>
    <xf numFmtId="49" fontId="7" fillId="5" borderId="1" xfId="0" applyNumberFormat="1" applyFont="1" applyFill="1" applyBorder="1" applyAlignment="1">
      <alignment horizontal="left" vertical="top" wrapText="1"/>
    </xf>
    <xf numFmtId="0" fontId="7" fillId="5" borderId="1" xfId="0" applyFont="1" applyFill="1" applyBorder="1" applyAlignment="1">
      <alignment vertical="top" wrapText="1"/>
    </xf>
    <xf numFmtId="0" fontId="7" fillId="5" borderId="1" xfId="0" applyFont="1" applyFill="1" applyBorder="1" applyAlignment="1">
      <alignment horizontal="left" vertical="top" wrapText="1"/>
    </xf>
    <xf numFmtId="49" fontId="7" fillId="5" borderId="8" xfId="0" applyNumberFormat="1" applyFont="1" applyFill="1" applyBorder="1" applyAlignment="1">
      <alignment horizontal="left" vertical="top" wrapText="1"/>
    </xf>
    <xf numFmtId="0" fontId="43" fillId="2" borderId="0" xfId="0" applyFont="1" applyFill="1" applyAlignment="1">
      <alignment horizontal="center"/>
    </xf>
    <xf numFmtId="49" fontId="7" fillId="5" borderId="1" xfId="0" applyNumberFormat="1" applyFont="1" applyFill="1" applyBorder="1" applyAlignment="1">
      <alignment horizontal="center" vertical="top" wrapText="1"/>
    </xf>
    <xf numFmtId="49" fontId="7" fillId="5" borderId="2" xfId="0" applyNumberFormat="1" applyFont="1" applyFill="1" applyBorder="1" applyAlignment="1">
      <alignment horizontal="center" vertical="top" wrapText="1"/>
    </xf>
    <xf numFmtId="0" fontId="7" fillId="5" borderId="1" xfId="0" applyFont="1" applyFill="1" applyBorder="1" applyAlignment="1">
      <alignment horizontal="center" vertical="top" wrapText="1"/>
    </xf>
    <xf numFmtId="0" fontId="7" fillId="5" borderId="2" xfId="0" applyFont="1" applyFill="1" applyBorder="1" applyAlignment="1">
      <alignment horizontal="center" vertical="top" wrapText="1"/>
    </xf>
    <xf numFmtId="49" fontId="7" fillId="5" borderId="8" xfId="0" applyNumberFormat="1" applyFont="1" applyFill="1" applyBorder="1" applyAlignment="1">
      <alignment horizontal="center" vertical="top" wrapText="1"/>
    </xf>
    <xf numFmtId="49" fontId="7" fillId="5" borderId="10" xfId="0" applyNumberFormat="1" applyFont="1" applyFill="1" applyBorder="1" applyAlignment="1">
      <alignment horizontal="center" vertical="top" wrapText="1"/>
    </xf>
    <xf numFmtId="0" fontId="43" fillId="2" borderId="0" xfId="0" applyFont="1" applyFill="1" applyAlignment="1">
      <alignment horizontal="left"/>
    </xf>
    <xf numFmtId="0" fontId="1" fillId="9" borderId="1" xfId="0" applyFont="1" applyFill="1" applyBorder="1" applyAlignment="1">
      <alignment horizontal="right" vertical="top" wrapText="1"/>
    </xf>
    <xf numFmtId="0" fontId="7" fillId="5" borderId="2" xfId="0" applyFont="1" applyFill="1" applyBorder="1" applyAlignment="1">
      <alignment vertical="top" wrapText="1"/>
    </xf>
    <xf numFmtId="0" fontId="7" fillId="5" borderId="2" xfId="0" applyFont="1" applyFill="1" applyBorder="1" applyAlignment="1">
      <alignment horizontal="left" vertical="top" wrapText="1"/>
    </xf>
    <xf numFmtId="0" fontId="7" fillId="5" borderId="8" xfId="0" applyFont="1" applyFill="1" applyBorder="1" applyAlignment="1">
      <alignment horizontal="center" vertical="top" wrapText="1"/>
    </xf>
    <xf numFmtId="0" fontId="7" fillId="5" borderId="8" xfId="0" applyFont="1" applyFill="1" applyBorder="1" applyAlignment="1">
      <alignment horizontal="left" vertical="top" wrapText="1"/>
    </xf>
    <xf numFmtId="49" fontId="7" fillId="0" borderId="2" xfId="0" applyNumberFormat="1" applyFont="1" applyBorder="1" applyAlignment="1">
      <alignment horizontal="center" vertical="top" wrapText="1"/>
    </xf>
    <xf numFmtId="49" fontId="7" fillId="0" borderId="2" xfId="0" applyNumberFormat="1" applyFont="1" applyBorder="1" applyAlignment="1">
      <alignment horizontal="left" vertical="top" wrapText="1"/>
    </xf>
    <xf numFmtId="49" fontId="7" fillId="0" borderId="1" xfId="0" applyNumberFormat="1" applyFont="1" applyBorder="1" applyAlignment="1">
      <alignment horizontal="center" vertical="top" wrapText="1"/>
    </xf>
    <xf numFmtId="49" fontId="7" fillId="0" borderId="1" xfId="0" applyNumberFormat="1" applyFont="1" applyBorder="1" applyAlignment="1">
      <alignment horizontal="left" vertical="top" wrapText="1"/>
    </xf>
    <xf numFmtId="0" fontId="36" fillId="5" borderId="1" xfId="0" applyFont="1" applyFill="1" applyBorder="1" applyAlignment="1">
      <alignment horizontal="center" vertical="top" wrapText="1"/>
    </xf>
    <xf numFmtId="49" fontId="6" fillId="6" borderId="1" xfId="0" applyNumberFormat="1" applyFont="1" applyFill="1" applyBorder="1" applyAlignment="1">
      <alignment horizontal="center" vertical="center" wrapText="1"/>
    </xf>
    <xf numFmtId="49" fontId="6" fillId="0" borderId="1" xfId="0" applyNumberFormat="1" applyFont="1" applyBorder="1" applyAlignment="1">
      <alignment horizontal="center" vertical="top" wrapText="1"/>
    </xf>
    <xf numFmtId="166" fontId="1" fillId="5" borderId="0" xfId="0" applyNumberFormat="1" applyFont="1" applyFill="1" applyAlignment="1">
      <alignment horizontal="center" vertical="top" wrapText="1"/>
    </xf>
    <xf numFmtId="0" fontId="7" fillId="0" borderId="0" xfId="0" applyFont="1" applyAlignment="1">
      <alignment horizontal="center"/>
    </xf>
    <xf numFmtId="0" fontId="1" fillId="0" borderId="0" xfId="0" applyFont="1" applyAlignment="1">
      <alignment horizontal="center"/>
    </xf>
    <xf numFmtId="49" fontId="7" fillId="0" borderId="1" xfId="0" applyNumberFormat="1" applyFont="1" applyBorder="1" applyAlignment="1">
      <alignment vertical="top" wrapText="1"/>
    </xf>
    <xf numFmtId="49" fontId="7" fillId="5" borderId="1" xfId="6" applyNumberFormat="1" applyFont="1" applyFill="1" applyBorder="1" applyAlignment="1">
      <alignment horizontal="left" vertical="top" wrapText="1"/>
    </xf>
    <xf numFmtId="1" fontId="7" fillId="2" borderId="1" xfId="0" applyNumberFormat="1" applyFont="1" applyFill="1" applyBorder="1" applyAlignment="1">
      <alignment horizontal="center" vertical="top" wrapText="1"/>
    </xf>
    <xf numFmtId="165" fontId="7" fillId="2" borderId="1" xfId="0" applyNumberFormat="1" applyFont="1" applyFill="1" applyBorder="1" applyAlignment="1">
      <alignment horizontal="left" vertical="top" wrapText="1"/>
    </xf>
    <xf numFmtId="165" fontId="7" fillId="5" borderId="1" xfId="0" applyNumberFormat="1" applyFont="1" applyFill="1" applyBorder="1" applyAlignment="1">
      <alignment horizontal="left" vertical="top" wrapText="1"/>
    </xf>
    <xf numFmtId="0" fontId="7" fillId="5" borderId="10" xfId="0" applyFont="1" applyFill="1" applyBorder="1" applyAlignment="1">
      <alignment horizontal="center" vertical="top" wrapText="1"/>
    </xf>
    <xf numFmtId="0" fontId="7" fillId="5" borderId="10" xfId="0" applyFont="1" applyFill="1" applyBorder="1" applyAlignment="1">
      <alignment horizontal="left" vertical="top" wrapText="1"/>
    </xf>
    <xf numFmtId="0" fontId="7" fillId="0" borderId="2" xfId="0" applyFont="1" applyBorder="1" applyAlignment="1">
      <alignment horizontal="left" vertical="top" wrapText="1"/>
    </xf>
    <xf numFmtId="0" fontId="7" fillId="0" borderId="2" xfId="0" applyFont="1" applyBorder="1" applyAlignment="1">
      <alignment horizontal="center" vertical="top" wrapText="1"/>
    </xf>
    <xf numFmtId="49" fontId="1" fillId="0" borderId="2" xfId="0" applyNumberFormat="1" applyFont="1" applyBorder="1" applyAlignment="1">
      <alignment horizontal="left" vertical="top" wrapText="1"/>
    </xf>
    <xf numFmtId="1" fontId="1" fillId="5" borderId="2" xfId="0" applyNumberFormat="1" applyFont="1" applyFill="1" applyBorder="1" applyAlignment="1">
      <alignment horizontal="center" vertical="top" wrapText="1"/>
    </xf>
    <xf numFmtId="0" fontId="1" fillId="0" borderId="2" xfId="0" applyFont="1" applyBorder="1" applyAlignment="1">
      <alignment horizontal="center" vertical="top" wrapText="1"/>
    </xf>
    <xf numFmtId="49" fontId="1" fillId="0" borderId="12" xfId="0" applyNumberFormat="1" applyFont="1" applyBorder="1" applyAlignment="1">
      <alignment horizontal="center" vertical="top" wrapText="1"/>
    </xf>
    <xf numFmtId="49" fontId="1" fillId="2" borderId="7" xfId="0" applyNumberFormat="1" applyFont="1" applyFill="1" applyBorder="1" applyAlignment="1">
      <alignment horizontal="center" vertical="top" wrapText="1"/>
    </xf>
    <xf numFmtId="49" fontId="1" fillId="5" borderId="18" xfId="0" applyNumberFormat="1" applyFont="1" applyFill="1" applyBorder="1" applyAlignment="1">
      <alignment horizontal="center" vertical="top" wrapText="1"/>
    </xf>
    <xf numFmtId="0" fontId="1" fillId="0" borderId="2" xfId="0" applyFont="1" applyBorder="1" applyAlignment="1">
      <alignment vertical="top" wrapText="1"/>
    </xf>
    <xf numFmtId="166" fontId="1" fillId="5" borderId="0" xfId="0" applyNumberFormat="1" applyFont="1" applyFill="1" applyAlignment="1">
      <alignment vertical="top" wrapText="1"/>
    </xf>
    <xf numFmtId="0" fontId="1" fillId="0" borderId="0" xfId="0" applyFont="1" applyAlignment="1">
      <alignment horizontal="center" wrapText="1"/>
    </xf>
    <xf numFmtId="0" fontId="7" fillId="0" borderId="1" xfId="0" applyFont="1" applyBorder="1" applyAlignment="1">
      <alignment horizontal="center" vertical="top" wrapText="1"/>
    </xf>
    <xf numFmtId="0" fontId="7" fillId="0" borderId="0" xfId="0" applyFont="1" applyAlignment="1">
      <alignment vertical="top" wrapText="1"/>
    </xf>
    <xf numFmtId="49" fontId="7" fillId="0" borderId="2" xfId="0" applyNumberFormat="1" applyFont="1" applyBorder="1" applyAlignment="1">
      <alignment vertical="top" wrapText="1"/>
    </xf>
    <xf numFmtId="0" fontId="7" fillId="0" borderId="1" xfId="0" applyFont="1" applyBorder="1" applyAlignment="1">
      <alignment horizontal="left" vertical="top" wrapText="1"/>
    </xf>
    <xf numFmtId="1" fontId="7" fillId="5" borderId="2" xfId="0" applyNumberFormat="1" applyFont="1" applyFill="1" applyBorder="1" applyAlignment="1">
      <alignment horizontal="center" vertical="top" wrapText="1"/>
    </xf>
    <xf numFmtId="0" fontId="45" fillId="5" borderId="1" xfId="0" applyFont="1" applyFill="1" applyBorder="1" applyAlignment="1">
      <alignment vertical="top" wrapText="1"/>
    </xf>
    <xf numFmtId="1" fontId="45" fillId="0" borderId="1" xfId="0" applyNumberFormat="1" applyFont="1" applyBorder="1" applyAlignment="1">
      <alignment horizontal="center" vertical="top" wrapText="1"/>
    </xf>
    <xf numFmtId="49" fontId="4" fillId="6" borderId="1" xfId="0" applyNumberFormat="1" applyFont="1" applyFill="1" applyBorder="1" applyAlignment="1">
      <alignment horizontal="center" vertical="center" wrapText="1"/>
    </xf>
    <xf numFmtId="0" fontId="6" fillId="5" borderId="1" xfId="0" applyFont="1" applyFill="1" applyBorder="1" applyAlignment="1">
      <alignment horizontal="center" vertical="top" wrapText="1"/>
    </xf>
    <xf numFmtId="166" fontId="16" fillId="9" borderId="1" xfId="0" applyNumberFormat="1" applyFont="1" applyFill="1" applyBorder="1" applyAlignment="1">
      <alignment horizontal="center" vertical="top" wrapText="1"/>
    </xf>
    <xf numFmtId="166" fontId="19" fillId="9" borderId="1" xfId="0" applyNumberFormat="1" applyFont="1" applyFill="1" applyBorder="1" applyAlignment="1">
      <alignment horizontal="center" vertical="top" wrapText="1"/>
    </xf>
    <xf numFmtId="0" fontId="7" fillId="0" borderId="8" xfId="0" applyFont="1" applyBorder="1" applyAlignment="1">
      <alignment horizontal="left" vertical="top" wrapText="1"/>
    </xf>
    <xf numFmtId="49" fontId="35" fillId="5" borderId="2" xfId="0" applyNumberFormat="1" applyFont="1" applyFill="1" applyBorder="1" applyAlignment="1">
      <alignment horizontal="center" vertical="top" wrapText="1"/>
    </xf>
    <xf numFmtId="0" fontId="35" fillId="5" borderId="8" xfId="11" applyFont="1" applyFill="1" applyBorder="1" applyAlignment="1">
      <alignment vertical="top" wrapText="1"/>
    </xf>
    <xf numFmtId="49" fontId="46" fillId="0" borderId="1" xfId="0" applyNumberFormat="1" applyFont="1" applyBorder="1" applyAlignment="1">
      <alignment horizontal="center" vertical="top" wrapText="1"/>
    </xf>
    <xf numFmtId="49" fontId="46" fillId="5" borderId="1" xfId="0" applyNumberFormat="1" applyFont="1" applyFill="1" applyBorder="1" applyAlignment="1">
      <alignment horizontal="left" vertical="top" wrapText="1"/>
    </xf>
    <xf numFmtId="49" fontId="47" fillId="0" borderId="1" xfId="0" applyNumberFormat="1" applyFont="1" applyBorder="1" applyAlignment="1">
      <alignment horizontal="left" vertical="top" wrapText="1"/>
    </xf>
    <xf numFmtId="49" fontId="47" fillId="0" borderId="1" xfId="0" applyNumberFormat="1" applyFont="1" applyBorder="1" applyAlignment="1">
      <alignment horizontal="center" vertical="top" wrapText="1"/>
    </xf>
    <xf numFmtId="0" fontId="46" fillId="5" borderId="1" xfId="0" applyFont="1" applyFill="1" applyBorder="1" applyAlignment="1">
      <alignment horizontal="left" vertical="top" wrapText="1"/>
    </xf>
    <xf numFmtId="0" fontId="47" fillId="5" borderId="1" xfId="0" applyFont="1" applyFill="1" applyBorder="1" applyAlignment="1">
      <alignment horizontal="left" vertical="top" wrapText="1"/>
    </xf>
    <xf numFmtId="0" fontId="40" fillId="0" borderId="0" xfId="0" applyFont="1" applyAlignment="1">
      <alignment vertical="top"/>
    </xf>
    <xf numFmtId="0" fontId="46" fillId="5" borderId="1" xfId="0" applyFont="1" applyFill="1" applyBorder="1" applyAlignment="1">
      <alignment horizontal="center" vertical="top" wrapText="1"/>
    </xf>
    <xf numFmtId="49" fontId="48" fillId="0" borderId="1" xfId="0" applyNumberFormat="1" applyFont="1" applyBorder="1" applyAlignment="1">
      <alignment horizontal="center" vertical="top" wrapText="1"/>
    </xf>
    <xf numFmtId="49" fontId="24" fillId="0" borderId="1" xfId="0" applyNumberFormat="1" applyFont="1" applyBorder="1" applyAlignment="1">
      <alignment horizontal="center" vertical="top" wrapText="1"/>
    </xf>
    <xf numFmtId="49" fontId="48" fillId="0" borderId="1" xfId="0" applyNumberFormat="1" applyFont="1" applyBorder="1" applyAlignment="1">
      <alignment vertical="top" wrapText="1"/>
    </xf>
    <xf numFmtId="49" fontId="25" fillId="5" borderId="2" xfId="0" applyNumberFormat="1" applyFont="1" applyFill="1" applyBorder="1" applyAlignment="1">
      <alignment horizontal="center" vertical="top" wrapText="1"/>
    </xf>
    <xf numFmtId="49" fontId="25" fillId="5" borderId="2" xfId="0" applyNumberFormat="1" applyFont="1" applyFill="1" applyBorder="1" applyAlignment="1">
      <alignment horizontal="left" vertical="top" wrapText="1"/>
    </xf>
    <xf numFmtId="49" fontId="25" fillId="5" borderId="1" xfId="0" applyNumberFormat="1" applyFont="1" applyFill="1" applyBorder="1" applyAlignment="1">
      <alignment horizontal="center" vertical="top" wrapText="1"/>
    </xf>
    <xf numFmtId="0" fontId="7" fillId="0" borderId="8" xfId="0" applyFont="1" applyBorder="1" applyAlignment="1">
      <alignment horizontal="center" vertical="top" wrapText="1"/>
    </xf>
    <xf numFmtId="49" fontId="25" fillId="0" borderId="1" xfId="0" applyNumberFormat="1" applyFont="1" applyBorder="1" applyAlignment="1">
      <alignment horizontal="center" vertical="top" wrapText="1"/>
    </xf>
    <xf numFmtId="49" fontId="25" fillId="0" borderId="1" xfId="0" applyNumberFormat="1" applyFont="1" applyBorder="1" applyAlignment="1">
      <alignment vertical="top" wrapText="1"/>
    </xf>
    <xf numFmtId="0" fontId="25" fillId="0" borderId="1" xfId="0" applyFont="1" applyBorder="1" applyAlignment="1">
      <alignment horizontal="left" vertical="top" wrapText="1"/>
    </xf>
    <xf numFmtId="49" fontId="25" fillId="0" borderId="2" xfId="0" applyNumberFormat="1" applyFont="1" applyBorder="1" applyAlignment="1">
      <alignment horizontal="center" vertical="top" wrapText="1"/>
    </xf>
    <xf numFmtId="0" fontId="35" fillId="0" borderId="0" xfId="0" applyFont="1" applyAlignment="1">
      <alignment horizontal="right"/>
    </xf>
    <xf numFmtId="0" fontId="40" fillId="0" borderId="0" xfId="0" applyFont="1" applyAlignment="1">
      <alignment horizontal="right"/>
    </xf>
    <xf numFmtId="49" fontId="40" fillId="5" borderId="1" xfId="0" applyNumberFormat="1" applyFont="1" applyFill="1" applyBorder="1" applyAlignment="1">
      <alignment horizontal="right" vertical="top"/>
    </xf>
    <xf numFmtId="166" fontId="40" fillId="9" borderId="1" xfId="0" applyNumberFormat="1" applyFont="1" applyFill="1" applyBorder="1" applyAlignment="1">
      <alignment horizontal="right" vertical="top"/>
    </xf>
    <xf numFmtId="166" fontId="35" fillId="0" borderId="1" xfId="0" applyNumberFormat="1" applyFont="1" applyBorder="1" applyAlignment="1">
      <alignment horizontal="right" vertical="top" wrapText="1"/>
    </xf>
    <xf numFmtId="166" fontId="35" fillId="5" borderId="1" xfId="0" applyNumberFormat="1" applyFont="1" applyFill="1" applyBorder="1" applyAlignment="1">
      <alignment horizontal="right" vertical="top"/>
    </xf>
    <xf numFmtId="166" fontId="39" fillId="6" borderId="1" xfId="0" applyNumberFormat="1" applyFont="1" applyFill="1" applyBorder="1" applyAlignment="1">
      <alignment horizontal="right" vertical="top" wrapText="1"/>
    </xf>
    <xf numFmtId="166" fontId="40" fillId="6" borderId="1" xfId="4" applyNumberFormat="1" applyFont="1" applyFill="1" applyBorder="1" applyAlignment="1">
      <alignment horizontal="right" vertical="top" wrapText="1"/>
    </xf>
    <xf numFmtId="166" fontId="35" fillId="0" borderId="1" xfId="4" applyNumberFormat="1" applyFont="1" applyBorder="1" applyAlignment="1">
      <alignment horizontal="right" vertical="top" wrapText="1"/>
    </xf>
    <xf numFmtId="0" fontId="7" fillId="0" borderId="1" xfId="0" applyFont="1" applyBorder="1" applyAlignment="1">
      <alignment vertical="top" wrapText="1"/>
    </xf>
    <xf numFmtId="0" fontId="7" fillId="0" borderId="1" xfId="4" applyFont="1" applyBorder="1" applyAlignment="1">
      <alignment horizontal="center" vertical="top" wrapText="1"/>
    </xf>
    <xf numFmtId="0" fontId="7" fillId="0" borderId="1" xfId="4" applyFont="1" applyBorder="1" applyAlignment="1">
      <alignment vertical="top" wrapText="1"/>
    </xf>
    <xf numFmtId="0" fontId="7" fillId="5" borderId="1" xfId="4" applyFont="1" applyFill="1" applyBorder="1" applyAlignment="1">
      <alignment horizontal="center" vertical="top" wrapText="1"/>
    </xf>
    <xf numFmtId="49" fontId="7" fillId="0" borderId="2" xfId="6" applyNumberFormat="1" applyFont="1" applyBorder="1" applyAlignment="1">
      <alignment horizontal="center" vertical="top" wrapText="1"/>
    </xf>
    <xf numFmtId="49" fontId="7" fillId="0" borderId="1" xfId="6" applyNumberFormat="1" applyFont="1" applyBorder="1" applyAlignment="1">
      <alignment horizontal="center" vertical="top" wrapText="1"/>
    </xf>
    <xf numFmtId="49" fontId="7" fillId="5" borderId="1" xfId="6" applyNumberFormat="1" applyFont="1" applyFill="1" applyBorder="1" applyAlignment="1">
      <alignment vertical="top" wrapText="1"/>
    </xf>
    <xf numFmtId="0" fontId="7" fillId="15" borderId="1" xfId="0" applyFont="1" applyFill="1" applyBorder="1" applyAlignment="1">
      <alignment vertical="top" wrapText="1"/>
    </xf>
    <xf numFmtId="0" fontId="1" fillId="0" borderId="1" xfId="6" applyBorder="1" applyAlignment="1">
      <alignment horizontal="center" vertical="top" wrapText="1"/>
    </xf>
    <xf numFmtId="0" fontId="9" fillId="0" borderId="1" xfId="6" applyFont="1" applyBorder="1" applyAlignment="1">
      <alignment horizontal="center" vertical="top" wrapText="1"/>
    </xf>
    <xf numFmtId="0" fontId="1" fillId="5" borderId="1" xfId="6" applyFill="1" applyBorder="1" applyAlignment="1">
      <alignment horizontal="center" vertical="top" wrapText="1"/>
    </xf>
    <xf numFmtId="0" fontId="9" fillId="0" borderId="1" xfId="6" applyFont="1" applyBorder="1" applyAlignment="1">
      <alignment horizontal="center" wrapText="1"/>
    </xf>
    <xf numFmtId="0" fontId="1" fillId="0" borderId="0" xfId="6" applyAlignment="1">
      <alignment horizontal="center" vertical="top" wrapText="1"/>
    </xf>
    <xf numFmtId="166" fontId="1" fillId="0" borderId="0" xfId="6" applyNumberFormat="1" applyAlignment="1">
      <alignment horizontal="center" vertical="top" wrapText="1"/>
    </xf>
    <xf numFmtId="0" fontId="8" fillId="0" borderId="0" xfId="0" applyFont="1" applyAlignment="1">
      <alignment horizontal="center"/>
    </xf>
    <xf numFmtId="49" fontId="7" fillId="0" borderId="1" xfId="6" applyNumberFormat="1" applyFont="1" applyBorder="1" applyAlignment="1">
      <alignment vertical="top" wrapText="1"/>
    </xf>
    <xf numFmtId="49" fontId="7" fillId="5" borderId="1" xfId="6" applyNumberFormat="1" applyFont="1" applyFill="1" applyBorder="1" applyAlignment="1">
      <alignment horizontal="center" vertical="top" wrapText="1"/>
    </xf>
    <xf numFmtId="49" fontId="7" fillId="5" borderId="2" xfId="6" applyNumberFormat="1" applyFont="1" applyFill="1" applyBorder="1" applyAlignment="1">
      <alignment vertical="top" wrapText="1"/>
    </xf>
    <xf numFmtId="0" fontId="7" fillId="15" borderId="1" xfId="0" applyFont="1" applyFill="1" applyBorder="1" applyAlignment="1">
      <alignment vertical="center" wrapText="1"/>
    </xf>
    <xf numFmtId="0" fontId="6" fillId="5" borderId="0" xfId="6" applyFont="1" applyFill="1" applyAlignment="1">
      <alignment horizontal="right"/>
    </xf>
    <xf numFmtId="166" fontId="1" fillId="0" borderId="1" xfId="0" applyNumberFormat="1" applyFont="1" applyBorder="1" applyAlignment="1">
      <alignment horizontal="right" vertical="top"/>
    </xf>
    <xf numFmtId="166" fontId="1" fillId="0" borderId="2" xfId="0" applyNumberFormat="1" applyFont="1" applyBorder="1" applyAlignment="1">
      <alignment horizontal="right" vertical="top"/>
    </xf>
    <xf numFmtId="166" fontId="4" fillId="6" borderId="1" xfId="6" applyNumberFormat="1" applyFont="1" applyFill="1" applyBorder="1" applyAlignment="1">
      <alignment horizontal="right" vertical="top" wrapText="1"/>
    </xf>
    <xf numFmtId="166" fontId="9" fillId="6" borderId="1" xfId="6" applyNumberFormat="1" applyFont="1" applyFill="1" applyBorder="1" applyAlignment="1">
      <alignment horizontal="right" vertical="top" wrapText="1"/>
    </xf>
    <xf numFmtId="166" fontId="6" fillId="6" borderId="1" xfId="6" applyNumberFormat="1" applyFont="1" applyFill="1" applyBorder="1" applyAlignment="1">
      <alignment horizontal="right" vertical="top" wrapText="1"/>
    </xf>
    <xf numFmtId="4" fontId="1" fillId="5" borderId="1" xfId="6" applyNumberFormat="1" applyFill="1" applyBorder="1" applyAlignment="1">
      <alignment horizontal="right" vertical="top" wrapText="1"/>
    </xf>
    <xf numFmtId="0" fontId="8" fillId="2" borderId="0" xfId="0" applyFont="1" applyFill="1" applyAlignment="1">
      <alignment horizontal="right"/>
    </xf>
    <xf numFmtId="0" fontId="27" fillId="2" borderId="0" xfId="0" applyFont="1" applyFill="1" applyAlignment="1">
      <alignment horizontal="right"/>
    </xf>
    <xf numFmtId="0" fontId="43" fillId="5" borderId="0" xfId="0" applyFont="1" applyFill="1" applyAlignment="1">
      <alignment horizontal="center"/>
    </xf>
    <xf numFmtId="49" fontId="42" fillId="5" borderId="0" xfId="6" applyNumberFormat="1" applyFont="1" applyFill="1" applyAlignment="1">
      <alignment horizontal="center"/>
    </xf>
    <xf numFmtId="0" fontId="43" fillId="0" borderId="0" xfId="0" applyFont="1" applyAlignment="1">
      <alignment horizontal="center"/>
    </xf>
    <xf numFmtId="0" fontId="6" fillId="5" borderId="0" xfId="6" applyFont="1" applyFill="1"/>
    <xf numFmtId="49" fontId="1" fillId="5" borderId="1" xfId="6" applyNumberFormat="1" applyFill="1" applyBorder="1" applyAlignment="1">
      <alignment vertical="top" wrapText="1"/>
    </xf>
    <xf numFmtId="49" fontId="1" fillId="5" borderId="2" xfId="6" applyNumberFormat="1" applyFill="1" applyBorder="1" applyAlignment="1">
      <alignment vertical="top" wrapText="1"/>
    </xf>
    <xf numFmtId="0" fontId="7" fillId="3" borderId="1" xfId="0" applyFont="1" applyFill="1" applyBorder="1" applyAlignment="1">
      <alignment horizontal="center" vertical="top" wrapText="1"/>
    </xf>
    <xf numFmtId="0" fontId="7" fillId="3" borderId="1" xfId="0" applyFont="1" applyFill="1" applyBorder="1" applyAlignment="1">
      <alignment horizontal="left" vertical="top" wrapText="1"/>
    </xf>
    <xf numFmtId="1" fontId="7" fillId="5" borderId="1" xfId="0" applyNumberFormat="1" applyFont="1" applyFill="1" applyBorder="1" applyAlignment="1">
      <alignment horizontal="center" vertical="top" wrapText="1"/>
    </xf>
    <xf numFmtId="0" fontId="7" fillId="0" borderId="2" xfId="0" applyFont="1" applyBorder="1" applyAlignment="1" applyProtection="1">
      <alignment horizontal="center" vertical="top" wrapText="1" readingOrder="1"/>
      <protection locked="0"/>
    </xf>
    <xf numFmtId="0" fontId="21" fillId="5" borderId="8" xfId="4" applyFont="1" applyFill="1" applyBorder="1" applyAlignment="1">
      <alignment horizontal="center" vertical="top" wrapText="1"/>
    </xf>
    <xf numFmtId="3" fontId="7" fillId="5" borderId="1" xfId="0" applyNumberFormat="1" applyFont="1" applyFill="1" applyBorder="1" applyAlignment="1">
      <alignment vertical="top" wrapText="1"/>
    </xf>
    <xf numFmtId="49" fontId="7" fillId="0" borderId="0" xfId="0" applyNumberFormat="1" applyFont="1" applyAlignment="1">
      <alignment horizontal="center" vertical="top" wrapText="1"/>
    </xf>
    <xf numFmtId="49" fontId="7" fillId="0" borderId="0" xfId="0" applyNumberFormat="1" applyFont="1" applyAlignment="1">
      <alignment vertical="top" wrapText="1"/>
    </xf>
    <xf numFmtId="49" fontId="42" fillId="0" borderId="0" xfId="0" applyNumberFormat="1" applyFont="1" applyAlignment="1">
      <alignment horizontal="center" vertical="top"/>
    </xf>
    <xf numFmtId="49" fontId="22" fillId="6" borderId="1" xfId="0" applyNumberFormat="1" applyFont="1" applyFill="1" applyBorder="1" applyAlignment="1">
      <alignment horizontal="center" vertical="center" wrapText="1"/>
    </xf>
    <xf numFmtId="0" fontId="21" fillId="0" borderId="1" xfId="0" applyFont="1" applyBorder="1" applyAlignment="1">
      <alignment horizontal="center" vertical="center" wrapText="1"/>
    </xf>
    <xf numFmtId="0" fontId="30" fillId="0" borderId="0" xfId="4" applyFont="1" applyAlignment="1">
      <alignment horizontal="center" vertical="top" wrapText="1"/>
    </xf>
    <xf numFmtId="0" fontId="21" fillId="0" borderId="0" xfId="4" applyFont="1" applyAlignment="1">
      <alignment horizontal="center" vertical="top" wrapText="1"/>
    </xf>
    <xf numFmtId="0" fontId="21" fillId="0" borderId="0" xfId="0" applyFont="1" applyAlignment="1">
      <alignment horizontal="center" wrapText="1"/>
    </xf>
    <xf numFmtId="0" fontId="14" fillId="0" borderId="0" xfId="0" applyFont="1" applyAlignment="1">
      <alignment horizontal="center" wrapText="1"/>
    </xf>
    <xf numFmtId="0" fontId="25" fillId="5" borderId="1" xfId="0" applyFont="1" applyFill="1" applyBorder="1" applyAlignment="1">
      <alignment horizontal="center" vertical="top" wrapText="1"/>
    </xf>
    <xf numFmtId="0" fontId="44" fillId="0" borderId="0" xfId="0" applyFont="1" applyAlignment="1">
      <alignment horizontal="left" vertical="top" wrapText="1"/>
    </xf>
    <xf numFmtId="49" fontId="9" fillId="0" borderId="1" xfId="0" applyNumberFormat="1" applyFont="1" applyBorder="1" applyAlignment="1">
      <alignment horizontal="right" vertical="top" wrapText="1"/>
    </xf>
    <xf numFmtId="0" fontId="22" fillId="5" borderId="0" xfId="0" applyFont="1" applyFill="1" applyAlignment="1">
      <alignment vertical="center" wrapText="1"/>
    </xf>
    <xf numFmtId="0" fontId="7" fillId="0" borderId="2" xfId="0" applyFont="1" applyBorder="1" applyAlignment="1">
      <alignment vertical="top" wrapText="1"/>
    </xf>
    <xf numFmtId="0" fontId="48" fillId="5" borderId="1" xfId="0" applyFont="1" applyFill="1" applyBorder="1" applyAlignment="1">
      <alignment horizontal="center" vertical="top" wrapText="1"/>
    </xf>
    <xf numFmtId="0" fontId="48" fillId="5" borderId="1" xfId="0" applyFont="1" applyFill="1" applyBorder="1" applyAlignment="1">
      <alignment horizontal="left" vertical="top" wrapText="1"/>
    </xf>
    <xf numFmtId="49" fontId="4" fillId="6" borderId="1" xfId="0" applyNumberFormat="1" applyFont="1" applyFill="1" applyBorder="1" applyAlignment="1">
      <alignment horizontal="right" vertical="center" wrapText="1"/>
    </xf>
    <xf numFmtId="0" fontId="1" fillId="5" borderId="2" xfId="0" applyFont="1" applyFill="1" applyBorder="1" applyAlignment="1">
      <alignment horizontal="right" vertical="top" wrapText="1"/>
    </xf>
    <xf numFmtId="0" fontId="5" fillId="2" borderId="1" xfId="0" applyFont="1" applyFill="1" applyBorder="1" applyAlignment="1">
      <alignment horizontal="right" vertical="top" wrapText="1"/>
    </xf>
    <xf numFmtId="3" fontId="2" fillId="2" borderId="1" xfId="0" applyNumberFormat="1" applyFont="1" applyFill="1" applyBorder="1" applyAlignment="1">
      <alignment horizontal="right" vertical="top" wrapText="1"/>
    </xf>
    <xf numFmtId="0" fontId="5" fillId="5" borderId="1" xfId="0" applyFont="1" applyFill="1" applyBorder="1" applyAlignment="1">
      <alignment horizontal="right" vertical="top" wrapText="1"/>
    </xf>
    <xf numFmtId="49" fontId="1" fillId="5" borderId="8" xfId="0" applyNumberFormat="1" applyFont="1" applyFill="1" applyBorder="1" applyAlignment="1">
      <alignment horizontal="right" vertical="top" wrapText="1"/>
    </xf>
    <xf numFmtId="4" fontId="1" fillId="5" borderId="1" xfId="0" applyNumberFormat="1" applyFont="1" applyFill="1" applyBorder="1" applyAlignment="1">
      <alignment horizontal="right" vertical="top" wrapText="1"/>
    </xf>
    <xf numFmtId="166" fontId="2" fillId="2" borderId="0" xfId="0" applyNumberFormat="1" applyFont="1" applyFill="1" applyAlignment="1">
      <alignment horizontal="right" vertical="top" wrapText="1"/>
    </xf>
    <xf numFmtId="166" fontId="5" fillId="2" borderId="0" xfId="0" applyNumberFormat="1" applyFont="1" applyFill="1" applyAlignment="1">
      <alignment horizontal="right" vertical="top" wrapText="1"/>
    </xf>
    <xf numFmtId="166" fontId="5" fillId="2" borderId="0" xfId="0" applyNumberFormat="1" applyFont="1" applyFill="1" applyAlignment="1">
      <alignment horizontal="right" vertical="top" textRotation="90" wrapText="1"/>
    </xf>
    <xf numFmtId="166" fontId="1" fillId="0" borderId="0" xfId="0" applyNumberFormat="1" applyFont="1" applyAlignment="1">
      <alignment horizontal="right" vertical="top" wrapText="1"/>
    </xf>
    <xf numFmtId="0" fontId="1" fillId="0" borderId="0" xfId="0" applyFont="1" applyAlignment="1">
      <alignment horizontal="right" vertical="top" wrapText="1"/>
    </xf>
    <xf numFmtId="0" fontId="5" fillId="2" borderId="0" xfId="0" applyFont="1" applyFill="1" applyAlignment="1">
      <alignment horizontal="right"/>
    </xf>
    <xf numFmtId="49" fontId="1" fillId="5" borderId="1" xfId="6" applyNumberFormat="1" applyFill="1" applyBorder="1" applyAlignment="1">
      <alignment horizontal="center" vertical="top" wrapText="1"/>
    </xf>
    <xf numFmtId="49" fontId="45" fillId="5" borderId="1" xfId="6" applyNumberFormat="1" applyFont="1" applyFill="1" applyBorder="1" applyAlignment="1">
      <alignment horizontal="center" vertical="top" wrapText="1"/>
    </xf>
    <xf numFmtId="49" fontId="45" fillId="5" borderId="1" xfId="6" applyNumberFormat="1" applyFont="1" applyFill="1" applyBorder="1" applyAlignment="1">
      <alignment horizontal="left" vertical="top" wrapText="1"/>
    </xf>
    <xf numFmtId="49" fontId="45" fillId="5" borderId="1" xfId="6" applyNumberFormat="1" applyFont="1" applyFill="1" applyBorder="1" applyAlignment="1">
      <alignment vertical="top" wrapText="1"/>
    </xf>
    <xf numFmtId="166" fontId="38" fillId="5" borderId="1" xfId="0" applyNumberFormat="1" applyFont="1" applyFill="1" applyBorder="1" applyAlignment="1">
      <alignment horizontal="right" vertical="top" wrapText="1"/>
    </xf>
    <xf numFmtId="166" fontId="49" fillId="5" borderId="1" xfId="0" applyNumberFormat="1" applyFont="1" applyFill="1" applyBorder="1" applyAlignment="1">
      <alignment horizontal="right" vertical="top" wrapText="1"/>
    </xf>
    <xf numFmtId="49" fontId="7" fillId="5" borderId="10" xfId="0" applyNumberFormat="1" applyFont="1" applyFill="1" applyBorder="1" applyAlignment="1">
      <alignment horizontal="left" vertical="top" wrapText="1"/>
    </xf>
    <xf numFmtId="0" fontId="25" fillId="5" borderId="2" xfId="0" applyFont="1" applyFill="1" applyBorder="1" applyAlignment="1">
      <alignment horizontal="center" vertical="top" wrapText="1"/>
    </xf>
    <xf numFmtId="0" fontId="25" fillId="5" borderId="8" xfId="0" applyFont="1" applyFill="1" applyBorder="1" applyAlignment="1">
      <alignment horizontal="center" vertical="top" wrapText="1"/>
    </xf>
    <xf numFmtId="49" fontId="14" fillId="5" borderId="1" xfId="0" applyNumberFormat="1" applyFont="1" applyFill="1" applyBorder="1" applyAlignment="1">
      <alignment vertical="top" wrapText="1"/>
    </xf>
    <xf numFmtId="165" fontId="21" fillId="5" borderId="1" xfId="0" applyNumberFormat="1" applyFont="1" applyFill="1" applyBorder="1" applyAlignment="1">
      <alignment horizontal="right" vertical="top" wrapText="1"/>
    </xf>
    <xf numFmtId="165" fontId="21" fillId="5" borderId="1" xfId="0" applyNumberFormat="1" applyFont="1" applyFill="1" applyBorder="1" applyAlignment="1">
      <alignment horizontal="left" vertical="top" wrapText="1"/>
    </xf>
    <xf numFmtId="49" fontId="21" fillId="0" borderId="1" xfId="0" quotePrefix="1" applyNumberFormat="1" applyFont="1" applyBorder="1" applyAlignment="1">
      <alignment horizontal="center" vertical="top" wrapText="1"/>
    </xf>
    <xf numFmtId="166" fontId="21" fillId="5" borderId="0" xfId="0" applyNumberFormat="1" applyFont="1" applyFill="1" applyAlignment="1">
      <alignment horizontal="left" vertical="top" wrapText="1"/>
    </xf>
    <xf numFmtId="166" fontId="8" fillId="0" borderId="0" xfId="0" applyNumberFormat="1" applyFont="1"/>
    <xf numFmtId="166" fontId="2" fillId="5" borderId="0" xfId="0" applyNumberFormat="1" applyFont="1" applyFill="1" applyAlignment="1">
      <alignment horizontal="left" vertical="top" wrapText="1"/>
    </xf>
    <xf numFmtId="166" fontId="49" fillId="5" borderId="0" xfId="0" applyNumberFormat="1" applyFont="1" applyFill="1" applyAlignment="1">
      <alignment horizontal="left" vertical="top" wrapText="1"/>
    </xf>
    <xf numFmtId="0" fontId="12" fillId="0" borderId="1" xfId="0" applyFont="1" applyBorder="1" applyAlignment="1">
      <alignment vertical="top" wrapText="1"/>
    </xf>
    <xf numFmtId="0" fontId="44" fillId="0" borderId="0" xfId="0" applyFont="1" applyAlignment="1">
      <alignment vertical="top" wrapText="1"/>
    </xf>
    <xf numFmtId="0" fontId="7" fillId="5" borderId="0" xfId="0" applyFont="1" applyFill="1" applyAlignment="1">
      <alignment horizontal="left" vertical="top" wrapText="1"/>
    </xf>
    <xf numFmtId="0" fontId="8" fillId="2" borderId="1" xfId="0" applyFont="1" applyFill="1" applyBorder="1"/>
    <xf numFmtId="0" fontId="8" fillId="6" borderId="1" xfId="0" applyFont="1" applyFill="1" applyBorder="1"/>
    <xf numFmtId="0" fontId="1" fillId="6" borderId="1" xfId="0" applyFont="1" applyFill="1" applyBorder="1"/>
    <xf numFmtId="0" fontId="1" fillId="0" borderId="1" xfId="0" applyFont="1" applyBorder="1"/>
    <xf numFmtId="49" fontId="6" fillId="6" borderId="6" xfId="0" applyNumberFormat="1" applyFont="1" applyFill="1" applyBorder="1" applyAlignment="1">
      <alignment horizontal="center" vertical="center" wrapText="1"/>
    </xf>
    <xf numFmtId="49" fontId="6" fillId="0" borderId="6" xfId="0" applyNumberFormat="1" applyFont="1" applyBorder="1" applyAlignment="1">
      <alignment horizontal="center" vertical="top" wrapText="1"/>
    </xf>
    <xf numFmtId="49" fontId="1" fillId="5" borderId="6" xfId="0" applyNumberFormat="1" applyFont="1" applyFill="1" applyBorder="1" applyAlignment="1">
      <alignment horizontal="center" vertical="top" wrapText="1"/>
    </xf>
    <xf numFmtId="0" fontId="1" fillId="5" borderId="6" xfId="0" applyFont="1" applyFill="1" applyBorder="1" applyAlignment="1">
      <alignment horizontal="center" vertical="top" wrapText="1"/>
    </xf>
    <xf numFmtId="0" fontId="1" fillId="5" borderId="21" xfId="0" applyFont="1" applyFill="1" applyBorder="1" applyAlignment="1">
      <alignment horizontal="center" vertical="top" wrapText="1"/>
    </xf>
    <xf numFmtId="1" fontId="1" fillId="5" borderId="6" xfId="0" applyNumberFormat="1" applyFont="1" applyFill="1" applyBorder="1" applyAlignment="1">
      <alignment horizontal="center" vertical="top" wrapText="1"/>
    </xf>
    <xf numFmtId="1" fontId="21" fillId="5" borderId="6" xfId="0" applyNumberFormat="1" applyFont="1" applyFill="1" applyBorder="1" applyAlignment="1">
      <alignment horizontal="center" vertical="top" wrapText="1"/>
    </xf>
    <xf numFmtId="0" fontId="21" fillId="5" borderId="6" xfId="0" applyFont="1" applyFill="1" applyBorder="1" applyAlignment="1">
      <alignment horizontal="right" vertical="top" wrapText="1"/>
    </xf>
    <xf numFmtId="0" fontId="6" fillId="4" borderId="6" xfId="0" applyFont="1" applyFill="1" applyBorder="1" applyAlignment="1">
      <alignment horizontal="center" vertical="top" wrapText="1"/>
    </xf>
    <xf numFmtId="0" fontId="1" fillId="4" borderId="6" xfId="0" applyFont="1" applyFill="1" applyBorder="1" applyAlignment="1">
      <alignment horizontal="center" vertical="top" wrapText="1"/>
    </xf>
    <xf numFmtId="0" fontId="1" fillId="4" borderId="21" xfId="0" applyFont="1" applyFill="1" applyBorder="1" applyAlignment="1">
      <alignment horizontal="center" vertical="top" wrapText="1"/>
    </xf>
    <xf numFmtId="0" fontId="1" fillId="0" borderId="6" xfId="0" applyFont="1" applyBorder="1" applyAlignment="1">
      <alignment horizontal="center" vertical="top" wrapText="1"/>
    </xf>
    <xf numFmtId="0" fontId="29" fillId="6" borderId="1" xfId="0" applyFont="1" applyFill="1" applyBorder="1" applyAlignment="1">
      <alignment wrapText="1"/>
    </xf>
    <xf numFmtId="0" fontId="28" fillId="0" borderId="1" xfId="0" applyFont="1" applyBorder="1" applyAlignment="1">
      <alignment wrapText="1"/>
    </xf>
    <xf numFmtId="0" fontId="28" fillId="5" borderId="1" xfId="0" applyFont="1" applyFill="1" applyBorder="1" applyAlignment="1">
      <alignment wrapText="1"/>
    </xf>
    <xf numFmtId="0" fontId="3" fillId="6" borderId="1" xfId="0" applyFont="1" applyFill="1" applyBorder="1" applyAlignment="1">
      <alignment vertical="top" wrapText="1"/>
    </xf>
    <xf numFmtId="0" fontId="3" fillId="0" borderId="1" xfId="0" applyFont="1" applyBorder="1" applyAlignment="1">
      <alignment vertical="top" wrapText="1"/>
    </xf>
    <xf numFmtId="0" fontId="2" fillId="0" borderId="1" xfId="0" applyFont="1" applyBorder="1" applyAlignment="1">
      <alignment vertical="top" wrapText="1"/>
    </xf>
    <xf numFmtId="0" fontId="1" fillId="16" borderId="1" xfId="6" applyFill="1" applyBorder="1" applyAlignment="1">
      <alignment horizontal="center" vertical="top" wrapText="1"/>
    </xf>
    <xf numFmtId="0" fontId="3" fillId="6" borderId="0" xfId="0" applyFont="1" applyFill="1" applyAlignment="1">
      <alignment horizontal="left" vertical="top" wrapText="1"/>
    </xf>
    <xf numFmtId="0" fontId="2" fillId="0" borderId="1" xfId="0" applyFont="1" applyBorder="1" applyAlignment="1">
      <alignment horizontal="left" vertical="top" wrapText="1"/>
    </xf>
    <xf numFmtId="0" fontId="12" fillId="6" borderId="1" xfId="0" applyFont="1" applyFill="1" applyBorder="1" applyAlignment="1">
      <alignment vertical="top" wrapText="1"/>
    </xf>
    <xf numFmtId="3" fontId="35" fillId="5" borderId="1" xfId="0" applyNumberFormat="1" applyFont="1" applyFill="1" applyBorder="1" applyAlignment="1">
      <alignment horizontal="center" vertical="top" wrapText="1"/>
    </xf>
    <xf numFmtId="49" fontId="4" fillId="6" borderId="6" xfId="0" applyNumberFormat="1" applyFont="1" applyFill="1" applyBorder="1" applyAlignment="1">
      <alignment horizontal="right" vertical="center" wrapText="1"/>
    </xf>
    <xf numFmtId="0" fontId="1" fillId="5" borderId="6" xfId="0" applyFont="1" applyFill="1" applyBorder="1" applyAlignment="1">
      <alignment horizontal="right" vertical="top" wrapText="1"/>
    </xf>
    <xf numFmtId="0" fontId="21" fillId="0" borderId="1" xfId="0" applyFont="1" applyBorder="1"/>
    <xf numFmtId="0" fontId="13" fillId="0" borderId="1" xfId="0" applyFont="1" applyBorder="1" applyAlignment="1">
      <alignment wrapText="1"/>
    </xf>
    <xf numFmtId="0" fontId="25" fillId="5" borderId="0" xfId="0" applyFont="1" applyFill="1" applyAlignment="1">
      <alignment horizontal="left" vertical="top" wrapText="1"/>
    </xf>
    <xf numFmtId="0" fontId="8" fillId="0" borderId="1" xfId="0" applyFont="1" applyBorder="1"/>
    <xf numFmtId="0" fontId="21" fillId="17" borderId="22" xfId="0" applyFont="1" applyFill="1" applyBorder="1" applyAlignment="1">
      <alignment horizontal="left" vertical="top" wrapText="1"/>
    </xf>
    <xf numFmtId="165" fontId="21" fillId="18" borderId="23" xfId="0" applyNumberFormat="1" applyFont="1" applyFill="1" applyBorder="1" applyAlignment="1">
      <alignment horizontal="left" vertical="top" wrapText="1"/>
    </xf>
    <xf numFmtId="49" fontId="21" fillId="17" borderId="22" xfId="0" applyNumberFormat="1" applyFont="1" applyFill="1" applyBorder="1" applyAlignment="1">
      <alignment vertical="top" wrapText="1"/>
    </xf>
    <xf numFmtId="0" fontId="21" fillId="19" borderId="22" xfId="0" applyFont="1" applyFill="1" applyBorder="1" applyAlignment="1">
      <alignment horizontal="center" vertical="top" wrapText="1"/>
    </xf>
    <xf numFmtId="0" fontId="21" fillId="19" borderId="23" xfId="0" applyFont="1" applyFill="1" applyBorder="1" applyAlignment="1">
      <alignment horizontal="center" vertical="top" wrapText="1"/>
    </xf>
    <xf numFmtId="49" fontId="21" fillId="20" borderId="22" xfId="0" applyNumberFormat="1" applyFont="1" applyFill="1" applyBorder="1" applyAlignment="1">
      <alignment horizontal="center" vertical="top" wrapText="1"/>
    </xf>
    <xf numFmtId="49" fontId="11" fillId="2" borderId="0" xfId="0" applyNumberFormat="1" applyFont="1" applyFill="1" applyAlignment="1">
      <alignment vertical="top" wrapText="1"/>
    </xf>
    <xf numFmtId="0" fontId="52" fillId="0" borderId="0" xfId="0" applyFont="1"/>
    <xf numFmtId="0" fontId="35" fillId="17" borderId="23" xfId="0" applyFont="1" applyFill="1" applyBorder="1" applyAlignment="1">
      <alignment vertical="top" wrapText="1"/>
    </xf>
    <xf numFmtId="0" fontId="35" fillId="17" borderId="22" xfId="0" applyFont="1" applyFill="1" applyBorder="1" applyAlignment="1">
      <alignment horizontal="left" vertical="top" wrapText="1"/>
    </xf>
    <xf numFmtId="0" fontId="21" fillId="17" borderId="22" xfId="0" applyFont="1" applyFill="1" applyBorder="1" applyAlignment="1">
      <alignment vertical="top" wrapText="1"/>
    </xf>
    <xf numFmtId="0" fontId="36" fillId="0" borderId="2" xfId="0" applyFont="1" applyBorder="1" applyAlignment="1">
      <alignment horizontal="center" vertical="top" wrapText="1"/>
    </xf>
    <xf numFmtId="0" fontId="21" fillId="5" borderId="6" xfId="0" applyFont="1" applyFill="1" applyBorder="1" applyAlignment="1">
      <alignment horizontal="left" vertical="top" wrapText="1"/>
    </xf>
    <xf numFmtId="0" fontId="21" fillId="5" borderId="9" xfId="0" applyFont="1" applyFill="1" applyBorder="1" applyAlignment="1">
      <alignment horizontal="left" vertical="top" wrapText="1"/>
    </xf>
    <xf numFmtId="0" fontId="36" fillId="0" borderId="1" xfId="0" applyFont="1" applyBorder="1" applyAlignment="1">
      <alignment horizontal="center" vertical="top" wrapText="1"/>
    </xf>
    <xf numFmtId="49" fontId="6" fillId="9" borderId="1" xfId="0" applyNumberFormat="1" applyFont="1" applyFill="1" applyBorder="1" applyAlignment="1">
      <alignment horizontal="right" vertical="top" wrapText="1"/>
    </xf>
    <xf numFmtId="0" fontId="1" fillId="5" borderId="21" xfId="6" applyFill="1" applyBorder="1" applyAlignment="1">
      <alignment horizontal="center" vertical="top" wrapText="1"/>
    </xf>
    <xf numFmtId="49" fontId="45" fillId="5" borderId="2" xfId="6" applyNumberFormat="1" applyFont="1" applyFill="1" applyBorder="1" applyAlignment="1">
      <alignment horizontal="center" vertical="top" wrapText="1"/>
    </xf>
    <xf numFmtId="49" fontId="45" fillId="5" borderId="2" xfId="6" applyNumberFormat="1" applyFont="1" applyFill="1" applyBorder="1" applyAlignment="1">
      <alignment horizontal="left" vertical="top" wrapText="1"/>
    </xf>
    <xf numFmtId="1" fontId="21" fillId="5" borderId="1" xfId="0" applyNumberFormat="1" applyFont="1" applyFill="1" applyBorder="1" applyAlignment="1">
      <alignment horizontal="center" vertical="top" wrapText="1"/>
    </xf>
    <xf numFmtId="0" fontId="21" fillId="5" borderId="1" xfId="0" applyFont="1" applyFill="1" applyBorder="1" applyAlignment="1">
      <alignment horizontal="right" vertical="top" wrapText="1"/>
    </xf>
    <xf numFmtId="165" fontId="1" fillId="5" borderId="1" xfId="0" applyNumberFormat="1" applyFont="1" applyFill="1" applyBorder="1" applyAlignment="1">
      <alignment vertical="top" wrapText="1"/>
    </xf>
    <xf numFmtId="165" fontId="35" fillId="5" borderId="1" xfId="0" applyNumberFormat="1" applyFont="1" applyFill="1" applyBorder="1" applyAlignment="1">
      <alignment horizontal="left" vertical="top" wrapText="1"/>
    </xf>
    <xf numFmtId="1" fontId="1" fillId="5" borderId="1" xfId="0" applyNumberFormat="1" applyFont="1" applyFill="1" applyBorder="1" applyAlignment="1">
      <alignment horizontal="left" vertical="top" wrapText="1"/>
    </xf>
    <xf numFmtId="0" fontId="12" fillId="5" borderId="1" xfId="0" applyFont="1" applyFill="1" applyBorder="1" applyAlignment="1">
      <alignment horizontal="center" vertical="top" wrapText="1"/>
    </xf>
    <xf numFmtId="0" fontId="2" fillId="5" borderId="1" xfId="0" applyFont="1" applyFill="1" applyBorder="1" applyAlignment="1">
      <alignment vertical="top" wrapText="1"/>
    </xf>
    <xf numFmtId="0" fontId="21" fillId="5" borderId="0" xfId="0" applyFont="1" applyFill="1" applyAlignment="1">
      <alignment horizontal="center" vertical="top" wrapText="1"/>
    </xf>
    <xf numFmtId="49" fontId="6" fillId="9" borderId="3" xfId="0" applyNumberFormat="1" applyFont="1" applyFill="1" applyBorder="1" applyAlignment="1">
      <alignment vertical="top" wrapText="1"/>
    </xf>
    <xf numFmtId="49" fontId="6" fillId="9" borderId="1" xfId="0" applyNumberFormat="1" applyFont="1" applyFill="1" applyBorder="1" applyAlignment="1">
      <alignment vertical="top" wrapText="1"/>
    </xf>
    <xf numFmtId="0" fontId="1" fillId="9" borderId="1" xfId="0" applyFont="1" applyFill="1" applyBorder="1" applyAlignment="1">
      <alignment vertical="top" wrapText="1"/>
    </xf>
    <xf numFmtId="0" fontId="1" fillId="9" borderId="1" xfId="0" applyFont="1" applyFill="1" applyBorder="1" applyAlignment="1">
      <alignment horizontal="center" vertical="top" wrapText="1"/>
    </xf>
    <xf numFmtId="49" fontId="6" fillId="9" borderId="4" xfId="0" applyNumberFormat="1" applyFont="1" applyFill="1" applyBorder="1" applyAlignment="1">
      <alignment vertical="top" wrapText="1"/>
    </xf>
    <xf numFmtId="166" fontId="6" fillId="9" borderId="1" xfId="0" applyNumberFormat="1" applyFont="1" applyFill="1" applyBorder="1" applyAlignment="1">
      <alignment horizontal="center" vertical="top" wrapText="1"/>
    </xf>
    <xf numFmtId="3" fontId="5" fillId="9" borderId="1" xfId="0" applyNumberFormat="1" applyFont="1" applyFill="1" applyBorder="1" applyAlignment="1">
      <alignment horizontal="right" vertical="top" wrapText="1"/>
    </xf>
    <xf numFmtId="0" fontId="1" fillId="5" borderId="1" xfId="12" applyFont="1" applyFill="1" applyBorder="1" applyAlignment="1">
      <alignment vertical="top" wrapText="1"/>
    </xf>
    <xf numFmtId="0" fontId="1" fillId="0" borderId="1" xfId="12" applyFont="1" applyBorder="1" applyAlignment="1">
      <alignment horizontal="left" vertical="top" wrapText="1"/>
    </xf>
    <xf numFmtId="0" fontId="1" fillId="5" borderId="1" xfId="12" applyFont="1" applyFill="1" applyBorder="1" applyAlignment="1">
      <alignment horizontal="left" vertical="top" wrapText="1"/>
    </xf>
    <xf numFmtId="0" fontId="1" fillId="5" borderId="1" xfId="12" applyFont="1" applyFill="1" applyBorder="1" applyAlignment="1">
      <alignment horizontal="center" vertical="top" wrapText="1"/>
    </xf>
    <xf numFmtId="166" fontId="1" fillId="9" borderId="1" xfId="0" applyNumberFormat="1" applyFont="1" applyFill="1" applyBorder="1" applyAlignment="1">
      <alignment horizontal="center" vertical="top" wrapText="1"/>
    </xf>
    <xf numFmtId="0" fontId="1" fillId="0" borderId="1" xfId="12" applyFont="1" applyBorder="1" applyAlignment="1">
      <alignment vertical="top" wrapText="1"/>
    </xf>
    <xf numFmtId="166" fontId="1" fillId="9" borderId="1" xfId="0" applyNumberFormat="1" applyFont="1" applyFill="1" applyBorder="1" applyAlignment="1">
      <alignment horizontal="right" vertical="top" wrapText="1"/>
    </xf>
    <xf numFmtId="166" fontId="6" fillId="9" borderId="1" xfId="5" applyNumberFormat="1" applyFont="1" applyFill="1" applyBorder="1" applyAlignment="1">
      <alignment horizontal="right" vertical="top" wrapText="1"/>
    </xf>
    <xf numFmtId="3" fontId="5" fillId="9" borderId="1" xfId="0" applyNumberFormat="1" applyFont="1" applyFill="1" applyBorder="1" applyAlignment="1">
      <alignment horizontal="center" vertical="top" wrapText="1"/>
    </xf>
    <xf numFmtId="49" fontId="1" fillId="9" borderId="1" xfId="0" applyNumberFormat="1" applyFont="1" applyFill="1" applyBorder="1" applyAlignment="1">
      <alignment horizontal="left" vertical="top" wrapText="1"/>
    </xf>
    <xf numFmtId="49" fontId="1" fillId="9" borderId="1" xfId="0" applyNumberFormat="1" applyFont="1" applyFill="1" applyBorder="1" applyAlignment="1">
      <alignment horizontal="right" vertical="top" wrapText="1"/>
    </xf>
    <xf numFmtId="49" fontId="6" fillId="9" borderId="1" xfId="0" applyNumberFormat="1" applyFont="1" applyFill="1" applyBorder="1" applyAlignment="1">
      <alignment horizontal="left" vertical="top" wrapText="1"/>
    </xf>
    <xf numFmtId="166" fontId="1" fillId="9" borderId="1" xfId="0" applyNumberFormat="1" applyFont="1" applyFill="1" applyBorder="1" applyAlignment="1">
      <alignment vertical="top" wrapText="1"/>
    </xf>
    <xf numFmtId="49" fontId="12" fillId="9" borderId="1" xfId="0" applyNumberFormat="1" applyFont="1" applyFill="1" applyBorder="1" applyAlignment="1">
      <alignment vertical="top" wrapText="1"/>
    </xf>
    <xf numFmtId="0" fontId="1" fillId="9" borderId="6" xfId="0" applyFont="1" applyFill="1" applyBorder="1" applyAlignment="1">
      <alignment horizontal="center" vertical="top" wrapText="1"/>
    </xf>
    <xf numFmtId="166" fontId="1" fillId="9" borderId="6" xfId="0" applyNumberFormat="1" applyFont="1" applyFill="1" applyBorder="1" applyAlignment="1">
      <alignment horizontal="center" vertical="top" wrapText="1"/>
    </xf>
    <xf numFmtId="165" fontId="1" fillId="9" borderId="1" xfId="0" applyNumberFormat="1" applyFont="1" applyFill="1" applyBorder="1" applyAlignment="1">
      <alignment horizontal="left" vertical="top" wrapText="1"/>
    </xf>
    <xf numFmtId="1" fontId="1" fillId="9" borderId="6" xfId="0" applyNumberFormat="1" applyFont="1" applyFill="1" applyBorder="1" applyAlignment="1">
      <alignment horizontal="center" vertical="top" wrapText="1"/>
    </xf>
    <xf numFmtId="1" fontId="1" fillId="9" borderId="1" xfId="0" applyNumberFormat="1" applyFont="1" applyFill="1" applyBorder="1" applyAlignment="1">
      <alignment horizontal="center" vertical="top" wrapText="1"/>
    </xf>
    <xf numFmtId="165" fontId="1" fillId="9" borderId="6" xfId="0" applyNumberFormat="1" applyFont="1" applyFill="1" applyBorder="1" applyAlignment="1">
      <alignment horizontal="center" vertical="top" wrapText="1"/>
    </xf>
    <xf numFmtId="165" fontId="1" fillId="9" borderId="1" xfId="0" applyNumberFormat="1" applyFont="1" applyFill="1" applyBorder="1" applyAlignment="1">
      <alignment horizontal="center" vertical="top" wrapText="1"/>
    </xf>
    <xf numFmtId="165" fontId="6" fillId="9" borderId="1" xfId="0" applyNumberFormat="1" applyFont="1" applyFill="1" applyBorder="1" applyAlignment="1">
      <alignment horizontal="left" vertical="top" wrapText="1"/>
    </xf>
    <xf numFmtId="165" fontId="6" fillId="9" borderId="6" xfId="0" applyNumberFormat="1" applyFont="1" applyFill="1" applyBorder="1" applyAlignment="1">
      <alignment horizontal="center" vertical="top" wrapText="1"/>
    </xf>
    <xf numFmtId="165" fontId="6" fillId="9" borderId="1" xfId="0" applyNumberFormat="1" applyFont="1" applyFill="1" applyBorder="1" applyAlignment="1">
      <alignment horizontal="center" vertical="top" wrapText="1"/>
    </xf>
    <xf numFmtId="0" fontId="40" fillId="0" borderId="0" xfId="0" applyFont="1" applyAlignment="1">
      <alignment horizontal="left"/>
    </xf>
    <xf numFmtId="0" fontId="35" fillId="0" borderId="0" xfId="0" applyFont="1" applyAlignment="1">
      <alignment horizontal="left"/>
    </xf>
    <xf numFmtId="0" fontId="1" fillId="5" borderId="2" xfId="6" applyFill="1" applyBorder="1" applyAlignment="1">
      <alignment horizontal="center" vertical="top" wrapText="1"/>
    </xf>
    <xf numFmtId="0" fontId="8" fillId="5" borderId="1" xfId="0" applyFont="1" applyFill="1" applyBorder="1"/>
    <xf numFmtId="0" fontId="9" fillId="5" borderId="1" xfId="6" applyFont="1" applyFill="1" applyBorder="1" applyAlignment="1">
      <alignment horizontal="center" vertical="top" wrapText="1"/>
    </xf>
    <xf numFmtId="0" fontId="1" fillId="9" borderId="1" xfId="6" applyFill="1" applyBorder="1" applyAlignment="1">
      <alignment horizontal="center" vertical="top" wrapText="1"/>
    </xf>
    <xf numFmtId="49" fontId="1" fillId="9" borderId="1" xfId="6" applyNumberFormat="1" applyFill="1" applyBorder="1" applyAlignment="1">
      <alignment horizontal="right" vertical="top" wrapText="1"/>
    </xf>
    <xf numFmtId="49" fontId="6" fillId="9" borderId="1" xfId="6" applyNumberFormat="1" applyFont="1" applyFill="1" applyBorder="1" applyAlignment="1">
      <alignment horizontal="right" vertical="top" wrapText="1"/>
    </xf>
    <xf numFmtId="49" fontId="9" fillId="9" borderId="1" xfId="6" applyNumberFormat="1" applyFont="1" applyFill="1" applyBorder="1" applyAlignment="1">
      <alignment horizontal="right" wrapText="1"/>
    </xf>
    <xf numFmtId="0" fontId="6" fillId="9" borderId="1" xfId="6" applyFont="1" applyFill="1" applyBorder="1" applyAlignment="1">
      <alignment horizontal="left" wrapText="1"/>
    </xf>
    <xf numFmtId="0" fontId="9" fillId="5" borderId="1" xfId="6" applyFont="1" applyFill="1" applyBorder="1" applyAlignment="1">
      <alignment horizontal="center" wrapText="1"/>
    </xf>
    <xf numFmtId="0" fontId="6" fillId="9" borderId="1" xfId="6" applyFont="1" applyFill="1" applyBorder="1" applyAlignment="1">
      <alignment horizontal="center" wrapText="1"/>
    </xf>
    <xf numFmtId="0" fontId="1" fillId="9" borderId="1" xfId="6" applyFill="1" applyBorder="1" applyAlignment="1">
      <alignment horizontal="left" vertical="top" wrapText="1"/>
    </xf>
    <xf numFmtId="166" fontId="6" fillId="9" borderId="1" xfId="6" applyNumberFormat="1" applyFont="1" applyFill="1" applyBorder="1" applyAlignment="1">
      <alignment horizontal="right" vertical="top" wrapText="1"/>
    </xf>
    <xf numFmtId="166" fontId="9" fillId="9" borderId="1" xfId="6" applyNumberFormat="1" applyFont="1" applyFill="1" applyBorder="1" applyAlignment="1">
      <alignment horizontal="right" vertical="top" wrapText="1"/>
    </xf>
    <xf numFmtId="0" fontId="21" fillId="5" borderId="1" xfId="12" applyFont="1" applyFill="1" applyBorder="1" applyAlignment="1">
      <alignment vertical="top" wrapText="1"/>
    </xf>
    <xf numFmtId="166" fontId="12" fillId="9" borderId="1" xfId="4" applyNumberFormat="1" applyFont="1" applyFill="1" applyBorder="1" applyAlignment="1">
      <alignment horizontal="right" vertical="top" wrapText="1"/>
    </xf>
    <xf numFmtId="166" fontId="12" fillId="9" borderId="1" xfId="4" applyNumberFormat="1" applyFont="1" applyFill="1" applyBorder="1" applyAlignment="1">
      <alignment vertical="top" wrapText="1"/>
    </xf>
    <xf numFmtId="0" fontId="35" fillId="0" borderId="1" xfId="12" applyFont="1" applyBorder="1" applyAlignment="1">
      <alignment vertical="top" wrapText="1"/>
    </xf>
    <xf numFmtId="0" fontId="5" fillId="5" borderId="1" xfId="6" applyFont="1" applyFill="1" applyBorder="1" applyAlignment="1">
      <alignment horizontal="center" vertical="top" wrapText="1"/>
    </xf>
    <xf numFmtId="0" fontId="21" fillId="5" borderId="1" xfId="0" applyFont="1" applyFill="1" applyBorder="1" applyAlignment="1">
      <alignment horizontal="center" vertical="center" wrapText="1"/>
    </xf>
    <xf numFmtId="0" fontId="21" fillId="9" borderId="1" xfId="4" applyFont="1" applyFill="1" applyBorder="1" applyAlignment="1">
      <alignment horizontal="right" vertical="top" wrapText="1"/>
    </xf>
    <xf numFmtId="0" fontId="12" fillId="9" borderId="1" xfId="4" applyFont="1" applyFill="1" applyBorder="1" applyAlignment="1">
      <alignment horizontal="right" vertical="top" wrapText="1"/>
    </xf>
    <xf numFmtId="0" fontId="21" fillId="9" borderId="1" xfId="4" applyFont="1" applyFill="1" applyBorder="1" applyAlignment="1">
      <alignment vertical="top" wrapText="1"/>
    </xf>
    <xf numFmtId="0" fontId="21" fillId="9" borderId="1" xfId="4" applyFont="1" applyFill="1" applyBorder="1" applyAlignment="1">
      <alignment horizontal="center" vertical="top" wrapText="1"/>
    </xf>
    <xf numFmtId="0" fontId="12" fillId="9" borderId="1" xfId="4" applyFont="1" applyFill="1" applyBorder="1" applyAlignment="1">
      <alignment vertical="top" wrapText="1"/>
    </xf>
    <xf numFmtId="0" fontId="12" fillId="9" borderId="1" xfId="4" applyFont="1" applyFill="1" applyBorder="1" applyAlignment="1">
      <alignment horizontal="center" vertical="top" wrapText="1"/>
    </xf>
    <xf numFmtId="0" fontId="35" fillId="5" borderId="2" xfId="0" applyFont="1" applyFill="1" applyBorder="1" applyAlignment="1">
      <alignment vertical="top" wrapText="1"/>
    </xf>
    <xf numFmtId="0" fontId="35" fillId="5" borderId="10" xfId="0" applyFont="1" applyFill="1" applyBorder="1" applyAlignment="1">
      <alignment vertical="top" wrapText="1"/>
    </xf>
    <xf numFmtId="0" fontId="35" fillId="5" borderId="10" xfId="0" applyFont="1" applyFill="1" applyBorder="1" applyAlignment="1">
      <alignment horizontal="center" vertical="top" wrapText="1"/>
    </xf>
    <xf numFmtId="49" fontId="9" fillId="9" borderId="1" xfId="0" applyNumberFormat="1" applyFont="1" applyFill="1" applyBorder="1" applyAlignment="1">
      <alignment horizontal="right" vertical="top" wrapText="1"/>
    </xf>
    <xf numFmtId="166" fontId="2" fillId="0" borderId="0" xfId="0" applyNumberFormat="1" applyFont="1" applyAlignment="1">
      <alignment horizontal="left" vertical="top" wrapText="1"/>
    </xf>
    <xf numFmtId="0" fontId="21" fillId="5" borderId="2" xfId="4" applyFont="1" applyFill="1" applyBorder="1" applyAlignment="1">
      <alignment horizontal="left" vertical="top" wrapText="1"/>
    </xf>
    <xf numFmtId="49" fontId="40" fillId="9" borderId="1" xfId="0" applyNumberFormat="1" applyFont="1" applyFill="1" applyBorder="1" applyAlignment="1">
      <alignment horizontal="center" vertical="top" wrapText="1"/>
    </xf>
    <xf numFmtId="0" fontId="35" fillId="9" borderId="1" xfId="0" applyFont="1" applyFill="1" applyBorder="1" applyAlignment="1">
      <alignment vertical="top" wrapText="1"/>
    </xf>
    <xf numFmtId="0" fontId="35" fillId="9" borderId="1" xfId="0" applyFont="1" applyFill="1" applyBorder="1" applyAlignment="1">
      <alignment horizontal="center" vertical="top" wrapText="1"/>
    </xf>
    <xf numFmtId="49" fontId="12" fillId="9" borderId="1" xfId="0" applyNumberFormat="1" applyFont="1" applyFill="1" applyBorder="1" applyAlignment="1">
      <alignment horizontal="left" vertical="top" wrapText="1"/>
    </xf>
    <xf numFmtId="0" fontId="35" fillId="9" borderId="9" xfId="0" applyFont="1" applyFill="1" applyBorder="1" applyAlignment="1">
      <alignment vertical="top" wrapText="1"/>
    </xf>
    <xf numFmtId="49" fontId="21" fillId="9" borderId="1" xfId="0" applyNumberFormat="1" applyFont="1" applyFill="1" applyBorder="1" applyAlignment="1">
      <alignment horizontal="left" vertical="top" wrapText="1"/>
    </xf>
    <xf numFmtId="49" fontId="57" fillId="18" borderId="0" xfId="0" applyNumberFormat="1" applyFont="1" applyFill="1" applyAlignment="1">
      <alignment horizontal="left" vertical="top" wrapText="1"/>
    </xf>
    <xf numFmtId="0" fontId="1" fillId="5" borderId="0" xfId="0" applyFont="1" applyFill="1" applyAlignment="1">
      <alignment vertical="top" wrapText="1"/>
    </xf>
    <xf numFmtId="0" fontId="21" fillId="5" borderId="0" xfId="0" applyFont="1" applyFill="1" applyAlignment="1">
      <alignment horizontal="left" vertical="top" wrapText="1"/>
    </xf>
    <xf numFmtId="0" fontId="12" fillId="6" borderId="1" xfId="0" applyFont="1" applyFill="1" applyBorder="1" applyAlignment="1">
      <alignment wrapText="1"/>
    </xf>
    <xf numFmtId="0" fontId="12" fillId="9" borderId="1" xfId="0" applyFont="1" applyFill="1" applyBorder="1" applyAlignment="1">
      <alignment vertical="center" wrapText="1"/>
    </xf>
    <xf numFmtId="0" fontId="12" fillId="9" borderId="1" xfId="0" applyFont="1" applyFill="1" applyBorder="1" applyAlignment="1">
      <alignment horizontal="left" vertical="center" wrapText="1"/>
    </xf>
    <xf numFmtId="3" fontId="21" fillId="9" borderId="1" xfId="0" applyNumberFormat="1" applyFont="1" applyFill="1" applyBorder="1" applyAlignment="1">
      <alignment horizontal="left" vertical="top" wrapText="1"/>
    </xf>
    <xf numFmtId="0" fontId="21" fillId="9" borderId="1" xfId="0" applyFont="1" applyFill="1" applyBorder="1" applyAlignment="1">
      <alignment horizontal="center" wrapText="1"/>
    </xf>
    <xf numFmtId="166" fontId="23" fillId="9" borderId="1" xfId="0" applyNumberFormat="1" applyFont="1" applyFill="1" applyBorder="1" applyAlignment="1">
      <alignment vertical="top" wrapText="1"/>
    </xf>
    <xf numFmtId="166" fontId="22" fillId="6" borderId="8" xfId="0" applyNumberFormat="1" applyFont="1" applyFill="1" applyBorder="1" applyAlignment="1">
      <alignment vertical="top" wrapText="1"/>
    </xf>
    <xf numFmtId="0" fontId="21" fillId="9" borderId="1" xfId="0" applyFont="1" applyFill="1" applyBorder="1" applyAlignment="1">
      <alignment horizontal="left" vertical="top" wrapText="1"/>
    </xf>
    <xf numFmtId="49" fontId="23" fillId="9" borderId="1" xfId="0" applyNumberFormat="1" applyFont="1" applyFill="1" applyBorder="1" applyAlignment="1">
      <alignment vertical="top" wrapText="1"/>
    </xf>
    <xf numFmtId="0" fontId="23" fillId="9" borderId="1" xfId="0" applyFont="1" applyFill="1" applyBorder="1" applyAlignment="1">
      <alignment horizontal="left" vertical="top" wrapText="1"/>
    </xf>
    <xf numFmtId="0" fontId="23" fillId="9" borderId="1" xfId="0" applyFont="1" applyFill="1" applyBorder="1" applyAlignment="1">
      <alignment horizontal="center" wrapText="1"/>
    </xf>
    <xf numFmtId="49" fontId="21" fillId="5" borderId="6" xfId="0" applyNumberFormat="1" applyFont="1" applyFill="1" applyBorder="1" applyAlignment="1">
      <alignment horizontal="center" vertical="top" wrapText="1"/>
    </xf>
    <xf numFmtId="165" fontId="1" fillId="5" borderId="1" xfId="0" applyNumberFormat="1" applyFont="1" applyFill="1" applyBorder="1" applyAlignment="1">
      <alignment vertical="top"/>
    </xf>
    <xf numFmtId="3" fontId="2" fillId="9" borderId="1" xfId="0" applyNumberFormat="1" applyFont="1" applyFill="1" applyBorder="1" applyAlignment="1">
      <alignment vertical="top" wrapText="1"/>
    </xf>
    <xf numFmtId="3" fontId="2" fillId="9" borderId="1" xfId="0" applyNumberFormat="1" applyFont="1" applyFill="1" applyBorder="1" applyAlignment="1">
      <alignment horizontal="right" vertical="top" wrapText="1"/>
    </xf>
    <xf numFmtId="49" fontId="2" fillId="5" borderId="2" xfId="0" applyNumberFormat="1" applyFont="1" applyFill="1" applyBorder="1" applyAlignment="1">
      <alignment horizontal="center" vertical="top" wrapText="1"/>
    </xf>
    <xf numFmtId="49" fontId="6" fillId="9" borderId="1" xfId="0" applyNumberFormat="1" applyFont="1" applyFill="1" applyBorder="1" applyAlignment="1">
      <alignment horizontal="left" vertical="center" wrapText="1"/>
    </xf>
    <xf numFmtId="49" fontId="6" fillId="9" borderId="1" xfId="0" applyNumberFormat="1" applyFont="1" applyFill="1" applyBorder="1" applyAlignment="1">
      <alignment horizontal="center" vertical="center" wrapText="1"/>
    </xf>
    <xf numFmtId="3" fontId="1" fillId="9" borderId="1" xfId="0" applyNumberFormat="1" applyFont="1" applyFill="1" applyBorder="1" applyAlignment="1">
      <alignment vertical="top" wrapText="1"/>
    </xf>
    <xf numFmtId="3" fontId="1" fillId="9" borderId="1" xfId="0" applyNumberFormat="1" applyFont="1" applyFill="1" applyBorder="1" applyAlignment="1">
      <alignment horizontal="right" vertical="top" wrapText="1"/>
    </xf>
    <xf numFmtId="49" fontId="1" fillId="9" borderId="1" xfId="0" applyNumberFormat="1" applyFont="1" applyFill="1" applyBorder="1" applyAlignment="1">
      <alignment horizontal="center" vertical="top" wrapText="1"/>
    </xf>
    <xf numFmtId="165" fontId="9" fillId="9" borderId="1" xfId="0" applyNumberFormat="1" applyFont="1" applyFill="1" applyBorder="1" applyAlignment="1">
      <alignment horizontal="left" vertical="top" wrapText="1"/>
    </xf>
    <xf numFmtId="4" fontId="5" fillId="9" borderId="1" xfId="0" applyNumberFormat="1" applyFont="1" applyFill="1" applyBorder="1" applyAlignment="1">
      <alignment horizontal="left" vertical="top" wrapText="1"/>
    </xf>
    <xf numFmtId="4" fontId="5" fillId="9" borderId="1" xfId="0" applyNumberFormat="1" applyFont="1" applyFill="1" applyBorder="1" applyAlignment="1">
      <alignment horizontal="right" vertical="top" wrapText="1"/>
    </xf>
    <xf numFmtId="49" fontId="1" fillId="9" borderId="8" xfId="0" applyNumberFormat="1" applyFont="1" applyFill="1" applyBorder="1" applyAlignment="1">
      <alignment horizontal="center" vertical="top" wrapText="1"/>
    </xf>
    <xf numFmtId="49" fontId="6" fillId="9" borderId="8" xfId="0" applyNumberFormat="1" applyFont="1" applyFill="1" applyBorder="1" applyAlignment="1">
      <alignment horizontal="center" vertical="top" wrapText="1"/>
    </xf>
    <xf numFmtId="49" fontId="9" fillId="9" borderId="8" xfId="0" applyNumberFormat="1" applyFont="1" applyFill="1" applyBorder="1" applyAlignment="1">
      <alignment horizontal="right" vertical="top" wrapText="1"/>
    </xf>
    <xf numFmtId="49" fontId="9" fillId="9" borderId="8" xfId="0" applyNumberFormat="1" applyFont="1" applyFill="1" applyBorder="1" applyAlignment="1">
      <alignment horizontal="center" vertical="center" textRotation="90" wrapText="1"/>
    </xf>
    <xf numFmtId="0" fontId="21" fillId="5" borderId="6" xfId="0" applyFont="1" applyFill="1" applyBorder="1" applyAlignment="1">
      <alignment horizontal="center" vertical="top" wrapText="1"/>
    </xf>
    <xf numFmtId="49" fontId="21" fillId="5" borderId="1" xfId="4" applyNumberFormat="1" applyFont="1" applyFill="1" applyBorder="1" applyAlignment="1">
      <alignment horizontal="center" vertical="top" wrapText="1"/>
    </xf>
    <xf numFmtId="0" fontId="50" fillId="2" borderId="0" xfId="0" applyFont="1" applyFill="1" applyAlignment="1">
      <alignment horizontal="center" vertical="center" wrapText="1"/>
    </xf>
    <xf numFmtId="0" fontId="9" fillId="5" borderId="0" xfId="0" applyFont="1" applyFill="1" applyAlignment="1">
      <alignment horizontal="left" vertical="top" wrapText="1"/>
    </xf>
    <xf numFmtId="0" fontId="21" fillId="17" borderId="0" xfId="0" applyFont="1" applyFill="1" applyAlignment="1">
      <alignment horizontal="left" vertical="top" wrapText="1"/>
    </xf>
    <xf numFmtId="165" fontId="21" fillId="18" borderId="0" xfId="0" applyNumberFormat="1" applyFont="1" applyFill="1" applyAlignment="1">
      <alignment horizontal="left" vertical="top" wrapText="1"/>
    </xf>
    <xf numFmtId="49" fontId="21" fillId="17" borderId="0" xfId="0" applyNumberFormat="1" applyFont="1" applyFill="1" applyAlignment="1">
      <alignment vertical="top" wrapText="1"/>
    </xf>
    <xf numFmtId="0" fontId="35" fillId="17" borderId="0" xfId="0" applyFont="1" applyFill="1" applyAlignment="1">
      <alignment vertical="top" wrapText="1"/>
    </xf>
    <xf numFmtId="0" fontId="35" fillId="17" borderId="0" xfId="0" applyFont="1" applyFill="1" applyAlignment="1">
      <alignment horizontal="left" vertical="top" wrapText="1"/>
    </xf>
    <xf numFmtId="0" fontId="1" fillId="9" borderId="0" xfId="0" applyFont="1" applyFill="1" applyAlignment="1">
      <alignment horizontal="right" vertical="top" wrapText="1"/>
    </xf>
    <xf numFmtId="0" fontId="1" fillId="5" borderId="0" xfId="0" applyFont="1" applyFill="1" applyAlignment="1">
      <alignment horizontal="left" vertical="top" wrapText="1"/>
    </xf>
    <xf numFmtId="0" fontId="21" fillId="17" borderId="0" xfId="0" applyFont="1" applyFill="1" applyAlignment="1">
      <alignment vertical="top" wrapText="1"/>
    </xf>
    <xf numFmtId="49" fontId="1" fillId="5" borderId="0" xfId="0" applyNumberFormat="1" applyFont="1" applyFill="1" applyAlignment="1">
      <alignment vertical="top" wrapText="1"/>
    </xf>
    <xf numFmtId="49" fontId="1" fillId="5" borderId="0" xfId="0" applyNumberFormat="1" applyFont="1" applyFill="1" applyAlignment="1">
      <alignment horizontal="left" vertical="top" wrapText="1"/>
    </xf>
    <xf numFmtId="166" fontId="6" fillId="5" borderId="0" xfId="0" applyNumberFormat="1" applyFont="1" applyFill="1" applyAlignment="1">
      <alignment horizontal="right" vertical="top" wrapText="1"/>
    </xf>
    <xf numFmtId="3" fontId="5" fillId="5" borderId="0" xfId="0" applyNumberFormat="1" applyFont="1" applyFill="1" applyAlignment="1">
      <alignment horizontal="right" vertical="top" wrapText="1"/>
    </xf>
    <xf numFmtId="166" fontId="38" fillId="0" borderId="1" xfId="0" applyNumberFormat="1" applyFont="1" applyBorder="1" applyAlignment="1">
      <alignment horizontal="right" vertical="top" wrapText="1"/>
    </xf>
    <xf numFmtId="166" fontId="49" fillId="0" borderId="1" xfId="0" applyNumberFormat="1" applyFont="1" applyBorder="1" applyAlignment="1">
      <alignment horizontal="right" vertical="top" wrapText="1"/>
    </xf>
    <xf numFmtId="0" fontId="12" fillId="9" borderId="1" xfId="0" applyFont="1" applyFill="1" applyBorder="1" applyAlignment="1">
      <alignment horizontal="left" vertical="top" wrapText="1"/>
    </xf>
    <xf numFmtId="0" fontId="12" fillId="9" borderId="1" xfId="0" applyFont="1" applyFill="1" applyBorder="1" applyAlignment="1">
      <alignment horizontal="center" vertical="top" wrapText="1"/>
    </xf>
    <xf numFmtId="0" fontId="21" fillId="9" borderId="1" xfId="0" applyFont="1" applyFill="1" applyBorder="1" applyAlignment="1">
      <alignment horizontal="center" vertical="top" wrapText="1"/>
    </xf>
    <xf numFmtId="166" fontId="21" fillId="9" borderId="1" xfId="0" applyNumberFormat="1" applyFont="1" applyFill="1" applyBorder="1" applyAlignment="1">
      <alignment horizontal="right" vertical="top" wrapText="1"/>
    </xf>
    <xf numFmtId="3" fontId="21" fillId="9" borderId="1" xfId="0" applyNumberFormat="1" applyFont="1" applyFill="1" applyBorder="1" applyAlignment="1">
      <alignment horizontal="center" vertical="top" wrapText="1"/>
    </xf>
    <xf numFmtId="166" fontId="58" fillId="0" borderId="0" xfId="0" applyNumberFormat="1" applyFont="1" applyAlignment="1">
      <alignment horizontal="left" vertical="top" wrapText="1"/>
    </xf>
    <xf numFmtId="166" fontId="49" fillId="5" borderId="1" xfId="0" applyNumberFormat="1" applyFont="1" applyFill="1" applyBorder="1" applyAlignment="1">
      <alignment vertical="top" wrapText="1"/>
    </xf>
    <xf numFmtId="166" fontId="58" fillId="2" borderId="0" xfId="0" applyNumberFormat="1" applyFont="1" applyFill="1" applyAlignment="1">
      <alignment horizontal="left" vertical="top" wrapText="1"/>
    </xf>
    <xf numFmtId="0" fontId="56" fillId="0" borderId="0" xfId="0" applyFont="1"/>
    <xf numFmtId="49" fontId="56" fillId="0" borderId="0" xfId="0" applyNumberFormat="1" applyFont="1" applyAlignment="1">
      <alignment horizontal="center"/>
    </xf>
    <xf numFmtId="166" fontId="49" fillId="0" borderId="0" xfId="0" applyNumberFormat="1" applyFont="1"/>
    <xf numFmtId="0" fontId="35" fillId="5" borderId="0" xfId="0" applyFont="1" applyFill="1" applyAlignment="1">
      <alignment horizontal="right"/>
    </xf>
    <xf numFmtId="0" fontId="35" fillId="5" borderId="0" xfId="0" applyFont="1" applyFill="1" applyAlignment="1">
      <alignment vertical="top" wrapText="1"/>
    </xf>
    <xf numFmtId="166" fontId="35" fillId="5" borderId="0" xfId="0" applyNumberFormat="1" applyFont="1" applyFill="1" applyAlignment="1">
      <alignment horizontal="right"/>
    </xf>
    <xf numFmtId="0" fontId="21" fillId="6" borderId="1" xfId="0" applyFont="1" applyFill="1" applyBorder="1"/>
    <xf numFmtId="0" fontId="13" fillId="6" borderId="1" xfId="0" applyFont="1" applyFill="1" applyBorder="1" applyAlignment="1">
      <alignment wrapText="1"/>
    </xf>
    <xf numFmtId="166" fontId="49" fillId="5" borderId="8" xfId="0" applyNumberFormat="1" applyFont="1" applyFill="1" applyBorder="1" applyAlignment="1">
      <alignment horizontal="right" vertical="top" wrapText="1"/>
    </xf>
    <xf numFmtId="166" fontId="60" fillId="0" borderId="0" xfId="0" applyNumberFormat="1" applyFont="1"/>
    <xf numFmtId="0" fontId="21" fillId="5" borderId="1" xfId="6" applyFont="1" applyFill="1" applyBorder="1" applyAlignment="1">
      <alignment horizontal="center" vertical="top" wrapText="1"/>
    </xf>
    <xf numFmtId="0" fontId="21" fillId="5" borderId="1" xfId="6" applyFont="1" applyFill="1" applyBorder="1" applyAlignment="1">
      <alignment horizontal="left" vertical="top" wrapText="1"/>
    </xf>
    <xf numFmtId="0" fontId="38" fillId="0" borderId="0" xfId="0" applyFont="1" applyAlignment="1">
      <alignment horizontal="right" wrapText="1"/>
    </xf>
    <xf numFmtId="166" fontId="38" fillId="0" borderId="0" xfId="0" applyNumberFormat="1" applyFont="1" applyAlignment="1">
      <alignment horizontal="right" wrapText="1"/>
    </xf>
    <xf numFmtId="2" fontId="1" fillId="5" borderId="1" xfId="0" applyNumberFormat="1" applyFont="1" applyFill="1" applyBorder="1" applyAlignment="1">
      <alignment horizontal="center" vertical="top" wrapText="1"/>
    </xf>
    <xf numFmtId="166" fontId="38" fillId="11" borderId="1" xfId="0" applyNumberFormat="1" applyFont="1" applyFill="1" applyBorder="1" applyAlignment="1">
      <alignment horizontal="right" vertical="top" wrapText="1"/>
    </xf>
    <xf numFmtId="166" fontId="49" fillId="5" borderId="0" xfId="0" applyNumberFormat="1" applyFont="1" applyFill="1" applyAlignment="1">
      <alignment horizontal="right"/>
    </xf>
    <xf numFmtId="0" fontId="14" fillId="0" borderId="1" xfId="0" applyFont="1" applyBorder="1" applyAlignment="1">
      <alignment wrapText="1"/>
    </xf>
    <xf numFmtId="166" fontId="49" fillId="0" borderId="1" xfId="4" applyNumberFormat="1" applyFont="1" applyBorder="1" applyAlignment="1">
      <alignment vertical="top" wrapText="1"/>
    </xf>
    <xf numFmtId="166" fontId="38" fillId="5" borderId="1" xfId="6" applyNumberFormat="1" applyFont="1" applyFill="1" applyBorder="1" applyAlignment="1">
      <alignment horizontal="right" vertical="top" wrapText="1"/>
    </xf>
    <xf numFmtId="0" fontId="40" fillId="5" borderId="0" xfId="0" applyFont="1" applyFill="1" applyAlignment="1">
      <alignment horizontal="center" vertical="center" wrapText="1"/>
    </xf>
    <xf numFmtId="49" fontId="51" fillId="5" borderId="0" xfId="0" applyNumberFormat="1" applyFont="1" applyFill="1" applyAlignment="1">
      <alignment horizontal="center" vertical="center" wrapText="1"/>
    </xf>
    <xf numFmtId="49" fontId="4" fillId="14" borderId="1" xfId="0" applyNumberFormat="1" applyFont="1" applyFill="1" applyBorder="1" applyAlignment="1">
      <alignment horizontal="center" vertical="center" wrapText="1"/>
    </xf>
    <xf numFmtId="0" fontId="8" fillId="14" borderId="1" xfId="0" applyFont="1" applyFill="1" applyBorder="1"/>
    <xf numFmtId="0" fontId="1" fillId="0" borderId="0" xfId="0" applyFont="1" applyAlignment="1">
      <alignment vertical="top"/>
    </xf>
    <xf numFmtId="4" fontId="22" fillId="6" borderId="1" xfId="6" applyNumberFormat="1" applyFont="1" applyFill="1" applyBorder="1" applyAlignment="1">
      <alignment vertical="top" wrapText="1"/>
    </xf>
    <xf numFmtId="4" fontId="22" fillId="5" borderId="1" xfId="6" applyNumberFormat="1" applyFont="1" applyFill="1" applyBorder="1" applyAlignment="1">
      <alignment vertical="top" wrapText="1"/>
    </xf>
    <xf numFmtId="0" fontId="22" fillId="9" borderId="2" xfId="0" applyFont="1" applyFill="1" applyBorder="1" applyAlignment="1">
      <alignment horizontal="center" vertical="center" wrapText="1"/>
    </xf>
    <xf numFmtId="166" fontId="21" fillId="5" borderId="0" xfId="0" applyNumberFormat="1" applyFont="1" applyFill="1" applyAlignment="1">
      <alignment wrapText="1"/>
    </xf>
    <xf numFmtId="49" fontId="1" fillId="5" borderId="2" xfId="0" applyNumberFormat="1" applyFont="1" applyFill="1" applyBorder="1" applyAlignment="1">
      <alignment horizontal="center" vertical="top" wrapText="1"/>
    </xf>
    <xf numFmtId="49" fontId="1" fillId="5" borderId="10"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0" borderId="1" xfId="0" applyNumberFormat="1" applyFont="1" applyBorder="1" applyAlignment="1">
      <alignment horizontal="center" vertical="top" wrapText="1"/>
    </xf>
    <xf numFmtId="49" fontId="30" fillId="18" borderId="0" xfId="0" applyNumberFormat="1" applyFont="1" applyFill="1" applyAlignment="1">
      <alignment horizontal="left" vertical="top" wrapText="1"/>
    </xf>
    <xf numFmtId="0" fontId="1" fillId="5" borderId="1" xfId="0" applyFont="1" applyFill="1" applyBorder="1" applyAlignment="1">
      <alignment horizontal="center" vertical="top" wrapText="1"/>
    </xf>
    <xf numFmtId="0" fontId="50" fillId="2" borderId="14" xfId="0" applyFont="1" applyFill="1" applyBorder="1" applyAlignment="1">
      <alignment horizontal="center" vertical="center" wrapText="1"/>
    </xf>
    <xf numFmtId="0" fontId="9" fillId="5" borderId="21" xfId="0" applyFont="1" applyFill="1" applyBorder="1" applyAlignment="1">
      <alignment horizontal="left" vertical="top" wrapText="1"/>
    </xf>
    <xf numFmtId="0" fontId="9" fillId="5" borderId="15" xfId="0" applyFont="1" applyFill="1" applyBorder="1" applyAlignment="1">
      <alignment horizontal="left" vertical="top" wrapText="1"/>
    </xf>
    <xf numFmtId="0" fontId="9" fillId="5" borderId="12" xfId="0" applyFont="1" applyFill="1" applyBorder="1" applyAlignment="1">
      <alignment horizontal="left" vertical="top" wrapText="1"/>
    </xf>
    <xf numFmtId="49" fontId="6" fillId="9" borderId="1" xfId="0" applyNumberFormat="1" applyFont="1" applyFill="1" applyBorder="1" applyAlignment="1">
      <alignment horizontal="right" vertical="top" wrapText="1"/>
    </xf>
    <xf numFmtId="0" fontId="1" fillId="5" borderId="1" xfId="0" applyFont="1" applyFill="1" applyBorder="1" applyAlignment="1">
      <alignment vertical="top" wrapText="1"/>
    </xf>
    <xf numFmtId="0" fontId="9" fillId="5" borderId="1" xfId="0" applyFont="1" applyFill="1" applyBorder="1" applyAlignment="1">
      <alignment horizontal="left" vertical="top" wrapText="1"/>
    </xf>
    <xf numFmtId="49" fontId="9" fillId="9" borderId="1" xfId="0" applyNumberFormat="1" applyFont="1" applyFill="1" applyBorder="1" applyAlignment="1">
      <alignment horizontal="right" vertical="top" wrapText="1"/>
    </xf>
    <xf numFmtId="0" fontId="7" fillId="0" borderId="2" xfId="0" applyFont="1" applyBorder="1" applyAlignment="1">
      <alignment horizontal="left" vertical="top" wrapText="1"/>
    </xf>
    <xf numFmtId="0" fontId="7" fillId="0" borderId="10" xfId="0" applyFont="1" applyBorder="1" applyAlignment="1">
      <alignment horizontal="left" vertical="top" wrapText="1"/>
    </xf>
    <xf numFmtId="0" fontId="1" fillId="5" borderId="1" xfId="0" applyFont="1" applyFill="1" applyBorder="1" applyAlignment="1">
      <alignment horizontal="left" vertical="top" wrapText="1"/>
    </xf>
    <xf numFmtId="49" fontId="1" fillId="5" borderId="2" xfId="0" applyNumberFormat="1" applyFont="1" applyFill="1" applyBorder="1" applyAlignment="1">
      <alignment horizontal="left" vertical="top" wrapText="1"/>
    </xf>
    <xf numFmtId="49" fontId="1" fillId="5" borderId="10"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0" fontId="7" fillId="0" borderId="8" xfId="0" applyFont="1" applyBorder="1" applyAlignment="1">
      <alignment horizontal="left" vertical="top" wrapText="1"/>
    </xf>
    <xf numFmtId="49" fontId="1" fillId="5" borderId="1" xfId="0" applyNumberFormat="1" applyFont="1" applyFill="1" applyBorder="1" applyAlignment="1">
      <alignment horizontal="center" vertical="top" wrapText="1"/>
    </xf>
    <xf numFmtId="0" fontId="7" fillId="5" borderId="2" xfId="0" applyFont="1" applyFill="1" applyBorder="1" applyAlignment="1">
      <alignment horizontal="center" vertical="top" wrapText="1"/>
    </xf>
    <xf numFmtId="0" fontId="7" fillId="5" borderId="10" xfId="0" applyFont="1" applyFill="1" applyBorder="1" applyAlignment="1">
      <alignment horizontal="center" vertical="top" wrapText="1"/>
    </xf>
    <xf numFmtId="0" fontId="7" fillId="5" borderId="8" xfId="0" applyFont="1" applyFill="1" applyBorder="1" applyAlignment="1">
      <alignment horizontal="center" vertical="top" wrapText="1"/>
    </xf>
    <xf numFmtId="0" fontId="7" fillId="5" borderId="2" xfId="0" applyFont="1" applyFill="1" applyBorder="1" applyAlignment="1">
      <alignment horizontal="left" vertical="top" wrapText="1"/>
    </xf>
    <xf numFmtId="0" fontId="7" fillId="5" borderId="10" xfId="0" applyFont="1" applyFill="1" applyBorder="1" applyAlignment="1">
      <alignment horizontal="left" vertical="top" wrapText="1"/>
    </xf>
    <xf numFmtId="0" fontId="7" fillId="5" borderId="8" xfId="0" applyFont="1" applyFill="1" applyBorder="1" applyAlignment="1">
      <alignment horizontal="left" vertical="top" wrapText="1"/>
    </xf>
    <xf numFmtId="0" fontId="7" fillId="0" borderId="2" xfId="0" applyFont="1" applyBorder="1" applyAlignment="1">
      <alignment horizontal="center" vertical="top" wrapText="1"/>
    </xf>
    <xf numFmtId="0" fontId="7" fillId="0" borderId="10" xfId="0" applyFont="1" applyBorder="1" applyAlignment="1">
      <alignment horizontal="center" vertical="top" wrapText="1"/>
    </xf>
    <xf numFmtId="0" fontId="7" fillId="5" borderId="15" xfId="0" applyFont="1" applyFill="1" applyBorder="1" applyAlignment="1">
      <alignment horizontal="left" vertical="top" wrapText="1"/>
    </xf>
    <xf numFmtId="49" fontId="1" fillId="0" borderId="1" xfId="4" applyNumberFormat="1" applyFont="1" applyBorder="1" applyAlignment="1">
      <alignment horizontal="left" wrapText="1"/>
    </xf>
    <xf numFmtId="49" fontId="6" fillId="5" borderId="1" xfId="0" applyNumberFormat="1" applyFont="1" applyFill="1" applyBorder="1" applyAlignment="1">
      <alignment horizontal="right" vertical="top" wrapText="1"/>
    </xf>
    <xf numFmtId="49" fontId="9" fillId="12" borderId="1" xfId="4" applyNumberFormat="1" applyFont="1" applyFill="1" applyBorder="1" applyAlignment="1">
      <alignment horizontal="right" vertical="top" wrapText="1"/>
    </xf>
    <xf numFmtId="49" fontId="7" fillId="5" borderId="2" xfId="0" applyNumberFormat="1" applyFont="1" applyFill="1" applyBorder="1" applyAlignment="1">
      <alignment horizontal="left" vertical="top" wrapText="1"/>
    </xf>
    <xf numFmtId="49" fontId="7" fillId="5" borderId="10" xfId="0" applyNumberFormat="1" applyFont="1" applyFill="1" applyBorder="1" applyAlignment="1">
      <alignment horizontal="left" vertical="top" wrapText="1"/>
    </xf>
    <xf numFmtId="49" fontId="4" fillId="6" borderId="1" xfId="0" applyNumberFormat="1" applyFont="1" applyFill="1" applyBorder="1" applyAlignment="1">
      <alignment horizontal="right" vertical="top" wrapText="1"/>
    </xf>
    <xf numFmtId="49" fontId="9" fillId="6" borderId="1" xfId="4" applyNumberFormat="1" applyFont="1" applyFill="1" applyBorder="1" applyAlignment="1">
      <alignment horizontal="right" wrapText="1"/>
    </xf>
    <xf numFmtId="49" fontId="6" fillId="9" borderId="6" xfId="0" applyNumberFormat="1" applyFont="1" applyFill="1" applyBorder="1" applyAlignment="1">
      <alignment horizontal="right" vertical="top" wrapText="1"/>
    </xf>
    <xf numFmtId="49" fontId="6" fillId="9" borderId="16" xfId="0" applyNumberFormat="1" applyFont="1" applyFill="1" applyBorder="1" applyAlignment="1">
      <alignment horizontal="right" vertical="top" wrapText="1"/>
    </xf>
    <xf numFmtId="49" fontId="6" fillId="9" borderId="9" xfId="0" applyNumberFormat="1" applyFont="1" applyFill="1" applyBorder="1" applyAlignment="1">
      <alignment horizontal="right" vertical="top" wrapText="1"/>
    </xf>
    <xf numFmtId="0" fontId="40" fillId="14" borderId="1" xfId="0" applyFont="1" applyFill="1" applyBorder="1" applyAlignment="1">
      <alignment horizontal="center" vertical="center" wrapText="1"/>
    </xf>
    <xf numFmtId="0" fontId="40" fillId="14" borderId="6" xfId="0" applyFont="1" applyFill="1" applyBorder="1" applyAlignment="1">
      <alignment horizontal="center" vertical="center" wrapText="1"/>
    </xf>
    <xf numFmtId="0" fontId="40" fillId="14" borderId="16" xfId="0" applyFont="1" applyFill="1" applyBorder="1" applyAlignment="1">
      <alignment horizontal="center" vertical="center" wrapText="1"/>
    </xf>
    <xf numFmtId="0" fontId="40" fillId="14" borderId="9" xfId="0" applyFont="1" applyFill="1" applyBorder="1" applyAlignment="1">
      <alignment horizontal="center" vertical="center" wrapText="1"/>
    </xf>
    <xf numFmtId="0" fontId="6" fillId="14" borderId="1" xfId="0" applyFont="1" applyFill="1" applyBorder="1" applyAlignment="1">
      <alignment horizontal="center" vertical="center" wrapText="1"/>
    </xf>
    <xf numFmtId="49" fontId="6" fillId="14" borderId="1" xfId="0" applyNumberFormat="1" applyFont="1" applyFill="1" applyBorder="1" applyAlignment="1">
      <alignment horizontal="center" vertical="center" textRotation="90" wrapText="1"/>
    </xf>
    <xf numFmtId="49" fontId="4" fillId="14" borderId="1" xfId="0" applyNumberFormat="1" applyFont="1" applyFill="1" applyBorder="1" applyAlignment="1">
      <alignment horizontal="left" vertical="center" wrapText="1"/>
    </xf>
    <xf numFmtId="49" fontId="6" fillId="14" borderId="1" xfId="0" applyNumberFormat="1" applyFont="1" applyFill="1" applyBorder="1" applyAlignment="1">
      <alignment horizontal="center" vertical="center" wrapText="1"/>
    </xf>
    <xf numFmtId="49" fontId="42" fillId="14" borderId="1" xfId="0" applyNumberFormat="1" applyFont="1" applyFill="1" applyBorder="1" applyAlignment="1">
      <alignment horizontal="center" vertical="center" wrapText="1"/>
    </xf>
    <xf numFmtId="49" fontId="42" fillId="14" borderId="1" xfId="0" applyNumberFormat="1" applyFont="1" applyFill="1" applyBorder="1" applyAlignment="1">
      <alignment horizontal="center" vertical="center" textRotation="90" wrapText="1"/>
    </xf>
    <xf numFmtId="49" fontId="1" fillId="0" borderId="2" xfId="0" applyNumberFormat="1" applyFont="1" applyBorder="1" applyAlignment="1">
      <alignment horizontal="center" vertical="top" wrapText="1"/>
    </xf>
    <xf numFmtId="49" fontId="1" fillId="0" borderId="10"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49" fontId="51" fillId="14" borderId="1" xfId="0" applyNumberFormat="1" applyFont="1" applyFill="1" applyBorder="1" applyAlignment="1">
      <alignment horizontal="center" vertical="center" wrapText="1"/>
    </xf>
    <xf numFmtId="0" fontId="40" fillId="14" borderId="1" xfId="0" applyFont="1" applyFill="1" applyBorder="1" applyAlignment="1">
      <alignment horizontal="center" vertical="center" textRotation="90" wrapText="1"/>
    </xf>
    <xf numFmtId="0" fontId="9" fillId="5" borderId="6" xfId="0" applyFont="1" applyFill="1" applyBorder="1" applyAlignment="1">
      <alignment horizontal="left" vertical="top" wrapText="1"/>
    </xf>
    <xf numFmtId="0" fontId="9" fillId="5" borderId="16" xfId="0" applyFont="1" applyFill="1" applyBorder="1" applyAlignment="1">
      <alignment horizontal="left" vertical="top" wrapText="1"/>
    </xf>
    <xf numFmtId="0" fontId="9" fillId="5" borderId="9" xfId="0" applyFont="1" applyFill="1" applyBorder="1" applyAlignment="1">
      <alignment horizontal="left" vertical="top" wrapText="1"/>
    </xf>
    <xf numFmtId="49" fontId="6" fillId="2" borderId="6" xfId="0" applyNumberFormat="1" applyFont="1" applyFill="1" applyBorder="1" applyAlignment="1">
      <alignment horizontal="right" vertical="top" wrapText="1"/>
    </xf>
    <xf numFmtId="49" fontId="6" fillId="2" borderId="16" xfId="0" applyNumberFormat="1" applyFont="1" applyFill="1" applyBorder="1" applyAlignment="1">
      <alignment horizontal="right" vertical="top" wrapText="1"/>
    </xf>
    <xf numFmtId="49" fontId="6" fillId="2" borderId="9" xfId="0" applyNumberFormat="1" applyFont="1" applyFill="1" applyBorder="1" applyAlignment="1">
      <alignment horizontal="right" vertical="top" wrapText="1"/>
    </xf>
    <xf numFmtId="49" fontId="1" fillId="0" borderId="6" xfId="4" applyNumberFormat="1" applyFont="1" applyBorder="1" applyAlignment="1">
      <alignment horizontal="left" wrapText="1"/>
    </xf>
    <xf numFmtId="49" fontId="1" fillId="0" borderId="16" xfId="4" applyNumberFormat="1" applyFont="1" applyBorder="1" applyAlignment="1">
      <alignment horizontal="left" wrapText="1"/>
    </xf>
    <xf numFmtId="49" fontId="1" fillId="0" borderId="9" xfId="4" applyNumberFormat="1" applyFont="1" applyBorder="1" applyAlignment="1">
      <alignment horizontal="left" wrapText="1"/>
    </xf>
    <xf numFmtId="49" fontId="6" fillId="6" borderId="6" xfId="4" applyNumberFormat="1" applyFont="1" applyFill="1" applyBorder="1" applyAlignment="1">
      <alignment horizontal="right" wrapText="1"/>
    </xf>
    <xf numFmtId="49" fontId="6" fillId="6" borderId="16" xfId="4" applyNumberFormat="1" applyFont="1" applyFill="1" applyBorder="1" applyAlignment="1">
      <alignment horizontal="right" wrapText="1"/>
    </xf>
    <xf numFmtId="49" fontId="6" fillId="6" borderId="9" xfId="4" applyNumberFormat="1" applyFont="1" applyFill="1" applyBorder="1" applyAlignment="1">
      <alignment horizontal="right" wrapText="1"/>
    </xf>
    <xf numFmtId="49" fontId="9" fillId="6" borderId="17" xfId="0" applyNumberFormat="1" applyFont="1" applyFill="1" applyBorder="1" applyAlignment="1">
      <alignment horizontal="right" vertical="top" wrapText="1"/>
    </xf>
    <xf numFmtId="49" fontId="9" fillId="6" borderId="14" xfId="0" applyNumberFormat="1" applyFont="1" applyFill="1" applyBorder="1" applyAlignment="1">
      <alignment horizontal="right" vertical="top" wrapText="1"/>
    </xf>
    <xf numFmtId="49" fontId="9" fillId="6" borderId="11" xfId="0" applyNumberFormat="1" applyFont="1" applyFill="1" applyBorder="1" applyAlignment="1">
      <alignment horizontal="right" vertical="top" wrapText="1"/>
    </xf>
    <xf numFmtId="0" fontId="1" fillId="5" borderId="2" xfId="0" applyFont="1" applyFill="1" applyBorder="1" applyAlignment="1">
      <alignment horizontal="center" vertical="top" wrapText="1"/>
    </xf>
    <xf numFmtId="0" fontId="1" fillId="5" borderId="8" xfId="0" applyFont="1" applyFill="1" applyBorder="1" applyAlignment="1">
      <alignment horizontal="center" vertical="top" wrapText="1"/>
    </xf>
    <xf numFmtId="49" fontId="6" fillId="12" borderId="6" xfId="4" applyNumberFormat="1" applyFont="1" applyFill="1" applyBorder="1" applyAlignment="1">
      <alignment horizontal="right" wrapText="1"/>
    </xf>
    <xf numFmtId="49" fontId="6" fillId="12" borderId="16" xfId="4" applyNumberFormat="1" applyFont="1" applyFill="1" applyBorder="1" applyAlignment="1">
      <alignment horizontal="right" wrapText="1"/>
    </xf>
    <xf numFmtId="49" fontId="6" fillId="12" borderId="9" xfId="4" applyNumberFormat="1" applyFont="1" applyFill="1" applyBorder="1" applyAlignment="1">
      <alignment horizontal="right" wrapText="1"/>
    </xf>
    <xf numFmtId="49" fontId="6" fillId="0" borderId="1" xfId="0" applyNumberFormat="1" applyFont="1" applyBorder="1" applyAlignment="1">
      <alignment horizontal="left"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0" fontId="8" fillId="0" borderId="8" xfId="0" applyFont="1" applyBorder="1" applyAlignment="1">
      <alignment vertical="top" wrapText="1"/>
    </xf>
    <xf numFmtId="0" fontId="8" fillId="0" borderId="8" xfId="0" applyFont="1" applyBorder="1" applyAlignment="1">
      <alignment horizontal="left" vertical="top" wrapText="1"/>
    </xf>
    <xf numFmtId="0" fontId="44" fillId="0" borderId="0" xfId="0" applyFont="1" applyAlignment="1">
      <alignment horizontal="left" vertical="top" wrapText="1"/>
    </xf>
    <xf numFmtId="0" fontId="4" fillId="5" borderId="0" xfId="0" applyFont="1" applyFill="1" applyAlignment="1">
      <alignment horizontal="center" wrapText="1"/>
    </xf>
    <xf numFmtId="0" fontId="6" fillId="5" borderId="0" xfId="0" applyFont="1" applyFill="1" applyAlignment="1">
      <alignment horizontal="right" vertical="center" wrapText="1"/>
    </xf>
    <xf numFmtId="0" fontId="21" fillId="5" borderId="2" xfId="0" applyFont="1" applyFill="1" applyBorder="1" applyAlignment="1">
      <alignment horizontal="left" vertical="top" wrapText="1"/>
    </xf>
    <xf numFmtId="0" fontId="21" fillId="5" borderId="8" xfId="0" applyFont="1" applyFill="1" applyBorder="1" applyAlignment="1">
      <alignment horizontal="left" vertical="top" wrapText="1"/>
    </xf>
    <xf numFmtId="49" fontId="4" fillId="6" borderId="1" xfId="0" applyNumberFormat="1" applyFont="1" applyFill="1" applyBorder="1" applyAlignment="1">
      <alignment horizontal="left" vertical="center" wrapText="1"/>
    </xf>
    <xf numFmtId="49" fontId="1" fillId="5" borderId="6" xfId="0" applyNumberFormat="1" applyFont="1" applyFill="1" applyBorder="1" applyAlignment="1">
      <alignment horizontal="center" vertical="top" wrapText="1"/>
    </xf>
    <xf numFmtId="49" fontId="21" fillId="0" borderId="1" xfId="0" applyNumberFormat="1" applyFont="1" applyBorder="1" applyAlignment="1">
      <alignment horizontal="center" vertical="top" wrapText="1"/>
    </xf>
    <xf numFmtId="49" fontId="1" fillId="0" borderId="1" xfId="0" applyNumberFormat="1" applyFont="1" applyBorder="1" applyAlignment="1">
      <alignment horizontal="left" vertical="top" wrapText="1"/>
    </xf>
    <xf numFmtId="49" fontId="35" fillId="0" borderId="1" xfId="0" applyNumberFormat="1" applyFont="1" applyBorder="1" applyAlignment="1">
      <alignment vertical="top" wrapText="1"/>
    </xf>
    <xf numFmtId="1" fontId="1" fillId="2" borderId="1" xfId="0" applyNumberFormat="1" applyFont="1" applyFill="1" applyBorder="1" applyAlignment="1">
      <alignment horizontal="left" vertical="top" wrapText="1"/>
    </xf>
    <xf numFmtId="49" fontId="7" fillId="0" borderId="2" xfId="0" applyNumberFormat="1" applyFont="1" applyBorder="1" applyAlignment="1">
      <alignment horizontal="left" vertical="top" wrapText="1"/>
    </xf>
    <xf numFmtId="49" fontId="7" fillId="0" borderId="8" xfId="0" applyNumberFormat="1" applyFont="1" applyBorder="1" applyAlignment="1">
      <alignment horizontal="left" vertical="top" wrapText="1"/>
    </xf>
    <xf numFmtId="49" fontId="7" fillId="0" borderId="2" xfId="0" applyNumberFormat="1" applyFont="1" applyBorder="1" applyAlignment="1">
      <alignment horizontal="center" vertical="top" wrapText="1"/>
    </xf>
    <xf numFmtId="49" fontId="7" fillId="0" borderId="8" xfId="0" applyNumberFormat="1" applyFont="1" applyBorder="1" applyAlignment="1">
      <alignment horizontal="center" vertical="top" wrapText="1"/>
    </xf>
    <xf numFmtId="49" fontId="1" fillId="0" borderId="2" xfId="0" applyNumberFormat="1" applyFont="1" applyBorder="1" applyAlignment="1">
      <alignment horizontal="left" vertical="top" wrapText="1"/>
    </xf>
    <xf numFmtId="49" fontId="1" fillId="0" borderId="8" xfId="0" applyNumberFormat="1" applyFont="1" applyBorder="1" applyAlignment="1">
      <alignment horizontal="left" vertical="top" wrapText="1"/>
    </xf>
    <xf numFmtId="49" fontId="21" fillId="2" borderId="2" xfId="0" applyNumberFormat="1" applyFont="1" applyFill="1" applyBorder="1" applyAlignment="1">
      <alignment horizontal="center" vertical="top" wrapText="1"/>
    </xf>
    <xf numFmtId="49" fontId="21" fillId="2" borderId="8" xfId="0" applyNumberFormat="1" applyFont="1" applyFill="1" applyBorder="1" applyAlignment="1">
      <alignment horizontal="center" vertical="top" wrapText="1"/>
    </xf>
    <xf numFmtId="49" fontId="21" fillId="0" borderId="2" xfId="0" applyNumberFormat="1" applyFont="1" applyBorder="1" applyAlignment="1">
      <alignment horizontal="center" vertical="top" wrapText="1"/>
    </xf>
    <xf numFmtId="49" fontId="21" fillId="0" borderId="8" xfId="0" applyNumberFormat="1" applyFont="1" applyBorder="1" applyAlignment="1">
      <alignment horizontal="center" vertical="top" wrapText="1"/>
    </xf>
    <xf numFmtId="0" fontId="12" fillId="4" borderId="1" xfId="0" applyFont="1" applyFill="1" applyBorder="1" applyAlignment="1">
      <alignment horizontal="left" vertical="top" wrapText="1"/>
    </xf>
    <xf numFmtId="49" fontId="12" fillId="9" borderId="1" xfId="0" applyNumberFormat="1" applyFont="1" applyFill="1" applyBorder="1" applyAlignment="1">
      <alignment horizontal="right" vertical="top" wrapText="1"/>
    </xf>
    <xf numFmtId="0" fontId="23" fillId="4" borderId="1" xfId="0" applyFont="1" applyFill="1" applyBorder="1" applyAlignment="1">
      <alignment horizontal="left" vertical="top" wrapText="1"/>
    </xf>
    <xf numFmtId="0" fontId="12" fillId="4" borderId="6" xfId="0" applyFont="1" applyFill="1" applyBorder="1" applyAlignment="1">
      <alignment horizontal="left" vertical="top" wrapText="1"/>
    </xf>
    <xf numFmtId="0" fontId="12" fillId="4" borderId="16" xfId="0" applyFont="1" applyFill="1" applyBorder="1" applyAlignment="1">
      <alignment horizontal="left" vertical="top" wrapText="1"/>
    </xf>
    <xf numFmtId="49" fontId="12" fillId="9" borderId="6" xfId="0" applyNumberFormat="1" applyFont="1" applyFill="1" applyBorder="1" applyAlignment="1">
      <alignment horizontal="right" vertical="top" wrapText="1"/>
    </xf>
    <xf numFmtId="49" fontId="12" fillId="9" borderId="16" xfId="0" applyNumberFormat="1" applyFont="1" applyFill="1" applyBorder="1" applyAlignment="1">
      <alignment horizontal="right" vertical="top" wrapText="1"/>
    </xf>
    <xf numFmtId="49" fontId="12" fillId="9" borderId="9" xfId="0" applyNumberFormat="1" applyFont="1" applyFill="1" applyBorder="1" applyAlignment="1">
      <alignment horizontal="right" vertical="top" wrapText="1"/>
    </xf>
    <xf numFmtId="166" fontId="1" fillId="5" borderId="2" xfId="0" applyNumberFormat="1" applyFont="1" applyFill="1" applyBorder="1" applyAlignment="1">
      <alignment horizontal="right" vertical="top" wrapText="1"/>
    </xf>
    <xf numFmtId="166" fontId="1" fillId="5" borderId="8" xfId="0" applyNumberFormat="1" applyFont="1" applyFill="1" applyBorder="1" applyAlignment="1">
      <alignment horizontal="right" vertical="top" wrapText="1"/>
    </xf>
    <xf numFmtId="49" fontId="12" fillId="0" borderId="1" xfId="0" applyNumberFormat="1" applyFont="1" applyBorder="1" applyAlignment="1">
      <alignment horizontal="left" vertical="top" wrapText="1"/>
    </xf>
    <xf numFmtId="49" fontId="1" fillId="5" borderId="1"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0" fontId="40" fillId="14" borderId="6" xfId="0" applyFont="1" applyFill="1" applyBorder="1" applyAlignment="1">
      <alignment horizontal="center" vertical="center" textRotation="90" wrapText="1"/>
    </xf>
    <xf numFmtId="49" fontId="21" fillId="0" borderId="1" xfId="4" applyNumberFormat="1" applyFont="1" applyBorder="1" applyAlignment="1">
      <alignment horizontal="left" wrapText="1"/>
    </xf>
    <xf numFmtId="49" fontId="12" fillId="6" borderId="1" xfId="4" applyNumberFormat="1" applyFont="1" applyFill="1" applyBorder="1" applyAlignment="1">
      <alignment horizontal="right" wrapText="1"/>
    </xf>
    <xf numFmtId="49" fontId="12" fillId="0" borderId="6" xfId="0" applyNumberFormat="1" applyFont="1" applyBorder="1" applyAlignment="1">
      <alignment horizontal="left" vertical="top" wrapText="1"/>
    </xf>
    <xf numFmtId="49" fontId="12" fillId="0" borderId="16" xfId="0" applyNumberFormat="1" applyFont="1" applyBorder="1" applyAlignment="1">
      <alignment horizontal="left" vertical="top" wrapText="1"/>
    </xf>
    <xf numFmtId="49" fontId="12" fillId="0" borderId="9" xfId="0" applyNumberFormat="1" applyFont="1" applyBorder="1" applyAlignment="1">
      <alignment horizontal="left" vertical="top" wrapText="1"/>
    </xf>
    <xf numFmtId="49" fontId="12" fillId="5" borderId="1" xfId="0" applyNumberFormat="1" applyFont="1" applyFill="1" applyBorder="1" applyAlignment="1">
      <alignment horizontal="right" vertical="top" wrapText="1"/>
    </xf>
    <xf numFmtId="49" fontId="12" fillId="10" borderId="1" xfId="0" applyNumberFormat="1" applyFont="1" applyFill="1" applyBorder="1" applyAlignment="1">
      <alignment horizontal="right" vertical="top" wrapText="1"/>
    </xf>
    <xf numFmtId="49" fontId="21" fillId="5" borderId="1" xfId="0" applyNumberFormat="1" applyFont="1" applyFill="1" applyBorder="1" applyAlignment="1">
      <alignment horizontal="center" vertical="top" wrapText="1"/>
    </xf>
    <xf numFmtId="49" fontId="12" fillId="12" borderId="1" xfId="4" applyNumberFormat="1" applyFont="1" applyFill="1" applyBorder="1" applyAlignment="1">
      <alignment horizontal="right" wrapText="1"/>
    </xf>
    <xf numFmtId="0" fontId="1" fillId="5" borderId="21" xfId="0" applyFont="1" applyFill="1" applyBorder="1" applyAlignment="1">
      <alignment horizontal="center" vertical="top" wrapText="1"/>
    </xf>
    <xf numFmtId="0" fontId="1" fillId="5" borderId="17" xfId="0" applyFont="1" applyFill="1" applyBorder="1" applyAlignment="1">
      <alignment horizontal="center" vertical="top" wrapText="1"/>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49" fontId="35" fillId="5" borderId="1" xfId="0" applyNumberFormat="1" applyFont="1" applyFill="1" applyBorder="1" applyAlignment="1">
      <alignment vertical="top" wrapText="1"/>
    </xf>
    <xf numFmtId="1" fontId="1" fillId="5" borderId="21" xfId="0" applyNumberFormat="1" applyFont="1" applyFill="1" applyBorder="1" applyAlignment="1">
      <alignment horizontal="center" vertical="top" wrapText="1"/>
    </xf>
    <xf numFmtId="1" fontId="1" fillId="5" borderId="13" xfId="0" applyNumberFormat="1" applyFont="1" applyFill="1" applyBorder="1" applyAlignment="1">
      <alignment horizontal="center" vertical="top" wrapText="1"/>
    </xf>
    <xf numFmtId="49" fontId="35" fillId="5" borderId="1" xfId="0" applyNumberFormat="1" applyFont="1" applyFill="1" applyBorder="1" applyAlignment="1">
      <alignment horizontal="center" vertical="top" wrapText="1"/>
    </xf>
    <xf numFmtId="49" fontId="6" fillId="5" borderId="1" xfId="0" applyNumberFormat="1" applyFont="1" applyFill="1" applyBorder="1" applyAlignment="1">
      <alignment horizontal="left" vertical="top" wrapText="1"/>
    </xf>
    <xf numFmtId="0" fontId="0" fillId="5" borderId="1" xfId="0" applyFill="1" applyBorder="1" applyAlignment="1">
      <alignment horizontal="left" vertical="top" wrapText="1"/>
    </xf>
    <xf numFmtId="0" fontId="0" fillId="5" borderId="6" xfId="0" applyFill="1" applyBorder="1" applyAlignment="1">
      <alignment horizontal="left" vertical="top" wrapText="1"/>
    </xf>
    <xf numFmtId="49" fontId="21" fillId="5" borderId="2" xfId="0" applyNumberFormat="1" applyFont="1" applyFill="1" applyBorder="1" applyAlignment="1">
      <alignment horizontal="center" vertical="top" wrapText="1"/>
    </xf>
    <xf numFmtId="49" fontId="21" fillId="5" borderId="8" xfId="0" applyNumberFormat="1" applyFont="1" applyFill="1" applyBorder="1" applyAlignment="1">
      <alignment horizontal="center" vertical="top" wrapText="1"/>
    </xf>
    <xf numFmtId="0" fontId="1" fillId="5" borderId="2" xfId="0" applyFont="1" applyFill="1" applyBorder="1" applyAlignment="1">
      <alignment vertical="top" wrapText="1"/>
    </xf>
    <xf numFmtId="0" fontId="8" fillId="16" borderId="8" xfId="0" applyFont="1" applyFill="1" applyBorder="1" applyAlignment="1">
      <alignment vertical="top" wrapText="1"/>
    </xf>
    <xf numFmtId="0" fontId="8" fillId="5" borderId="8" xfId="0" applyFont="1" applyFill="1" applyBorder="1" applyAlignment="1">
      <alignment horizontal="left" vertical="top" wrapText="1"/>
    </xf>
    <xf numFmtId="49" fontId="7" fillId="5" borderId="2" xfId="0" applyNumberFormat="1" applyFont="1" applyFill="1" applyBorder="1" applyAlignment="1">
      <alignment horizontal="center" vertical="top" wrapText="1"/>
    </xf>
    <xf numFmtId="49" fontId="7" fillId="5" borderId="8" xfId="0" applyNumberFormat="1" applyFont="1" applyFill="1" applyBorder="1" applyAlignment="1">
      <alignment horizontal="center" vertical="top" wrapText="1"/>
    </xf>
    <xf numFmtId="49" fontId="7" fillId="5" borderId="8" xfId="0" applyNumberFormat="1" applyFont="1" applyFill="1" applyBorder="1" applyAlignment="1">
      <alignment horizontal="left" vertical="top" wrapText="1"/>
    </xf>
    <xf numFmtId="49" fontId="22" fillId="6" borderId="1" xfId="0" applyNumberFormat="1" applyFont="1" applyFill="1" applyBorder="1" applyAlignment="1">
      <alignment horizontal="left" vertical="center" wrapText="1"/>
    </xf>
    <xf numFmtId="165" fontId="1" fillId="5" borderId="1" xfId="0" applyNumberFormat="1" applyFont="1" applyFill="1" applyBorder="1" applyAlignment="1">
      <alignment horizontal="left" vertical="top" wrapText="1"/>
    </xf>
    <xf numFmtId="1" fontId="1" fillId="5" borderId="6" xfId="0" applyNumberFormat="1" applyFont="1" applyFill="1" applyBorder="1" applyAlignment="1">
      <alignment horizontal="center" vertical="top" wrapText="1"/>
    </xf>
    <xf numFmtId="1" fontId="1" fillId="5" borderId="1" xfId="0" applyNumberFormat="1" applyFont="1" applyFill="1" applyBorder="1" applyAlignment="1">
      <alignment horizontal="center" vertical="top" wrapText="1"/>
    </xf>
    <xf numFmtId="0" fontId="1" fillId="0" borderId="1" xfId="0" applyFont="1" applyBorder="1" applyAlignment="1">
      <alignment horizontal="left" vertical="top" wrapText="1"/>
    </xf>
    <xf numFmtId="0" fontId="8" fillId="5" borderId="1" xfId="0" applyFont="1" applyFill="1" applyBorder="1" applyAlignment="1">
      <alignment horizontal="left" vertical="top" wrapText="1"/>
    </xf>
    <xf numFmtId="49" fontId="7" fillId="5" borderId="1" xfId="0" applyNumberFormat="1" applyFont="1" applyFill="1" applyBorder="1" applyAlignment="1">
      <alignment horizontal="left" vertical="top" wrapText="1"/>
    </xf>
    <xf numFmtId="0" fontId="21" fillId="0" borderId="1" xfId="0" applyFont="1" applyBorder="1" applyAlignment="1">
      <alignment horizontal="center" vertical="top" wrapText="1"/>
    </xf>
    <xf numFmtId="0" fontId="12" fillId="0" borderId="1" xfId="0" applyFont="1" applyBorder="1" applyAlignment="1">
      <alignment horizontal="left" vertical="top" wrapText="1"/>
    </xf>
    <xf numFmtId="49" fontId="21" fillId="0" borderId="1" xfId="0" applyNumberFormat="1" applyFont="1" applyBorder="1" applyAlignment="1">
      <alignment horizontal="right" vertical="top" wrapText="1"/>
    </xf>
    <xf numFmtId="0" fontId="21" fillId="0" borderId="1" xfId="0" applyFont="1" applyBorder="1" applyAlignment="1">
      <alignment horizontal="left" vertical="top" wrapText="1"/>
    </xf>
    <xf numFmtId="49" fontId="21" fillId="5" borderId="1" xfId="0" applyNumberFormat="1" applyFont="1" applyFill="1" applyBorder="1" applyAlignment="1">
      <alignment horizontal="left" vertical="top" wrapText="1"/>
    </xf>
    <xf numFmtId="0" fontId="22" fillId="0" borderId="0" xfId="0" applyFont="1" applyAlignment="1">
      <alignment horizontal="center" vertical="center" wrapText="1"/>
    </xf>
    <xf numFmtId="0" fontId="12" fillId="5" borderId="0" xfId="0" applyFont="1" applyFill="1" applyAlignment="1">
      <alignment horizontal="right" vertical="center" wrapText="1"/>
    </xf>
    <xf numFmtId="49" fontId="7" fillId="0" borderId="1" xfId="0" applyNumberFormat="1" applyFont="1" applyBorder="1" applyAlignment="1">
      <alignment horizontal="center" vertical="top" wrapText="1"/>
    </xf>
    <xf numFmtId="49" fontId="21" fillId="0" borderId="6" xfId="4" applyNumberFormat="1" applyFont="1" applyBorder="1" applyAlignment="1">
      <alignment horizontal="left" wrapText="1"/>
    </xf>
    <xf numFmtId="49" fontId="21" fillId="0" borderId="16" xfId="4" applyNumberFormat="1" applyFont="1" applyBorder="1" applyAlignment="1">
      <alignment horizontal="left" wrapText="1"/>
    </xf>
    <xf numFmtId="49" fontId="21" fillId="0" borderId="9" xfId="4" applyNumberFormat="1" applyFont="1" applyBorder="1" applyAlignment="1">
      <alignment horizontal="left" wrapText="1"/>
    </xf>
    <xf numFmtId="49" fontId="12" fillId="12" borderId="6" xfId="4" applyNumberFormat="1" applyFont="1" applyFill="1" applyBorder="1" applyAlignment="1">
      <alignment horizontal="right" wrapText="1"/>
    </xf>
    <xf numFmtId="49" fontId="12" fillId="12" borderId="16" xfId="4" applyNumberFormat="1" applyFont="1" applyFill="1" applyBorder="1" applyAlignment="1">
      <alignment horizontal="right" wrapText="1"/>
    </xf>
    <xf numFmtId="49" fontId="12" fillId="12" borderId="9" xfId="4" applyNumberFormat="1" applyFont="1" applyFill="1" applyBorder="1" applyAlignment="1">
      <alignment horizontal="right" wrapText="1"/>
    </xf>
    <xf numFmtId="49" fontId="12" fillId="2" borderId="6" xfId="0" applyNumberFormat="1" applyFont="1" applyFill="1" applyBorder="1" applyAlignment="1">
      <alignment horizontal="right" vertical="top" wrapText="1"/>
    </xf>
    <xf numFmtId="49" fontId="12" fillId="2" borderId="16" xfId="0" applyNumberFormat="1" applyFont="1" applyFill="1" applyBorder="1" applyAlignment="1">
      <alignment horizontal="right" vertical="top" wrapText="1"/>
    </xf>
    <xf numFmtId="49" fontId="12" fillId="2" borderId="9" xfId="0" applyNumberFormat="1" applyFont="1" applyFill="1" applyBorder="1" applyAlignment="1">
      <alignment horizontal="right" vertical="top" wrapText="1"/>
    </xf>
    <xf numFmtId="0" fontId="25" fillId="5" borderId="2" xfId="0" applyFont="1" applyFill="1" applyBorder="1" applyAlignment="1">
      <alignment horizontal="left" vertical="top" wrapText="1"/>
    </xf>
    <xf numFmtId="0" fontId="25" fillId="5" borderId="8" xfId="0" applyFont="1" applyFill="1" applyBorder="1" applyAlignment="1">
      <alignment horizontal="left" vertical="top" wrapText="1"/>
    </xf>
    <xf numFmtId="49" fontId="12" fillId="6" borderId="8" xfId="0" applyNumberFormat="1" applyFont="1" applyFill="1" applyBorder="1" applyAlignment="1">
      <alignment horizontal="right" vertical="top" wrapText="1"/>
    </xf>
    <xf numFmtId="49" fontId="7" fillId="5" borderId="1" xfId="0" applyNumberFormat="1" applyFont="1" applyFill="1" applyBorder="1" applyAlignment="1">
      <alignment horizontal="center" vertical="top" wrapText="1"/>
    </xf>
    <xf numFmtId="0" fontId="43" fillId="0" borderId="1" xfId="0" applyFont="1" applyBorder="1" applyAlignment="1">
      <alignment horizontal="center" vertical="top" wrapText="1"/>
    </xf>
    <xf numFmtId="49" fontId="21" fillId="5" borderId="2" xfId="0" applyNumberFormat="1" applyFont="1" applyFill="1" applyBorder="1" applyAlignment="1">
      <alignment horizontal="right" vertical="top" wrapText="1"/>
    </xf>
    <xf numFmtId="49" fontId="21" fillId="5" borderId="8" xfId="0" applyNumberFormat="1" applyFont="1" applyFill="1" applyBorder="1" applyAlignment="1">
      <alignment horizontal="right" vertical="top" wrapText="1"/>
    </xf>
    <xf numFmtId="49" fontId="12" fillId="6" borderId="6" xfId="4" applyNumberFormat="1" applyFont="1" applyFill="1" applyBorder="1" applyAlignment="1">
      <alignment horizontal="right" wrapText="1"/>
    </xf>
    <xf numFmtId="49" fontId="12" fillId="6" borderId="16" xfId="4" applyNumberFormat="1" applyFont="1" applyFill="1" applyBorder="1" applyAlignment="1">
      <alignment horizontal="right" wrapText="1"/>
    </xf>
    <xf numFmtId="49" fontId="12" fillId="6" borderId="9" xfId="4" applyNumberFormat="1" applyFont="1" applyFill="1" applyBorder="1" applyAlignment="1">
      <alignment horizontal="right" wrapText="1"/>
    </xf>
    <xf numFmtId="0" fontId="43" fillId="0" borderId="1" xfId="0" applyFont="1" applyBorder="1" applyAlignment="1">
      <alignment horizontal="left" vertical="top" wrapText="1"/>
    </xf>
    <xf numFmtId="0" fontId="21" fillId="5" borderId="1" xfId="0" applyFont="1" applyFill="1" applyBorder="1" applyAlignment="1">
      <alignment horizontal="center" vertical="top" wrapText="1"/>
    </xf>
    <xf numFmtId="0" fontId="33"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wrapText="1"/>
    </xf>
    <xf numFmtId="1" fontId="7" fillId="5" borderId="2" xfId="0" applyNumberFormat="1" applyFont="1" applyFill="1" applyBorder="1" applyAlignment="1">
      <alignment horizontal="center" vertical="top" wrapText="1"/>
    </xf>
    <xf numFmtId="1" fontId="7" fillId="5" borderId="8" xfId="0" applyNumberFormat="1" applyFont="1" applyFill="1" applyBorder="1" applyAlignment="1">
      <alignment horizontal="center" vertical="top" wrapText="1"/>
    </xf>
    <xf numFmtId="165" fontId="7" fillId="5" borderId="2" xfId="0" applyNumberFormat="1" applyFont="1" applyFill="1" applyBorder="1" applyAlignment="1">
      <alignment horizontal="left" vertical="top" wrapText="1"/>
    </xf>
    <xf numFmtId="165" fontId="7" fillId="5" borderId="8" xfId="0" applyNumberFormat="1" applyFont="1" applyFill="1" applyBorder="1" applyAlignment="1">
      <alignment horizontal="left" vertical="top" wrapText="1"/>
    </xf>
    <xf numFmtId="0" fontId="1" fillId="0" borderId="1" xfId="0" applyFont="1" applyBorder="1" applyAlignment="1">
      <alignment horizontal="center" vertical="top" wrapText="1"/>
    </xf>
    <xf numFmtId="49" fontId="6" fillId="7" borderId="1" xfId="0" applyNumberFormat="1" applyFont="1" applyFill="1" applyBorder="1" applyAlignment="1">
      <alignment horizontal="right" vertical="top" wrapText="1"/>
    </xf>
    <xf numFmtId="49" fontId="4" fillId="6" borderId="6" xfId="0" applyNumberFormat="1" applyFont="1" applyFill="1" applyBorder="1" applyAlignment="1">
      <alignment horizontal="left" vertical="center" wrapText="1"/>
    </xf>
    <xf numFmtId="49" fontId="4" fillId="6" borderId="16" xfId="0" applyNumberFormat="1" applyFont="1" applyFill="1" applyBorder="1" applyAlignment="1">
      <alignment horizontal="left" vertical="center" wrapText="1"/>
    </xf>
    <xf numFmtId="49" fontId="6" fillId="6" borderId="1" xfId="4" applyNumberFormat="1" applyFont="1" applyFill="1" applyBorder="1" applyAlignment="1">
      <alignment horizontal="right" wrapText="1"/>
    </xf>
    <xf numFmtId="49" fontId="6" fillId="12" borderId="1" xfId="4" applyNumberFormat="1" applyFont="1" applyFill="1" applyBorder="1" applyAlignment="1">
      <alignment horizontal="right" wrapText="1"/>
    </xf>
    <xf numFmtId="0" fontId="6" fillId="0" borderId="0" xfId="0" applyFont="1" applyAlignment="1">
      <alignment horizontal="right" vertical="center"/>
    </xf>
    <xf numFmtId="0" fontId="6" fillId="5" borderId="1" xfId="0" applyFont="1" applyFill="1" applyBorder="1" applyAlignment="1">
      <alignment horizontal="left" vertical="top" wrapText="1"/>
    </xf>
    <xf numFmtId="0" fontId="1" fillId="5" borderId="8" xfId="0" applyFont="1" applyFill="1" applyBorder="1" applyAlignment="1">
      <alignment vertical="top" wrapText="1"/>
    </xf>
    <xf numFmtId="0" fontId="6" fillId="0" borderId="6" xfId="0" applyFont="1" applyBorder="1" applyAlignment="1">
      <alignment horizontal="left" vertical="top" wrapText="1"/>
    </xf>
    <xf numFmtId="0" fontId="6" fillId="0" borderId="16" xfId="0" applyFont="1" applyBorder="1" applyAlignment="1">
      <alignment horizontal="left" vertical="top" wrapText="1"/>
    </xf>
    <xf numFmtId="0" fontId="6" fillId="0" borderId="9" xfId="0" applyFont="1" applyBorder="1" applyAlignment="1">
      <alignment horizontal="left" vertical="top" wrapText="1"/>
    </xf>
    <xf numFmtId="0" fontId="6" fillId="0" borderId="6" xfId="0" applyFont="1" applyBorder="1" applyAlignment="1">
      <alignment horizontal="left" vertical="top"/>
    </xf>
    <xf numFmtId="0" fontId="6" fillId="0" borderId="16" xfId="0" applyFont="1" applyBorder="1" applyAlignment="1">
      <alignment horizontal="left" vertical="top"/>
    </xf>
    <xf numFmtId="0" fontId="6" fillId="0" borderId="9" xfId="0" applyFont="1" applyBorder="1" applyAlignment="1">
      <alignment horizontal="left" vertical="top"/>
    </xf>
    <xf numFmtId="49" fontId="21" fillId="5" borderId="1" xfId="0" applyNumberFormat="1" applyFont="1" applyFill="1" applyBorder="1" applyAlignment="1">
      <alignment horizontal="center" vertical="top"/>
    </xf>
    <xf numFmtId="0" fontId="35" fillId="5" borderId="1" xfId="0" applyFont="1" applyFill="1" applyBorder="1" applyAlignment="1">
      <alignment horizontal="center" vertical="top" wrapText="1"/>
    </xf>
    <xf numFmtId="0" fontId="21" fillId="5" borderId="1" xfId="0" applyFont="1" applyFill="1" applyBorder="1" applyAlignment="1">
      <alignment horizontal="left" vertical="top" wrapText="1"/>
    </xf>
    <xf numFmtId="49" fontId="35" fillId="5" borderId="1" xfId="0" applyNumberFormat="1" applyFont="1" applyFill="1" applyBorder="1" applyAlignment="1">
      <alignment horizontal="left" vertical="top" wrapText="1"/>
    </xf>
    <xf numFmtId="0" fontId="35" fillId="0" borderId="1" xfId="0" applyFont="1" applyBorder="1" applyAlignment="1">
      <alignment horizontal="left" vertical="top" wrapText="1"/>
    </xf>
    <xf numFmtId="166" fontId="35" fillId="5" borderId="1" xfId="0" applyNumberFormat="1" applyFont="1" applyFill="1" applyBorder="1" applyAlignment="1">
      <alignment vertical="top" wrapText="1"/>
    </xf>
    <xf numFmtId="0" fontId="35" fillId="5" borderId="1" xfId="0" applyFont="1" applyFill="1" applyBorder="1" applyAlignment="1">
      <alignment horizontal="left" vertical="top" wrapText="1"/>
    </xf>
    <xf numFmtId="0" fontId="40" fillId="5" borderId="0" xfId="0" applyFont="1" applyFill="1" applyAlignment="1">
      <alignment horizontal="right" vertical="center" wrapText="1"/>
    </xf>
    <xf numFmtId="166" fontId="35" fillId="5" borderId="1" xfId="0" applyNumberFormat="1" applyFont="1" applyFill="1" applyBorder="1" applyAlignment="1">
      <alignment horizontal="right" vertical="top" wrapText="1"/>
    </xf>
    <xf numFmtId="49" fontId="12" fillId="6" borderId="1" xfId="0" applyNumberFormat="1" applyFont="1" applyFill="1" applyBorder="1" applyAlignment="1">
      <alignment horizontal="right" vertical="top" wrapText="1"/>
    </xf>
    <xf numFmtId="49" fontId="12" fillId="2" borderId="17" xfId="0" applyNumberFormat="1" applyFont="1" applyFill="1" applyBorder="1" applyAlignment="1">
      <alignment horizontal="right" vertical="top" wrapText="1"/>
    </xf>
    <xf numFmtId="49" fontId="12" fillId="2" borderId="14" xfId="0" applyNumberFormat="1" applyFont="1" applyFill="1" applyBorder="1" applyAlignment="1">
      <alignment horizontal="right" vertical="top" wrapText="1"/>
    </xf>
    <xf numFmtId="49" fontId="12" fillId="2" borderId="11" xfId="0" applyNumberFormat="1" applyFont="1" applyFill="1" applyBorder="1" applyAlignment="1">
      <alignment horizontal="right" vertical="top" wrapText="1"/>
    </xf>
    <xf numFmtId="49" fontId="21" fillId="0" borderId="1" xfId="0" applyNumberFormat="1" applyFont="1" applyBorder="1" applyAlignment="1">
      <alignment horizontal="left" vertical="top" wrapText="1"/>
    </xf>
    <xf numFmtId="0" fontId="25" fillId="5" borderId="1" xfId="0" applyFont="1" applyFill="1" applyBorder="1" applyAlignment="1">
      <alignment horizontal="left" vertical="top" wrapText="1"/>
    </xf>
    <xf numFmtId="0" fontId="35" fillId="5" borderId="2" xfId="0" applyFont="1" applyFill="1" applyBorder="1" applyAlignment="1">
      <alignment horizontal="left" vertical="top" wrapText="1"/>
    </xf>
    <xf numFmtId="0" fontId="35" fillId="5" borderId="10" xfId="0" applyFont="1" applyFill="1" applyBorder="1" applyAlignment="1">
      <alignment horizontal="left" vertical="top" wrapText="1"/>
    </xf>
    <xf numFmtId="0" fontId="35" fillId="5" borderId="8" xfId="0" applyFont="1" applyFill="1" applyBorder="1" applyAlignment="1">
      <alignment horizontal="left" vertical="top" wrapText="1"/>
    </xf>
    <xf numFmtId="49" fontId="2" fillId="5" borderId="2" xfId="0" applyNumberFormat="1" applyFont="1" applyFill="1" applyBorder="1" applyAlignment="1">
      <alignment horizontal="center" vertical="top" wrapText="1"/>
    </xf>
    <xf numFmtId="49" fontId="2" fillId="5" borderId="10" xfId="0" applyNumberFormat="1" applyFont="1" applyFill="1" applyBorder="1" applyAlignment="1">
      <alignment horizontal="center" vertical="top" wrapText="1"/>
    </xf>
    <xf numFmtId="49" fontId="2" fillId="5" borderId="8" xfId="0" applyNumberFormat="1" applyFont="1" applyFill="1" applyBorder="1" applyAlignment="1">
      <alignment horizontal="center" vertical="top"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0" fontId="44" fillId="0" borderId="0" xfId="0" applyFont="1" applyAlignment="1">
      <alignment vertical="top" wrapText="1"/>
    </xf>
    <xf numFmtId="165" fontId="1" fillId="5" borderId="2" xfId="0" applyNumberFormat="1" applyFont="1" applyFill="1" applyBorder="1" applyAlignment="1">
      <alignment horizontal="left" vertical="top" wrapText="1"/>
    </xf>
    <xf numFmtId="0" fontId="0" fillId="0" borderId="10" xfId="0" applyBorder="1" applyAlignment="1">
      <alignment horizontal="left" vertical="top" wrapText="1"/>
    </xf>
    <xf numFmtId="0" fontId="0" fillId="0" borderId="8" xfId="0" applyBorder="1" applyAlignment="1">
      <alignment horizontal="left" vertical="top" wrapText="1"/>
    </xf>
    <xf numFmtId="166" fontId="1" fillId="5" borderId="10" xfId="0" applyNumberFormat="1" applyFont="1" applyFill="1" applyBorder="1" applyAlignment="1">
      <alignment horizontal="right" vertical="top" wrapText="1"/>
    </xf>
    <xf numFmtId="0" fontId="21" fillId="5" borderId="10" xfId="0" applyFont="1" applyFill="1" applyBorder="1" applyAlignment="1">
      <alignment horizontal="left" vertical="top" wrapText="1"/>
    </xf>
    <xf numFmtId="165" fontId="1" fillId="2" borderId="2" xfId="0" applyNumberFormat="1" applyFont="1" applyFill="1" applyBorder="1" applyAlignment="1">
      <alignment horizontal="left" vertical="top" wrapText="1"/>
    </xf>
    <xf numFmtId="165" fontId="1" fillId="2" borderId="10" xfId="0" applyNumberFormat="1" applyFont="1" applyFill="1" applyBorder="1" applyAlignment="1">
      <alignment horizontal="left" vertical="top" wrapText="1"/>
    </xf>
    <xf numFmtId="165" fontId="1" fillId="2" borderId="8" xfId="0" applyNumberFormat="1" applyFont="1" applyFill="1" applyBorder="1" applyAlignment="1">
      <alignment horizontal="left" vertical="top" wrapText="1"/>
    </xf>
    <xf numFmtId="49" fontId="9" fillId="8" borderId="6" xfId="4" applyNumberFormat="1" applyFont="1" applyFill="1" applyBorder="1" applyAlignment="1">
      <alignment horizontal="right" wrapText="1"/>
    </xf>
    <xf numFmtId="49" fontId="9" fillId="8" borderId="16" xfId="4" applyNumberFormat="1" applyFont="1" applyFill="1" applyBorder="1" applyAlignment="1">
      <alignment horizontal="right" wrapText="1"/>
    </xf>
    <xf numFmtId="49" fontId="9" fillId="8" borderId="9" xfId="4" applyNumberFormat="1" applyFont="1" applyFill="1" applyBorder="1" applyAlignment="1">
      <alignment horizontal="right" wrapText="1"/>
    </xf>
    <xf numFmtId="49" fontId="9" fillId="13" borderId="6" xfId="4" applyNumberFormat="1" applyFont="1" applyFill="1" applyBorder="1" applyAlignment="1">
      <alignment horizontal="right" wrapText="1"/>
    </xf>
    <xf numFmtId="49" fontId="9" fillId="13" borderId="16" xfId="4" applyNumberFormat="1" applyFont="1" applyFill="1" applyBorder="1" applyAlignment="1">
      <alignment horizontal="right" wrapText="1"/>
    </xf>
    <xf numFmtId="49" fontId="9" fillId="13" borderId="9" xfId="4" applyNumberFormat="1" applyFont="1" applyFill="1" applyBorder="1" applyAlignment="1">
      <alignment horizontal="right" wrapText="1"/>
    </xf>
    <xf numFmtId="49" fontId="4" fillId="8" borderId="1" xfId="0" applyNumberFormat="1" applyFont="1" applyFill="1" applyBorder="1" applyAlignment="1">
      <alignment horizontal="right" vertical="top" wrapText="1"/>
    </xf>
    <xf numFmtId="49" fontId="9" fillId="5" borderId="1" xfId="0" applyNumberFormat="1" applyFont="1" applyFill="1" applyBorder="1" applyAlignment="1">
      <alignment horizontal="left" vertical="top" wrapText="1"/>
    </xf>
    <xf numFmtId="49" fontId="9" fillId="9" borderId="6" xfId="0" applyNumberFormat="1" applyFont="1" applyFill="1" applyBorder="1" applyAlignment="1">
      <alignment horizontal="right" vertical="top" wrapText="1"/>
    </xf>
    <xf numFmtId="49" fontId="9" fillId="9" borderId="16" xfId="0" applyNumberFormat="1" applyFont="1" applyFill="1" applyBorder="1" applyAlignment="1">
      <alignment horizontal="right" vertical="top" wrapText="1"/>
    </xf>
    <xf numFmtId="49" fontId="9" fillId="9" borderId="9" xfId="0" applyNumberFormat="1" applyFont="1" applyFill="1" applyBorder="1" applyAlignment="1">
      <alignment horizontal="right" vertical="top" wrapText="1"/>
    </xf>
    <xf numFmtId="0" fontId="48" fillId="5" borderId="2" xfId="0" applyFont="1" applyFill="1" applyBorder="1" applyAlignment="1">
      <alignment horizontal="center" vertical="top" wrapText="1"/>
    </xf>
    <xf numFmtId="0" fontId="48" fillId="5" borderId="8" xfId="0" applyFont="1" applyFill="1" applyBorder="1" applyAlignment="1">
      <alignment horizontal="center" vertical="top" wrapText="1"/>
    </xf>
    <xf numFmtId="0" fontId="1" fillId="5" borderId="10" xfId="0" applyFont="1" applyFill="1" applyBorder="1" applyAlignment="1">
      <alignment horizontal="left" vertical="top" wrapText="1"/>
    </xf>
    <xf numFmtId="49" fontId="1" fillId="5" borderId="2" xfId="0" applyNumberFormat="1" applyFont="1" applyFill="1" applyBorder="1" applyAlignment="1">
      <alignment horizontal="center" vertical="top"/>
    </xf>
    <xf numFmtId="49" fontId="1" fillId="5" borderId="10" xfId="0" applyNumberFormat="1" applyFont="1" applyFill="1" applyBorder="1" applyAlignment="1">
      <alignment horizontal="center" vertical="top"/>
    </xf>
    <xf numFmtId="49" fontId="1" fillId="5" borderId="8" xfId="0" applyNumberFormat="1" applyFont="1" applyFill="1" applyBorder="1" applyAlignment="1">
      <alignment horizontal="center" vertical="top"/>
    </xf>
    <xf numFmtId="49" fontId="9" fillId="0" borderId="6" xfId="0" applyNumberFormat="1" applyFont="1" applyBorder="1" applyAlignment="1">
      <alignment horizontal="left" vertical="top" wrapText="1"/>
    </xf>
    <xf numFmtId="49" fontId="9" fillId="0" borderId="16"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165" fontId="7" fillId="5" borderId="10" xfId="0" applyNumberFormat="1" applyFont="1" applyFill="1" applyBorder="1" applyAlignment="1">
      <alignment horizontal="left" vertical="top" wrapText="1"/>
    </xf>
    <xf numFmtId="0" fontId="21" fillId="5" borderId="1" xfId="0" applyFont="1" applyFill="1" applyBorder="1" applyAlignment="1">
      <alignment horizontal="right" vertical="top" wrapText="1"/>
    </xf>
    <xf numFmtId="0" fontId="1" fillId="16" borderId="8" xfId="0" applyFont="1" applyFill="1" applyBorder="1" applyAlignment="1">
      <alignment horizontal="right" vertical="top" wrapText="1"/>
    </xf>
    <xf numFmtId="0" fontId="21" fillId="5" borderId="21" xfId="0" applyFont="1" applyFill="1" applyBorder="1" applyAlignment="1">
      <alignment horizontal="right" vertical="top" wrapText="1"/>
    </xf>
    <xf numFmtId="0" fontId="21" fillId="5" borderId="13" xfId="0" applyFont="1" applyFill="1" applyBorder="1" applyAlignment="1">
      <alignment horizontal="right" vertical="top" wrapText="1"/>
    </xf>
    <xf numFmtId="0" fontId="21" fillId="5" borderId="17" xfId="0" applyFont="1" applyFill="1" applyBorder="1" applyAlignment="1">
      <alignment horizontal="right" vertical="top" wrapText="1"/>
    </xf>
    <xf numFmtId="49" fontId="40" fillId="9" borderId="1" xfId="0" applyNumberFormat="1" applyFont="1" applyFill="1" applyBorder="1" applyAlignment="1">
      <alignment horizontal="right" vertical="top" wrapText="1"/>
    </xf>
    <xf numFmtId="0" fontId="25" fillId="0" borderId="2" xfId="0" applyFont="1" applyBorder="1" applyAlignment="1">
      <alignment horizontal="left" vertical="top" wrapText="1"/>
    </xf>
    <xf numFmtId="0" fontId="25" fillId="0" borderId="8" xfId="0" applyFont="1" applyBorder="1" applyAlignment="1">
      <alignment horizontal="left" vertical="top" wrapText="1"/>
    </xf>
    <xf numFmtId="49" fontId="25" fillId="0" borderId="2" xfId="0" applyNumberFormat="1" applyFont="1" applyBorder="1" applyAlignment="1">
      <alignment horizontal="center" vertical="top" wrapText="1"/>
    </xf>
    <xf numFmtId="49" fontId="25" fillId="0" borderId="8" xfId="0" applyNumberFormat="1" applyFont="1" applyBorder="1" applyAlignment="1">
      <alignment horizontal="center" vertical="top" wrapText="1"/>
    </xf>
    <xf numFmtId="49" fontId="25" fillId="0" borderId="2" xfId="0" applyNumberFormat="1" applyFont="1" applyBorder="1" applyAlignment="1">
      <alignment horizontal="left" vertical="top" wrapText="1"/>
    </xf>
    <xf numFmtId="49" fontId="25" fillId="0" borderId="8" xfId="0" applyNumberFormat="1" applyFont="1" applyBorder="1" applyAlignment="1">
      <alignment horizontal="left" vertical="top" wrapText="1"/>
    </xf>
    <xf numFmtId="0" fontId="7" fillId="0" borderId="1" xfId="0" applyFont="1" applyBorder="1" applyAlignment="1">
      <alignment horizontal="center" vertical="top" wrapText="1"/>
    </xf>
    <xf numFmtId="0" fontId="7" fillId="5" borderId="1" xfId="0" applyFont="1" applyFill="1" applyBorder="1" applyAlignment="1">
      <alignment horizontal="left" vertical="top" wrapText="1"/>
    </xf>
    <xf numFmtId="49" fontId="25" fillId="0" borderId="1" xfId="0" applyNumberFormat="1" applyFont="1" applyBorder="1" applyAlignment="1">
      <alignment horizontal="left" vertical="top" wrapText="1"/>
    </xf>
    <xf numFmtId="0" fontId="40" fillId="0" borderId="6" xfId="0" applyFont="1" applyBorder="1" applyAlignment="1">
      <alignment horizontal="left" vertical="top" wrapText="1"/>
    </xf>
    <xf numFmtId="0" fontId="40" fillId="0" borderId="16" xfId="0" applyFont="1" applyBorder="1" applyAlignment="1">
      <alignment horizontal="left" vertical="top" wrapText="1"/>
    </xf>
    <xf numFmtId="0" fontId="40" fillId="0" borderId="9" xfId="0" applyFont="1" applyBorder="1" applyAlignment="1">
      <alignment horizontal="left" vertical="top" wrapText="1"/>
    </xf>
    <xf numFmtId="0" fontId="35" fillId="5" borderId="2" xfId="0" applyFont="1" applyFill="1" applyBorder="1" applyAlignment="1">
      <alignment horizontal="center" vertical="top" wrapText="1"/>
    </xf>
    <xf numFmtId="0" fontId="35" fillId="5" borderId="8" xfId="0" applyFont="1" applyFill="1" applyBorder="1" applyAlignment="1">
      <alignment horizontal="center" vertical="top" wrapText="1"/>
    </xf>
    <xf numFmtId="3" fontId="35" fillId="0" borderId="1" xfId="0" applyNumberFormat="1" applyFont="1" applyBorder="1" applyAlignment="1">
      <alignment horizontal="left" vertical="top" wrapText="1"/>
    </xf>
    <xf numFmtId="49" fontId="25" fillId="5" borderId="1" xfId="0" applyNumberFormat="1" applyFont="1" applyFill="1" applyBorder="1" applyAlignment="1">
      <alignment horizontal="left" vertical="top" wrapText="1"/>
    </xf>
    <xf numFmtId="49" fontId="35" fillId="0" borderId="1" xfId="0" applyNumberFormat="1" applyFont="1" applyBorder="1" applyAlignment="1">
      <alignment horizontal="left" vertical="top" wrapText="1"/>
    </xf>
    <xf numFmtId="49" fontId="35" fillId="0" borderId="1" xfId="0" applyNumberFormat="1" applyFont="1" applyBorder="1" applyAlignment="1">
      <alignment horizontal="center" vertical="top" wrapText="1"/>
    </xf>
    <xf numFmtId="49" fontId="40" fillId="0" borderId="6" xfId="0" applyNumberFormat="1" applyFont="1" applyBorder="1" applyAlignment="1">
      <alignment horizontal="left" vertical="top"/>
    </xf>
    <xf numFmtId="49" fontId="40" fillId="0" borderId="16" xfId="0" applyNumberFormat="1" applyFont="1" applyBorder="1" applyAlignment="1">
      <alignment horizontal="left" vertical="top"/>
    </xf>
    <xf numFmtId="49" fontId="40" fillId="0" borderId="9" xfId="0" applyNumberFormat="1" applyFont="1" applyBorder="1" applyAlignment="1">
      <alignment horizontal="left" vertical="top"/>
    </xf>
    <xf numFmtId="0" fontId="40" fillId="0" borderId="1" xfId="0" applyFont="1" applyBorder="1" applyAlignment="1">
      <alignment vertical="top" wrapText="1"/>
    </xf>
    <xf numFmtId="49" fontId="35" fillId="0" borderId="1" xfId="0" applyNumberFormat="1" applyFont="1" applyBorder="1" applyAlignment="1">
      <alignment horizontal="right" vertical="top" wrapText="1"/>
    </xf>
    <xf numFmtId="49" fontId="35" fillId="0" borderId="1" xfId="4" applyNumberFormat="1" applyFont="1" applyBorder="1" applyAlignment="1">
      <alignment horizontal="left" vertical="top" wrapText="1"/>
    </xf>
    <xf numFmtId="49" fontId="40" fillId="6" borderId="1" xfId="4" applyNumberFormat="1" applyFont="1" applyFill="1" applyBorder="1" applyAlignment="1">
      <alignment horizontal="right" vertical="top" wrapText="1"/>
    </xf>
    <xf numFmtId="49" fontId="40" fillId="5" borderId="1" xfId="0" applyNumberFormat="1" applyFont="1" applyFill="1" applyBorder="1" applyAlignment="1">
      <alignment horizontal="right" vertical="top" wrapText="1"/>
    </xf>
    <xf numFmtId="49" fontId="40" fillId="6" borderId="1" xfId="0" applyNumberFormat="1" applyFont="1" applyFill="1" applyBorder="1" applyAlignment="1">
      <alignment horizontal="right" vertical="top" wrapText="1"/>
    </xf>
    <xf numFmtId="49" fontId="40" fillId="12" borderId="1" xfId="4" applyNumberFormat="1" applyFont="1" applyFill="1" applyBorder="1" applyAlignment="1">
      <alignment horizontal="right" vertical="top" wrapText="1"/>
    </xf>
    <xf numFmtId="49" fontId="59" fillId="14" borderId="1" xfId="0" applyNumberFormat="1" applyFont="1" applyFill="1" applyBorder="1" applyAlignment="1">
      <alignment horizontal="center" vertical="center" wrapText="1"/>
    </xf>
    <xf numFmtId="49" fontId="41" fillId="6" borderId="1" xfId="0" applyNumberFormat="1" applyFont="1" applyFill="1" applyBorder="1" applyAlignment="1">
      <alignment horizontal="left" vertical="center" wrapText="1"/>
    </xf>
    <xf numFmtId="49" fontId="35" fillId="0" borderId="2" xfId="0" applyNumberFormat="1" applyFont="1" applyBorder="1" applyAlignment="1">
      <alignment horizontal="center" vertical="top" wrapText="1"/>
    </xf>
    <xf numFmtId="49" fontId="35" fillId="0" borderId="8" xfId="0" applyNumberFormat="1" applyFont="1" applyBorder="1" applyAlignment="1">
      <alignment horizontal="center" vertical="top" wrapText="1"/>
    </xf>
    <xf numFmtId="0" fontId="35" fillId="5" borderId="2" xfId="11" applyFont="1" applyFill="1" applyBorder="1" applyAlignment="1">
      <alignment vertical="top" wrapText="1"/>
    </xf>
    <xf numFmtId="0" fontId="35" fillId="5" borderId="8" xfId="11" applyFont="1" applyFill="1" applyBorder="1" applyAlignment="1">
      <alignment vertical="top" wrapText="1"/>
    </xf>
    <xf numFmtId="49" fontId="40" fillId="0" borderId="1" xfId="0" applyNumberFormat="1" applyFont="1" applyBorder="1" applyAlignment="1">
      <alignment vertical="top"/>
    </xf>
    <xf numFmtId="3" fontId="35" fillId="5" borderId="2" xfId="0" applyNumberFormat="1" applyFont="1" applyFill="1" applyBorder="1" applyAlignment="1">
      <alignment horizontal="left" vertical="top" wrapText="1"/>
    </xf>
    <xf numFmtId="3" fontId="35" fillId="5" borderId="8" xfId="0" applyNumberFormat="1" applyFont="1" applyFill="1" applyBorder="1" applyAlignment="1">
      <alignment horizontal="left" vertical="top" wrapText="1"/>
    </xf>
    <xf numFmtId="49" fontId="21" fillId="0" borderId="1" xfId="4" applyNumberFormat="1" applyFont="1" applyBorder="1" applyAlignment="1">
      <alignment horizontal="left" vertical="top" wrapText="1"/>
    </xf>
    <xf numFmtId="0" fontId="21" fillId="5" borderId="2" xfId="4" applyFont="1" applyFill="1" applyBorder="1" applyAlignment="1">
      <alignment horizontal="left" vertical="top" wrapText="1"/>
    </xf>
    <xf numFmtId="0" fontId="21" fillId="5" borderId="10" xfId="4" applyFont="1" applyFill="1" applyBorder="1" applyAlignment="1">
      <alignment horizontal="left" vertical="top" wrapText="1"/>
    </xf>
    <xf numFmtId="0" fontId="21" fillId="5" borderId="8" xfId="4" applyFont="1" applyFill="1" applyBorder="1" applyAlignment="1">
      <alignment horizontal="left" vertical="top" wrapText="1"/>
    </xf>
    <xf numFmtId="0" fontId="21" fillId="0" borderId="1" xfId="4" applyFont="1" applyBorder="1" applyAlignment="1">
      <alignment horizontal="left" vertical="top" wrapText="1"/>
    </xf>
    <xf numFmtId="0" fontId="21" fillId="5" borderId="2" xfId="4" applyFont="1" applyFill="1" applyBorder="1" applyAlignment="1">
      <alignment horizontal="center" vertical="top" wrapText="1"/>
    </xf>
    <xf numFmtId="0" fontId="21" fillId="5" borderId="10" xfId="4" applyFont="1" applyFill="1" applyBorder="1" applyAlignment="1">
      <alignment horizontal="center" vertical="top" wrapText="1"/>
    </xf>
    <xf numFmtId="0" fontId="21" fillId="5" borderId="8" xfId="4" applyFont="1" applyFill="1" applyBorder="1" applyAlignment="1">
      <alignment horizontal="center" vertical="top" wrapText="1"/>
    </xf>
    <xf numFmtId="49" fontId="23" fillId="12" borderId="1" xfId="4" applyNumberFormat="1" applyFont="1" applyFill="1" applyBorder="1" applyAlignment="1">
      <alignment horizontal="right" vertical="top" wrapText="1"/>
    </xf>
    <xf numFmtId="0" fontId="12" fillId="9" borderId="1" xfId="4" applyFont="1" applyFill="1" applyBorder="1" applyAlignment="1">
      <alignment horizontal="right" vertical="top" wrapText="1"/>
    </xf>
    <xf numFmtId="49" fontId="23" fillId="6" borderId="1" xfId="4" applyNumberFormat="1" applyFont="1" applyFill="1" applyBorder="1" applyAlignment="1">
      <alignment horizontal="right" vertical="top" wrapText="1"/>
    </xf>
    <xf numFmtId="49" fontId="22" fillId="6" borderId="1" xfId="0" applyNumberFormat="1" applyFont="1" applyFill="1" applyBorder="1" applyAlignment="1">
      <alignment horizontal="right" vertical="top" wrapText="1"/>
    </xf>
    <xf numFmtId="0" fontId="1" fillId="0" borderId="1" xfId="4" applyFont="1" applyBorder="1" applyAlignment="1">
      <alignment horizontal="left" vertical="top" wrapText="1"/>
    </xf>
    <xf numFmtId="0" fontId="7" fillId="0" borderId="1" xfId="4" applyFont="1" applyBorder="1" applyAlignment="1">
      <alignment horizontal="left" vertical="top" wrapText="1"/>
    </xf>
    <xf numFmtId="0" fontId="21" fillId="5" borderId="2" xfId="4" applyFont="1" applyFill="1" applyBorder="1" applyAlignment="1">
      <alignment vertical="top" wrapText="1"/>
    </xf>
    <xf numFmtId="0" fontId="21" fillId="5" borderId="10" xfId="4" applyFont="1" applyFill="1" applyBorder="1" applyAlignment="1">
      <alignment vertical="top" wrapText="1"/>
    </xf>
    <xf numFmtId="0" fontId="21" fillId="5" borderId="8" xfId="4" applyFont="1" applyFill="1" applyBorder="1" applyAlignment="1">
      <alignment vertical="top" wrapText="1"/>
    </xf>
    <xf numFmtId="0" fontId="7" fillId="0" borderId="2" xfId="4" applyFont="1" applyBorder="1" applyAlignment="1">
      <alignment horizontal="center" vertical="top" wrapText="1"/>
    </xf>
    <xf numFmtId="0" fontId="7" fillId="0" borderId="10" xfId="4" applyFont="1" applyBorder="1" applyAlignment="1">
      <alignment horizontal="center" vertical="top" wrapText="1"/>
    </xf>
    <xf numFmtId="0" fontId="7" fillId="0" borderId="8" xfId="4" applyFont="1" applyBorder="1" applyAlignment="1">
      <alignment horizontal="center" vertical="top" wrapText="1"/>
    </xf>
    <xf numFmtId="0" fontId="21" fillId="0" borderId="1" xfId="4" applyFont="1" applyBorder="1" applyAlignment="1">
      <alignment vertical="top" wrapText="1"/>
    </xf>
    <xf numFmtId="0" fontId="0" fillId="0" borderId="1" xfId="0" applyBorder="1" applyAlignment="1">
      <alignment vertical="top" wrapText="1"/>
    </xf>
    <xf numFmtId="0" fontId="21" fillId="0" borderId="1" xfId="4" applyFont="1" applyBorder="1" applyAlignment="1">
      <alignment horizontal="center" vertical="top" wrapText="1"/>
    </xf>
    <xf numFmtId="166" fontId="21" fillId="0" borderId="1" xfId="4" applyNumberFormat="1" applyFont="1" applyBorder="1" applyAlignment="1">
      <alignment horizontal="right" vertical="top" wrapText="1"/>
    </xf>
    <xf numFmtId="0" fontId="21" fillId="0" borderId="2" xfId="0" applyFont="1" applyBorder="1" applyAlignment="1">
      <alignment horizontal="left" vertical="top" wrapText="1"/>
    </xf>
    <xf numFmtId="0" fontId="21" fillId="0" borderId="10" xfId="0" applyFont="1" applyBorder="1" applyAlignment="1">
      <alignment horizontal="left" vertical="top" wrapText="1"/>
    </xf>
    <xf numFmtId="0" fontId="21" fillId="0" borderId="8" xfId="0" applyFont="1" applyBorder="1" applyAlignment="1">
      <alignment horizontal="left" vertical="top" wrapText="1"/>
    </xf>
    <xf numFmtId="0" fontId="21" fillId="5" borderId="1" xfId="4" applyFont="1" applyFill="1" applyBorder="1" applyAlignment="1">
      <alignment horizontal="center" vertical="top" wrapText="1"/>
    </xf>
    <xf numFmtId="0" fontId="12" fillId="0" borderId="1" xfId="4" applyFont="1" applyBorder="1" applyAlignment="1">
      <alignment horizontal="left" vertical="top" wrapText="1"/>
    </xf>
    <xf numFmtId="49" fontId="21" fillId="5" borderId="2" xfId="4" applyNumberFormat="1" applyFont="1" applyFill="1" applyBorder="1" applyAlignment="1">
      <alignment horizontal="center" vertical="top" wrapText="1"/>
    </xf>
    <xf numFmtId="49" fontId="21" fillId="5" borderId="10" xfId="4" applyNumberFormat="1" applyFont="1" applyFill="1" applyBorder="1" applyAlignment="1">
      <alignment horizontal="center" vertical="top" wrapText="1"/>
    </xf>
    <xf numFmtId="49" fontId="21" fillId="5" borderId="8" xfId="4" applyNumberFormat="1" applyFont="1" applyFill="1" applyBorder="1" applyAlignment="1">
      <alignment horizontal="center" vertical="top" wrapText="1"/>
    </xf>
    <xf numFmtId="0" fontId="21" fillId="5" borderId="1" xfId="4" applyFont="1" applyFill="1" applyBorder="1" applyAlignment="1">
      <alignment horizontal="left" vertical="top" wrapText="1"/>
    </xf>
    <xf numFmtId="0" fontId="12" fillId="0" borderId="6" xfId="4" applyFont="1" applyBorder="1" applyAlignment="1">
      <alignment horizontal="left" vertical="top" wrapText="1"/>
    </xf>
    <xf numFmtId="0" fontId="12" fillId="0" borderId="16" xfId="4" applyFont="1" applyBorder="1" applyAlignment="1">
      <alignment horizontal="left" vertical="top" wrapText="1"/>
    </xf>
    <xf numFmtId="0" fontId="12" fillId="0" borderId="9" xfId="4" applyFont="1" applyBorder="1" applyAlignment="1">
      <alignment horizontal="left" vertical="top" wrapText="1"/>
    </xf>
    <xf numFmtId="0" fontId="21" fillId="0" borderId="1" xfId="0" applyFont="1" applyBorder="1" applyAlignment="1">
      <alignment vertical="top" wrapText="1"/>
    </xf>
    <xf numFmtId="0" fontId="7" fillId="0" borderId="1" xfId="0" applyFont="1" applyBorder="1" applyAlignment="1">
      <alignment vertical="top" wrapText="1"/>
    </xf>
    <xf numFmtId="0" fontId="25" fillId="5" borderId="15" xfId="0" applyFont="1" applyFill="1" applyBorder="1" applyAlignment="1">
      <alignment horizontal="left" vertical="top" wrapText="1"/>
    </xf>
    <xf numFmtId="49" fontId="21" fillId="0" borderId="6" xfId="4" applyNumberFormat="1" applyFont="1" applyBorder="1" applyAlignment="1">
      <alignment horizontal="left" vertical="top" wrapText="1"/>
    </xf>
    <xf numFmtId="49" fontId="21" fillId="0" borderId="16" xfId="4" applyNumberFormat="1" applyFont="1" applyBorder="1" applyAlignment="1">
      <alignment horizontal="left" vertical="top" wrapText="1"/>
    </xf>
    <xf numFmtId="49" fontId="21" fillId="0" borderId="9" xfId="4" applyNumberFormat="1" applyFont="1" applyBorder="1" applyAlignment="1">
      <alignment horizontal="left" vertical="top" wrapText="1"/>
    </xf>
    <xf numFmtId="49" fontId="23" fillId="6" borderId="6" xfId="4" applyNumberFormat="1" applyFont="1" applyFill="1" applyBorder="1" applyAlignment="1">
      <alignment horizontal="right" vertical="top" wrapText="1"/>
    </xf>
    <xf numFmtId="49" fontId="23" fillId="6" borderId="16" xfId="4" applyNumberFormat="1" applyFont="1" applyFill="1" applyBorder="1" applyAlignment="1">
      <alignment horizontal="right" vertical="top" wrapText="1"/>
    </xf>
    <xf numFmtId="49" fontId="23" fillId="6" borderId="9" xfId="4" applyNumberFormat="1" applyFont="1" applyFill="1" applyBorder="1" applyAlignment="1">
      <alignment horizontal="right" vertical="top" wrapText="1"/>
    </xf>
    <xf numFmtId="166" fontId="21" fillId="5" borderId="1" xfId="0" applyNumberFormat="1" applyFont="1" applyFill="1" applyBorder="1" applyAlignment="1">
      <alignment horizontal="right" vertical="top" wrapText="1"/>
    </xf>
    <xf numFmtId="49" fontId="22" fillId="6" borderId="8" xfId="0" applyNumberFormat="1" applyFont="1" applyFill="1" applyBorder="1" applyAlignment="1">
      <alignment horizontal="right" vertical="top" wrapText="1"/>
    </xf>
    <xf numFmtId="49" fontId="23" fillId="9" borderId="1" xfId="0" applyNumberFormat="1" applyFont="1" applyFill="1" applyBorder="1" applyAlignment="1">
      <alignment horizontal="right" vertical="top" wrapText="1"/>
    </xf>
    <xf numFmtId="0" fontId="12" fillId="9" borderId="1" xfId="0" applyFont="1" applyFill="1" applyBorder="1" applyAlignment="1">
      <alignment horizontal="right" vertical="top" wrapText="1"/>
    </xf>
    <xf numFmtId="0" fontId="21" fillId="0" borderId="2" xfId="0" applyFont="1" applyBorder="1" applyAlignment="1">
      <alignment horizontal="center" vertical="top" wrapText="1"/>
    </xf>
    <xf numFmtId="0" fontId="21" fillId="0" borderId="8" xfId="0" applyFont="1" applyBorder="1" applyAlignment="1">
      <alignment horizontal="center" vertical="top" wrapText="1"/>
    </xf>
    <xf numFmtId="49" fontId="23" fillId="12" borderId="6" xfId="4" applyNumberFormat="1" applyFont="1" applyFill="1" applyBorder="1" applyAlignment="1">
      <alignment horizontal="right" vertical="top" wrapText="1"/>
    </xf>
    <xf numFmtId="49" fontId="23" fillId="12" borderId="16" xfId="4" applyNumberFormat="1" applyFont="1" applyFill="1" applyBorder="1" applyAlignment="1">
      <alignment horizontal="right" vertical="top" wrapText="1"/>
    </xf>
    <xf numFmtId="49" fontId="23" fillId="12" borderId="9" xfId="4" applyNumberFormat="1" applyFont="1" applyFill="1" applyBorder="1" applyAlignment="1">
      <alignment horizontal="right" vertical="top" wrapText="1"/>
    </xf>
    <xf numFmtId="0" fontId="12" fillId="0" borderId="1" xfId="0" applyFont="1" applyBorder="1" applyAlignment="1">
      <alignment vertical="top" wrapText="1"/>
    </xf>
    <xf numFmtId="0" fontId="12" fillId="9" borderId="1" xfId="0" applyFont="1" applyFill="1" applyBorder="1" applyAlignment="1">
      <alignment horizontal="right" vertical="center" wrapText="1"/>
    </xf>
    <xf numFmtId="0" fontId="23" fillId="9" borderId="1" xfId="0" applyFont="1" applyFill="1" applyBorder="1" applyAlignment="1">
      <alignment horizontal="right" vertical="center" wrapText="1"/>
    </xf>
    <xf numFmtId="49" fontId="21" fillId="5" borderId="2" xfId="0" applyNumberFormat="1" applyFont="1" applyFill="1" applyBorder="1" applyAlignment="1">
      <alignment horizontal="left" vertical="top" wrapText="1"/>
    </xf>
    <xf numFmtId="49" fontId="21" fillId="5" borderId="8" xfId="0" applyNumberFormat="1" applyFont="1" applyFill="1" applyBorder="1" applyAlignment="1">
      <alignment horizontal="left" vertical="top" wrapText="1"/>
    </xf>
    <xf numFmtId="0" fontId="25" fillId="5" borderId="1" xfId="0" applyFont="1" applyFill="1" applyBorder="1" applyAlignment="1">
      <alignment horizontal="center" vertical="top" wrapText="1"/>
    </xf>
    <xf numFmtId="0" fontId="7" fillId="0" borderId="1" xfId="0" applyFont="1" applyBorder="1" applyAlignment="1">
      <alignment horizontal="left" vertical="top" wrapText="1"/>
    </xf>
    <xf numFmtId="0" fontId="21" fillId="5" borderId="2" xfId="1" applyFont="1" applyFill="1" applyBorder="1" applyAlignment="1">
      <alignment horizontal="left" vertical="top" wrapText="1"/>
    </xf>
    <xf numFmtId="0" fontId="21" fillId="5" borderId="8" xfId="1" applyFont="1" applyFill="1" applyBorder="1" applyAlignment="1">
      <alignment horizontal="left" vertical="top" wrapText="1"/>
    </xf>
    <xf numFmtId="0" fontId="1" fillId="0" borderId="2" xfId="6" applyBorder="1" applyAlignment="1">
      <alignment vertical="top" wrapText="1"/>
    </xf>
    <xf numFmtId="0" fontId="1" fillId="0" borderId="10" xfId="6" applyBorder="1" applyAlignment="1">
      <alignment vertical="top" wrapText="1"/>
    </xf>
    <xf numFmtId="0" fontId="1" fillId="0" borderId="8" xfId="6" applyBorder="1" applyAlignment="1">
      <alignment vertical="top" wrapText="1"/>
    </xf>
    <xf numFmtId="0" fontId="9" fillId="0" borderId="6" xfId="6" applyFont="1" applyBorder="1" applyAlignment="1">
      <alignment horizontal="left" vertical="top" wrapText="1"/>
    </xf>
    <xf numFmtId="0" fontId="9" fillId="0" borderId="16" xfId="6" applyFont="1" applyBorder="1" applyAlignment="1">
      <alignment horizontal="left" vertical="top" wrapText="1"/>
    </xf>
    <xf numFmtId="0" fontId="9" fillId="0" borderId="9" xfId="6" applyFont="1" applyBorder="1" applyAlignment="1">
      <alignment horizontal="left" vertical="top" wrapText="1"/>
    </xf>
    <xf numFmtId="0" fontId="1" fillId="5" borderId="1" xfId="6" applyFill="1" applyBorder="1" applyAlignment="1">
      <alignment horizontal="center" vertical="top" wrapText="1"/>
    </xf>
    <xf numFmtId="0" fontId="1" fillId="5" borderId="2" xfId="6" applyFill="1" applyBorder="1" applyAlignment="1">
      <alignment horizontal="left" vertical="top" wrapText="1"/>
    </xf>
    <xf numFmtId="0" fontId="1" fillId="5" borderId="10" xfId="6" applyFill="1" applyBorder="1" applyAlignment="1">
      <alignment horizontal="left" vertical="top" wrapText="1"/>
    </xf>
    <xf numFmtId="0" fontId="1" fillId="5" borderId="8" xfId="6" applyFill="1" applyBorder="1" applyAlignment="1">
      <alignment horizontal="left" vertical="top" wrapText="1"/>
    </xf>
    <xf numFmtId="0" fontId="1" fillId="0" borderId="2" xfId="6" applyBorder="1" applyAlignment="1">
      <alignment horizontal="left" vertical="top" wrapText="1"/>
    </xf>
    <xf numFmtId="0" fontId="1" fillId="0" borderId="8" xfId="6" applyBorder="1" applyAlignment="1">
      <alignment horizontal="left" vertical="top" wrapText="1"/>
    </xf>
    <xf numFmtId="0" fontId="21" fillId="0" borderId="2" xfId="6" applyFont="1" applyBorder="1" applyAlignment="1">
      <alignment vertical="top" wrapText="1"/>
    </xf>
    <xf numFmtId="49" fontId="1" fillId="0" borderId="1" xfId="6" applyNumberFormat="1" applyBorder="1" applyAlignment="1">
      <alignment horizontal="center" vertical="top" wrapText="1"/>
    </xf>
    <xf numFmtId="49" fontId="1" fillId="5" borderId="1" xfId="6" applyNumberFormat="1" applyFill="1" applyBorder="1" applyAlignment="1">
      <alignment horizontal="center" vertical="top" wrapText="1"/>
    </xf>
    <xf numFmtId="166" fontId="1" fillId="5" borderId="1" xfId="0" applyNumberFormat="1" applyFont="1" applyFill="1" applyBorder="1" applyAlignment="1">
      <alignment horizontal="right" vertical="top"/>
    </xf>
    <xf numFmtId="166" fontId="1" fillId="5" borderId="1" xfId="0" applyNumberFormat="1" applyFont="1" applyFill="1" applyBorder="1" applyAlignment="1">
      <alignment horizontal="right" vertical="top" wrapText="1"/>
    </xf>
    <xf numFmtId="166" fontId="1" fillId="5" borderId="1" xfId="6" applyNumberFormat="1" applyFill="1" applyBorder="1" applyAlignment="1">
      <alignment horizontal="right" vertical="top" wrapText="1"/>
    </xf>
    <xf numFmtId="0" fontId="1" fillId="0" borderId="1" xfId="6" applyBorder="1" applyAlignment="1">
      <alignment horizontal="left" vertical="top" wrapText="1"/>
    </xf>
    <xf numFmtId="0" fontId="1" fillId="0" borderId="1" xfId="6" applyBorder="1" applyAlignment="1">
      <alignment horizontal="center" vertical="top" wrapText="1"/>
    </xf>
    <xf numFmtId="49" fontId="1" fillId="0" borderId="2" xfId="6" applyNumberFormat="1" applyBorder="1" applyAlignment="1">
      <alignment horizontal="center" vertical="top" wrapText="1"/>
    </xf>
    <xf numFmtId="49" fontId="1" fillId="0" borderId="8" xfId="6" applyNumberFormat="1" applyBorder="1" applyAlignment="1">
      <alignment horizontal="center" vertical="top" wrapText="1"/>
    </xf>
    <xf numFmtId="49" fontId="7" fillId="0" borderId="1" xfId="6" applyNumberFormat="1" applyFont="1" applyBorder="1" applyAlignment="1">
      <alignment horizontal="left" vertical="top" wrapText="1"/>
    </xf>
    <xf numFmtId="49" fontId="1" fillId="0" borderId="10" xfId="6" applyNumberFormat="1" applyBorder="1" applyAlignment="1">
      <alignment horizontal="center" vertical="top" wrapText="1"/>
    </xf>
    <xf numFmtId="49" fontId="7" fillId="0" borderId="1" xfId="6" applyNumberFormat="1" applyFont="1" applyBorder="1" applyAlignment="1">
      <alignment vertical="top" wrapText="1"/>
    </xf>
    <xf numFmtId="49" fontId="1" fillId="0" borderId="1" xfId="6" applyNumberFormat="1" applyBorder="1" applyAlignment="1">
      <alignment vertical="top" wrapText="1"/>
    </xf>
    <xf numFmtId="49" fontId="1" fillId="0" borderId="1" xfId="6" applyNumberFormat="1" applyBorder="1" applyAlignment="1">
      <alignment horizontal="left" vertical="top" wrapText="1"/>
    </xf>
    <xf numFmtId="49" fontId="1" fillId="5" borderId="1" xfId="6" applyNumberFormat="1" applyFill="1" applyBorder="1" applyAlignment="1">
      <alignment horizontal="left" vertical="top" wrapText="1"/>
    </xf>
    <xf numFmtId="49" fontId="1" fillId="5" borderId="1" xfId="0" applyNumberFormat="1" applyFont="1" applyFill="1" applyBorder="1" applyAlignment="1">
      <alignment vertical="top" wrapText="1"/>
    </xf>
    <xf numFmtId="0" fontId="9" fillId="0" borderId="1" xfId="6" applyFont="1" applyBorder="1" applyAlignment="1">
      <alignment vertical="top" wrapText="1"/>
    </xf>
    <xf numFmtId="49" fontId="7" fillId="0" borderId="10" xfId="0" applyNumberFormat="1" applyFont="1" applyBorder="1" applyAlignment="1">
      <alignment horizontal="center" vertical="top" wrapText="1"/>
    </xf>
    <xf numFmtId="49" fontId="7" fillId="5" borderId="2" xfId="0" applyNumberFormat="1" applyFont="1" applyFill="1" applyBorder="1" applyAlignment="1">
      <alignment vertical="top" wrapText="1"/>
    </xf>
    <xf numFmtId="49" fontId="7" fillId="5" borderId="10" xfId="0" applyNumberFormat="1" applyFont="1" applyFill="1" applyBorder="1" applyAlignment="1">
      <alignment vertical="top" wrapText="1"/>
    </xf>
    <xf numFmtId="49" fontId="7" fillId="5" borderId="8" xfId="0" applyNumberFormat="1" applyFont="1" applyFill="1" applyBorder="1" applyAlignment="1">
      <alignment vertical="top" wrapText="1"/>
    </xf>
    <xf numFmtId="49" fontId="6" fillId="9" borderId="1" xfId="6" applyNumberFormat="1" applyFont="1" applyFill="1" applyBorder="1" applyAlignment="1">
      <alignment horizontal="right" vertical="top" wrapText="1"/>
    </xf>
    <xf numFmtId="0" fontId="7" fillId="5" borderId="1" xfId="0" applyFont="1" applyFill="1" applyBorder="1" applyAlignment="1">
      <alignment vertical="top" wrapText="1"/>
    </xf>
    <xf numFmtId="49" fontId="7" fillId="0" borderId="1" xfId="6" applyNumberFormat="1" applyFont="1" applyBorder="1" applyAlignment="1">
      <alignment horizontal="center" vertical="top" wrapText="1"/>
    </xf>
    <xf numFmtId="49" fontId="7" fillId="5" borderId="1" xfId="6" applyNumberFormat="1" applyFont="1" applyFill="1" applyBorder="1" applyAlignment="1">
      <alignment horizontal="left" vertical="top" wrapText="1"/>
    </xf>
    <xf numFmtId="0" fontId="1" fillId="0" borderId="1" xfId="6" applyBorder="1" applyAlignment="1">
      <alignment vertical="top" wrapText="1"/>
    </xf>
    <xf numFmtId="0" fontId="9" fillId="0" borderId="1" xfId="6" applyFont="1" applyBorder="1" applyAlignment="1">
      <alignment horizontal="left" vertical="top" wrapText="1"/>
    </xf>
    <xf numFmtId="49" fontId="9" fillId="9" borderId="1" xfId="6" applyNumberFormat="1" applyFont="1" applyFill="1" applyBorder="1" applyAlignment="1">
      <alignment horizontal="right" vertical="top" wrapText="1"/>
    </xf>
    <xf numFmtId="49" fontId="6" fillId="2" borderId="1" xfId="6" applyNumberFormat="1" applyFont="1" applyFill="1" applyBorder="1" applyAlignment="1">
      <alignment horizontal="right" vertical="top" wrapText="1"/>
    </xf>
    <xf numFmtId="49" fontId="1" fillId="0" borderId="1" xfId="4" applyNumberFormat="1" applyFont="1" applyBorder="1" applyAlignment="1">
      <alignment horizontal="left" vertical="top" wrapText="1"/>
    </xf>
    <xf numFmtId="49" fontId="9" fillId="6" borderId="1" xfId="4" applyNumberFormat="1" applyFont="1" applyFill="1" applyBorder="1" applyAlignment="1">
      <alignment horizontal="right" vertical="top" wrapText="1"/>
    </xf>
    <xf numFmtId="3" fontId="1" fillId="0" borderId="1" xfId="6" applyNumberFormat="1" applyBorder="1" applyAlignment="1">
      <alignment horizontal="left" vertical="top" wrapText="1"/>
    </xf>
    <xf numFmtId="0" fontId="1" fillId="0" borderId="10" xfId="6" applyBorder="1" applyAlignment="1">
      <alignment horizontal="left" vertical="top" wrapText="1"/>
    </xf>
    <xf numFmtId="49" fontId="4" fillId="6" borderId="1" xfId="6" applyNumberFormat="1" applyFont="1" applyFill="1" applyBorder="1" applyAlignment="1">
      <alignment horizontal="right" vertical="top" wrapText="1"/>
    </xf>
    <xf numFmtId="49" fontId="1" fillId="0" borderId="2" xfId="6" applyNumberFormat="1" applyBorder="1" applyAlignment="1">
      <alignment horizontal="left" vertical="top" wrapText="1"/>
    </xf>
    <xf numFmtId="49" fontId="1" fillId="0" borderId="10" xfId="6" applyNumberFormat="1" applyBorder="1" applyAlignment="1">
      <alignment horizontal="left" vertical="top" wrapText="1"/>
    </xf>
    <xf numFmtId="49" fontId="1" fillId="0" borderId="8" xfId="6" applyNumberFormat="1" applyBorder="1" applyAlignment="1">
      <alignment horizontal="left" vertical="top" wrapText="1"/>
    </xf>
    <xf numFmtId="49" fontId="7" fillId="0" borderId="12" xfId="6" applyNumberFormat="1" applyFont="1" applyBorder="1" applyAlignment="1">
      <alignment vertical="top" wrapText="1"/>
    </xf>
    <xf numFmtId="49" fontId="7" fillId="0" borderId="20" xfId="6" applyNumberFormat="1" applyFont="1" applyBorder="1" applyAlignment="1">
      <alignment vertical="top" wrapText="1"/>
    </xf>
    <xf numFmtId="49" fontId="7" fillId="0" borderId="11" xfId="6" applyNumberFormat="1" applyFont="1" applyBorder="1" applyAlignment="1">
      <alignment vertical="top" wrapText="1"/>
    </xf>
    <xf numFmtId="49" fontId="1" fillId="0" borderId="2" xfId="6" applyNumberFormat="1" applyBorder="1" applyAlignment="1">
      <alignment vertical="top" wrapText="1"/>
    </xf>
    <xf numFmtId="49" fontId="1" fillId="0" borderId="10" xfId="6" applyNumberFormat="1" applyBorder="1" applyAlignment="1">
      <alignment vertical="top" wrapText="1"/>
    </xf>
    <xf numFmtId="49" fontId="1" fillId="0" borderId="8" xfId="6" applyNumberFormat="1" applyBorder="1" applyAlignment="1">
      <alignment vertical="top" wrapText="1"/>
    </xf>
    <xf numFmtId="166" fontId="1" fillId="5" borderId="2" xfId="0" applyNumberFormat="1" applyFont="1" applyFill="1" applyBorder="1" applyAlignment="1">
      <alignment horizontal="right" vertical="top"/>
    </xf>
    <xf numFmtId="166" fontId="1" fillId="5" borderId="10" xfId="0" applyNumberFormat="1" applyFont="1" applyFill="1" applyBorder="1" applyAlignment="1">
      <alignment horizontal="right" vertical="top"/>
    </xf>
    <xf numFmtId="166" fontId="1" fillId="5" borderId="8" xfId="0" applyNumberFormat="1" applyFont="1" applyFill="1" applyBorder="1" applyAlignment="1">
      <alignment horizontal="right" vertical="top"/>
    </xf>
    <xf numFmtId="3" fontId="1" fillId="0" borderId="2" xfId="6" applyNumberFormat="1" applyBorder="1" applyAlignment="1">
      <alignment horizontal="left" vertical="top" wrapText="1"/>
    </xf>
    <xf numFmtId="3" fontId="1" fillId="0" borderId="8" xfId="6" applyNumberFormat="1" applyBorder="1" applyAlignment="1">
      <alignment horizontal="left" vertical="top" wrapText="1"/>
    </xf>
    <xf numFmtId="0" fontId="9" fillId="5" borderId="1" xfId="6" applyFont="1" applyFill="1" applyBorder="1" applyAlignment="1">
      <alignment horizontal="left" vertical="top" wrapText="1"/>
    </xf>
    <xf numFmtId="0" fontId="1" fillId="5" borderId="2" xfId="6" applyFill="1" applyBorder="1" applyAlignment="1">
      <alignment horizontal="center" vertical="top" wrapText="1"/>
    </xf>
    <xf numFmtId="0" fontId="1" fillId="5" borderId="10" xfId="6" applyFill="1" applyBorder="1" applyAlignment="1">
      <alignment horizontal="center" vertical="top" wrapText="1"/>
    </xf>
    <xf numFmtId="0" fontId="1" fillId="5" borderId="8" xfId="6" applyFill="1" applyBorder="1" applyAlignment="1">
      <alignment horizontal="center" vertical="top" wrapText="1"/>
    </xf>
    <xf numFmtId="0" fontId="1" fillId="0" borderId="2" xfId="6" applyBorder="1" applyAlignment="1">
      <alignment horizontal="center" vertical="top" wrapText="1"/>
    </xf>
    <xf numFmtId="0" fontId="1" fillId="0" borderId="10" xfId="6" applyBorder="1" applyAlignment="1">
      <alignment horizontal="center" vertical="top" wrapText="1"/>
    </xf>
    <xf numFmtId="0" fontId="1" fillId="0" borderId="8" xfId="6" applyBorder="1" applyAlignment="1">
      <alignment horizontal="center" vertical="top" wrapText="1"/>
    </xf>
    <xf numFmtId="49" fontId="22" fillId="0" borderId="6" xfId="4" applyNumberFormat="1" applyFont="1" applyBorder="1" applyAlignment="1">
      <alignment horizontal="left" vertical="top" wrapText="1"/>
    </xf>
    <xf numFmtId="49" fontId="22" fillId="0" borderId="16" xfId="4" applyNumberFormat="1" applyFont="1" applyBorder="1" applyAlignment="1">
      <alignment horizontal="left" vertical="top" wrapText="1"/>
    </xf>
    <xf numFmtId="49" fontId="22" fillId="0" borderId="9" xfId="4" applyNumberFormat="1" applyFont="1" applyBorder="1" applyAlignment="1">
      <alignment horizontal="left" vertical="top" wrapText="1"/>
    </xf>
    <xf numFmtId="0" fontId="4" fillId="0" borderId="0" xfId="0" applyFont="1" applyAlignment="1">
      <alignment horizontal="center" vertical="center"/>
    </xf>
    <xf numFmtId="49" fontId="22" fillId="9" borderId="1" xfId="0" applyNumberFormat="1" applyFont="1" applyFill="1" applyBorder="1" applyAlignment="1">
      <alignment horizontal="center" vertical="center" wrapText="1"/>
    </xf>
    <xf numFmtId="49" fontId="22" fillId="2" borderId="19" xfId="6" applyNumberFormat="1" applyFont="1" applyFill="1" applyBorder="1" applyAlignment="1">
      <alignment horizontal="right" vertical="top" wrapText="1"/>
    </xf>
    <xf numFmtId="49" fontId="22" fillId="2" borderId="16" xfId="6" applyNumberFormat="1" applyFont="1" applyFill="1" applyBorder="1" applyAlignment="1">
      <alignment horizontal="right" vertical="top" wrapText="1"/>
    </xf>
    <xf numFmtId="49" fontId="22" fillId="2" borderId="9" xfId="6" applyNumberFormat="1" applyFont="1" applyFill="1" applyBorder="1" applyAlignment="1">
      <alignment horizontal="right" vertical="top" wrapText="1"/>
    </xf>
    <xf numFmtId="49" fontId="22" fillId="6" borderId="6" xfId="4" applyNumberFormat="1" applyFont="1" applyFill="1" applyBorder="1" applyAlignment="1">
      <alignment horizontal="right" vertical="top" wrapText="1"/>
    </xf>
    <xf numFmtId="49" fontId="22" fillId="6" borderId="16" xfId="4" applyNumberFormat="1" applyFont="1" applyFill="1" applyBorder="1" applyAlignment="1">
      <alignment horizontal="right" vertical="top" wrapText="1"/>
    </xf>
    <xf numFmtId="49" fontId="22" fillId="6" borderId="9" xfId="4" applyNumberFormat="1" applyFont="1" applyFill="1" applyBorder="1" applyAlignment="1">
      <alignment horizontal="right" vertical="top" wrapText="1"/>
    </xf>
    <xf numFmtId="49" fontId="22" fillId="6" borderId="6" xfId="6" applyNumberFormat="1" applyFont="1" applyFill="1" applyBorder="1" applyAlignment="1">
      <alignment horizontal="right" vertical="top" wrapText="1"/>
    </xf>
    <xf numFmtId="49" fontId="22" fillId="6" borderId="16" xfId="6" applyNumberFormat="1" applyFont="1" applyFill="1" applyBorder="1" applyAlignment="1">
      <alignment horizontal="right" vertical="top" wrapText="1"/>
    </xf>
    <xf numFmtId="49" fontId="22" fillId="6" borderId="9" xfId="6" applyNumberFormat="1" applyFont="1" applyFill="1" applyBorder="1" applyAlignment="1">
      <alignment horizontal="right" vertical="top" wrapText="1"/>
    </xf>
    <xf numFmtId="49" fontId="22" fillId="12" borderId="6" xfId="4" applyNumberFormat="1" applyFont="1" applyFill="1" applyBorder="1" applyAlignment="1">
      <alignment horizontal="right" vertical="top" wrapText="1"/>
    </xf>
    <xf numFmtId="49" fontId="22" fillId="12" borderId="16" xfId="4" applyNumberFormat="1" applyFont="1" applyFill="1" applyBorder="1" applyAlignment="1">
      <alignment horizontal="right" vertical="top" wrapText="1"/>
    </xf>
    <xf numFmtId="49" fontId="22" fillId="12" borderId="9" xfId="4" applyNumberFormat="1" applyFont="1" applyFill="1" applyBorder="1" applyAlignment="1">
      <alignment horizontal="right" vertical="top" wrapText="1"/>
    </xf>
  </cellXfs>
  <cellStyles count="13">
    <cellStyle name="Įprastas" xfId="0" builtinId="0"/>
    <cellStyle name="Įprastas 2" xfId="1" xr:uid="{00000000-0005-0000-0000-000001000000}"/>
    <cellStyle name="Įprastas 3" xfId="2" xr:uid="{00000000-0005-0000-0000-000002000000}"/>
    <cellStyle name="Įprastas 4" xfId="12" xr:uid="{B6BAAB86-FC38-48BB-9879-845C41D073B3}"/>
    <cellStyle name="Kablelis 2" xfId="3" xr:uid="{00000000-0005-0000-0000-000003000000}"/>
    <cellStyle name="Normal 2" xfId="4" xr:uid="{00000000-0005-0000-0000-000004000000}"/>
    <cellStyle name="Normal 3" xfId="5" xr:uid="{00000000-0005-0000-0000-000005000000}"/>
    <cellStyle name="Normal_biudžetas 6_2009 m 02 men biudzetas." xfId="11" xr:uid="{00000000-0005-0000-0000-000006000000}"/>
    <cellStyle name="Normal_Sheet1" xfId="6" xr:uid="{00000000-0005-0000-0000-000007000000}"/>
    <cellStyle name="Paprastas 2" xfId="7" xr:uid="{00000000-0005-0000-0000-000008000000}"/>
    <cellStyle name="Paprastas_Lapas1" xfId="8" xr:uid="{00000000-0005-0000-0000-000009000000}"/>
    <cellStyle name="Percent 2" xfId="10" xr:uid="{00000000-0005-0000-0000-00000A000000}"/>
    <cellStyle name="Procentai 2" xfId="9" xr:uid="{00000000-0005-0000-0000-00000B000000}"/>
  </cellStyles>
  <dxfs count="0"/>
  <tableStyles count="0" defaultTableStyle="TableStyleMedium9" defaultPivotStyle="PivotStyleLight16"/>
  <colors>
    <mruColors>
      <color rgb="FFFFE48F"/>
      <color rgb="FFFFFF99"/>
      <color rgb="FFFFFFCC"/>
      <color rgb="FF009900"/>
      <color rgb="FF188A3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59999389629810485"/>
    <pageSetUpPr fitToPage="1"/>
  </sheetPr>
  <dimension ref="A1:Z65"/>
  <sheetViews>
    <sheetView tabSelected="1" zoomScale="85" zoomScaleNormal="85" workbookViewId="0">
      <pane ySplit="10" topLeftCell="A11" activePane="bottomLeft" state="frozen"/>
      <selection activeCell="B16" sqref="B16:J17"/>
      <selection pane="bottomLeft" activeCell="A11" sqref="A11:K11"/>
    </sheetView>
  </sheetViews>
  <sheetFormatPr defaultColWidth="9.140625" defaultRowHeight="12.75" x14ac:dyDescent="0.2"/>
  <cols>
    <col min="1" max="1" width="4.42578125" style="135" customWidth="1"/>
    <col min="2" max="2" width="4" style="135" customWidth="1"/>
    <col min="3" max="3" width="4.28515625" style="135" customWidth="1"/>
    <col min="4" max="4" width="36.140625" style="13" customWidth="1"/>
    <col min="5" max="5" width="5.28515625" style="371" hidden="1" customWidth="1"/>
    <col min="6" max="6" width="38.28515625" style="378" hidden="1" customWidth="1"/>
    <col min="7" max="7" width="17.85546875" style="366" hidden="1" customWidth="1"/>
    <col min="8" max="8" width="6.85546875" style="114" customWidth="1"/>
    <col min="9" max="9" width="12.42578125" style="129" customWidth="1"/>
    <col min="10" max="10" width="12.85546875" style="129" customWidth="1"/>
    <col min="11" max="11" width="27" style="13" customWidth="1"/>
    <col min="12" max="12" width="5.7109375" style="66" customWidth="1"/>
    <col min="13" max="13" width="6.28515625" style="66" customWidth="1"/>
    <col min="14" max="14" width="43.5703125" style="13" customWidth="1"/>
    <col min="15" max="15" width="5.85546875" style="13" customWidth="1"/>
    <col min="16" max="25" width="43.5703125" style="13" customWidth="1"/>
    <col min="26" max="16384" width="9.140625" style="13"/>
  </cols>
  <sheetData>
    <row r="1" spans="1:26" ht="15" customHeight="1" x14ac:dyDescent="0.2">
      <c r="E1" s="365"/>
      <c r="H1" s="541"/>
      <c r="I1" s="541"/>
      <c r="J1" s="541"/>
      <c r="K1" s="582"/>
      <c r="L1" s="763" t="s">
        <v>1044</v>
      </c>
      <c r="M1" s="763"/>
      <c r="N1" s="763"/>
      <c r="O1" s="673"/>
      <c r="P1" s="673"/>
      <c r="Q1" s="673"/>
      <c r="R1" s="673"/>
      <c r="S1" s="673"/>
      <c r="T1" s="673"/>
      <c r="U1" s="673"/>
      <c r="V1" s="673"/>
      <c r="W1" s="673"/>
      <c r="X1" s="673"/>
      <c r="Y1" s="673"/>
      <c r="Z1" s="583"/>
    </row>
    <row r="2" spans="1:26" ht="15" customHeight="1" x14ac:dyDescent="0.2">
      <c r="E2" s="365"/>
      <c r="H2" s="541"/>
      <c r="I2" s="541"/>
      <c r="J2" s="541"/>
      <c r="K2" s="582"/>
      <c r="L2" s="763" t="s">
        <v>1045</v>
      </c>
      <c r="M2" s="763"/>
      <c r="N2" s="763"/>
      <c r="O2" s="673"/>
      <c r="P2" s="673"/>
      <c r="Q2" s="673"/>
      <c r="R2" s="673"/>
      <c r="S2" s="673"/>
      <c r="T2" s="673"/>
      <c r="U2" s="673"/>
      <c r="V2" s="673"/>
      <c r="W2" s="673"/>
      <c r="X2" s="673"/>
      <c r="Y2" s="673"/>
      <c r="Z2" s="583"/>
    </row>
    <row r="3" spans="1:26" ht="15" customHeight="1" x14ac:dyDescent="0.2">
      <c r="E3" s="365"/>
      <c r="H3" s="541"/>
      <c r="I3" s="541"/>
      <c r="J3" s="541"/>
      <c r="K3" s="582"/>
      <c r="L3" s="763" t="s">
        <v>1182</v>
      </c>
      <c r="M3" s="763"/>
      <c r="N3" s="763"/>
      <c r="O3" s="673"/>
      <c r="P3" s="673"/>
      <c r="Q3" s="673"/>
      <c r="R3" s="673"/>
      <c r="S3" s="673"/>
      <c r="T3" s="673"/>
      <c r="U3" s="673"/>
      <c r="V3" s="673"/>
      <c r="W3" s="673"/>
      <c r="X3" s="673"/>
      <c r="Y3" s="673"/>
      <c r="Z3" s="583"/>
    </row>
    <row r="4" spans="1:26" ht="12" customHeight="1" x14ac:dyDescent="0.2">
      <c r="E4" s="365"/>
      <c r="H4" s="504"/>
      <c r="I4" s="504"/>
      <c r="J4" s="504"/>
      <c r="K4" s="504"/>
      <c r="L4" s="504"/>
      <c r="M4" s="504"/>
      <c r="N4" s="504"/>
      <c r="O4" s="504"/>
      <c r="P4" s="504"/>
      <c r="Q4" s="504"/>
      <c r="R4" s="504"/>
      <c r="S4" s="504"/>
      <c r="T4" s="504"/>
      <c r="U4" s="504"/>
      <c r="V4" s="504"/>
      <c r="W4" s="504"/>
      <c r="X4" s="504"/>
      <c r="Y4" s="504"/>
    </row>
    <row r="5" spans="1:26" ht="39" customHeight="1" x14ac:dyDescent="0.2">
      <c r="A5" s="765" t="s">
        <v>903</v>
      </c>
      <c r="B5" s="765"/>
      <c r="C5" s="765"/>
      <c r="D5" s="765"/>
      <c r="E5" s="765"/>
      <c r="F5" s="765"/>
      <c r="G5" s="765"/>
      <c r="H5" s="765"/>
      <c r="I5" s="765"/>
      <c r="J5" s="765"/>
      <c r="K5" s="765"/>
      <c r="L5" s="765"/>
      <c r="M5" s="765"/>
      <c r="N5" s="765"/>
      <c r="O5" s="706"/>
      <c r="P5" s="706"/>
      <c r="Q5" s="706"/>
      <c r="R5" s="706"/>
      <c r="S5" s="706"/>
      <c r="T5" s="706"/>
      <c r="U5" s="706"/>
      <c r="V5" s="706"/>
      <c r="W5" s="706"/>
      <c r="X5" s="706"/>
      <c r="Y5" s="706"/>
    </row>
    <row r="6" spans="1:26" s="44" customFormat="1" ht="23.25" customHeight="1" x14ac:dyDescent="0.2">
      <c r="A6" s="805" t="s">
        <v>111</v>
      </c>
      <c r="B6" s="805" t="s">
        <v>112</v>
      </c>
      <c r="C6" s="805" t="s">
        <v>113</v>
      </c>
      <c r="D6" s="807" t="s">
        <v>114</v>
      </c>
      <c r="E6" s="809" t="s">
        <v>621</v>
      </c>
      <c r="F6" s="808" t="s">
        <v>622</v>
      </c>
      <c r="G6" s="808" t="s">
        <v>623</v>
      </c>
      <c r="H6" s="805" t="s">
        <v>110</v>
      </c>
      <c r="I6" s="804" t="s">
        <v>625</v>
      </c>
      <c r="J6" s="800" t="s">
        <v>1092</v>
      </c>
      <c r="K6" s="801" t="s">
        <v>624</v>
      </c>
      <c r="L6" s="802"/>
      <c r="M6" s="802"/>
      <c r="N6" s="803"/>
      <c r="O6" s="750"/>
      <c r="P6" s="750"/>
      <c r="Q6" s="750"/>
      <c r="R6" s="750"/>
      <c r="S6" s="750"/>
      <c r="T6" s="750"/>
      <c r="U6" s="750"/>
      <c r="V6" s="750"/>
      <c r="W6" s="750"/>
      <c r="X6" s="750"/>
      <c r="Y6" s="750"/>
    </row>
    <row r="7" spans="1:26" s="44" customFormat="1" ht="12.75" customHeight="1" x14ac:dyDescent="0.2">
      <c r="A7" s="805"/>
      <c r="B7" s="805"/>
      <c r="C7" s="805"/>
      <c r="D7" s="807"/>
      <c r="E7" s="809"/>
      <c r="F7" s="808"/>
      <c r="G7" s="808"/>
      <c r="H7" s="805"/>
      <c r="I7" s="804"/>
      <c r="J7" s="800"/>
      <c r="K7" s="800" t="s">
        <v>115</v>
      </c>
      <c r="L7" s="814" t="s">
        <v>896</v>
      </c>
      <c r="M7" s="814" t="s">
        <v>897</v>
      </c>
      <c r="N7" s="813" t="s">
        <v>898</v>
      </c>
      <c r="O7" s="751"/>
      <c r="P7" s="751"/>
      <c r="Q7" s="751"/>
      <c r="R7" s="751"/>
      <c r="S7" s="751"/>
      <c r="T7" s="751"/>
      <c r="U7" s="751"/>
      <c r="V7" s="751"/>
      <c r="W7" s="751"/>
      <c r="X7" s="751"/>
      <c r="Y7" s="751"/>
    </row>
    <row r="8" spans="1:26" s="44" customFormat="1" ht="19.5" customHeight="1" x14ac:dyDescent="0.2">
      <c r="A8" s="805"/>
      <c r="B8" s="805"/>
      <c r="C8" s="805"/>
      <c r="D8" s="807"/>
      <c r="E8" s="809"/>
      <c r="F8" s="808"/>
      <c r="G8" s="808"/>
      <c r="H8" s="805"/>
      <c r="I8" s="804"/>
      <c r="J8" s="800"/>
      <c r="K8" s="800"/>
      <c r="L8" s="814"/>
      <c r="M8" s="814"/>
      <c r="N8" s="813"/>
      <c r="O8" s="751"/>
      <c r="P8" s="751"/>
      <c r="Q8" s="751"/>
      <c r="R8" s="751"/>
      <c r="S8" s="751"/>
      <c r="T8" s="751"/>
      <c r="U8" s="751"/>
      <c r="V8" s="751"/>
      <c r="W8" s="751"/>
      <c r="X8" s="751"/>
      <c r="Y8" s="751"/>
    </row>
    <row r="9" spans="1:26" s="44" customFormat="1" ht="23.25" customHeight="1" x14ac:dyDescent="0.2">
      <c r="A9" s="805"/>
      <c r="B9" s="805"/>
      <c r="C9" s="805"/>
      <c r="D9" s="807"/>
      <c r="E9" s="809"/>
      <c r="F9" s="808"/>
      <c r="G9" s="808"/>
      <c r="H9" s="805"/>
      <c r="I9" s="804"/>
      <c r="J9" s="800"/>
      <c r="K9" s="800"/>
      <c r="L9" s="814"/>
      <c r="M9" s="814"/>
      <c r="N9" s="813"/>
      <c r="O9" s="751"/>
      <c r="P9" s="751"/>
      <c r="Q9" s="751"/>
      <c r="R9" s="751"/>
      <c r="S9" s="751"/>
      <c r="T9" s="751"/>
      <c r="U9" s="751"/>
      <c r="V9" s="751"/>
      <c r="W9" s="751"/>
      <c r="X9" s="751"/>
      <c r="Y9" s="751"/>
    </row>
    <row r="10" spans="1:26" s="44" customFormat="1" ht="30.75" customHeight="1" x14ac:dyDescent="0.2">
      <c r="A10" s="805"/>
      <c r="B10" s="805"/>
      <c r="C10" s="805"/>
      <c r="D10" s="807"/>
      <c r="E10" s="809"/>
      <c r="F10" s="808"/>
      <c r="G10" s="808"/>
      <c r="H10" s="805"/>
      <c r="I10" s="804"/>
      <c r="J10" s="800"/>
      <c r="K10" s="800"/>
      <c r="L10" s="814"/>
      <c r="M10" s="814"/>
      <c r="N10" s="813"/>
      <c r="O10" s="751"/>
      <c r="P10" s="751"/>
      <c r="Q10" s="751"/>
      <c r="R10" s="751"/>
      <c r="S10" s="751"/>
      <c r="T10" s="751"/>
      <c r="U10" s="751"/>
      <c r="V10" s="751"/>
      <c r="W10" s="751"/>
      <c r="X10" s="751"/>
      <c r="Y10" s="751"/>
    </row>
    <row r="11" spans="1:26" s="44" customFormat="1" ht="21.75" customHeight="1" x14ac:dyDescent="0.2">
      <c r="A11" s="806" t="s">
        <v>207</v>
      </c>
      <c r="B11" s="806"/>
      <c r="C11" s="806"/>
      <c r="D11" s="806"/>
      <c r="E11" s="806"/>
      <c r="F11" s="806"/>
      <c r="G11" s="806"/>
      <c r="H11" s="806"/>
      <c r="I11" s="806"/>
      <c r="J11" s="806"/>
      <c r="K11" s="806"/>
      <c r="L11" s="752"/>
      <c r="M11" s="752"/>
      <c r="N11" s="753"/>
    </row>
    <row r="12" spans="1:26" ht="19.5" customHeight="1" x14ac:dyDescent="0.2">
      <c r="A12" s="43" t="s">
        <v>122</v>
      </c>
      <c r="B12" s="771" t="s">
        <v>374</v>
      </c>
      <c r="C12" s="771"/>
      <c r="D12" s="771"/>
      <c r="E12" s="771"/>
      <c r="F12" s="771"/>
      <c r="G12" s="771"/>
      <c r="H12" s="771"/>
      <c r="I12" s="771"/>
      <c r="J12" s="771"/>
      <c r="K12" s="771"/>
      <c r="L12" s="420"/>
      <c r="M12" s="420"/>
      <c r="N12" s="543"/>
    </row>
    <row r="13" spans="1:26" s="72" customFormat="1" ht="20.25" customHeight="1" x14ac:dyDescent="0.2">
      <c r="A13" s="43" t="s">
        <v>122</v>
      </c>
      <c r="B13" s="43" t="s">
        <v>122</v>
      </c>
      <c r="C13" s="766" t="s">
        <v>272</v>
      </c>
      <c r="D13" s="767"/>
      <c r="E13" s="767"/>
      <c r="F13" s="767"/>
      <c r="G13" s="767"/>
      <c r="H13" s="767"/>
      <c r="I13" s="767"/>
      <c r="J13" s="767"/>
      <c r="K13" s="767"/>
      <c r="L13" s="767"/>
      <c r="M13" s="767"/>
      <c r="N13" s="768"/>
      <c r="O13" s="707"/>
      <c r="P13" s="707"/>
      <c r="Q13" s="707"/>
      <c r="R13" s="707"/>
      <c r="S13" s="707"/>
      <c r="T13" s="707"/>
      <c r="U13" s="707"/>
      <c r="V13" s="707"/>
      <c r="W13" s="707"/>
      <c r="X13" s="707"/>
      <c r="Y13" s="707"/>
    </row>
    <row r="14" spans="1:26" ht="212.25" customHeight="1" x14ac:dyDescent="0.2">
      <c r="A14" s="173" t="s">
        <v>122</v>
      </c>
      <c r="B14" s="173" t="s">
        <v>122</v>
      </c>
      <c r="C14" s="173" t="s">
        <v>128</v>
      </c>
      <c r="D14" s="176" t="s">
        <v>526</v>
      </c>
      <c r="E14" s="372" t="s">
        <v>155</v>
      </c>
      <c r="F14" s="363" t="s">
        <v>628</v>
      </c>
      <c r="G14" s="363" t="s">
        <v>626</v>
      </c>
      <c r="H14" s="172" t="s">
        <v>1</v>
      </c>
      <c r="I14" s="174">
        <v>95</v>
      </c>
      <c r="J14" s="174">
        <v>75.900000000000006</v>
      </c>
      <c r="K14" s="172" t="s">
        <v>539</v>
      </c>
      <c r="L14" s="193">
        <v>780</v>
      </c>
      <c r="M14" s="579">
        <v>787</v>
      </c>
      <c r="N14" s="576" t="s">
        <v>1093</v>
      </c>
      <c r="O14" s="708"/>
      <c r="P14" s="708"/>
      <c r="Q14" s="708"/>
      <c r="R14" s="708"/>
      <c r="S14" s="708"/>
      <c r="T14" s="708"/>
      <c r="U14" s="708"/>
      <c r="V14" s="708"/>
      <c r="W14" s="708"/>
      <c r="X14" s="708"/>
      <c r="Y14" s="708"/>
    </row>
    <row r="15" spans="1:26" ht="93.75" customHeight="1" x14ac:dyDescent="0.2">
      <c r="A15" s="169" t="s">
        <v>122</v>
      </c>
      <c r="B15" s="169" t="s">
        <v>122</v>
      </c>
      <c r="C15" s="169" t="s">
        <v>132</v>
      </c>
      <c r="D15" s="171" t="s">
        <v>364</v>
      </c>
      <c r="E15" s="373" t="s">
        <v>155</v>
      </c>
      <c r="F15" s="364" t="s">
        <v>629</v>
      </c>
      <c r="G15" s="363" t="s">
        <v>626</v>
      </c>
      <c r="H15" s="180" t="s">
        <v>1</v>
      </c>
      <c r="I15" s="174">
        <v>50</v>
      </c>
      <c r="J15" s="174">
        <v>50</v>
      </c>
      <c r="K15" s="280" t="s">
        <v>294</v>
      </c>
      <c r="L15" s="192">
        <v>36</v>
      </c>
      <c r="M15" s="580">
        <v>35</v>
      </c>
      <c r="N15" s="577" t="s">
        <v>904</v>
      </c>
      <c r="O15" s="709"/>
      <c r="P15" s="709"/>
      <c r="Q15" s="709"/>
      <c r="R15" s="709"/>
      <c r="S15" s="709"/>
      <c r="T15" s="709"/>
      <c r="U15" s="709"/>
      <c r="V15" s="709"/>
      <c r="W15" s="709"/>
      <c r="X15" s="709"/>
      <c r="Y15" s="709"/>
    </row>
    <row r="16" spans="1:26" ht="69" customHeight="1" x14ac:dyDescent="0.2">
      <c r="A16" s="173" t="s">
        <v>122</v>
      </c>
      <c r="B16" s="173" t="s">
        <v>122</v>
      </c>
      <c r="C16" s="173" t="s">
        <v>133</v>
      </c>
      <c r="D16" s="176" t="s">
        <v>257</v>
      </c>
      <c r="E16" s="372" t="s">
        <v>155</v>
      </c>
      <c r="F16" s="368" t="s">
        <v>630</v>
      </c>
      <c r="G16" s="363" t="s">
        <v>626</v>
      </c>
      <c r="H16" s="180" t="s">
        <v>1</v>
      </c>
      <c r="I16" s="174">
        <v>9</v>
      </c>
      <c r="J16" s="174">
        <v>9</v>
      </c>
      <c r="K16" s="172" t="s">
        <v>91</v>
      </c>
      <c r="L16" s="193">
        <v>153</v>
      </c>
      <c r="M16" s="579">
        <v>161</v>
      </c>
      <c r="N16" s="576" t="s">
        <v>900</v>
      </c>
      <c r="O16" s="708"/>
      <c r="P16" s="708"/>
      <c r="Q16" s="708"/>
      <c r="R16" s="708"/>
      <c r="S16" s="708"/>
      <c r="T16" s="708"/>
      <c r="U16" s="708"/>
      <c r="V16" s="708"/>
      <c r="W16" s="708"/>
      <c r="X16" s="708"/>
      <c r="Y16" s="708"/>
    </row>
    <row r="17" spans="1:25" ht="62.25" customHeight="1" x14ac:dyDescent="0.2">
      <c r="A17" s="173" t="s">
        <v>122</v>
      </c>
      <c r="B17" s="173" t="s">
        <v>122</v>
      </c>
      <c r="C17" s="173" t="s">
        <v>16</v>
      </c>
      <c r="D17" s="176" t="s">
        <v>887</v>
      </c>
      <c r="E17" s="372" t="s">
        <v>155</v>
      </c>
      <c r="F17" s="368" t="s">
        <v>1094</v>
      </c>
      <c r="G17" s="363" t="s">
        <v>888</v>
      </c>
      <c r="H17" s="180" t="s">
        <v>3</v>
      </c>
      <c r="I17" s="174">
        <v>840</v>
      </c>
      <c r="J17" s="174">
        <v>811.2</v>
      </c>
      <c r="K17" s="172" t="s">
        <v>889</v>
      </c>
      <c r="L17" s="193">
        <v>4</v>
      </c>
      <c r="M17" s="579">
        <v>4</v>
      </c>
      <c r="N17" s="578" t="s">
        <v>1095</v>
      </c>
      <c r="O17" s="710"/>
      <c r="P17" s="710"/>
      <c r="Q17" s="710"/>
      <c r="R17" s="710"/>
      <c r="S17" s="710"/>
      <c r="T17" s="710"/>
      <c r="U17" s="710"/>
      <c r="V17" s="710"/>
      <c r="W17" s="710"/>
      <c r="X17" s="710"/>
      <c r="Y17" s="710"/>
    </row>
    <row r="18" spans="1:25" ht="46.5" customHeight="1" x14ac:dyDescent="0.2">
      <c r="A18" s="173" t="s">
        <v>122</v>
      </c>
      <c r="B18" s="173" t="s">
        <v>122</v>
      </c>
      <c r="C18" s="173" t="s">
        <v>2</v>
      </c>
      <c r="D18" s="176" t="s">
        <v>585</v>
      </c>
      <c r="E18" s="372" t="s">
        <v>155</v>
      </c>
      <c r="F18" s="363" t="s">
        <v>631</v>
      </c>
      <c r="G18" s="363" t="s">
        <v>627</v>
      </c>
      <c r="H18" s="172" t="s">
        <v>1</v>
      </c>
      <c r="I18" s="174">
        <v>5</v>
      </c>
      <c r="J18" s="174">
        <v>0.8</v>
      </c>
      <c r="K18" s="176" t="s">
        <v>277</v>
      </c>
      <c r="L18" s="173" t="s">
        <v>155</v>
      </c>
      <c r="M18" s="581" t="s">
        <v>155</v>
      </c>
      <c r="N18" s="578" t="s">
        <v>1096</v>
      </c>
      <c r="O18" s="710"/>
      <c r="P18" s="710"/>
      <c r="Q18" s="710"/>
      <c r="R18" s="710"/>
      <c r="S18" s="710"/>
      <c r="T18" s="710"/>
      <c r="U18" s="710"/>
      <c r="V18" s="710"/>
      <c r="W18" s="710"/>
      <c r="X18" s="710"/>
      <c r="Y18" s="710"/>
    </row>
    <row r="19" spans="1:25" ht="140.25" customHeight="1" x14ac:dyDescent="0.2">
      <c r="A19" s="169" t="s">
        <v>122</v>
      </c>
      <c r="B19" s="169" t="s">
        <v>122</v>
      </c>
      <c r="C19" s="169" t="s">
        <v>8</v>
      </c>
      <c r="D19" s="171" t="s">
        <v>295</v>
      </c>
      <c r="E19" s="373" t="s">
        <v>155</v>
      </c>
      <c r="F19" s="364" t="s">
        <v>632</v>
      </c>
      <c r="G19" s="364" t="s">
        <v>626</v>
      </c>
      <c r="H19" s="180" t="s">
        <v>1</v>
      </c>
      <c r="I19" s="38">
        <v>170.5</v>
      </c>
      <c r="J19" s="38">
        <v>155.9</v>
      </c>
      <c r="K19" s="137" t="s">
        <v>179</v>
      </c>
      <c r="L19" s="192">
        <v>27</v>
      </c>
      <c r="M19" s="580">
        <v>27</v>
      </c>
      <c r="N19" s="584" t="s">
        <v>901</v>
      </c>
      <c r="O19" s="711"/>
      <c r="P19" s="711"/>
      <c r="Q19" s="711"/>
      <c r="R19" s="711"/>
      <c r="S19" s="711"/>
      <c r="T19" s="711"/>
      <c r="U19" s="711"/>
      <c r="V19" s="711"/>
      <c r="W19" s="711"/>
      <c r="X19" s="711"/>
      <c r="Y19" s="711"/>
    </row>
    <row r="20" spans="1:25" ht="47.25" customHeight="1" x14ac:dyDescent="0.2">
      <c r="A20" s="173" t="s">
        <v>122</v>
      </c>
      <c r="B20" s="173" t="s">
        <v>122</v>
      </c>
      <c r="C20" s="173" t="s">
        <v>5</v>
      </c>
      <c r="D20" s="176" t="s">
        <v>187</v>
      </c>
      <c r="E20" s="372" t="s">
        <v>155</v>
      </c>
      <c r="F20" s="368" t="s">
        <v>633</v>
      </c>
      <c r="G20" s="363" t="s">
        <v>626</v>
      </c>
      <c r="H20" s="180" t="s">
        <v>1</v>
      </c>
      <c r="I20" s="174">
        <v>3</v>
      </c>
      <c r="J20" s="174">
        <v>3</v>
      </c>
      <c r="K20" s="172" t="s">
        <v>167</v>
      </c>
      <c r="L20" s="193">
        <v>1</v>
      </c>
      <c r="M20" s="579">
        <v>1</v>
      </c>
      <c r="N20" s="585" t="s">
        <v>902</v>
      </c>
      <c r="O20" s="712"/>
      <c r="P20" s="712"/>
      <c r="Q20" s="712"/>
      <c r="R20" s="712"/>
      <c r="S20" s="712"/>
      <c r="T20" s="712"/>
      <c r="U20" s="712"/>
      <c r="V20" s="712"/>
      <c r="W20" s="712"/>
      <c r="X20" s="712"/>
      <c r="Y20" s="712"/>
    </row>
    <row r="21" spans="1:25" ht="16.5" customHeight="1" x14ac:dyDescent="0.2">
      <c r="A21" s="148" t="s">
        <v>122</v>
      </c>
      <c r="B21" s="148" t="s">
        <v>122</v>
      </c>
      <c r="C21" s="769" t="s">
        <v>116</v>
      </c>
      <c r="D21" s="769"/>
      <c r="E21" s="769"/>
      <c r="F21" s="769"/>
      <c r="G21" s="769"/>
      <c r="H21" s="769"/>
      <c r="I21" s="61">
        <f>SUM(I14:I20)</f>
        <v>1172.5</v>
      </c>
      <c r="J21" s="61">
        <f>SUM(J14:J20)</f>
        <v>1105.8</v>
      </c>
      <c r="K21" s="379"/>
      <c r="L21" s="421"/>
      <c r="M21" s="421"/>
      <c r="N21" s="379"/>
      <c r="O21" s="713"/>
      <c r="P21" s="713"/>
      <c r="Q21" s="713"/>
      <c r="R21" s="713"/>
      <c r="S21" s="713"/>
      <c r="T21" s="713"/>
      <c r="U21" s="713"/>
      <c r="V21" s="713"/>
      <c r="W21" s="713"/>
      <c r="X21" s="713"/>
      <c r="Y21" s="713"/>
    </row>
    <row r="22" spans="1:25" ht="17.25" customHeight="1" x14ac:dyDescent="0.2">
      <c r="A22" s="148" t="s">
        <v>122</v>
      </c>
      <c r="B22" s="772" t="s">
        <v>92</v>
      </c>
      <c r="C22" s="772"/>
      <c r="D22" s="772"/>
      <c r="E22" s="772"/>
      <c r="F22" s="772"/>
      <c r="G22" s="772"/>
      <c r="H22" s="772"/>
      <c r="I22" s="61">
        <f t="shared" ref="I22:J22" si="0">+I21</f>
        <v>1172.5</v>
      </c>
      <c r="J22" s="61">
        <f t="shared" si="0"/>
        <v>1105.8</v>
      </c>
      <c r="K22" s="379"/>
      <c r="L22" s="422"/>
      <c r="M22" s="422"/>
      <c r="N22" s="379"/>
      <c r="O22" s="713"/>
      <c r="P22" s="713"/>
      <c r="Q22" s="713"/>
      <c r="R22" s="713"/>
      <c r="S22" s="713"/>
      <c r="T22" s="713"/>
      <c r="U22" s="713"/>
      <c r="V22" s="713"/>
      <c r="W22" s="713"/>
      <c r="X22" s="713"/>
      <c r="Y22" s="713"/>
    </row>
    <row r="23" spans="1:25" ht="17.25" customHeight="1" x14ac:dyDescent="0.2">
      <c r="A23" s="43" t="s">
        <v>123</v>
      </c>
      <c r="B23" s="771" t="s">
        <v>273</v>
      </c>
      <c r="C23" s="771"/>
      <c r="D23" s="771"/>
      <c r="E23" s="771"/>
      <c r="F23" s="771"/>
      <c r="G23" s="771"/>
      <c r="H23" s="771"/>
      <c r="I23" s="771"/>
      <c r="J23" s="771"/>
      <c r="K23" s="771"/>
      <c r="L23" s="420"/>
      <c r="M23" s="420"/>
      <c r="N23" s="543"/>
    </row>
    <row r="24" spans="1:25" ht="20.25" customHeight="1" x14ac:dyDescent="0.2">
      <c r="A24" s="43" t="s">
        <v>123</v>
      </c>
      <c r="B24" s="43" t="s">
        <v>122</v>
      </c>
      <c r="C24" s="815" t="s">
        <v>274</v>
      </c>
      <c r="D24" s="816"/>
      <c r="E24" s="816"/>
      <c r="F24" s="816"/>
      <c r="G24" s="816"/>
      <c r="H24" s="816"/>
      <c r="I24" s="816"/>
      <c r="J24" s="816"/>
      <c r="K24" s="816"/>
      <c r="L24" s="816"/>
      <c r="M24" s="816"/>
      <c r="N24" s="817"/>
      <c r="O24" s="707"/>
      <c r="P24" s="707"/>
      <c r="Q24" s="707"/>
      <c r="R24" s="707"/>
      <c r="S24" s="707"/>
      <c r="T24" s="707"/>
      <c r="U24" s="707"/>
      <c r="V24" s="707"/>
      <c r="W24" s="707"/>
      <c r="X24" s="707"/>
      <c r="Y24" s="707"/>
    </row>
    <row r="25" spans="1:25" ht="36.75" customHeight="1" x14ac:dyDescent="0.2">
      <c r="A25" s="780" t="s">
        <v>123</v>
      </c>
      <c r="B25" s="780" t="s">
        <v>122</v>
      </c>
      <c r="C25" s="762" t="s">
        <v>122</v>
      </c>
      <c r="D25" s="770" t="s">
        <v>256</v>
      </c>
      <c r="E25" s="787">
        <v>1</v>
      </c>
      <c r="F25" s="773" t="s">
        <v>634</v>
      </c>
      <c r="G25" s="773" t="s">
        <v>635</v>
      </c>
      <c r="H25" s="172" t="s">
        <v>13</v>
      </c>
      <c r="I25" s="174">
        <v>484</v>
      </c>
      <c r="J25" s="174">
        <v>484</v>
      </c>
      <c r="K25" s="770" t="s">
        <v>149</v>
      </c>
      <c r="L25" s="764">
        <v>100</v>
      </c>
      <c r="M25" s="764">
        <v>100</v>
      </c>
      <c r="N25" s="770" t="s">
        <v>1145</v>
      </c>
      <c r="O25" s="674"/>
      <c r="P25" s="674"/>
      <c r="Q25" s="674"/>
      <c r="R25" s="674"/>
      <c r="S25" s="674"/>
      <c r="T25" s="674"/>
      <c r="U25" s="674"/>
      <c r="V25" s="674"/>
      <c r="W25" s="674"/>
      <c r="X25" s="674"/>
      <c r="Y25" s="674"/>
    </row>
    <row r="26" spans="1:25" ht="33" customHeight="1" x14ac:dyDescent="0.2">
      <c r="A26" s="780"/>
      <c r="B26" s="780"/>
      <c r="C26" s="762"/>
      <c r="D26" s="770"/>
      <c r="E26" s="788"/>
      <c r="F26" s="774"/>
      <c r="G26" s="774"/>
      <c r="H26" s="172" t="s">
        <v>11</v>
      </c>
      <c r="I26" s="174">
        <v>0</v>
      </c>
      <c r="J26" s="174">
        <v>0</v>
      </c>
      <c r="K26" s="770"/>
      <c r="L26" s="764"/>
      <c r="M26" s="764"/>
      <c r="N26" s="770"/>
      <c r="O26" s="674"/>
      <c r="P26" s="674"/>
      <c r="Q26" s="674"/>
      <c r="R26" s="674"/>
      <c r="S26" s="674"/>
      <c r="T26" s="674"/>
      <c r="U26" s="674"/>
      <c r="V26" s="674"/>
      <c r="W26" s="674"/>
      <c r="X26" s="674"/>
      <c r="Y26" s="674"/>
    </row>
    <row r="27" spans="1:25" ht="43.5" customHeight="1" x14ac:dyDescent="0.2">
      <c r="A27" s="178" t="s">
        <v>123</v>
      </c>
      <c r="B27" s="178" t="s">
        <v>122</v>
      </c>
      <c r="C27" s="178" t="s">
        <v>123</v>
      </c>
      <c r="D27" s="118" t="s">
        <v>258</v>
      </c>
      <c r="E27" s="375">
        <v>1</v>
      </c>
      <c r="F27" s="380" t="s">
        <v>636</v>
      </c>
      <c r="G27" s="380" t="s">
        <v>627</v>
      </c>
      <c r="H27" s="172" t="s">
        <v>1</v>
      </c>
      <c r="I27" s="174">
        <v>20</v>
      </c>
      <c r="J27" s="174">
        <v>20</v>
      </c>
      <c r="K27" s="118" t="s">
        <v>275</v>
      </c>
      <c r="L27" s="192">
        <v>100</v>
      </c>
      <c r="M27" s="192">
        <v>100</v>
      </c>
      <c r="N27" s="118" t="s">
        <v>908</v>
      </c>
      <c r="O27" s="674"/>
      <c r="P27" s="674"/>
      <c r="Q27" s="674"/>
      <c r="R27" s="674"/>
      <c r="S27" s="674"/>
      <c r="T27" s="674"/>
      <c r="U27" s="674"/>
      <c r="V27" s="674"/>
      <c r="W27" s="674"/>
      <c r="X27" s="674"/>
      <c r="Y27" s="674"/>
    </row>
    <row r="28" spans="1:25" ht="18" customHeight="1" x14ac:dyDescent="0.2">
      <c r="A28" s="780" t="s">
        <v>123</v>
      </c>
      <c r="B28" s="780" t="s">
        <v>122</v>
      </c>
      <c r="C28" s="780" t="s">
        <v>124</v>
      </c>
      <c r="D28" s="775" t="s">
        <v>137</v>
      </c>
      <c r="E28" s="781">
        <v>1</v>
      </c>
      <c r="F28" s="784" t="s">
        <v>637</v>
      </c>
      <c r="G28" s="784" t="s">
        <v>638</v>
      </c>
      <c r="H28" s="172" t="s">
        <v>1</v>
      </c>
      <c r="I28" s="139">
        <v>171</v>
      </c>
      <c r="J28" s="139">
        <v>155.19999999999999</v>
      </c>
      <c r="K28" s="775" t="s">
        <v>373</v>
      </c>
      <c r="L28" s="764">
        <v>100</v>
      </c>
      <c r="M28" s="764">
        <v>100</v>
      </c>
      <c r="N28" s="775" t="s">
        <v>909</v>
      </c>
      <c r="O28" s="714"/>
      <c r="P28" s="714"/>
      <c r="Q28" s="714"/>
      <c r="R28" s="714"/>
      <c r="S28" s="714"/>
      <c r="T28" s="714"/>
      <c r="U28" s="714"/>
      <c r="V28" s="714"/>
      <c r="W28" s="714"/>
      <c r="X28" s="714"/>
      <c r="Y28" s="714"/>
    </row>
    <row r="29" spans="1:25" ht="18.75" customHeight="1" x14ac:dyDescent="0.2">
      <c r="A29" s="780"/>
      <c r="B29" s="780"/>
      <c r="C29" s="780"/>
      <c r="D29" s="775"/>
      <c r="E29" s="782"/>
      <c r="F29" s="785"/>
      <c r="G29" s="785"/>
      <c r="H29" s="172" t="s">
        <v>11</v>
      </c>
      <c r="I29" s="139">
        <v>260</v>
      </c>
      <c r="J29" s="139">
        <v>260</v>
      </c>
      <c r="K29" s="775"/>
      <c r="L29" s="764"/>
      <c r="M29" s="764"/>
      <c r="N29" s="775"/>
      <c r="O29" s="714"/>
      <c r="P29" s="714"/>
      <c r="Q29" s="714"/>
      <c r="R29" s="714"/>
      <c r="S29" s="714"/>
      <c r="T29" s="714"/>
      <c r="U29" s="714"/>
      <c r="V29" s="714"/>
      <c r="W29" s="714"/>
      <c r="X29" s="714"/>
      <c r="Y29" s="714"/>
    </row>
    <row r="30" spans="1:25" ht="21.75" customHeight="1" x14ac:dyDescent="0.2">
      <c r="A30" s="780"/>
      <c r="B30" s="780"/>
      <c r="C30" s="780"/>
      <c r="D30" s="775"/>
      <c r="E30" s="782"/>
      <c r="F30" s="785"/>
      <c r="G30" s="785"/>
      <c r="H30" s="172" t="s">
        <v>3</v>
      </c>
      <c r="I30" s="139">
        <v>22.4</v>
      </c>
      <c r="J30" s="139">
        <v>17</v>
      </c>
      <c r="K30" s="775"/>
      <c r="L30" s="764"/>
      <c r="M30" s="764"/>
      <c r="N30" s="775"/>
      <c r="O30" s="714"/>
      <c r="P30" s="714"/>
      <c r="Q30" s="714"/>
      <c r="R30" s="714"/>
      <c r="S30" s="714"/>
      <c r="T30" s="714"/>
      <c r="U30" s="714"/>
      <c r="V30" s="714"/>
      <c r="W30" s="714"/>
      <c r="X30" s="714"/>
      <c r="Y30" s="714"/>
    </row>
    <row r="31" spans="1:25" ht="21.75" customHeight="1" x14ac:dyDescent="0.2">
      <c r="A31" s="780"/>
      <c r="B31" s="780"/>
      <c r="C31" s="780"/>
      <c r="D31" s="775"/>
      <c r="E31" s="783"/>
      <c r="F31" s="786"/>
      <c r="G31" s="786"/>
      <c r="H31" s="172" t="s">
        <v>4</v>
      </c>
      <c r="I31" s="139">
        <v>1.9</v>
      </c>
      <c r="J31" s="139">
        <v>1.5</v>
      </c>
      <c r="K31" s="775"/>
      <c r="L31" s="764"/>
      <c r="M31" s="764"/>
      <c r="N31" s="775"/>
      <c r="O31" s="714"/>
      <c r="P31" s="714"/>
      <c r="Q31" s="714"/>
      <c r="R31" s="714"/>
      <c r="S31" s="714"/>
      <c r="T31" s="714"/>
      <c r="U31" s="714"/>
      <c r="V31" s="714"/>
      <c r="W31" s="714"/>
      <c r="X31" s="714"/>
      <c r="Y31" s="714"/>
    </row>
    <row r="32" spans="1:25" ht="63.75" customHeight="1" x14ac:dyDescent="0.2">
      <c r="A32" s="173" t="s">
        <v>123</v>
      </c>
      <c r="B32" s="173" t="s">
        <v>122</v>
      </c>
      <c r="C32" s="178" t="s">
        <v>125</v>
      </c>
      <c r="D32" s="118" t="s">
        <v>400</v>
      </c>
      <c r="E32" s="375">
        <v>1</v>
      </c>
      <c r="F32" s="380" t="s">
        <v>636</v>
      </c>
      <c r="G32" s="368" t="s">
        <v>626</v>
      </c>
      <c r="H32" s="142" t="s">
        <v>1</v>
      </c>
      <c r="I32" s="174">
        <v>63</v>
      </c>
      <c r="J32" s="174">
        <v>52.5</v>
      </c>
      <c r="K32" s="146" t="s">
        <v>178</v>
      </c>
      <c r="L32" s="147">
        <v>2</v>
      </c>
      <c r="M32" s="579">
        <v>3</v>
      </c>
      <c r="N32" s="586" t="s">
        <v>1146</v>
      </c>
      <c r="O32" s="715"/>
      <c r="P32" s="715"/>
      <c r="Q32" s="715"/>
      <c r="R32" s="715"/>
      <c r="S32" s="715"/>
      <c r="T32" s="715"/>
      <c r="U32" s="715"/>
      <c r="V32" s="715"/>
      <c r="W32" s="715"/>
      <c r="X32" s="715"/>
      <c r="Y32" s="715"/>
    </row>
    <row r="33" spans="1:25" ht="45.75" customHeight="1" x14ac:dyDescent="0.2">
      <c r="A33" s="169" t="s">
        <v>123</v>
      </c>
      <c r="B33" s="169" t="s">
        <v>122</v>
      </c>
      <c r="C33" s="181" t="s">
        <v>126</v>
      </c>
      <c r="D33" s="137" t="s">
        <v>365</v>
      </c>
      <c r="E33" s="374">
        <v>1</v>
      </c>
      <c r="F33" s="368" t="s">
        <v>636</v>
      </c>
      <c r="G33" s="368" t="s">
        <v>626</v>
      </c>
      <c r="H33" s="172" t="s">
        <v>1</v>
      </c>
      <c r="I33" s="174">
        <v>30</v>
      </c>
      <c r="J33" s="174">
        <v>30</v>
      </c>
      <c r="K33" s="188" t="s">
        <v>422</v>
      </c>
      <c r="L33" s="187" t="s">
        <v>10</v>
      </c>
      <c r="M33" s="187" t="s">
        <v>910</v>
      </c>
      <c r="N33" s="186" t="s">
        <v>905</v>
      </c>
      <c r="O33" s="675"/>
      <c r="P33" s="675"/>
      <c r="Q33" s="675"/>
      <c r="R33" s="675"/>
      <c r="S33" s="675"/>
      <c r="T33" s="675"/>
      <c r="U33" s="675"/>
      <c r="V33" s="675"/>
      <c r="W33" s="675"/>
      <c r="X33" s="675"/>
      <c r="Y33" s="675"/>
    </row>
    <row r="34" spans="1:25" ht="48" customHeight="1" x14ac:dyDescent="0.2">
      <c r="A34" s="169" t="s">
        <v>123</v>
      </c>
      <c r="B34" s="169" t="s">
        <v>122</v>
      </c>
      <c r="C34" s="169" t="s">
        <v>127</v>
      </c>
      <c r="D34" s="137" t="s">
        <v>343</v>
      </c>
      <c r="E34" s="374">
        <v>1</v>
      </c>
      <c r="F34" s="368" t="s">
        <v>636</v>
      </c>
      <c r="G34" s="368" t="s">
        <v>626</v>
      </c>
      <c r="H34" s="172" t="s">
        <v>1</v>
      </c>
      <c r="I34" s="174">
        <v>50</v>
      </c>
      <c r="J34" s="174">
        <v>50</v>
      </c>
      <c r="K34" s="137" t="s">
        <v>344</v>
      </c>
      <c r="L34" s="169" t="s">
        <v>737</v>
      </c>
      <c r="M34" s="169" t="s">
        <v>737</v>
      </c>
      <c r="N34" s="137" t="s">
        <v>911</v>
      </c>
      <c r="O34" s="714"/>
      <c r="P34" s="714"/>
      <c r="Q34" s="714"/>
      <c r="R34" s="714"/>
      <c r="S34" s="714"/>
      <c r="T34" s="714"/>
      <c r="U34" s="714"/>
      <c r="V34" s="714"/>
      <c r="W34" s="714"/>
      <c r="X34" s="714"/>
      <c r="Y34" s="714"/>
    </row>
    <row r="35" spans="1:25" ht="57.75" customHeight="1" x14ac:dyDescent="0.2">
      <c r="A35" s="173" t="s">
        <v>123</v>
      </c>
      <c r="B35" s="173" t="s">
        <v>122</v>
      </c>
      <c r="C35" s="173" t="s">
        <v>128</v>
      </c>
      <c r="D35" s="176" t="s">
        <v>421</v>
      </c>
      <c r="E35" s="372" t="s">
        <v>155</v>
      </c>
      <c r="F35" s="363" t="s">
        <v>639</v>
      </c>
      <c r="G35" s="363" t="s">
        <v>635</v>
      </c>
      <c r="H35" s="172" t="s">
        <v>1</v>
      </c>
      <c r="I35" s="174">
        <v>7</v>
      </c>
      <c r="J35" s="174">
        <v>7</v>
      </c>
      <c r="K35" s="176" t="s">
        <v>640</v>
      </c>
      <c r="L35" s="173" t="s">
        <v>155</v>
      </c>
      <c r="M35" s="173" t="s">
        <v>155</v>
      </c>
      <c r="N35" s="176" t="s">
        <v>912</v>
      </c>
      <c r="O35" s="716"/>
      <c r="P35" s="716"/>
      <c r="Q35" s="716"/>
      <c r="R35" s="716"/>
      <c r="S35" s="716"/>
      <c r="T35" s="716"/>
      <c r="U35" s="716"/>
      <c r="V35" s="716"/>
      <c r="W35" s="716"/>
      <c r="X35" s="716"/>
      <c r="Y35" s="716"/>
    </row>
    <row r="36" spans="1:25" ht="77.25" customHeight="1" x14ac:dyDescent="0.2">
      <c r="A36" s="181" t="s">
        <v>123</v>
      </c>
      <c r="B36" s="181" t="s">
        <v>122</v>
      </c>
      <c r="C36" s="181" t="s">
        <v>129</v>
      </c>
      <c r="D36" s="171" t="s">
        <v>563</v>
      </c>
      <c r="E36" s="373" t="s">
        <v>155</v>
      </c>
      <c r="F36" s="364" t="s">
        <v>641</v>
      </c>
      <c r="G36" s="363" t="s">
        <v>635</v>
      </c>
      <c r="H36" s="172" t="s">
        <v>1</v>
      </c>
      <c r="I36" s="174">
        <v>18</v>
      </c>
      <c r="J36" s="174">
        <v>14.3</v>
      </c>
      <c r="K36" s="171" t="s">
        <v>166</v>
      </c>
      <c r="L36" s="169" t="s">
        <v>88</v>
      </c>
      <c r="M36" s="169" t="s">
        <v>88</v>
      </c>
      <c r="N36" s="171" t="s">
        <v>907</v>
      </c>
      <c r="O36" s="717"/>
      <c r="P36" s="717"/>
      <c r="Q36" s="717"/>
      <c r="R36" s="717"/>
      <c r="S36" s="717"/>
      <c r="T36" s="717"/>
      <c r="U36" s="717"/>
      <c r="V36" s="717"/>
      <c r="W36" s="717"/>
      <c r="X36" s="717"/>
      <c r="Y36" s="717"/>
    </row>
    <row r="37" spans="1:25" ht="38.25" x14ac:dyDescent="0.2">
      <c r="A37" s="169" t="s">
        <v>123</v>
      </c>
      <c r="B37" s="169" t="s">
        <v>122</v>
      </c>
      <c r="C37" s="169" t="s">
        <v>132</v>
      </c>
      <c r="D37" s="171" t="s">
        <v>531</v>
      </c>
      <c r="E37" s="373" t="s">
        <v>155</v>
      </c>
      <c r="F37" s="381" t="s">
        <v>636</v>
      </c>
      <c r="G37" s="364" t="s">
        <v>627</v>
      </c>
      <c r="H37" s="172" t="s">
        <v>1</v>
      </c>
      <c r="I37" s="174">
        <v>15.7</v>
      </c>
      <c r="J37" s="174">
        <v>12.1</v>
      </c>
      <c r="K37" s="171" t="s">
        <v>532</v>
      </c>
      <c r="L37" s="169" t="s">
        <v>155</v>
      </c>
      <c r="M37" s="169" t="s">
        <v>155</v>
      </c>
      <c r="N37" s="171" t="s">
        <v>913</v>
      </c>
      <c r="O37" s="717"/>
      <c r="P37" s="717"/>
      <c r="Q37" s="717"/>
      <c r="R37" s="717"/>
      <c r="S37" s="717"/>
      <c r="T37" s="717"/>
      <c r="U37" s="717"/>
      <c r="V37" s="717"/>
      <c r="W37" s="717"/>
      <c r="X37" s="717"/>
      <c r="Y37" s="717"/>
    </row>
    <row r="38" spans="1:25" ht="24.75" customHeight="1" x14ac:dyDescent="0.2">
      <c r="A38" s="759" t="s">
        <v>123</v>
      </c>
      <c r="B38" s="759" t="s">
        <v>122</v>
      </c>
      <c r="C38" s="759" t="s">
        <v>133</v>
      </c>
      <c r="D38" s="776" t="s">
        <v>533</v>
      </c>
      <c r="E38" s="373" t="s">
        <v>155</v>
      </c>
      <c r="F38" s="773" t="s">
        <v>642</v>
      </c>
      <c r="G38" s="364" t="s">
        <v>635</v>
      </c>
      <c r="H38" s="172" t="s">
        <v>11</v>
      </c>
      <c r="I38" s="174">
        <v>426</v>
      </c>
      <c r="J38" s="174">
        <v>370.6</v>
      </c>
      <c r="K38" s="776" t="s">
        <v>536</v>
      </c>
      <c r="L38" s="759" t="s">
        <v>535</v>
      </c>
      <c r="M38" s="759" t="s">
        <v>535</v>
      </c>
      <c r="N38" s="776" t="s">
        <v>1091</v>
      </c>
      <c r="O38" s="717"/>
      <c r="P38" s="717"/>
      <c r="Q38" s="717"/>
      <c r="R38" s="717"/>
      <c r="S38" s="717"/>
      <c r="T38" s="717"/>
      <c r="U38" s="717"/>
      <c r="V38" s="717"/>
      <c r="W38" s="717"/>
      <c r="X38" s="717"/>
      <c r="Y38" s="717"/>
    </row>
    <row r="39" spans="1:25" ht="24.75" customHeight="1" x14ac:dyDescent="0.2">
      <c r="A39" s="760"/>
      <c r="B39" s="760"/>
      <c r="C39" s="760"/>
      <c r="D39" s="777"/>
      <c r="E39" s="377"/>
      <c r="F39" s="774"/>
      <c r="G39" s="529"/>
      <c r="H39" s="172" t="s">
        <v>1</v>
      </c>
      <c r="I39" s="174">
        <v>320</v>
      </c>
      <c r="J39" s="174">
        <v>278.10000000000002</v>
      </c>
      <c r="K39" s="777"/>
      <c r="L39" s="760"/>
      <c r="M39" s="760"/>
      <c r="N39" s="777"/>
      <c r="O39" s="717"/>
      <c r="P39" s="717"/>
      <c r="Q39" s="717"/>
      <c r="R39" s="717"/>
      <c r="S39" s="717"/>
      <c r="T39" s="717"/>
      <c r="U39" s="717"/>
      <c r="V39" s="717"/>
      <c r="W39" s="717"/>
      <c r="X39" s="717"/>
      <c r="Y39" s="717"/>
    </row>
    <row r="40" spans="1:25" ht="25.5" customHeight="1" x14ac:dyDescent="0.2">
      <c r="A40" s="761"/>
      <c r="B40" s="761"/>
      <c r="C40" s="761"/>
      <c r="D40" s="778"/>
      <c r="E40" s="376"/>
      <c r="F40" s="779"/>
      <c r="G40" s="370"/>
      <c r="H40" s="172" t="s">
        <v>3</v>
      </c>
      <c r="I40" s="174">
        <v>426</v>
      </c>
      <c r="J40" s="174">
        <v>266.89999999999998</v>
      </c>
      <c r="K40" s="778"/>
      <c r="L40" s="761"/>
      <c r="M40" s="761"/>
      <c r="N40" s="778"/>
      <c r="O40" s="717"/>
      <c r="P40" s="717"/>
      <c r="Q40" s="717"/>
      <c r="R40" s="717"/>
      <c r="S40" s="717"/>
      <c r="T40" s="717"/>
      <c r="U40" s="717"/>
      <c r="V40" s="717"/>
      <c r="W40" s="717"/>
      <c r="X40" s="717"/>
      <c r="Y40" s="717"/>
    </row>
    <row r="41" spans="1:25" ht="18.75" customHeight="1" x14ac:dyDescent="0.2">
      <c r="A41" s="759" t="s">
        <v>123</v>
      </c>
      <c r="B41" s="759" t="s">
        <v>122</v>
      </c>
      <c r="C41" s="759" t="s">
        <v>16</v>
      </c>
      <c r="D41" s="776" t="s">
        <v>534</v>
      </c>
      <c r="E41" s="373" t="s">
        <v>155</v>
      </c>
      <c r="F41" s="773" t="s">
        <v>642</v>
      </c>
      <c r="G41" s="793" t="s">
        <v>635</v>
      </c>
      <c r="H41" s="172" t="s">
        <v>11</v>
      </c>
      <c r="I41" s="174">
        <v>682</v>
      </c>
      <c r="J41" s="174">
        <v>619.1</v>
      </c>
      <c r="K41" s="776" t="s">
        <v>536</v>
      </c>
      <c r="L41" s="759" t="s">
        <v>535</v>
      </c>
      <c r="M41" s="759" t="s">
        <v>535</v>
      </c>
      <c r="N41" s="776" t="s">
        <v>1091</v>
      </c>
      <c r="O41" s="717"/>
      <c r="P41" s="717"/>
      <c r="Q41" s="717"/>
      <c r="R41" s="717"/>
      <c r="S41" s="717"/>
      <c r="T41" s="717"/>
      <c r="U41" s="717"/>
      <c r="V41" s="717"/>
      <c r="W41" s="717"/>
      <c r="X41" s="717"/>
      <c r="Y41" s="717"/>
    </row>
    <row r="42" spans="1:25" ht="18.75" customHeight="1" x14ac:dyDescent="0.2">
      <c r="A42" s="760"/>
      <c r="B42" s="760"/>
      <c r="C42" s="760"/>
      <c r="D42" s="777"/>
      <c r="E42" s="377"/>
      <c r="F42" s="774"/>
      <c r="G42" s="794"/>
      <c r="H42" s="172" t="s">
        <v>1</v>
      </c>
      <c r="I42" s="174">
        <v>600</v>
      </c>
      <c r="J42" s="174">
        <v>542.6</v>
      </c>
      <c r="K42" s="777"/>
      <c r="L42" s="760"/>
      <c r="M42" s="760"/>
      <c r="N42" s="777"/>
      <c r="O42" s="717"/>
      <c r="P42" s="717"/>
      <c r="Q42" s="717"/>
      <c r="R42" s="717"/>
      <c r="S42" s="717"/>
      <c r="T42" s="717"/>
      <c r="U42" s="717"/>
      <c r="V42" s="717"/>
      <c r="W42" s="717"/>
      <c r="X42" s="717"/>
      <c r="Y42" s="717"/>
    </row>
    <row r="43" spans="1:25" ht="18.75" customHeight="1" x14ac:dyDescent="0.2">
      <c r="A43" s="761"/>
      <c r="B43" s="761"/>
      <c r="C43" s="761"/>
      <c r="D43" s="778"/>
      <c r="E43" s="376"/>
      <c r="F43" s="779"/>
      <c r="G43" s="370"/>
      <c r="H43" s="172" t="s">
        <v>3</v>
      </c>
      <c r="I43" s="174">
        <v>532</v>
      </c>
      <c r="J43" s="174">
        <v>296.39999999999998</v>
      </c>
      <c r="K43" s="778"/>
      <c r="L43" s="761"/>
      <c r="M43" s="761"/>
      <c r="N43" s="778"/>
      <c r="O43" s="717"/>
      <c r="P43" s="717"/>
      <c r="Q43" s="717"/>
      <c r="R43" s="717"/>
      <c r="S43" s="717"/>
      <c r="T43" s="717"/>
      <c r="U43" s="717"/>
      <c r="V43" s="717"/>
      <c r="W43" s="717"/>
      <c r="X43" s="717"/>
      <c r="Y43" s="717"/>
    </row>
    <row r="44" spans="1:25" ht="59.25" customHeight="1" x14ac:dyDescent="0.2">
      <c r="A44" s="169" t="s">
        <v>123</v>
      </c>
      <c r="B44" s="169" t="s">
        <v>122</v>
      </c>
      <c r="C44" s="169" t="s">
        <v>2</v>
      </c>
      <c r="D44" s="171" t="s">
        <v>566</v>
      </c>
      <c r="E44" s="373" t="s">
        <v>155</v>
      </c>
      <c r="F44" s="364" t="s">
        <v>643</v>
      </c>
      <c r="G44" s="364" t="s">
        <v>644</v>
      </c>
      <c r="H44" s="172" t="s">
        <v>1</v>
      </c>
      <c r="I44" s="174">
        <v>10</v>
      </c>
      <c r="J44" s="174">
        <v>6</v>
      </c>
      <c r="K44" s="171" t="s">
        <v>847</v>
      </c>
      <c r="L44" s="169" t="s">
        <v>155</v>
      </c>
      <c r="M44" s="169" t="s">
        <v>155</v>
      </c>
      <c r="N44" s="171" t="s">
        <v>914</v>
      </c>
      <c r="O44" s="717"/>
      <c r="P44" s="717"/>
      <c r="Q44" s="717"/>
      <c r="R44" s="717"/>
      <c r="S44" s="717"/>
      <c r="T44" s="717"/>
      <c r="U44" s="717"/>
      <c r="V44" s="717"/>
      <c r="W44" s="717"/>
      <c r="X44" s="717"/>
      <c r="Y44" s="717"/>
    </row>
    <row r="45" spans="1:25" ht="60" customHeight="1" x14ac:dyDescent="0.2">
      <c r="A45" s="169" t="s">
        <v>123</v>
      </c>
      <c r="B45" s="169" t="s">
        <v>122</v>
      </c>
      <c r="C45" s="169" t="s">
        <v>8</v>
      </c>
      <c r="D45" s="171" t="s">
        <v>567</v>
      </c>
      <c r="E45" s="373" t="s">
        <v>155</v>
      </c>
      <c r="F45" s="364" t="s">
        <v>643</v>
      </c>
      <c r="G45" s="364" t="s">
        <v>644</v>
      </c>
      <c r="H45" s="172" t="s">
        <v>1</v>
      </c>
      <c r="I45" s="174">
        <v>10</v>
      </c>
      <c r="J45" s="174">
        <v>5</v>
      </c>
      <c r="K45" s="171" t="s">
        <v>847</v>
      </c>
      <c r="L45" s="169" t="s">
        <v>155</v>
      </c>
      <c r="M45" s="169" t="s">
        <v>155</v>
      </c>
      <c r="N45" s="171" t="s">
        <v>915</v>
      </c>
      <c r="O45" s="717"/>
      <c r="P45" s="717"/>
      <c r="Q45" s="717"/>
      <c r="R45" s="717"/>
      <c r="S45" s="717"/>
      <c r="T45" s="717"/>
      <c r="U45" s="717"/>
      <c r="V45" s="717"/>
      <c r="W45" s="717"/>
      <c r="X45" s="717"/>
      <c r="Y45" s="717"/>
    </row>
    <row r="46" spans="1:25" ht="28.5" customHeight="1" x14ac:dyDescent="0.2">
      <c r="A46" s="759" t="s">
        <v>123</v>
      </c>
      <c r="B46" s="759" t="s">
        <v>122</v>
      </c>
      <c r="C46" s="759" t="s">
        <v>5</v>
      </c>
      <c r="D46" s="776" t="s">
        <v>452</v>
      </c>
      <c r="E46" s="373" t="s">
        <v>155</v>
      </c>
      <c r="F46" s="793" t="s">
        <v>646</v>
      </c>
      <c r="G46" s="793" t="s">
        <v>644</v>
      </c>
      <c r="H46" s="172" t="s">
        <v>1</v>
      </c>
      <c r="I46" s="174">
        <v>1</v>
      </c>
      <c r="J46" s="174">
        <v>0.8</v>
      </c>
      <c r="K46" s="776" t="s">
        <v>645</v>
      </c>
      <c r="L46" s="810" t="s">
        <v>150</v>
      </c>
      <c r="M46" s="759" t="s">
        <v>150</v>
      </c>
      <c r="N46" s="776" t="s">
        <v>1147</v>
      </c>
      <c r="O46" s="717"/>
      <c r="P46" s="717"/>
      <c r="Q46" s="717"/>
      <c r="R46" s="717"/>
      <c r="S46" s="717"/>
      <c r="T46" s="717"/>
      <c r="U46" s="717"/>
      <c r="V46" s="717"/>
      <c r="W46" s="717"/>
      <c r="X46" s="717"/>
      <c r="Y46" s="717"/>
    </row>
    <row r="47" spans="1:25" ht="20.25" customHeight="1" x14ac:dyDescent="0.2">
      <c r="A47" s="760"/>
      <c r="B47" s="760"/>
      <c r="C47" s="760"/>
      <c r="D47" s="777"/>
      <c r="E47" s="377"/>
      <c r="F47" s="794"/>
      <c r="G47" s="794"/>
      <c r="H47" s="172" t="s">
        <v>4</v>
      </c>
      <c r="I47" s="174">
        <v>0.8</v>
      </c>
      <c r="J47" s="174">
        <v>0.8</v>
      </c>
      <c r="K47" s="777"/>
      <c r="L47" s="811"/>
      <c r="M47" s="760"/>
      <c r="N47" s="777"/>
      <c r="O47" s="717"/>
      <c r="P47" s="717"/>
      <c r="Q47" s="717"/>
      <c r="R47" s="717"/>
      <c r="S47" s="717"/>
      <c r="T47" s="717"/>
      <c r="U47" s="717"/>
      <c r="V47" s="717"/>
      <c r="W47" s="717"/>
      <c r="X47" s="717"/>
      <c r="Y47" s="717"/>
    </row>
    <row r="48" spans="1:25" ht="15" customHeight="1" x14ac:dyDescent="0.2">
      <c r="A48" s="761"/>
      <c r="B48" s="761"/>
      <c r="C48" s="761"/>
      <c r="D48" s="778"/>
      <c r="E48" s="376"/>
      <c r="F48" s="370"/>
      <c r="G48" s="370"/>
      <c r="H48" s="172" t="s">
        <v>3</v>
      </c>
      <c r="I48" s="174">
        <v>8.4</v>
      </c>
      <c r="J48" s="174">
        <v>8.4</v>
      </c>
      <c r="K48" s="778"/>
      <c r="L48" s="812"/>
      <c r="M48" s="761"/>
      <c r="N48" s="778"/>
      <c r="O48" s="717"/>
      <c r="P48" s="717"/>
      <c r="Q48" s="717"/>
      <c r="R48" s="717"/>
      <c r="S48" s="717"/>
      <c r="T48" s="717"/>
      <c r="U48" s="717"/>
      <c r="V48" s="717"/>
      <c r="W48" s="717"/>
      <c r="X48" s="717"/>
      <c r="Y48" s="717"/>
    </row>
    <row r="49" spans="1:25" s="44" customFormat="1" ht="20.25" customHeight="1" x14ac:dyDescent="0.2">
      <c r="A49" s="148" t="s">
        <v>123</v>
      </c>
      <c r="B49" s="148" t="s">
        <v>122</v>
      </c>
      <c r="C49" s="797" t="s">
        <v>116</v>
      </c>
      <c r="D49" s="798"/>
      <c r="E49" s="798"/>
      <c r="F49" s="798"/>
      <c r="G49" s="798"/>
      <c r="H49" s="799"/>
      <c r="I49" s="61">
        <f>SUM(I25:I48)</f>
        <v>4159.2</v>
      </c>
      <c r="J49" s="61">
        <f>SUM(J25:J48)</f>
        <v>3498.3</v>
      </c>
      <c r="K49" s="61"/>
      <c r="L49" s="608"/>
      <c r="M49" s="608"/>
      <c r="N49" s="61"/>
      <c r="O49" s="718"/>
      <c r="P49" s="718"/>
      <c r="Q49" s="718"/>
      <c r="R49" s="718"/>
      <c r="S49" s="718"/>
      <c r="T49" s="718"/>
      <c r="U49" s="718"/>
      <c r="V49" s="718"/>
      <c r="W49" s="718"/>
      <c r="X49" s="718"/>
      <c r="Y49" s="718"/>
    </row>
    <row r="50" spans="1:25" s="44" customFormat="1" ht="16.5" customHeight="1" x14ac:dyDescent="0.2">
      <c r="A50" s="148" t="s">
        <v>123</v>
      </c>
      <c r="B50" s="772" t="s">
        <v>92</v>
      </c>
      <c r="C50" s="772"/>
      <c r="D50" s="772"/>
      <c r="E50" s="772"/>
      <c r="F50" s="772"/>
      <c r="G50" s="772"/>
      <c r="H50" s="772"/>
      <c r="I50" s="60">
        <f t="shared" ref="I50:J50" si="1">+I49</f>
        <v>4159.2</v>
      </c>
      <c r="J50" s="60">
        <f t="shared" si="1"/>
        <v>3498.3</v>
      </c>
      <c r="K50" s="609"/>
      <c r="L50" s="618"/>
      <c r="M50" s="618"/>
      <c r="N50" s="609"/>
      <c r="O50" s="719"/>
      <c r="P50" s="719"/>
      <c r="Q50" s="719"/>
      <c r="R50" s="719"/>
      <c r="S50" s="719"/>
      <c r="T50" s="719"/>
      <c r="U50" s="719"/>
      <c r="V50" s="719"/>
      <c r="W50" s="719"/>
      <c r="X50" s="719"/>
      <c r="Y50" s="719"/>
    </row>
    <row r="51" spans="1:25" ht="20.25" customHeight="1" x14ac:dyDescent="0.2">
      <c r="A51" s="795" t="s">
        <v>118</v>
      </c>
      <c r="B51" s="795"/>
      <c r="C51" s="795"/>
      <c r="D51" s="795"/>
      <c r="E51" s="795"/>
      <c r="F51" s="795"/>
      <c r="G51" s="795"/>
      <c r="H51" s="795"/>
      <c r="I51" s="127">
        <f>+I50+I22</f>
        <v>5331.7</v>
      </c>
      <c r="J51" s="127">
        <f>+J50+J22</f>
        <v>4604.1000000000004</v>
      </c>
      <c r="K51" s="244"/>
      <c r="L51" s="239"/>
      <c r="M51" s="239"/>
      <c r="N51" s="244"/>
      <c r="O51" s="244"/>
      <c r="P51" s="244"/>
      <c r="Q51" s="244"/>
      <c r="R51" s="244"/>
      <c r="S51" s="244"/>
      <c r="T51" s="244"/>
      <c r="U51" s="244"/>
      <c r="V51" s="244"/>
      <c r="W51" s="244"/>
      <c r="X51" s="244"/>
      <c r="Y51" s="244"/>
    </row>
    <row r="52" spans="1:25" ht="14.25" customHeight="1" x14ac:dyDescent="0.2">
      <c r="A52" s="791" t="s">
        <v>136</v>
      </c>
      <c r="B52" s="791"/>
      <c r="C52" s="791"/>
      <c r="D52" s="791"/>
      <c r="E52" s="791"/>
      <c r="F52" s="791"/>
      <c r="G52" s="791"/>
      <c r="H52" s="791"/>
      <c r="I52" s="527">
        <f>+I51-I53-I60</f>
        <v>0</v>
      </c>
      <c r="J52" s="527">
        <f>+J51-J53-J60</f>
        <v>0</v>
      </c>
      <c r="K52" s="244"/>
      <c r="L52" s="239"/>
      <c r="M52" s="239"/>
      <c r="N52" s="244"/>
      <c r="O52" s="244"/>
      <c r="P52" s="244"/>
      <c r="Q52" s="244"/>
      <c r="R52" s="244"/>
      <c r="S52" s="244"/>
      <c r="T52" s="244"/>
      <c r="U52" s="244"/>
      <c r="V52" s="244"/>
      <c r="W52" s="244"/>
      <c r="X52" s="244"/>
      <c r="Y52" s="244"/>
    </row>
    <row r="53" spans="1:25" ht="19.5" customHeight="1" x14ac:dyDescent="0.2">
      <c r="A53" s="792" t="s">
        <v>15</v>
      </c>
      <c r="B53" s="792"/>
      <c r="C53" s="792"/>
      <c r="D53" s="792"/>
      <c r="E53" s="792"/>
      <c r="F53" s="792"/>
      <c r="G53" s="792"/>
      <c r="H53" s="792"/>
      <c r="I53" s="128">
        <f t="shared" ref="I53:J53" si="2">SUM(I54:I59)</f>
        <v>3500.2</v>
      </c>
      <c r="J53" s="128">
        <f t="shared" si="2"/>
        <v>3201.8999999999996</v>
      </c>
      <c r="K53" s="244"/>
      <c r="L53" s="239"/>
      <c r="M53" s="239"/>
      <c r="N53" s="244"/>
      <c r="O53" s="244"/>
      <c r="P53" s="244"/>
      <c r="Q53" s="244"/>
      <c r="R53" s="244"/>
      <c r="S53" s="244"/>
      <c r="T53" s="244"/>
      <c r="U53" s="244"/>
      <c r="V53" s="244"/>
      <c r="W53" s="244"/>
      <c r="X53" s="244"/>
      <c r="Y53" s="244"/>
    </row>
    <row r="54" spans="1:25" ht="14.25" customHeight="1" x14ac:dyDescent="0.2">
      <c r="A54" s="790" t="s">
        <v>93</v>
      </c>
      <c r="B54" s="790"/>
      <c r="C54" s="790"/>
      <c r="D54" s="790"/>
      <c r="E54" s="790"/>
      <c r="F54" s="790"/>
      <c r="G54" s="790"/>
      <c r="H54" s="790"/>
      <c r="I54" s="73">
        <f>+I46+I45+I44+I37+I36+I35+I34+I33+I32+I28+I27++I20+I19+I18+I16+I15+I14+I42+I39</f>
        <v>1648.2</v>
      </c>
      <c r="J54" s="73">
        <f>+J46+J45+J44+J37+J36+J35+J34+J33+J32+J28+J27++J20+J19+J18+J16+J15+J14+J42+J39</f>
        <v>1468.1999999999998</v>
      </c>
      <c r="K54" s="244"/>
      <c r="L54" s="239"/>
      <c r="M54" s="239"/>
      <c r="N54" s="244"/>
      <c r="O54" s="244"/>
      <c r="P54" s="244"/>
      <c r="Q54" s="244"/>
      <c r="R54" s="244"/>
      <c r="S54" s="244"/>
      <c r="T54" s="244"/>
      <c r="U54" s="244"/>
      <c r="V54" s="244"/>
      <c r="W54" s="244"/>
      <c r="X54" s="244"/>
      <c r="Y54" s="244"/>
    </row>
    <row r="55" spans="1:25" ht="15.75" customHeight="1" x14ac:dyDescent="0.2">
      <c r="A55" s="790" t="s">
        <v>145</v>
      </c>
      <c r="B55" s="790"/>
      <c r="C55" s="790"/>
      <c r="D55" s="790"/>
      <c r="E55" s="790"/>
      <c r="F55" s="790"/>
      <c r="G55" s="790"/>
      <c r="H55" s="790"/>
      <c r="I55" s="82">
        <f>+I25</f>
        <v>484</v>
      </c>
      <c r="J55" s="82">
        <f>+J25</f>
        <v>484</v>
      </c>
      <c r="K55" s="244"/>
      <c r="L55" s="239"/>
      <c r="M55" s="239"/>
      <c r="N55" s="244"/>
      <c r="O55" s="244"/>
      <c r="P55" s="244"/>
      <c r="Q55" s="244"/>
      <c r="R55" s="244"/>
      <c r="S55" s="244"/>
      <c r="T55" s="244"/>
      <c r="U55" s="244"/>
      <c r="V55" s="244"/>
      <c r="W55" s="244"/>
      <c r="X55" s="244"/>
      <c r="Y55" s="244"/>
    </row>
    <row r="56" spans="1:25" ht="16.5" customHeight="1" x14ac:dyDescent="0.2">
      <c r="A56" s="790" t="s">
        <v>94</v>
      </c>
      <c r="B56" s="790"/>
      <c r="C56" s="790"/>
      <c r="D56" s="790"/>
      <c r="E56" s="790"/>
      <c r="F56" s="790"/>
      <c r="G56" s="790"/>
      <c r="H56" s="790"/>
      <c r="I56" s="82"/>
      <c r="J56" s="82"/>
      <c r="K56" s="244"/>
      <c r="L56" s="239"/>
      <c r="M56" s="239"/>
      <c r="N56" s="244"/>
      <c r="O56" s="244"/>
      <c r="P56" s="244"/>
      <c r="Q56" s="244"/>
      <c r="R56" s="244"/>
      <c r="S56" s="244"/>
      <c r="T56" s="244"/>
      <c r="U56" s="244"/>
      <c r="V56" s="244"/>
      <c r="W56" s="244"/>
      <c r="X56" s="244"/>
      <c r="Y56" s="244"/>
    </row>
    <row r="57" spans="1:25" ht="15" customHeight="1" x14ac:dyDescent="0.2">
      <c r="A57" s="790" t="s">
        <v>95</v>
      </c>
      <c r="B57" s="790"/>
      <c r="C57" s="790"/>
      <c r="D57" s="790"/>
      <c r="E57" s="790"/>
      <c r="F57" s="790"/>
      <c r="G57" s="790"/>
      <c r="H57" s="790"/>
      <c r="I57" s="82"/>
      <c r="J57" s="82"/>
      <c r="K57" s="244"/>
      <c r="L57" s="239"/>
      <c r="M57" s="239"/>
      <c r="N57" s="244"/>
      <c r="O57" s="244"/>
      <c r="P57" s="244"/>
      <c r="Q57" s="244"/>
      <c r="R57" s="244"/>
      <c r="S57" s="244"/>
      <c r="T57" s="244"/>
      <c r="U57" s="244"/>
      <c r="V57" s="244"/>
      <c r="W57" s="244"/>
      <c r="X57" s="244"/>
      <c r="Y57" s="244"/>
    </row>
    <row r="58" spans="1:25" ht="13.5" customHeight="1" x14ac:dyDescent="0.2">
      <c r="A58" s="790" t="s">
        <v>98</v>
      </c>
      <c r="B58" s="790"/>
      <c r="C58" s="790"/>
      <c r="D58" s="790"/>
      <c r="E58" s="790"/>
      <c r="F58" s="790"/>
      <c r="G58" s="790"/>
      <c r="H58" s="790"/>
      <c r="I58" s="73">
        <f>+I41+I38+I29+I26</f>
        <v>1368</v>
      </c>
      <c r="J58" s="73">
        <f>+J41+J38+J29+J26</f>
        <v>1249.7</v>
      </c>
      <c r="K58" s="244"/>
      <c r="L58" s="239"/>
      <c r="M58" s="239"/>
      <c r="N58" s="244"/>
      <c r="O58" s="244"/>
      <c r="P58" s="244"/>
      <c r="Q58" s="244"/>
      <c r="R58" s="244"/>
      <c r="S58" s="244"/>
      <c r="T58" s="244"/>
      <c r="U58" s="244"/>
      <c r="V58" s="244"/>
      <c r="W58" s="244"/>
      <c r="X58" s="244"/>
      <c r="Y58" s="244"/>
    </row>
    <row r="59" spans="1:25" ht="12.75" customHeight="1" x14ac:dyDescent="0.2">
      <c r="A59" s="790" t="s">
        <v>99</v>
      </c>
      <c r="B59" s="790"/>
      <c r="C59" s="790"/>
      <c r="D59" s="790"/>
      <c r="E59" s="790"/>
      <c r="F59" s="790"/>
      <c r="G59" s="790"/>
      <c r="H59" s="790"/>
      <c r="I59" s="82"/>
      <c r="J59" s="82"/>
      <c r="K59" s="244"/>
      <c r="L59" s="239"/>
      <c r="M59" s="239"/>
      <c r="N59" s="244"/>
      <c r="O59" s="244"/>
      <c r="P59" s="244"/>
      <c r="Q59" s="244"/>
      <c r="R59" s="244"/>
      <c r="S59" s="244"/>
      <c r="T59" s="244"/>
      <c r="U59" s="244"/>
      <c r="V59" s="244"/>
      <c r="W59" s="244"/>
      <c r="X59" s="244"/>
      <c r="Y59" s="244"/>
    </row>
    <row r="60" spans="1:25" ht="16.5" customHeight="1" x14ac:dyDescent="0.2">
      <c r="A60" s="796" t="s">
        <v>14</v>
      </c>
      <c r="B60" s="796"/>
      <c r="C60" s="796"/>
      <c r="D60" s="796"/>
      <c r="E60" s="796"/>
      <c r="F60" s="796"/>
      <c r="G60" s="796"/>
      <c r="H60" s="796"/>
      <c r="I60" s="128">
        <f t="shared" ref="I60:J60" si="3">+I61+I62+I63+I64</f>
        <v>1831.5</v>
      </c>
      <c r="J60" s="128">
        <f t="shared" si="3"/>
        <v>1402.2</v>
      </c>
      <c r="K60" s="244"/>
      <c r="L60" s="239"/>
      <c r="M60" s="239"/>
      <c r="N60" s="244"/>
      <c r="O60" s="244"/>
      <c r="P60" s="244"/>
      <c r="Q60" s="244"/>
      <c r="R60" s="244"/>
      <c r="S60" s="244"/>
      <c r="T60" s="244"/>
      <c r="U60" s="244"/>
      <c r="V60" s="244"/>
      <c r="W60" s="244"/>
      <c r="X60" s="244"/>
      <c r="Y60" s="244"/>
    </row>
    <row r="61" spans="1:25" ht="12.75" customHeight="1" x14ac:dyDescent="0.2">
      <c r="A61" s="790" t="s">
        <v>96</v>
      </c>
      <c r="B61" s="790"/>
      <c r="C61" s="790"/>
      <c r="D61" s="790"/>
      <c r="E61" s="790"/>
      <c r="F61" s="790"/>
      <c r="G61" s="790"/>
      <c r="H61" s="790"/>
      <c r="I61" s="73">
        <f>+I48+I43+I40+I30+I17</f>
        <v>1828.8</v>
      </c>
      <c r="J61" s="73">
        <f>+J48+J43+J40+J30+J17</f>
        <v>1399.9</v>
      </c>
      <c r="K61" s="244"/>
      <c r="L61" s="239"/>
      <c r="M61" s="239"/>
      <c r="N61" s="244"/>
      <c r="O61" s="244"/>
      <c r="P61" s="244"/>
      <c r="Q61" s="244"/>
      <c r="R61" s="244"/>
      <c r="S61" s="244"/>
      <c r="T61" s="244"/>
      <c r="U61" s="244"/>
      <c r="V61" s="244"/>
      <c r="W61" s="244"/>
      <c r="X61" s="244"/>
      <c r="Y61" s="244"/>
    </row>
    <row r="62" spans="1:25" ht="12.75" customHeight="1" x14ac:dyDescent="0.2">
      <c r="A62" s="790" t="s">
        <v>97</v>
      </c>
      <c r="B62" s="790"/>
      <c r="C62" s="790"/>
      <c r="D62" s="790"/>
      <c r="E62" s="790"/>
      <c r="F62" s="790"/>
      <c r="G62" s="790"/>
      <c r="H62" s="790"/>
      <c r="I62" s="73">
        <f>+I47+I31</f>
        <v>2.7</v>
      </c>
      <c r="J62" s="73">
        <f>+J47+J31</f>
        <v>2.2999999999999998</v>
      </c>
      <c r="K62" s="244"/>
      <c r="L62" s="239"/>
      <c r="M62" s="239"/>
      <c r="N62" s="244"/>
      <c r="O62" s="244"/>
      <c r="P62" s="244"/>
      <c r="Q62" s="244"/>
      <c r="R62" s="244"/>
      <c r="S62" s="244"/>
      <c r="T62" s="244"/>
      <c r="U62" s="244"/>
      <c r="V62" s="244"/>
      <c r="W62" s="244"/>
      <c r="X62" s="244"/>
      <c r="Y62" s="244"/>
    </row>
    <row r="63" spans="1:25" ht="12.75" customHeight="1" x14ac:dyDescent="0.2">
      <c r="A63" s="790" t="s">
        <v>100</v>
      </c>
      <c r="B63" s="790"/>
      <c r="C63" s="790"/>
      <c r="D63" s="790"/>
      <c r="E63" s="790"/>
      <c r="F63" s="790"/>
      <c r="G63" s="790"/>
      <c r="H63" s="790"/>
      <c r="I63" s="73"/>
      <c r="J63" s="73"/>
      <c r="K63" s="244"/>
      <c r="L63" s="239"/>
      <c r="M63" s="239"/>
      <c r="N63" s="244"/>
      <c r="O63" s="244"/>
      <c r="P63" s="244"/>
      <c r="Q63" s="244"/>
      <c r="R63" s="244"/>
      <c r="S63" s="244"/>
      <c r="T63" s="244"/>
      <c r="U63" s="244"/>
      <c r="V63" s="244"/>
      <c r="W63" s="244"/>
      <c r="X63" s="244"/>
      <c r="Y63" s="244"/>
    </row>
    <row r="64" spans="1:25" ht="12.75" customHeight="1" x14ac:dyDescent="0.2">
      <c r="A64" s="790" t="s">
        <v>101</v>
      </c>
      <c r="B64" s="790"/>
      <c r="C64" s="790"/>
      <c r="D64" s="790"/>
      <c r="E64" s="790"/>
      <c r="F64" s="790"/>
      <c r="G64" s="790"/>
      <c r="H64" s="790"/>
      <c r="I64" s="82"/>
      <c r="J64" s="82"/>
      <c r="K64" s="244"/>
      <c r="L64" s="239"/>
      <c r="M64" s="239"/>
      <c r="N64" s="244"/>
      <c r="O64" s="244"/>
      <c r="P64" s="244"/>
      <c r="Q64" s="244"/>
      <c r="R64" s="244"/>
      <c r="S64" s="244"/>
      <c r="T64" s="244"/>
      <c r="U64" s="244"/>
      <c r="V64" s="244"/>
      <c r="W64" s="244"/>
      <c r="X64" s="244"/>
      <c r="Y64" s="244"/>
    </row>
    <row r="65" spans="1:25" x14ac:dyDescent="0.2">
      <c r="A65" s="789"/>
      <c r="B65" s="789"/>
      <c r="C65" s="789"/>
      <c r="D65" s="789"/>
      <c r="E65" s="789"/>
      <c r="F65" s="789"/>
      <c r="G65" s="789"/>
      <c r="H65" s="789"/>
      <c r="I65" s="789"/>
      <c r="J65" s="542"/>
      <c r="K65" s="44"/>
      <c r="N65" s="44"/>
      <c r="O65" s="44"/>
      <c r="P65" s="44"/>
      <c r="Q65" s="44"/>
      <c r="R65" s="44"/>
      <c r="S65" s="44"/>
      <c r="T65" s="44"/>
      <c r="U65" s="44"/>
      <c r="V65" s="44"/>
      <c r="W65" s="44"/>
      <c r="X65" s="44"/>
      <c r="Y65" s="44"/>
    </row>
  </sheetData>
  <mergeCells count="94">
    <mergeCell ref="M25:M26"/>
    <mergeCell ref="L46:L48"/>
    <mergeCell ref="N7:N10"/>
    <mergeCell ref="N25:N26"/>
    <mergeCell ref="N28:N31"/>
    <mergeCell ref="N38:N40"/>
    <mergeCell ref="N41:N43"/>
    <mergeCell ref="N46:N48"/>
    <mergeCell ref="L7:L10"/>
    <mergeCell ref="M7:M10"/>
    <mergeCell ref="L25:L26"/>
    <mergeCell ref="L28:L31"/>
    <mergeCell ref="C24:N24"/>
    <mergeCell ref="B12:K12"/>
    <mergeCell ref="B6:B10"/>
    <mergeCell ref="C6:C10"/>
    <mergeCell ref="J6:J10"/>
    <mergeCell ref="K6:N6"/>
    <mergeCell ref="I6:I10"/>
    <mergeCell ref="A6:A10"/>
    <mergeCell ref="A11:K11"/>
    <mergeCell ref="D6:D10"/>
    <mergeCell ref="G6:G10"/>
    <mergeCell ref="F6:F10"/>
    <mergeCell ref="E6:E10"/>
    <mergeCell ref="K7:K10"/>
    <mergeCell ref="H6:H10"/>
    <mergeCell ref="A51:H51"/>
    <mergeCell ref="A54:H54"/>
    <mergeCell ref="A60:H60"/>
    <mergeCell ref="A57:H57"/>
    <mergeCell ref="D38:D40"/>
    <mergeCell ref="A41:A43"/>
    <mergeCell ref="B50:H50"/>
    <mergeCell ref="B41:B43"/>
    <mergeCell ref="C41:C43"/>
    <mergeCell ref="C49:H49"/>
    <mergeCell ref="G41:G42"/>
    <mergeCell ref="A46:A48"/>
    <mergeCell ref="B46:B48"/>
    <mergeCell ref="C46:C48"/>
    <mergeCell ref="F38:F40"/>
    <mergeCell ref="B38:B40"/>
    <mergeCell ref="K46:K48"/>
    <mergeCell ref="D46:D48"/>
    <mergeCell ref="F46:F47"/>
    <mergeCell ref="G46:G47"/>
    <mergeCell ref="M41:M43"/>
    <mergeCell ref="M46:M48"/>
    <mergeCell ref="K41:K43"/>
    <mergeCell ref="L41:L43"/>
    <mergeCell ref="A65:I65"/>
    <mergeCell ref="A64:H64"/>
    <mergeCell ref="A58:H58"/>
    <mergeCell ref="A55:H55"/>
    <mergeCell ref="A52:H52"/>
    <mergeCell ref="A56:H56"/>
    <mergeCell ref="A63:H63"/>
    <mergeCell ref="A62:H62"/>
    <mergeCell ref="A59:H59"/>
    <mergeCell ref="A53:H53"/>
    <mergeCell ref="A61:H61"/>
    <mergeCell ref="A28:A31"/>
    <mergeCell ref="B25:B26"/>
    <mergeCell ref="E28:E31"/>
    <mergeCell ref="F28:F31"/>
    <mergeCell ref="G28:G31"/>
    <mergeCell ref="B28:B31"/>
    <mergeCell ref="C28:C31"/>
    <mergeCell ref="E25:E26"/>
    <mergeCell ref="A25:A26"/>
    <mergeCell ref="K25:K26"/>
    <mergeCell ref="D28:D31"/>
    <mergeCell ref="K28:K31"/>
    <mergeCell ref="D41:D43"/>
    <mergeCell ref="K38:K40"/>
    <mergeCell ref="F41:F43"/>
    <mergeCell ref="G25:G26"/>
    <mergeCell ref="C38:C40"/>
    <mergeCell ref="C25:C26"/>
    <mergeCell ref="L1:N1"/>
    <mergeCell ref="L3:N3"/>
    <mergeCell ref="L2:N2"/>
    <mergeCell ref="M28:M31"/>
    <mergeCell ref="L38:L40"/>
    <mergeCell ref="M38:M40"/>
    <mergeCell ref="A5:N5"/>
    <mergeCell ref="C13:N13"/>
    <mergeCell ref="A38:A40"/>
    <mergeCell ref="C21:H21"/>
    <mergeCell ref="D25:D26"/>
    <mergeCell ref="B23:K23"/>
    <mergeCell ref="B22:H22"/>
    <mergeCell ref="F25:F26"/>
  </mergeCells>
  <phoneticPr fontId="15" type="noConversion"/>
  <pageMargins left="0.19685039370078741" right="0.19685039370078741" top="0.51181102362204722" bottom="0.19685039370078741" header="0" footer="0"/>
  <pageSetup paperSize="9" scale="6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59999389629810485"/>
    <pageSetUpPr fitToPage="1"/>
  </sheetPr>
  <dimension ref="A1:N60"/>
  <sheetViews>
    <sheetView zoomScale="70" zoomScaleNormal="70" workbookViewId="0">
      <pane xSplit="11" ySplit="7" topLeftCell="L14" activePane="bottomRight" state="frozen"/>
      <selection activeCell="B16" sqref="B11:J23"/>
      <selection pane="topRight" activeCell="B16" sqref="B11:J23"/>
      <selection pane="bottomLeft" activeCell="B16" sqref="B11:J23"/>
      <selection pane="bottomRight" activeCell="M20" sqref="M20"/>
    </sheetView>
  </sheetViews>
  <sheetFormatPr defaultColWidth="9.140625" defaultRowHeight="30" customHeight="1" x14ac:dyDescent="0.2"/>
  <cols>
    <col min="1" max="1" width="3.5703125" style="116" customWidth="1"/>
    <col min="2" max="2" width="3.28515625" style="4" customWidth="1"/>
    <col min="3" max="3" width="3.42578125" style="4" customWidth="1"/>
    <col min="4" max="4" width="40.5703125" style="4" customWidth="1"/>
    <col min="5" max="5" width="6.28515625" style="4" hidden="1" customWidth="1"/>
    <col min="6" max="6" width="45.140625" style="4" hidden="1" customWidth="1"/>
    <col min="7" max="7" width="25" style="4" hidden="1" customWidth="1"/>
    <col min="8" max="8" width="6.42578125" style="4" customWidth="1"/>
    <col min="9" max="9" width="12.85546875" style="4" hidden="1" customWidth="1"/>
    <col min="10" max="10" width="12.85546875" style="4" customWidth="1"/>
    <col min="11" max="11" width="28.42578125" style="4" customWidth="1"/>
    <col min="12" max="13" width="7.5703125" style="393" customWidth="1"/>
    <col min="14" max="14" width="41.140625" style="4" customWidth="1"/>
    <col min="15" max="16384" width="9.140625" style="4"/>
  </cols>
  <sheetData>
    <row r="1" spans="1:14" s="13" customFormat="1" ht="78" hidden="1" customHeight="1" x14ac:dyDescent="0.2">
      <c r="A1" s="44"/>
      <c r="B1" s="44"/>
      <c r="C1" s="44"/>
      <c r="D1" s="44"/>
      <c r="E1" s="44"/>
      <c r="F1" s="44"/>
      <c r="G1" s="44"/>
      <c r="H1" s="840" t="s">
        <v>895</v>
      </c>
      <c r="I1" s="840"/>
      <c r="J1" s="840"/>
      <c r="K1" s="840"/>
      <c r="L1" s="840"/>
      <c r="M1" s="840"/>
    </row>
    <row r="2" spans="1:14" s="13" customFormat="1" ht="21.75" hidden="1" customHeight="1" x14ac:dyDescent="0.25">
      <c r="A2" s="841"/>
      <c r="B2" s="841"/>
      <c r="C2" s="841"/>
      <c r="D2" s="841"/>
      <c r="E2" s="841"/>
      <c r="F2" s="841"/>
      <c r="G2" s="841"/>
      <c r="H2" s="841"/>
      <c r="I2" s="841"/>
      <c r="J2" s="841"/>
      <c r="K2" s="841"/>
      <c r="L2" s="841"/>
      <c r="M2" s="841"/>
    </row>
    <row r="3" spans="1:14" ht="18.75" hidden="1" customHeight="1" x14ac:dyDescent="0.2">
      <c r="A3" s="248"/>
      <c r="B3" s="248"/>
      <c r="C3" s="248"/>
      <c r="D3" s="248"/>
      <c r="E3" s="248"/>
      <c r="F3" s="248"/>
      <c r="G3" s="248"/>
      <c r="H3" s="248"/>
      <c r="I3" s="248"/>
      <c r="J3" s="248"/>
      <c r="K3" s="842"/>
      <c r="L3" s="842"/>
      <c r="M3" s="842"/>
    </row>
    <row r="4" spans="1:14" ht="22.5" customHeight="1" x14ac:dyDescent="0.2">
      <c r="A4" s="805" t="s">
        <v>111</v>
      </c>
      <c r="B4" s="805" t="s">
        <v>112</v>
      </c>
      <c r="C4" s="805" t="s">
        <v>113</v>
      </c>
      <c r="D4" s="807" t="s">
        <v>114</v>
      </c>
      <c r="E4" s="809" t="s">
        <v>621</v>
      </c>
      <c r="F4" s="808" t="s">
        <v>622</v>
      </c>
      <c r="G4" s="808" t="s">
        <v>623</v>
      </c>
      <c r="H4" s="805" t="s">
        <v>110</v>
      </c>
      <c r="I4" s="804" t="s">
        <v>625</v>
      </c>
      <c r="J4" s="800" t="s">
        <v>1092</v>
      </c>
      <c r="K4" s="801" t="s">
        <v>624</v>
      </c>
      <c r="L4" s="802"/>
      <c r="M4" s="802"/>
      <c r="N4" s="803"/>
    </row>
    <row r="5" spans="1:14" ht="20.25" hidden="1" customHeight="1" x14ac:dyDescent="0.2">
      <c r="A5" s="805"/>
      <c r="B5" s="805"/>
      <c r="C5" s="805"/>
      <c r="D5" s="807"/>
      <c r="E5" s="809"/>
      <c r="F5" s="808"/>
      <c r="G5" s="808"/>
      <c r="H5" s="805"/>
      <c r="I5" s="804"/>
      <c r="J5" s="800"/>
      <c r="K5" s="800" t="s">
        <v>115</v>
      </c>
      <c r="L5" s="814" t="s">
        <v>896</v>
      </c>
      <c r="M5" s="814" t="s">
        <v>897</v>
      </c>
      <c r="N5" s="813" t="s">
        <v>898</v>
      </c>
    </row>
    <row r="6" spans="1:14" ht="30" customHeight="1" x14ac:dyDescent="0.2">
      <c r="A6" s="805"/>
      <c r="B6" s="805"/>
      <c r="C6" s="805"/>
      <c r="D6" s="807"/>
      <c r="E6" s="809"/>
      <c r="F6" s="808"/>
      <c r="G6" s="808"/>
      <c r="H6" s="805"/>
      <c r="I6" s="804"/>
      <c r="J6" s="800"/>
      <c r="K6" s="800"/>
      <c r="L6" s="814"/>
      <c r="M6" s="814"/>
      <c r="N6" s="813"/>
    </row>
    <row r="7" spans="1:14" ht="69.75" customHeight="1" x14ac:dyDescent="0.2">
      <c r="A7" s="805"/>
      <c r="B7" s="805"/>
      <c r="C7" s="805"/>
      <c r="D7" s="807"/>
      <c r="E7" s="809"/>
      <c r="F7" s="808"/>
      <c r="G7" s="808"/>
      <c r="H7" s="805"/>
      <c r="I7" s="804"/>
      <c r="J7" s="800"/>
      <c r="K7" s="800"/>
      <c r="L7" s="814"/>
      <c r="M7" s="814"/>
      <c r="N7" s="813"/>
    </row>
    <row r="8" spans="1:14" ht="13.5" customHeight="1" x14ac:dyDescent="0.2">
      <c r="A8" s="805"/>
      <c r="B8" s="805"/>
      <c r="C8" s="805"/>
      <c r="D8" s="807"/>
      <c r="E8" s="809"/>
      <c r="F8" s="808"/>
      <c r="G8" s="808"/>
      <c r="H8" s="805"/>
      <c r="I8" s="804"/>
      <c r="J8" s="800"/>
      <c r="K8" s="800"/>
      <c r="L8" s="814"/>
      <c r="M8" s="814"/>
      <c r="N8" s="813"/>
    </row>
    <row r="9" spans="1:14" ht="26.25" customHeight="1" x14ac:dyDescent="0.2">
      <c r="A9" s="845" t="s">
        <v>208</v>
      </c>
      <c r="B9" s="845"/>
      <c r="C9" s="845"/>
      <c r="D9" s="845"/>
      <c r="E9" s="845"/>
      <c r="F9" s="845"/>
      <c r="G9" s="845"/>
      <c r="H9" s="845"/>
      <c r="I9" s="845"/>
      <c r="J9" s="845"/>
      <c r="K9" s="845"/>
      <c r="L9" s="389"/>
      <c r="M9" s="389"/>
      <c r="N9" s="545"/>
    </row>
    <row r="10" spans="1:14" ht="16.5" customHeight="1" x14ac:dyDescent="0.2">
      <c r="A10" s="196" t="s">
        <v>122</v>
      </c>
      <c r="B10" s="835" t="s">
        <v>279</v>
      </c>
      <c r="C10" s="835"/>
      <c r="D10" s="835"/>
      <c r="E10" s="835"/>
      <c r="F10" s="835"/>
      <c r="G10" s="835"/>
      <c r="H10" s="835"/>
      <c r="I10" s="835"/>
      <c r="J10" s="835"/>
      <c r="K10" s="835"/>
      <c r="L10" s="390"/>
      <c r="M10" s="390"/>
      <c r="N10" s="546"/>
    </row>
    <row r="11" spans="1:14" ht="17.25" customHeight="1" x14ac:dyDescent="0.2">
      <c r="A11" s="196" t="s">
        <v>122</v>
      </c>
      <c r="B11" s="196" t="s">
        <v>122</v>
      </c>
      <c r="C11" s="835" t="s">
        <v>278</v>
      </c>
      <c r="D11" s="835"/>
      <c r="E11" s="835"/>
      <c r="F11" s="835"/>
      <c r="G11" s="835"/>
      <c r="H11" s="835"/>
      <c r="I11" s="835"/>
      <c r="J11" s="835"/>
      <c r="K11" s="835"/>
      <c r="L11" s="390"/>
      <c r="M11" s="390"/>
      <c r="N11" s="546"/>
    </row>
    <row r="12" spans="1:14" ht="132" customHeight="1" x14ac:dyDescent="0.2">
      <c r="A12" s="133" t="s">
        <v>122</v>
      </c>
      <c r="B12" s="133" t="s">
        <v>122</v>
      </c>
      <c r="C12" s="133" t="s">
        <v>122</v>
      </c>
      <c r="D12" s="180" t="s">
        <v>280</v>
      </c>
      <c r="E12" s="384" t="s">
        <v>155</v>
      </c>
      <c r="F12" s="385" t="s">
        <v>647</v>
      </c>
      <c r="G12" s="385" t="s">
        <v>648</v>
      </c>
      <c r="H12" s="180" t="s">
        <v>134</v>
      </c>
      <c r="I12" s="84">
        <v>149</v>
      </c>
      <c r="J12" s="84">
        <v>106.3</v>
      </c>
      <c r="K12" s="180" t="s">
        <v>200</v>
      </c>
      <c r="L12" s="193">
        <v>100</v>
      </c>
      <c r="M12" s="143">
        <v>100</v>
      </c>
      <c r="N12" s="333" t="s">
        <v>916</v>
      </c>
    </row>
    <row r="13" spans="1:14" ht="43.5" customHeight="1" x14ac:dyDescent="0.2">
      <c r="A13" s="133" t="s">
        <v>122</v>
      </c>
      <c r="B13" s="133" t="s">
        <v>122</v>
      </c>
      <c r="C13" s="133" t="s">
        <v>124</v>
      </c>
      <c r="D13" s="597" t="s">
        <v>195</v>
      </c>
      <c r="E13" s="372" t="s">
        <v>155</v>
      </c>
      <c r="F13" s="363" t="s">
        <v>649</v>
      </c>
      <c r="G13" s="367" t="s">
        <v>650</v>
      </c>
      <c r="H13" s="176" t="s">
        <v>13</v>
      </c>
      <c r="I13" s="139">
        <v>1.8</v>
      </c>
      <c r="J13" s="139">
        <v>1.6</v>
      </c>
      <c r="K13" s="140" t="s">
        <v>205</v>
      </c>
      <c r="L13" s="229">
        <v>60</v>
      </c>
      <c r="M13" s="229">
        <v>64</v>
      </c>
      <c r="N13" s="598" t="s">
        <v>932</v>
      </c>
    </row>
    <row r="14" spans="1:14" ht="90" customHeight="1" x14ac:dyDescent="0.2">
      <c r="A14" s="133" t="s">
        <v>122</v>
      </c>
      <c r="B14" s="133" t="s">
        <v>122</v>
      </c>
      <c r="C14" s="133" t="s">
        <v>125</v>
      </c>
      <c r="D14" s="180" t="s">
        <v>209</v>
      </c>
      <c r="E14" s="375">
        <v>1</v>
      </c>
      <c r="F14" s="380" t="s">
        <v>651</v>
      </c>
      <c r="G14" s="369" t="s">
        <v>627</v>
      </c>
      <c r="H14" s="176" t="s">
        <v>1</v>
      </c>
      <c r="I14" s="139">
        <v>0.6</v>
      </c>
      <c r="J14" s="139">
        <v>0.01</v>
      </c>
      <c r="K14" s="172" t="s">
        <v>237</v>
      </c>
      <c r="L14" s="193">
        <v>4</v>
      </c>
      <c r="M14" s="193">
        <v>4</v>
      </c>
      <c r="N14" s="270" t="s">
        <v>1148</v>
      </c>
    </row>
    <row r="15" spans="1:14" ht="17.25" customHeight="1" x14ac:dyDescent="0.2">
      <c r="A15" s="619" t="s">
        <v>122</v>
      </c>
      <c r="B15" s="620" t="s">
        <v>122</v>
      </c>
      <c r="C15" s="769" t="s">
        <v>116</v>
      </c>
      <c r="D15" s="769"/>
      <c r="E15" s="769"/>
      <c r="F15" s="769"/>
      <c r="G15" s="769"/>
      <c r="H15" s="769"/>
      <c r="I15" s="60">
        <f>SUM(I12:I14)</f>
        <v>151.4</v>
      </c>
      <c r="J15" s="60">
        <f>SUM(J12:J14)</f>
        <v>107.91</v>
      </c>
      <c r="K15" s="606"/>
      <c r="L15" s="606"/>
      <c r="M15" s="606"/>
      <c r="N15" s="606"/>
    </row>
    <row r="16" spans="1:14" ht="15.75" customHeight="1" x14ac:dyDescent="0.2">
      <c r="A16" s="619" t="s">
        <v>122</v>
      </c>
      <c r="B16" s="769" t="s">
        <v>117</v>
      </c>
      <c r="C16" s="769"/>
      <c r="D16" s="769"/>
      <c r="E16" s="769"/>
      <c r="F16" s="769"/>
      <c r="G16" s="769"/>
      <c r="H16" s="769"/>
      <c r="I16" s="60">
        <f t="shared" ref="I16:J16" si="0">+I15</f>
        <v>151.4</v>
      </c>
      <c r="J16" s="60">
        <f t="shared" si="0"/>
        <v>107.91</v>
      </c>
      <c r="K16" s="606"/>
      <c r="L16" s="606"/>
      <c r="M16" s="606"/>
      <c r="N16" s="606"/>
    </row>
    <row r="17" spans="1:14" ht="21.75" customHeight="1" x14ac:dyDescent="0.2">
      <c r="A17" s="196" t="s">
        <v>123</v>
      </c>
      <c r="B17" s="835" t="s">
        <v>283</v>
      </c>
      <c r="C17" s="835"/>
      <c r="D17" s="835"/>
      <c r="E17" s="835"/>
      <c r="F17" s="835"/>
      <c r="G17" s="835"/>
      <c r="H17" s="835"/>
      <c r="I17" s="835"/>
      <c r="J17" s="835"/>
      <c r="K17" s="835"/>
      <c r="L17" s="390"/>
      <c r="M17" s="390"/>
      <c r="N17" s="546"/>
    </row>
    <row r="18" spans="1:14" ht="24" customHeight="1" x14ac:dyDescent="0.2">
      <c r="A18" s="196" t="s">
        <v>123</v>
      </c>
      <c r="B18" s="196" t="s">
        <v>122</v>
      </c>
      <c r="C18" s="835" t="s">
        <v>375</v>
      </c>
      <c r="D18" s="835"/>
      <c r="E18" s="835"/>
      <c r="F18" s="835"/>
      <c r="G18" s="835"/>
      <c r="H18" s="835"/>
      <c r="I18" s="835"/>
      <c r="J18" s="835"/>
      <c r="K18" s="835"/>
      <c r="L18" s="390"/>
      <c r="M18" s="390"/>
      <c r="N18" s="546"/>
    </row>
    <row r="19" spans="1:14" ht="67.5" customHeight="1" x14ac:dyDescent="0.2">
      <c r="A19" s="269" t="s">
        <v>123</v>
      </c>
      <c r="B19" s="269" t="s">
        <v>122</v>
      </c>
      <c r="C19" s="269" t="s">
        <v>122</v>
      </c>
      <c r="D19" s="277" t="s">
        <v>592</v>
      </c>
      <c r="E19" s="386" t="s">
        <v>155</v>
      </c>
      <c r="F19" s="387" t="s">
        <v>652</v>
      </c>
      <c r="G19" s="387" t="s">
        <v>648</v>
      </c>
      <c r="H19" s="278" t="s">
        <v>1</v>
      </c>
      <c r="I19" s="271">
        <v>20</v>
      </c>
      <c r="J19" s="271">
        <v>20</v>
      </c>
      <c r="K19" s="270" t="s">
        <v>523</v>
      </c>
      <c r="L19" s="388">
        <v>3</v>
      </c>
      <c r="M19" s="388">
        <v>4</v>
      </c>
      <c r="N19" s="172" t="s">
        <v>917</v>
      </c>
    </row>
    <row r="20" spans="1:14" ht="94.5" customHeight="1" x14ac:dyDescent="0.2">
      <c r="A20" s="269" t="s">
        <v>123</v>
      </c>
      <c r="B20" s="269" t="s">
        <v>122</v>
      </c>
      <c r="C20" s="269" t="s">
        <v>123</v>
      </c>
      <c r="D20" s="277" t="s">
        <v>524</v>
      </c>
      <c r="E20" s="386" t="s">
        <v>155</v>
      </c>
      <c r="F20" s="387" t="s">
        <v>652</v>
      </c>
      <c r="G20" s="387" t="s">
        <v>648</v>
      </c>
      <c r="H20" s="277" t="s">
        <v>1</v>
      </c>
      <c r="I20" s="84">
        <v>1.8</v>
      </c>
      <c r="J20" s="84">
        <v>1.8</v>
      </c>
      <c r="K20" s="270" t="s">
        <v>842</v>
      </c>
      <c r="L20" s="388">
        <v>1500</v>
      </c>
      <c r="M20" s="587">
        <v>1314</v>
      </c>
      <c r="N20" s="270" t="s">
        <v>1097</v>
      </c>
    </row>
    <row r="21" spans="1:14" ht="59.25" customHeight="1" x14ac:dyDescent="0.2">
      <c r="A21" s="269" t="s">
        <v>123</v>
      </c>
      <c r="B21" s="269" t="s">
        <v>122</v>
      </c>
      <c r="C21" s="269" t="s">
        <v>124</v>
      </c>
      <c r="D21" s="278" t="s">
        <v>564</v>
      </c>
      <c r="E21" s="386" t="s">
        <v>155</v>
      </c>
      <c r="F21" s="387" t="s">
        <v>652</v>
      </c>
      <c r="G21" s="387" t="s">
        <v>648</v>
      </c>
      <c r="H21" s="277" t="s">
        <v>1</v>
      </c>
      <c r="I21" s="84">
        <v>75</v>
      </c>
      <c r="J21" s="84">
        <v>75</v>
      </c>
      <c r="K21" s="588" t="s">
        <v>918</v>
      </c>
      <c r="L21" s="223">
        <v>12000</v>
      </c>
      <c r="M21" s="223">
        <v>12108</v>
      </c>
      <c r="N21" s="589" t="s">
        <v>1149</v>
      </c>
    </row>
    <row r="22" spans="1:14" ht="96" customHeight="1" x14ac:dyDescent="0.2">
      <c r="A22" s="269" t="s">
        <v>123</v>
      </c>
      <c r="B22" s="269" t="s">
        <v>122</v>
      </c>
      <c r="C22" s="269" t="s">
        <v>125</v>
      </c>
      <c r="D22" s="270" t="s">
        <v>255</v>
      </c>
      <c r="E22" s="386" t="s">
        <v>155</v>
      </c>
      <c r="F22" s="387" t="s">
        <v>652</v>
      </c>
      <c r="G22" s="387" t="s">
        <v>648</v>
      </c>
      <c r="H22" s="277" t="s">
        <v>1</v>
      </c>
      <c r="I22" s="279">
        <v>7</v>
      </c>
      <c r="J22" s="279">
        <v>6.1</v>
      </c>
      <c r="K22" s="270" t="s">
        <v>431</v>
      </c>
      <c r="L22" s="388">
        <v>285</v>
      </c>
      <c r="M22" s="388">
        <v>654</v>
      </c>
      <c r="N22" s="172" t="s">
        <v>1150</v>
      </c>
    </row>
    <row r="23" spans="1:14" ht="84.75" customHeight="1" x14ac:dyDescent="0.2">
      <c r="A23" s="269" t="s">
        <v>123</v>
      </c>
      <c r="B23" s="269" t="s">
        <v>122</v>
      </c>
      <c r="C23" s="269" t="s">
        <v>126</v>
      </c>
      <c r="D23" s="270" t="s">
        <v>376</v>
      </c>
      <c r="E23" s="386" t="s">
        <v>155</v>
      </c>
      <c r="F23" s="387" t="s">
        <v>652</v>
      </c>
      <c r="G23" s="387" t="s">
        <v>648</v>
      </c>
      <c r="H23" s="277" t="s">
        <v>1</v>
      </c>
      <c r="I23" s="279">
        <v>21.1</v>
      </c>
      <c r="J23" s="279">
        <v>21.1</v>
      </c>
      <c r="K23" s="270" t="s">
        <v>282</v>
      </c>
      <c r="L23" s="388">
        <v>1800</v>
      </c>
      <c r="M23" s="388">
        <v>2095</v>
      </c>
      <c r="N23" s="325" t="s">
        <v>1151</v>
      </c>
    </row>
    <row r="24" spans="1:14" ht="58.5" customHeight="1" x14ac:dyDescent="0.2">
      <c r="A24" s="269" t="s">
        <v>123</v>
      </c>
      <c r="B24" s="269" t="s">
        <v>122</v>
      </c>
      <c r="C24" s="269" t="s">
        <v>127</v>
      </c>
      <c r="D24" s="277" t="s">
        <v>366</v>
      </c>
      <c r="E24" s="386" t="s">
        <v>155</v>
      </c>
      <c r="F24" s="387" t="s">
        <v>652</v>
      </c>
      <c r="G24" s="387" t="s">
        <v>648</v>
      </c>
      <c r="H24" s="277" t="s">
        <v>1</v>
      </c>
      <c r="I24" s="279">
        <v>19.100000000000001</v>
      </c>
      <c r="J24" s="279">
        <v>19.100000000000001</v>
      </c>
      <c r="K24" s="270" t="s">
        <v>367</v>
      </c>
      <c r="L24" s="388">
        <v>1800</v>
      </c>
      <c r="M24" s="147">
        <v>5814</v>
      </c>
      <c r="N24" s="188" t="s">
        <v>920</v>
      </c>
    </row>
    <row r="25" spans="1:14" ht="94.5" customHeight="1" x14ac:dyDescent="0.2">
      <c r="A25" s="269" t="s">
        <v>123</v>
      </c>
      <c r="B25" s="269" t="s">
        <v>122</v>
      </c>
      <c r="C25" s="269" t="s">
        <v>128</v>
      </c>
      <c r="D25" s="277" t="s">
        <v>402</v>
      </c>
      <c r="E25" s="386" t="s">
        <v>155</v>
      </c>
      <c r="F25" s="387" t="s">
        <v>652</v>
      </c>
      <c r="G25" s="387" t="s">
        <v>648</v>
      </c>
      <c r="H25" s="277" t="s">
        <v>1</v>
      </c>
      <c r="I25" s="279">
        <v>75.900000000000006</v>
      </c>
      <c r="J25" s="279">
        <v>75.900000000000006</v>
      </c>
      <c r="K25" s="270" t="s">
        <v>432</v>
      </c>
      <c r="L25" s="388">
        <v>1482</v>
      </c>
      <c r="M25" s="590">
        <v>1701</v>
      </c>
      <c r="N25" s="141" t="s">
        <v>919</v>
      </c>
    </row>
    <row r="26" spans="1:14" ht="71.25" customHeight="1" x14ac:dyDescent="0.2">
      <c r="A26" s="269" t="s">
        <v>123</v>
      </c>
      <c r="B26" s="269" t="s">
        <v>122</v>
      </c>
      <c r="C26" s="269" t="s">
        <v>129</v>
      </c>
      <c r="D26" s="277" t="s">
        <v>403</v>
      </c>
      <c r="E26" s="386" t="s">
        <v>155</v>
      </c>
      <c r="F26" s="387" t="s">
        <v>652</v>
      </c>
      <c r="G26" s="387" t="s">
        <v>648</v>
      </c>
      <c r="H26" s="277" t="s">
        <v>1</v>
      </c>
      <c r="I26" s="279">
        <v>28.5</v>
      </c>
      <c r="J26" s="279">
        <v>25.7</v>
      </c>
      <c r="K26" s="270" t="s">
        <v>593</v>
      </c>
      <c r="L26" s="388" t="s">
        <v>594</v>
      </c>
      <c r="M26" s="388">
        <v>5015</v>
      </c>
      <c r="N26" s="270" t="s">
        <v>1098</v>
      </c>
    </row>
    <row r="27" spans="1:14" s="94" customFormat="1" ht="70.5" customHeight="1" x14ac:dyDescent="0.2">
      <c r="A27" s="184" t="s">
        <v>123</v>
      </c>
      <c r="B27" s="184" t="s">
        <v>122</v>
      </c>
      <c r="C27" s="184" t="s">
        <v>130</v>
      </c>
      <c r="D27" s="190" t="s">
        <v>615</v>
      </c>
      <c r="E27" s="386" t="s">
        <v>155</v>
      </c>
      <c r="F27" s="387" t="s">
        <v>652</v>
      </c>
      <c r="G27" s="387" t="s">
        <v>648</v>
      </c>
      <c r="H27" s="190" t="s">
        <v>1</v>
      </c>
      <c r="I27" s="96">
        <v>50.7</v>
      </c>
      <c r="J27" s="96">
        <v>50.7</v>
      </c>
      <c r="K27" s="186" t="s">
        <v>404</v>
      </c>
      <c r="L27" s="147">
        <v>39</v>
      </c>
      <c r="M27" s="200">
        <v>50</v>
      </c>
      <c r="N27" s="141" t="s">
        <v>1152</v>
      </c>
    </row>
    <row r="28" spans="1:14" s="94" customFormat="1" ht="77.25" customHeight="1" x14ac:dyDescent="0.2">
      <c r="A28" s="184" t="s">
        <v>123</v>
      </c>
      <c r="B28" s="184" t="s">
        <v>122</v>
      </c>
      <c r="C28" s="184" t="s">
        <v>131</v>
      </c>
      <c r="D28" s="190" t="s">
        <v>527</v>
      </c>
      <c r="E28" s="386" t="s">
        <v>155</v>
      </c>
      <c r="F28" s="387" t="s">
        <v>652</v>
      </c>
      <c r="G28" s="387" t="s">
        <v>648</v>
      </c>
      <c r="H28" s="190" t="s">
        <v>1</v>
      </c>
      <c r="I28" s="359">
        <v>37.700000000000003</v>
      </c>
      <c r="J28" s="359">
        <v>37.4</v>
      </c>
      <c r="K28" s="186" t="s">
        <v>404</v>
      </c>
      <c r="L28" s="147">
        <v>29</v>
      </c>
      <c r="M28" s="200">
        <v>39</v>
      </c>
      <c r="N28" s="172" t="s">
        <v>921</v>
      </c>
    </row>
    <row r="29" spans="1:14" s="94" customFormat="1" ht="137.25" customHeight="1" x14ac:dyDescent="0.2">
      <c r="A29" s="269" t="s">
        <v>123</v>
      </c>
      <c r="B29" s="269" t="s">
        <v>122</v>
      </c>
      <c r="C29" s="200">
        <v>11</v>
      </c>
      <c r="D29" s="118" t="s">
        <v>528</v>
      </c>
      <c r="E29" s="386" t="s">
        <v>155</v>
      </c>
      <c r="F29" s="387" t="s">
        <v>652</v>
      </c>
      <c r="G29" s="387" t="s">
        <v>648</v>
      </c>
      <c r="H29" s="203" t="s">
        <v>1</v>
      </c>
      <c r="I29" s="211">
        <v>4.8</v>
      </c>
      <c r="J29" s="211">
        <v>4.8</v>
      </c>
      <c r="K29" s="198" t="s">
        <v>345</v>
      </c>
      <c r="L29" s="200">
        <v>1000</v>
      </c>
      <c r="M29" s="200">
        <v>1653</v>
      </c>
      <c r="N29" s="141" t="s">
        <v>1153</v>
      </c>
    </row>
    <row r="30" spans="1:14" s="94" customFormat="1" ht="74.25" customHeight="1" x14ac:dyDescent="0.2">
      <c r="A30" s="184" t="s">
        <v>123</v>
      </c>
      <c r="B30" s="184" t="s">
        <v>122</v>
      </c>
      <c r="C30" s="184" t="s">
        <v>133</v>
      </c>
      <c r="D30" s="190" t="s">
        <v>580</v>
      </c>
      <c r="E30" s="386" t="s">
        <v>155</v>
      </c>
      <c r="F30" s="387" t="s">
        <v>652</v>
      </c>
      <c r="G30" s="387" t="s">
        <v>648</v>
      </c>
      <c r="H30" s="190" t="s">
        <v>1</v>
      </c>
      <c r="I30" s="77">
        <v>122.1</v>
      </c>
      <c r="J30" s="77">
        <v>122.1</v>
      </c>
      <c r="K30" s="186" t="s">
        <v>927</v>
      </c>
      <c r="L30" s="147">
        <v>1</v>
      </c>
      <c r="M30" s="200">
        <v>1</v>
      </c>
      <c r="N30" s="186" t="s">
        <v>1099</v>
      </c>
    </row>
    <row r="31" spans="1:14" s="94" customFormat="1" ht="56.25" customHeight="1" x14ac:dyDescent="0.2">
      <c r="A31" s="197" t="s">
        <v>123</v>
      </c>
      <c r="B31" s="197" t="s">
        <v>122</v>
      </c>
      <c r="C31" s="200">
        <v>13</v>
      </c>
      <c r="D31" s="203" t="s">
        <v>565</v>
      </c>
      <c r="E31" s="386" t="s">
        <v>155</v>
      </c>
      <c r="F31" s="387" t="s">
        <v>652</v>
      </c>
      <c r="G31" s="387" t="s">
        <v>648</v>
      </c>
      <c r="H31" s="203" t="s">
        <v>1</v>
      </c>
      <c r="I31" s="211">
        <v>15</v>
      </c>
      <c r="J31" s="211">
        <v>15</v>
      </c>
      <c r="K31" s="198" t="s">
        <v>529</v>
      </c>
      <c r="L31" s="200">
        <v>15</v>
      </c>
      <c r="M31" s="200">
        <v>15</v>
      </c>
      <c r="N31" s="198" t="s">
        <v>1154</v>
      </c>
    </row>
    <row r="32" spans="1:14" ht="42" customHeight="1" x14ac:dyDescent="0.2">
      <c r="A32" s="173" t="s">
        <v>123</v>
      </c>
      <c r="B32" s="173" t="s">
        <v>122</v>
      </c>
      <c r="C32" s="173" t="s">
        <v>2</v>
      </c>
      <c r="D32" s="176" t="s">
        <v>188</v>
      </c>
      <c r="E32" s="386" t="s">
        <v>155</v>
      </c>
      <c r="F32" s="387" t="s">
        <v>653</v>
      </c>
      <c r="G32" s="387" t="s">
        <v>654</v>
      </c>
      <c r="H32" s="180" t="s">
        <v>1</v>
      </c>
      <c r="I32" s="84">
        <v>3</v>
      </c>
      <c r="J32" s="84">
        <v>3</v>
      </c>
      <c r="K32" s="172" t="s">
        <v>45</v>
      </c>
      <c r="L32" s="193">
        <v>1</v>
      </c>
      <c r="M32" s="143">
        <v>1</v>
      </c>
      <c r="N32" s="172" t="s">
        <v>922</v>
      </c>
    </row>
    <row r="33" spans="1:14" s="94" customFormat="1" ht="74.25" customHeight="1" x14ac:dyDescent="0.2">
      <c r="A33" s="184" t="s">
        <v>123</v>
      </c>
      <c r="B33" s="184" t="s">
        <v>122</v>
      </c>
      <c r="C33" s="200">
        <v>15</v>
      </c>
      <c r="D33" s="190" t="s">
        <v>609</v>
      </c>
      <c r="E33" s="386" t="s">
        <v>155</v>
      </c>
      <c r="F33" s="387" t="s">
        <v>652</v>
      </c>
      <c r="G33" s="387" t="s">
        <v>648</v>
      </c>
      <c r="H33" s="190" t="s">
        <v>1</v>
      </c>
      <c r="I33" s="211">
        <v>49</v>
      </c>
      <c r="J33" s="211">
        <v>48.1</v>
      </c>
      <c r="K33" s="198" t="s">
        <v>610</v>
      </c>
      <c r="L33" s="197" t="s">
        <v>923</v>
      </c>
      <c r="M33" s="178" t="s">
        <v>924</v>
      </c>
      <c r="N33" s="141" t="s">
        <v>1100</v>
      </c>
    </row>
    <row r="34" spans="1:14" s="94" customFormat="1" ht="111.75" customHeight="1" x14ac:dyDescent="0.2">
      <c r="A34" s="184" t="s">
        <v>123</v>
      </c>
      <c r="B34" s="184" t="s">
        <v>122</v>
      </c>
      <c r="C34" s="184" t="s">
        <v>5</v>
      </c>
      <c r="D34" s="190" t="s">
        <v>620</v>
      </c>
      <c r="E34" s="386" t="s">
        <v>155</v>
      </c>
      <c r="F34" s="387" t="s">
        <v>652</v>
      </c>
      <c r="G34" s="387" t="s">
        <v>648</v>
      </c>
      <c r="H34" s="190" t="s">
        <v>1</v>
      </c>
      <c r="I34" s="77">
        <v>70</v>
      </c>
      <c r="J34" s="77">
        <v>70</v>
      </c>
      <c r="K34" s="186" t="s">
        <v>610</v>
      </c>
      <c r="L34" s="184" t="s">
        <v>925</v>
      </c>
      <c r="M34" s="184" t="s">
        <v>926</v>
      </c>
      <c r="N34" s="270" t="s">
        <v>1155</v>
      </c>
    </row>
    <row r="35" spans="1:14" s="94" customFormat="1" ht="58.5" customHeight="1" x14ac:dyDescent="0.2">
      <c r="A35" s="197" t="s">
        <v>123</v>
      </c>
      <c r="B35" s="197" t="s">
        <v>122</v>
      </c>
      <c r="C35" s="200">
        <v>17</v>
      </c>
      <c r="D35" s="203" t="s">
        <v>611</v>
      </c>
      <c r="E35" s="386" t="s">
        <v>155</v>
      </c>
      <c r="F35" s="387" t="s">
        <v>652</v>
      </c>
      <c r="G35" s="387" t="s">
        <v>648</v>
      </c>
      <c r="H35" s="203" t="s">
        <v>1</v>
      </c>
      <c r="I35" s="211">
        <v>53.3</v>
      </c>
      <c r="J35" s="211">
        <v>53.3</v>
      </c>
      <c r="K35" s="198" t="s">
        <v>612</v>
      </c>
      <c r="L35" s="197" t="s">
        <v>929</v>
      </c>
      <c r="M35" s="197" t="s">
        <v>16</v>
      </c>
      <c r="N35" s="186" t="s">
        <v>928</v>
      </c>
    </row>
    <row r="36" spans="1:14" s="94" customFormat="1" ht="53.25" customHeight="1" x14ac:dyDescent="0.2">
      <c r="A36" s="197" t="s">
        <v>123</v>
      </c>
      <c r="B36" s="197" t="s">
        <v>122</v>
      </c>
      <c r="C36" s="200">
        <v>18</v>
      </c>
      <c r="D36" s="198" t="s">
        <v>619</v>
      </c>
      <c r="E36" s="386" t="s">
        <v>155</v>
      </c>
      <c r="F36" s="387" t="s">
        <v>652</v>
      </c>
      <c r="G36" s="387" t="s">
        <v>648</v>
      </c>
      <c r="H36" s="190" t="s">
        <v>1</v>
      </c>
      <c r="I36" s="211">
        <v>3</v>
      </c>
      <c r="J36" s="211">
        <v>3</v>
      </c>
      <c r="K36" s="198" t="s">
        <v>613</v>
      </c>
      <c r="L36" s="197" t="s">
        <v>614</v>
      </c>
      <c r="M36" s="197" t="s">
        <v>614</v>
      </c>
      <c r="N36" s="198" t="s">
        <v>1156</v>
      </c>
    </row>
    <row r="37" spans="1:14" ht="15.75" customHeight="1" x14ac:dyDescent="0.2">
      <c r="A37" s="621" t="s">
        <v>123</v>
      </c>
      <c r="B37" s="604" t="s">
        <v>122</v>
      </c>
      <c r="C37" s="769" t="s">
        <v>116</v>
      </c>
      <c r="D37" s="769"/>
      <c r="E37" s="769"/>
      <c r="F37" s="769"/>
      <c r="G37" s="769"/>
      <c r="H37" s="769"/>
      <c r="I37" s="60">
        <f>SUM(I19:I36)</f>
        <v>657</v>
      </c>
      <c r="J37" s="60">
        <f>SUM(J19:J36)</f>
        <v>652.09999999999991</v>
      </c>
      <c r="K37" s="622"/>
      <c r="L37" s="614"/>
      <c r="M37" s="614"/>
      <c r="N37" s="622"/>
    </row>
    <row r="38" spans="1:14" ht="15.75" customHeight="1" x14ac:dyDescent="0.2">
      <c r="A38" s="621" t="s">
        <v>123</v>
      </c>
      <c r="B38" s="769" t="s">
        <v>92</v>
      </c>
      <c r="C38" s="769"/>
      <c r="D38" s="769"/>
      <c r="E38" s="769"/>
      <c r="F38" s="769"/>
      <c r="G38" s="769"/>
      <c r="H38" s="769"/>
      <c r="I38" s="60">
        <f t="shared" ref="I38:J38" si="1">+I37</f>
        <v>657</v>
      </c>
      <c r="J38" s="60">
        <f t="shared" si="1"/>
        <v>652.09999999999991</v>
      </c>
      <c r="K38" s="605"/>
      <c r="L38" s="606"/>
      <c r="M38" s="606"/>
      <c r="N38" s="605"/>
    </row>
    <row r="39" spans="1:14" ht="17.25" customHeight="1" x14ac:dyDescent="0.2">
      <c r="A39" s="196" t="s">
        <v>124</v>
      </c>
      <c r="B39" s="835" t="s">
        <v>23</v>
      </c>
      <c r="C39" s="835"/>
      <c r="D39" s="835"/>
      <c r="E39" s="835"/>
      <c r="F39" s="835"/>
      <c r="G39" s="835"/>
      <c r="H39" s="835"/>
      <c r="I39" s="835"/>
      <c r="J39" s="835"/>
      <c r="K39" s="835"/>
      <c r="L39" s="390"/>
      <c r="M39" s="43"/>
      <c r="N39" s="546"/>
    </row>
    <row r="40" spans="1:14" ht="15.75" customHeight="1" x14ac:dyDescent="0.2">
      <c r="A40" s="196" t="s">
        <v>124</v>
      </c>
      <c r="B40" s="196" t="s">
        <v>122</v>
      </c>
      <c r="C40" s="835" t="s">
        <v>284</v>
      </c>
      <c r="D40" s="835"/>
      <c r="E40" s="835"/>
      <c r="F40" s="835"/>
      <c r="G40" s="835"/>
      <c r="H40" s="835"/>
      <c r="I40" s="835"/>
      <c r="J40" s="835"/>
      <c r="K40" s="835"/>
      <c r="L40" s="390"/>
      <c r="M40" s="43"/>
      <c r="N40" s="546"/>
    </row>
    <row r="41" spans="1:14" s="62" customFormat="1" ht="84" customHeight="1" x14ac:dyDescent="0.2">
      <c r="A41" s="173" t="s">
        <v>124</v>
      </c>
      <c r="B41" s="173" t="s">
        <v>122</v>
      </c>
      <c r="C41" s="173" t="s">
        <v>124</v>
      </c>
      <c r="D41" s="172" t="s">
        <v>233</v>
      </c>
      <c r="E41" s="375">
        <v>1</v>
      </c>
      <c r="F41" s="380" t="s">
        <v>651</v>
      </c>
      <c r="G41" s="369" t="s">
        <v>627</v>
      </c>
      <c r="H41" s="172" t="s">
        <v>1</v>
      </c>
      <c r="I41" s="174">
        <v>3.4</v>
      </c>
      <c r="J41" s="174">
        <v>3.4</v>
      </c>
      <c r="K41" s="176" t="s">
        <v>221</v>
      </c>
      <c r="L41" s="173" t="s">
        <v>281</v>
      </c>
      <c r="M41" s="173" t="s">
        <v>281</v>
      </c>
      <c r="N41" s="176" t="s">
        <v>1101</v>
      </c>
    </row>
    <row r="42" spans="1:14" ht="30" customHeight="1" x14ac:dyDescent="0.2">
      <c r="A42" s="759" t="s">
        <v>124</v>
      </c>
      <c r="B42" s="759" t="s">
        <v>122</v>
      </c>
      <c r="C42" s="759" t="s">
        <v>125</v>
      </c>
      <c r="D42" s="836" t="s">
        <v>262</v>
      </c>
      <c r="E42" s="781">
        <v>1</v>
      </c>
      <c r="F42" s="784" t="s">
        <v>655</v>
      </c>
      <c r="G42" s="784" t="s">
        <v>644</v>
      </c>
      <c r="H42" s="172" t="s">
        <v>3</v>
      </c>
      <c r="I42" s="174">
        <v>5.5</v>
      </c>
      <c r="J42" s="174">
        <v>3.8</v>
      </c>
      <c r="K42" s="836" t="s">
        <v>345</v>
      </c>
      <c r="L42" s="830">
        <v>1562</v>
      </c>
      <c r="M42" s="830">
        <v>1653</v>
      </c>
      <c r="N42" s="843" t="s">
        <v>1102</v>
      </c>
    </row>
    <row r="43" spans="1:14" ht="28.5" customHeight="1" x14ac:dyDescent="0.2">
      <c r="A43" s="761"/>
      <c r="B43" s="761"/>
      <c r="C43" s="761"/>
      <c r="D43" s="837"/>
      <c r="E43" s="838"/>
      <c r="F43" s="839"/>
      <c r="G43" s="839"/>
      <c r="H43" s="172" t="s">
        <v>4</v>
      </c>
      <c r="I43" s="174">
        <v>1.1000000000000001</v>
      </c>
      <c r="J43" s="174">
        <v>0.8</v>
      </c>
      <c r="K43" s="837"/>
      <c r="L43" s="831"/>
      <c r="M43" s="831"/>
      <c r="N43" s="844"/>
    </row>
    <row r="44" spans="1:14" ht="18" customHeight="1" x14ac:dyDescent="0.2">
      <c r="A44" s="621" t="s">
        <v>124</v>
      </c>
      <c r="B44" s="591" t="s">
        <v>122</v>
      </c>
      <c r="C44" s="769" t="s">
        <v>102</v>
      </c>
      <c r="D44" s="769"/>
      <c r="E44" s="769"/>
      <c r="F44" s="769"/>
      <c r="G44" s="769"/>
      <c r="H44" s="769"/>
      <c r="I44" s="60">
        <f>SUM(I41:I43)</f>
        <v>10</v>
      </c>
      <c r="J44" s="60">
        <f>SUM(J41:J43)</f>
        <v>7.9999999999999991</v>
      </c>
      <c r="K44" s="616"/>
      <c r="L44" s="614"/>
      <c r="M44" s="614"/>
      <c r="N44" s="616"/>
    </row>
    <row r="45" spans="1:14" ht="18.75" customHeight="1" x14ac:dyDescent="0.2">
      <c r="A45" s="621" t="s">
        <v>124</v>
      </c>
      <c r="B45" s="769" t="s">
        <v>92</v>
      </c>
      <c r="C45" s="769"/>
      <c r="D45" s="769"/>
      <c r="E45" s="769"/>
      <c r="F45" s="769"/>
      <c r="G45" s="769"/>
      <c r="H45" s="769"/>
      <c r="I45" s="60">
        <f t="shared" ref="I45:J45" si="2">+I44</f>
        <v>10</v>
      </c>
      <c r="J45" s="60">
        <f t="shared" si="2"/>
        <v>7.9999999999999991</v>
      </c>
      <c r="K45" s="616"/>
      <c r="L45" s="614"/>
      <c r="M45" s="614"/>
      <c r="N45" s="616"/>
    </row>
    <row r="46" spans="1:14" s="115" customFormat="1" ht="20.25" customHeight="1" x14ac:dyDescent="0.25">
      <c r="A46" s="827" t="s">
        <v>118</v>
      </c>
      <c r="B46" s="828"/>
      <c r="C46" s="828"/>
      <c r="D46" s="828"/>
      <c r="E46" s="828"/>
      <c r="F46" s="828"/>
      <c r="G46" s="828"/>
      <c r="H46" s="829"/>
      <c r="I46" s="249">
        <f>+I45+I38+I16</f>
        <v>818.4</v>
      </c>
      <c r="J46" s="249">
        <f>+J45+J38+J16</f>
        <v>768.00999999999988</v>
      </c>
      <c r="K46" s="244"/>
      <c r="L46" s="239"/>
      <c r="M46" s="239"/>
      <c r="N46" s="244"/>
    </row>
    <row r="47" spans="1:14" ht="16.5" customHeight="1" x14ac:dyDescent="0.2">
      <c r="A47" s="818" t="s">
        <v>136</v>
      </c>
      <c r="B47" s="819"/>
      <c r="C47" s="819"/>
      <c r="D47" s="819"/>
      <c r="E47" s="819"/>
      <c r="F47" s="819"/>
      <c r="G47" s="819"/>
      <c r="H47" s="820"/>
      <c r="I47" s="720">
        <f>+I46-I48-I55</f>
        <v>2.3092638912203256E-14</v>
      </c>
      <c r="J47" s="720">
        <f>+J46-J48-J55</f>
        <v>-9.0594198809412774E-14</v>
      </c>
      <c r="K47" s="244"/>
      <c r="L47" s="239"/>
      <c r="M47" s="239"/>
      <c r="N47" s="244"/>
    </row>
    <row r="48" spans="1:14" ht="20.25" customHeight="1" x14ac:dyDescent="0.2">
      <c r="A48" s="832" t="s">
        <v>15</v>
      </c>
      <c r="B48" s="833"/>
      <c r="C48" s="833"/>
      <c r="D48" s="833"/>
      <c r="E48" s="833"/>
      <c r="F48" s="833"/>
      <c r="G48" s="833"/>
      <c r="H48" s="834"/>
      <c r="I48" s="126">
        <f t="shared" ref="I48:J48" si="3">SUM(I49:I54)</f>
        <v>811.8</v>
      </c>
      <c r="J48" s="126">
        <f t="shared" si="3"/>
        <v>763.41</v>
      </c>
      <c r="K48" s="244"/>
      <c r="L48" s="239"/>
      <c r="M48" s="239"/>
      <c r="N48" s="244"/>
    </row>
    <row r="49" spans="1:14" ht="15.75" customHeight="1" x14ac:dyDescent="0.2">
      <c r="A49" s="821" t="s">
        <v>168</v>
      </c>
      <c r="B49" s="822"/>
      <c r="C49" s="822"/>
      <c r="D49" s="822"/>
      <c r="E49" s="822"/>
      <c r="F49" s="822"/>
      <c r="G49" s="822"/>
      <c r="H49" s="823"/>
      <c r="I49" s="78">
        <f>+I41+I32+I28+I27+I26+I25+I23+I24+I22+I21+I19+I14+I31+I30+I29+I20+I36+I35+I34+I33</f>
        <v>661</v>
      </c>
      <c r="J49" s="78">
        <f>+J41+J32+J28+J27+J26+J25+J23+J24+J22+J21+J19+J14+J31+J30+J29+J20+J36+J35+J34+J33</f>
        <v>655.51</v>
      </c>
      <c r="K49" s="244">
        <f>+J49+J51+101.1</f>
        <v>862.91</v>
      </c>
      <c r="L49" s="391"/>
      <c r="M49" s="391"/>
      <c r="N49" s="244"/>
    </row>
    <row r="50" spans="1:14" ht="15.75" customHeight="1" x14ac:dyDescent="0.2">
      <c r="A50" s="821" t="s">
        <v>169</v>
      </c>
      <c r="B50" s="822"/>
      <c r="C50" s="822"/>
      <c r="D50" s="822"/>
      <c r="E50" s="822"/>
      <c r="F50" s="822"/>
      <c r="G50" s="822"/>
      <c r="H50" s="823"/>
      <c r="I50" s="79">
        <f>+I13</f>
        <v>1.8</v>
      </c>
      <c r="J50" s="79">
        <f>+J13</f>
        <v>1.6</v>
      </c>
      <c r="K50" s="244"/>
      <c r="L50" s="391"/>
      <c r="M50" s="391"/>
      <c r="N50" s="244"/>
    </row>
    <row r="51" spans="1:14" ht="12.75" x14ac:dyDescent="0.2">
      <c r="A51" s="821" t="s">
        <v>170</v>
      </c>
      <c r="B51" s="822"/>
      <c r="C51" s="822"/>
      <c r="D51" s="822"/>
      <c r="E51" s="822"/>
      <c r="F51" s="822"/>
      <c r="G51" s="822"/>
      <c r="H51" s="823"/>
      <c r="I51" s="79">
        <f>+I12</f>
        <v>149</v>
      </c>
      <c r="J51" s="79">
        <f>+J12</f>
        <v>106.3</v>
      </c>
      <c r="K51" s="244"/>
      <c r="L51" s="239"/>
      <c r="M51" s="239"/>
      <c r="N51" s="244"/>
    </row>
    <row r="52" spans="1:14" ht="12.75" x14ac:dyDescent="0.2">
      <c r="A52" s="821" t="s">
        <v>171</v>
      </c>
      <c r="B52" s="822"/>
      <c r="C52" s="822"/>
      <c r="D52" s="822"/>
      <c r="E52" s="822"/>
      <c r="F52" s="822"/>
      <c r="G52" s="822"/>
      <c r="H52" s="823"/>
      <c r="I52" s="79"/>
      <c r="J52" s="79"/>
      <c r="K52" s="244"/>
      <c r="L52" s="239"/>
      <c r="M52" s="239"/>
      <c r="N52" s="244"/>
    </row>
    <row r="53" spans="1:14" ht="12.75" x14ac:dyDescent="0.2">
      <c r="A53" s="821" t="s">
        <v>172</v>
      </c>
      <c r="B53" s="822"/>
      <c r="C53" s="822"/>
      <c r="D53" s="822"/>
      <c r="E53" s="822"/>
      <c r="F53" s="822"/>
      <c r="G53" s="822"/>
      <c r="H53" s="823"/>
      <c r="I53" s="79"/>
      <c r="J53" s="79"/>
      <c r="K53" s="244"/>
      <c r="L53" s="239"/>
      <c r="M53" s="239"/>
      <c r="N53" s="244"/>
    </row>
    <row r="54" spans="1:14" ht="12.75" x14ac:dyDescent="0.2">
      <c r="A54" s="821" t="s">
        <v>173</v>
      </c>
      <c r="B54" s="822"/>
      <c r="C54" s="822"/>
      <c r="D54" s="822"/>
      <c r="E54" s="822"/>
      <c r="F54" s="822"/>
      <c r="G54" s="822"/>
      <c r="H54" s="823"/>
      <c r="I54" s="79"/>
      <c r="J54" s="79"/>
      <c r="K54" s="244"/>
      <c r="L54" s="239"/>
      <c r="M54" s="239"/>
      <c r="N54" s="244"/>
    </row>
    <row r="55" spans="1:14" ht="16.5" customHeight="1" x14ac:dyDescent="0.2">
      <c r="A55" s="824" t="s">
        <v>14</v>
      </c>
      <c r="B55" s="825"/>
      <c r="C55" s="825"/>
      <c r="D55" s="825"/>
      <c r="E55" s="825"/>
      <c r="F55" s="825"/>
      <c r="G55" s="825"/>
      <c r="H55" s="826"/>
      <c r="I55" s="126">
        <f t="shared" ref="I55:J55" si="4">SUM(I56:I59)</f>
        <v>6.6</v>
      </c>
      <c r="J55" s="126">
        <f t="shared" si="4"/>
        <v>4.5999999999999996</v>
      </c>
      <c r="K55" s="244"/>
      <c r="L55" s="239"/>
      <c r="M55" s="239"/>
      <c r="N55" s="244"/>
    </row>
    <row r="56" spans="1:14" ht="12.75" x14ac:dyDescent="0.2">
      <c r="A56" s="821" t="s">
        <v>174</v>
      </c>
      <c r="B56" s="822"/>
      <c r="C56" s="822"/>
      <c r="D56" s="822"/>
      <c r="E56" s="822"/>
      <c r="F56" s="822"/>
      <c r="G56" s="822"/>
      <c r="H56" s="823"/>
      <c r="I56" s="79">
        <f>+I42</f>
        <v>5.5</v>
      </c>
      <c r="J56" s="79">
        <f>+J42</f>
        <v>3.8</v>
      </c>
      <c r="K56" s="244"/>
      <c r="L56" s="239"/>
      <c r="M56" s="239"/>
      <c r="N56" s="244"/>
    </row>
    <row r="57" spans="1:14" ht="12.75" x14ac:dyDescent="0.2">
      <c r="A57" s="821" t="s">
        <v>175</v>
      </c>
      <c r="B57" s="822"/>
      <c r="C57" s="822"/>
      <c r="D57" s="822"/>
      <c r="E57" s="822"/>
      <c r="F57" s="822"/>
      <c r="G57" s="822"/>
      <c r="H57" s="823"/>
      <c r="I57" s="79">
        <f>+I43</f>
        <v>1.1000000000000001</v>
      </c>
      <c r="J57" s="79">
        <f>+J43</f>
        <v>0.8</v>
      </c>
      <c r="K57" s="244"/>
      <c r="L57" s="239"/>
      <c r="M57" s="239"/>
      <c r="N57" s="244"/>
    </row>
    <row r="58" spans="1:14" ht="12.75" x14ac:dyDescent="0.2">
      <c r="A58" s="821" t="s">
        <v>176</v>
      </c>
      <c r="B58" s="822"/>
      <c r="C58" s="822"/>
      <c r="D58" s="822"/>
      <c r="E58" s="822"/>
      <c r="F58" s="822"/>
      <c r="G58" s="822"/>
      <c r="H58" s="823"/>
      <c r="I58" s="79"/>
      <c r="J58" s="79"/>
      <c r="K58" s="244"/>
      <c r="L58" s="239"/>
      <c r="M58" s="239"/>
      <c r="N58" s="244"/>
    </row>
    <row r="59" spans="1:14" ht="12.75" x14ac:dyDescent="0.2">
      <c r="A59" s="821" t="s">
        <v>177</v>
      </c>
      <c r="B59" s="822"/>
      <c r="C59" s="822"/>
      <c r="D59" s="822"/>
      <c r="E59" s="822"/>
      <c r="F59" s="822"/>
      <c r="G59" s="822"/>
      <c r="H59" s="823"/>
      <c r="I59" s="79"/>
      <c r="J59" s="79"/>
      <c r="K59" s="244"/>
      <c r="L59" s="239"/>
      <c r="M59" s="239"/>
      <c r="N59" s="244"/>
    </row>
    <row r="60" spans="1:14" s="246" customFormat="1" ht="15" customHeight="1" x14ac:dyDescent="0.2">
      <c r="A60" s="789"/>
      <c r="B60" s="789"/>
      <c r="C60" s="789"/>
      <c r="D60" s="789"/>
      <c r="E60" s="789"/>
      <c r="F60" s="789"/>
      <c r="G60" s="789"/>
      <c r="H60" s="789"/>
      <c r="I60" s="789"/>
      <c r="J60" s="542"/>
      <c r="L60" s="392"/>
      <c r="M60" s="392"/>
    </row>
  </sheetData>
  <mergeCells count="57">
    <mergeCell ref="N5:N8"/>
    <mergeCell ref="N42:N43"/>
    <mergeCell ref="K4:N4"/>
    <mergeCell ref="L5:L8"/>
    <mergeCell ref="M5:M8"/>
    <mergeCell ref="M42:M43"/>
    <mergeCell ref="B17:K17"/>
    <mergeCell ref="A9:K9"/>
    <mergeCell ref="B10:K10"/>
    <mergeCell ref="B39:K39"/>
    <mergeCell ref="C37:H37"/>
    <mergeCell ref="B38:H38"/>
    <mergeCell ref="C15:H15"/>
    <mergeCell ref="B16:H16"/>
    <mergeCell ref="C18:K18"/>
    <mergeCell ref="C11:K11"/>
    <mergeCell ref="H1:M1"/>
    <mergeCell ref="A2:M2"/>
    <mergeCell ref="H4:H8"/>
    <mergeCell ref="B4:B8"/>
    <mergeCell ref="K5:K8"/>
    <mergeCell ref="F4:F8"/>
    <mergeCell ref="D4:D8"/>
    <mergeCell ref="A4:A8"/>
    <mergeCell ref="G4:G8"/>
    <mergeCell ref="C4:C8"/>
    <mergeCell ref="J4:J8"/>
    <mergeCell ref="K3:M3"/>
    <mergeCell ref="E4:E8"/>
    <mergeCell ref="I4:I8"/>
    <mergeCell ref="L42:L43"/>
    <mergeCell ref="A48:H48"/>
    <mergeCell ref="C40:K40"/>
    <mergeCell ref="C42:C43"/>
    <mergeCell ref="B42:B43"/>
    <mergeCell ref="D42:D43"/>
    <mergeCell ref="K42:K43"/>
    <mergeCell ref="A42:A43"/>
    <mergeCell ref="E42:E43"/>
    <mergeCell ref="F42:F43"/>
    <mergeCell ref="G42:G43"/>
    <mergeCell ref="A60:I60"/>
    <mergeCell ref="C44:H44"/>
    <mergeCell ref="A47:H47"/>
    <mergeCell ref="A57:H57"/>
    <mergeCell ref="A59:H59"/>
    <mergeCell ref="A53:H53"/>
    <mergeCell ref="A52:H52"/>
    <mergeCell ref="A58:H58"/>
    <mergeCell ref="A54:H54"/>
    <mergeCell ref="A55:H55"/>
    <mergeCell ref="A56:H56"/>
    <mergeCell ref="B45:H45"/>
    <mergeCell ref="A50:H50"/>
    <mergeCell ref="A49:H49"/>
    <mergeCell ref="A51:H51"/>
    <mergeCell ref="A46:H46"/>
  </mergeCells>
  <phoneticPr fontId="15" type="noConversion"/>
  <pageMargins left="0.19685039370078741" right="0.19685039370078741" top="0.51181102362204722" bottom="0.19685039370078741" header="0" footer="0"/>
  <pageSetup paperSize="9" scale="6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pageSetUpPr fitToPage="1"/>
  </sheetPr>
  <dimension ref="A1:AE95"/>
  <sheetViews>
    <sheetView topLeftCell="B1" zoomScale="70" zoomScaleNormal="70" workbookViewId="0">
      <pane ySplit="7" topLeftCell="A67" activePane="bottomLeft" state="frozen"/>
      <selection activeCell="F27" sqref="F27"/>
      <selection pane="bottomLeft" activeCell="B3" sqref="A3:N88"/>
    </sheetView>
  </sheetViews>
  <sheetFormatPr defaultColWidth="9.140625" defaultRowHeight="12.75" x14ac:dyDescent="0.2"/>
  <cols>
    <col min="1" max="1" width="3.140625" style="125" customWidth="1"/>
    <col min="2" max="2" width="3.42578125" style="125" customWidth="1"/>
    <col min="3" max="3" width="3.28515625" style="125" customWidth="1"/>
    <col min="4" max="4" width="39.7109375" style="310" customWidth="1"/>
    <col min="5" max="5" width="4.85546875" style="310" customWidth="1"/>
    <col min="6" max="6" width="36.7109375" style="310" customWidth="1"/>
    <col min="7" max="7" width="25.140625" style="310" customWidth="1"/>
    <col min="8" max="8" width="8.7109375" style="310" customWidth="1"/>
    <col min="9" max="10" width="12" style="311" customWidth="1"/>
    <col min="11" max="11" width="32.42578125" style="245" customWidth="1"/>
    <col min="12" max="12" width="6.85546875" style="411" customWidth="1"/>
    <col min="13" max="13" width="8.85546875" style="411" customWidth="1"/>
    <col min="14" max="14" width="37.5703125" style="245" customWidth="1"/>
    <col min="15" max="16384" width="9.140625" style="150"/>
  </cols>
  <sheetData>
    <row r="1" spans="1:31" s="7" customFormat="1" ht="84" hidden="1" customHeight="1" x14ac:dyDescent="0.2">
      <c r="A1" s="506"/>
      <c r="B1" s="506"/>
      <c r="C1" s="506"/>
      <c r="D1" s="506"/>
      <c r="E1" s="506"/>
      <c r="F1" s="506"/>
      <c r="G1" s="506"/>
      <c r="H1" s="840" t="s">
        <v>890</v>
      </c>
      <c r="I1" s="840"/>
      <c r="J1" s="840"/>
      <c r="K1" s="840"/>
      <c r="L1" s="840"/>
    </row>
    <row r="2" spans="1:31" s="7" customFormat="1" ht="15.75" hidden="1" customHeight="1" x14ac:dyDescent="0.2">
      <c r="A2" s="250"/>
      <c r="B2" s="250"/>
      <c r="C2" s="250"/>
      <c r="D2" s="64"/>
      <c r="E2" s="64"/>
      <c r="F2" s="64"/>
      <c r="G2" s="64"/>
      <c r="H2" s="296"/>
      <c r="I2" s="83"/>
      <c r="J2" s="83"/>
      <c r="K2" s="295"/>
      <c r="L2" s="295"/>
      <c r="M2" s="295"/>
      <c r="N2" s="295"/>
    </row>
    <row r="3" spans="1:31" s="152" customFormat="1" ht="19.5" customHeight="1" x14ac:dyDescent="0.2">
      <c r="A3" s="805" t="s">
        <v>111</v>
      </c>
      <c r="B3" s="805" t="s">
        <v>112</v>
      </c>
      <c r="C3" s="805" t="s">
        <v>113</v>
      </c>
      <c r="D3" s="807" t="s">
        <v>114</v>
      </c>
      <c r="E3" s="809" t="s">
        <v>621</v>
      </c>
      <c r="F3" s="808" t="s">
        <v>622</v>
      </c>
      <c r="G3" s="808" t="s">
        <v>623</v>
      </c>
      <c r="H3" s="805" t="s">
        <v>110</v>
      </c>
      <c r="I3" s="804" t="s">
        <v>625</v>
      </c>
      <c r="J3" s="800" t="s">
        <v>1092</v>
      </c>
      <c r="K3" s="801" t="s">
        <v>624</v>
      </c>
      <c r="L3" s="802"/>
      <c r="M3" s="802"/>
      <c r="N3" s="803"/>
      <c r="O3" s="151"/>
      <c r="P3" s="151"/>
      <c r="Q3" s="151"/>
      <c r="R3" s="151"/>
      <c r="S3" s="151"/>
      <c r="T3" s="151"/>
      <c r="U3" s="151"/>
      <c r="V3" s="151"/>
      <c r="W3" s="151"/>
      <c r="X3" s="151"/>
      <c r="Y3" s="151"/>
      <c r="Z3" s="151"/>
      <c r="AA3" s="151"/>
      <c r="AB3" s="151"/>
      <c r="AC3" s="151"/>
      <c r="AD3" s="151"/>
      <c r="AE3" s="151"/>
    </row>
    <row r="4" spans="1:31" s="152" customFormat="1" ht="18.75" customHeight="1" x14ac:dyDescent="0.2">
      <c r="A4" s="805"/>
      <c r="B4" s="805"/>
      <c r="C4" s="805"/>
      <c r="D4" s="807"/>
      <c r="E4" s="809"/>
      <c r="F4" s="808"/>
      <c r="G4" s="808"/>
      <c r="H4" s="805"/>
      <c r="I4" s="804"/>
      <c r="J4" s="800"/>
      <c r="K4" s="800" t="s">
        <v>115</v>
      </c>
      <c r="L4" s="874" t="s">
        <v>896</v>
      </c>
      <c r="M4" s="814" t="s">
        <v>897</v>
      </c>
      <c r="N4" s="813" t="s">
        <v>898</v>
      </c>
      <c r="O4" s="151"/>
      <c r="P4" s="151"/>
      <c r="Q4" s="151"/>
      <c r="R4" s="151"/>
      <c r="S4" s="151"/>
      <c r="T4" s="151"/>
      <c r="U4" s="151"/>
      <c r="V4" s="151"/>
      <c r="W4" s="151"/>
      <c r="X4" s="151"/>
      <c r="Y4" s="151"/>
      <c r="Z4" s="151"/>
      <c r="AA4" s="151"/>
      <c r="AB4" s="151"/>
      <c r="AC4" s="151"/>
      <c r="AD4" s="151"/>
      <c r="AE4" s="151"/>
    </row>
    <row r="5" spans="1:31" s="152" customFormat="1" ht="15" customHeight="1" x14ac:dyDescent="0.2">
      <c r="A5" s="805"/>
      <c r="B5" s="805"/>
      <c r="C5" s="805"/>
      <c r="D5" s="807"/>
      <c r="E5" s="809"/>
      <c r="F5" s="808"/>
      <c r="G5" s="808"/>
      <c r="H5" s="805"/>
      <c r="I5" s="804"/>
      <c r="J5" s="800"/>
      <c r="K5" s="800"/>
      <c r="L5" s="874"/>
      <c r="M5" s="814"/>
      <c r="N5" s="813"/>
      <c r="O5" s="151"/>
      <c r="P5" s="151"/>
      <c r="Q5" s="151"/>
      <c r="R5" s="151"/>
      <c r="S5" s="151"/>
      <c r="T5" s="151"/>
      <c r="U5" s="151"/>
      <c r="V5" s="151"/>
      <c r="W5" s="151"/>
      <c r="X5" s="151"/>
      <c r="Y5" s="151"/>
      <c r="Z5" s="151"/>
      <c r="AA5" s="151"/>
      <c r="AB5" s="151"/>
      <c r="AC5" s="151"/>
      <c r="AD5" s="151"/>
      <c r="AE5" s="151"/>
    </row>
    <row r="6" spans="1:31" s="152" customFormat="1" ht="36" customHeight="1" x14ac:dyDescent="0.2">
      <c r="A6" s="805"/>
      <c r="B6" s="805"/>
      <c r="C6" s="805"/>
      <c r="D6" s="807"/>
      <c r="E6" s="809"/>
      <c r="F6" s="808"/>
      <c r="G6" s="808"/>
      <c r="H6" s="805"/>
      <c r="I6" s="804"/>
      <c r="J6" s="800"/>
      <c r="K6" s="800"/>
      <c r="L6" s="874"/>
      <c r="M6" s="814"/>
      <c r="N6" s="813"/>
      <c r="O6" s="151"/>
      <c r="P6" s="151"/>
      <c r="Q6" s="151"/>
      <c r="R6" s="151"/>
      <c r="S6" s="151"/>
      <c r="T6" s="151"/>
      <c r="U6" s="151"/>
      <c r="V6" s="151"/>
      <c r="W6" s="151"/>
      <c r="X6" s="151"/>
      <c r="Y6" s="151"/>
      <c r="Z6" s="151"/>
      <c r="AA6" s="151"/>
      <c r="AB6" s="151"/>
      <c r="AC6" s="151"/>
      <c r="AD6" s="151"/>
      <c r="AE6" s="151"/>
    </row>
    <row r="7" spans="1:31" s="152" customFormat="1" ht="50.25" customHeight="1" x14ac:dyDescent="0.2">
      <c r="A7" s="805"/>
      <c r="B7" s="805"/>
      <c r="C7" s="805"/>
      <c r="D7" s="807"/>
      <c r="E7" s="809"/>
      <c r="F7" s="808"/>
      <c r="G7" s="808"/>
      <c r="H7" s="805"/>
      <c r="I7" s="804"/>
      <c r="J7" s="800"/>
      <c r="K7" s="800"/>
      <c r="L7" s="874"/>
      <c r="M7" s="814"/>
      <c r="N7" s="813"/>
      <c r="O7" s="151"/>
      <c r="P7" s="151"/>
      <c r="Q7" s="151"/>
      <c r="R7" s="151"/>
      <c r="S7" s="151"/>
      <c r="T7" s="151"/>
      <c r="U7" s="151"/>
      <c r="V7" s="151"/>
      <c r="W7" s="151"/>
      <c r="X7" s="151"/>
      <c r="Y7" s="151"/>
      <c r="Z7" s="151"/>
      <c r="AA7" s="151"/>
      <c r="AB7" s="151"/>
      <c r="AC7" s="151"/>
      <c r="AD7" s="151"/>
      <c r="AE7" s="151"/>
    </row>
    <row r="8" spans="1:31" s="151" customFormat="1" ht="31.5" customHeight="1" x14ac:dyDescent="0.2">
      <c r="A8" s="903" t="s">
        <v>210</v>
      </c>
      <c r="B8" s="903"/>
      <c r="C8" s="903"/>
      <c r="D8" s="903"/>
      <c r="E8" s="903"/>
      <c r="F8" s="903"/>
      <c r="G8" s="903"/>
      <c r="H8" s="903"/>
      <c r="I8" s="903"/>
      <c r="J8" s="903"/>
      <c r="K8" s="903"/>
      <c r="L8" s="547"/>
      <c r="M8" s="389"/>
      <c r="N8" s="559"/>
    </row>
    <row r="9" spans="1:31" s="151" customFormat="1" ht="16.5" customHeight="1" x14ac:dyDescent="0.2">
      <c r="A9" s="75" t="s">
        <v>122</v>
      </c>
      <c r="B9" s="871" t="s">
        <v>334</v>
      </c>
      <c r="C9" s="871"/>
      <c r="D9" s="871"/>
      <c r="E9" s="871"/>
      <c r="F9" s="871"/>
      <c r="G9" s="871"/>
      <c r="H9" s="871"/>
      <c r="I9" s="871"/>
      <c r="J9" s="871"/>
      <c r="K9" s="871"/>
      <c r="L9" s="548"/>
      <c r="M9" s="390"/>
      <c r="N9" s="152"/>
    </row>
    <row r="10" spans="1:31" s="151" customFormat="1" ht="16.5" customHeight="1" x14ac:dyDescent="0.2">
      <c r="A10" s="75" t="s">
        <v>122</v>
      </c>
      <c r="B10" s="185" t="s">
        <v>122</v>
      </c>
      <c r="C10" s="871" t="s">
        <v>47</v>
      </c>
      <c r="D10" s="871"/>
      <c r="E10" s="871"/>
      <c r="F10" s="871"/>
      <c r="G10" s="871"/>
      <c r="H10" s="871"/>
      <c r="I10" s="871"/>
      <c r="J10" s="871"/>
      <c r="K10" s="871"/>
      <c r="L10" s="548"/>
      <c r="M10" s="390"/>
      <c r="N10" s="152"/>
    </row>
    <row r="11" spans="1:31" ht="69.75" customHeight="1" x14ac:dyDescent="0.2">
      <c r="A11" s="847" t="s">
        <v>122</v>
      </c>
      <c r="B11" s="847" t="s">
        <v>122</v>
      </c>
      <c r="C11" s="847" t="s">
        <v>122</v>
      </c>
      <c r="D11" s="872" t="s">
        <v>543</v>
      </c>
      <c r="E11" s="853" t="s">
        <v>155</v>
      </c>
      <c r="F11" s="851" t="s">
        <v>656</v>
      </c>
      <c r="G11" s="851" t="s">
        <v>650</v>
      </c>
      <c r="H11" s="142" t="s">
        <v>13</v>
      </c>
      <c r="I11" s="297">
        <v>5</v>
      </c>
      <c r="J11" s="297">
        <v>4.5</v>
      </c>
      <c r="K11" s="848" t="s">
        <v>462</v>
      </c>
      <c r="L11" s="846" t="s">
        <v>542</v>
      </c>
      <c r="M11" s="780" t="s">
        <v>930</v>
      </c>
      <c r="N11" s="848" t="s">
        <v>1107</v>
      </c>
    </row>
    <row r="12" spans="1:31" ht="59.25" customHeight="1" x14ac:dyDescent="0.2">
      <c r="A12" s="847"/>
      <c r="B12" s="847"/>
      <c r="C12" s="847"/>
      <c r="D12" s="872"/>
      <c r="E12" s="854"/>
      <c r="F12" s="852"/>
      <c r="G12" s="852"/>
      <c r="H12" s="142" t="s">
        <v>1</v>
      </c>
      <c r="I12" s="297">
        <v>322</v>
      </c>
      <c r="J12" s="297">
        <v>113.3</v>
      </c>
      <c r="K12" s="848"/>
      <c r="L12" s="846"/>
      <c r="M12" s="780"/>
      <c r="N12" s="848"/>
    </row>
    <row r="13" spans="1:31" ht="31.5" customHeight="1" x14ac:dyDescent="0.2">
      <c r="A13" s="847" t="s">
        <v>122</v>
      </c>
      <c r="B13" s="847" t="s">
        <v>122</v>
      </c>
      <c r="C13" s="847" t="s">
        <v>123</v>
      </c>
      <c r="D13" s="848" t="s">
        <v>89</v>
      </c>
      <c r="E13" s="853" t="s">
        <v>155</v>
      </c>
      <c r="F13" s="851" t="s">
        <v>657</v>
      </c>
      <c r="G13" s="873" t="s">
        <v>658</v>
      </c>
      <c r="H13" s="848" t="s">
        <v>13</v>
      </c>
      <c r="I13" s="869">
        <v>924.2</v>
      </c>
      <c r="J13" s="869">
        <v>904.4</v>
      </c>
      <c r="K13" s="145" t="s">
        <v>103</v>
      </c>
      <c r="L13" s="550">
        <v>2140</v>
      </c>
      <c r="M13" s="193">
        <v>2082</v>
      </c>
      <c r="N13" s="836" t="s">
        <v>1157</v>
      </c>
    </row>
    <row r="14" spans="1:31" ht="35.25" customHeight="1" x14ac:dyDescent="0.2">
      <c r="A14" s="847"/>
      <c r="B14" s="847"/>
      <c r="C14" s="847"/>
      <c r="D14" s="848"/>
      <c r="E14" s="854"/>
      <c r="F14" s="852"/>
      <c r="G14" s="873"/>
      <c r="H14" s="848"/>
      <c r="I14" s="870"/>
      <c r="J14" s="870"/>
      <c r="K14" s="145" t="s">
        <v>463</v>
      </c>
      <c r="L14" s="550">
        <v>1320</v>
      </c>
      <c r="M14" s="193">
        <v>1270</v>
      </c>
      <c r="N14" s="837"/>
    </row>
    <row r="15" spans="1:31" ht="43.5" customHeight="1" x14ac:dyDescent="0.2">
      <c r="A15" s="134" t="s">
        <v>122</v>
      </c>
      <c r="B15" s="132" t="s">
        <v>122</v>
      </c>
      <c r="C15" s="208" t="s">
        <v>124</v>
      </c>
      <c r="D15" s="194" t="s">
        <v>49</v>
      </c>
      <c r="E15" s="386" t="s">
        <v>155</v>
      </c>
      <c r="F15" s="394" t="s">
        <v>687</v>
      </c>
      <c r="G15" s="367" t="s">
        <v>626</v>
      </c>
      <c r="H15" s="18" t="s">
        <v>1</v>
      </c>
      <c r="I15" s="174">
        <v>94</v>
      </c>
      <c r="J15" s="174">
        <v>85.8</v>
      </c>
      <c r="K15" s="534" t="s">
        <v>465</v>
      </c>
      <c r="L15" s="687" t="s">
        <v>544</v>
      </c>
      <c r="M15" s="184" t="s">
        <v>1050</v>
      </c>
      <c r="N15" s="534" t="s">
        <v>1051</v>
      </c>
    </row>
    <row r="16" spans="1:31" ht="43.5" customHeight="1" x14ac:dyDescent="0.2">
      <c r="A16" s="134" t="s">
        <v>122</v>
      </c>
      <c r="B16" s="132" t="s">
        <v>122</v>
      </c>
      <c r="C16" s="208" t="s">
        <v>125</v>
      </c>
      <c r="D16" s="194" t="s">
        <v>50</v>
      </c>
      <c r="E16" s="386" t="s">
        <v>155</v>
      </c>
      <c r="F16" s="394" t="s">
        <v>659</v>
      </c>
      <c r="G16" s="367" t="s">
        <v>660</v>
      </c>
      <c r="H16" s="18" t="s">
        <v>1</v>
      </c>
      <c r="I16" s="174">
        <v>240</v>
      </c>
      <c r="J16" s="174">
        <v>207.7</v>
      </c>
      <c r="K16" s="145" t="s">
        <v>103</v>
      </c>
      <c r="L16" s="550">
        <v>2140</v>
      </c>
      <c r="M16" s="193">
        <v>2082</v>
      </c>
      <c r="N16" s="145" t="s">
        <v>1158</v>
      </c>
    </row>
    <row r="17" spans="1:14" ht="28.5" customHeight="1" x14ac:dyDescent="0.2">
      <c r="A17" s="859" t="s">
        <v>122</v>
      </c>
      <c r="B17" s="859" t="s">
        <v>122</v>
      </c>
      <c r="C17" s="857" t="s">
        <v>126</v>
      </c>
      <c r="D17" s="855" t="s">
        <v>461</v>
      </c>
      <c r="E17" s="853" t="s">
        <v>155</v>
      </c>
      <c r="F17" s="851" t="s">
        <v>661</v>
      </c>
      <c r="G17" s="851" t="s">
        <v>650</v>
      </c>
      <c r="H17" s="180" t="s">
        <v>4</v>
      </c>
      <c r="I17" s="174">
        <v>3144</v>
      </c>
      <c r="J17" s="174">
        <v>3795.8</v>
      </c>
      <c r="K17" s="886" t="s">
        <v>466</v>
      </c>
      <c r="L17" s="884">
        <v>1456</v>
      </c>
      <c r="M17" s="764">
        <v>1985</v>
      </c>
      <c r="N17" s="907" t="s">
        <v>1159</v>
      </c>
    </row>
    <row r="18" spans="1:14" ht="29.25" customHeight="1" x14ac:dyDescent="0.2">
      <c r="A18" s="860"/>
      <c r="B18" s="860"/>
      <c r="C18" s="858"/>
      <c r="D18" s="856"/>
      <c r="E18" s="854"/>
      <c r="F18" s="852"/>
      <c r="G18" s="852"/>
      <c r="H18" s="180" t="s">
        <v>13</v>
      </c>
      <c r="I18" s="174">
        <v>0.1</v>
      </c>
      <c r="J18" s="174">
        <v>0.1</v>
      </c>
      <c r="K18" s="887"/>
      <c r="L18" s="885"/>
      <c r="M18" s="764"/>
      <c r="N18" s="907"/>
    </row>
    <row r="19" spans="1:14" ht="36.75" customHeight="1" x14ac:dyDescent="0.2">
      <c r="A19" s="134" t="s">
        <v>122</v>
      </c>
      <c r="B19" s="132" t="s">
        <v>122</v>
      </c>
      <c r="C19" s="208" t="s">
        <v>127</v>
      </c>
      <c r="D19" s="194" t="s">
        <v>19</v>
      </c>
      <c r="E19" s="386" t="s">
        <v>155</v>
      </c>
      <c r="F19" s="394" t="s">
        <v>662</v>
      </c>
      <c r="G19" s="387" t="s">
        <v>650</v>
      </c>
      <c r="H19" s="180" t="s">
        <v>4</v>
      </c>
      <c r="I19" s="174">
        <v>11433.2</v>
      </c>
      <c r="J19" s="174">
        <v>11701.3</v>
      </c>
      <c r="K19" s="118" t="s">
        <v>467</v>
      </c>
      <c r="L19" s="550">
        <v>11500</v>
      </c>
      <c r="M19" s="193">
        <v>8705</v>
      </c>
      <c r="N19" s="118" t="s">
        <v>1160</v>
      </c>
    </row>
    <row r="20" spans="1:14" ht="45" customHeight="1" x14ac:dyDescent="0.2">
      <c r="A20" s="134" t="s">
        <v>122</v>
      </c>
      <c r="B20" s="134" t="s">
        <v>122</v>
      </c>
      <c r="C20" s="209" t="s">
        <v>128</v>
      </c>
      <c r="D20" s="194" t="s">
        <v>25</v>
      </c>
      <c r="E20" s="386" t="s">
        <v>155</v>
      </c>
      <c r="F20" s="387" t="s">
        <v>663</v>
      </c>
      <c r="G20" s="363" t="s">
        <v>650</v>
      </c>
      <c r="H20" s="176" t="s">
        <v>4</v>
      </c>
      <c r="I20" s="174">
        <v>8.1</v>
      </c>
      <c r="J20" s="174">
        <v>0</v>
      </c>
      <c r="K20" s="140" t="s">
        <v>470</v>
      </c>
      <c r="L20" s="552">
        <v>2</v>
      </c>
      <c r="M20" s="229">
        <v>0</v>
      </c>
      <c r="N20" s="599" t="s">
        <v>934</v>
      </c>
    </row>
    <row r="21" spans="1:14" ht="82.5" customHeight="1" x14ac:dyDescent="0.2">
      <c r="A21" s="134" t="s">
        <v>122</v>
      </c>
      <c r="B21" s="134" t="s">
        <v>122</v>
      </c>
      <c r="C21" s="209" t="s">
        <v>129</v>
      </c>
      <c r="D21" s="194" t="s">
        <v>138</v>
      </c>
      <c r="E21" s="372" t="s">
        <v>155</v>
      </c>
      <c r="F21" s="367" t="s">
        <v>664</v>
      </c>
      <c r="G21" s="363" t="s">
        <v>650</v>
      </c>
      <c r="H21" s="194" t="s">
        <v>13</v>
      </c>
      <c r="I21" s="174">
        <v>13.1</v>
      </c>
      <c r="J21" s="174">
        <v>9</v>
      </c>
      <c r="K21" s="534" t="s">
        <v>1161</v>
      </c>
      <c r="L21" s="553">
        <v>10</v>
      </c>
      <c r="M21" s="595">
        <v>30</v>
      </c>
      <c r="N21" s="534" t="s">
        <v>1081</v>
      </c>
    </row>
    <row r="22" spans="1:14" ht="48" customHeight="1" x14ac:dyDescent="0.2">
      <c r="A22" s="191" t="s">
        <v>122</v>
      </c>
      <c r="B22" s="191" t="s">
        <v>122</v>
      </c>
      <c r="C22" s="191" t="s">
        <v>130</v>
      </c>
      <c r="D22" s="176" t="s">
        <v>471</v>
      </c>
      <c r="E22" s="372" t="s">
        <v>155</v>
      </c>
      <c r="F22" s="367" t="s">
        <v>631</v>
      </c>
      <c r="G22" s="363" t="s">
        <v>660</v>
      </c>
      <c r="H22" s="299" t="s">
        <v>13</v>
      </c>
      <c r="I22" s="300">
        <v>281.89999999999998</v>
      </c>
      <c r="J22" s="300">
        <v>279.10000000000002</v>
      </c>
      <c r="K22" s="140" t="s">
        <v>449</v>
      </c>
      <c r="L22" s="552">
        <v>100</v>
      </c>
      <c r="M22" s="229">
        <v>100</v>
      </c>
      <c r="N22" s="146" t="s">
        <v>1103</v>
      </c>
    </row>
    <row r="23" spans="1:14" ht="89.25" customHeight="1" x14ac:dyDescent="0.2">
      <c r="A23" s="191" t="s">
        <v>122</v>
      </c>
      <c r="B23" s="191" t="s">
        <v>122</v>
      </c>
      <c r="C23" s="191" t="s">
        <v>131</v>
      </c>
      <c r="D23" s="191" t="s">
        <v>880</v>
      </c>
      <c r="E23" s="439" t="s">
        <v>155</v>
      </c>
      <c r="F23" s="283" t="s">
        <v>631</v>
      </c>
      <c r="G23" s="220" t="s">
        <v>660</v>
      </c>
      <c r="H23" s="532" t="s">
        <v>13</v>
      </c>
      <c r="I23" s="533">
        <v>194.9</v>
      </c>
      <c r="J23" s="533">
        <v>193.4</v>
      </c>
      <c r="K23" s="534" t="s">
        <v>449</v>
      </c>
      <c r="L23" s="553">
        <v>100</v>
      </c>
      <c r="M23" s="595">
        <v>100</v>
      </c>
      <c r="N23" s="146" t="s">
        <v>1103</v>
      </c>
    </row>
    <row r="24" spans="1:14" ht="73.5" customHeight="1" x14ac:dyDescent="0.2">
      <c r="A24" s="191" t="s">
        <v>122</v>
      </c>
      <c r="B24" s="191" t="s">
        <v>122</v>
      </c>
      <c r="C24" s="191" t="s">
        <v>132</v>
      </c>
      <c r="D24" s="176" t="s">
        <v>460</v>
      </c>
      <c r="E24" s="372" t="s">
        <v>155</v>
      </c>
      <c r="F24" s="367" t="s">
        <v>631</v>
      </c>
      <c r="G24" s="363" t="s">
        <v>673</v>
      </c>
      <c r="H24" s="299" t="s">
        <v>13</v>
      </c>
      <c r="I24" s="300">
        <v>2.6</v>
      </c>
      <c r="J24" s="300">
        <v>1</v>
      </c>
      <c r="K24" s="140" t="s">
        <v>449</v>
      </c>
      <c r="L24" s="552">
        <v>100</v>
      </c>
      <c r="M24" s="229">
        <v>100</v>
      </c>
      <c r="N24" s="146" t="s">
        <v>1103</v>
      </c>
    </row>
    <row r="25" spans="1:14" ht="96.75" customHeight="1" x14ac:dyDescent="0.2">
      <c r="A25" s="197" t="s">
        <v>122</v>
      </c>
      <c r="B25" s="197" t="s">
        <v>122</v>
      </c>
      <c r="C25" s="184" t="s">
        <v>133</v>
      </c>
      <c r="D25" s="18" t="s">
        <v>51</v>
      </c>
      <c r="E25" s="372" t="s">
        <v>155</v>
      </c>
      <c r="F25" s="395" t="s">
        <v>665</v>
      </c>
      <c r="G25" s="367" t="s">
        <v>672</v>
      </c>
      <c r="H25" s="140" t="s">
        <v>1</v>
      </c>
      <c r="I25" s="301">
        <v>869.2</v>
      </c>
      <c r="J25" s="301">
        <v>798.5</v>
      </c>
      <c r="K25" s="20" t="s">
        <v>104</v>
      </c>
      <c r="L25" s="550">
        <v>900</v>
      </c>
      <c r="M25" s="744">
        <v>1156.354</v>
      </c>
      <c r="N25" s="140" t="s">
        <v>938</v>
      </c>
    </row>
    <row r="26" spans="1:14" ht="58.5" customHeight="1" x14ac:dyDescent="0.2">
      <c r="A26" s="288" t="s">
        <v>122</v>
      </c>
      <c r="B26" s="288" t="s">
        <v>122</v>
      </c>
      <c r="C26" s="288" t="s">
        <v>16</v>
      </c>
      <c r="D26" s="194" t="s">
        <v>866</v>
      </c>
      <c r="E26" s="372" t="s">
        <v>155</v>
      </c>
      <c r="F26" s="367" t="s">
        <v>631</v>
      </c>
      <c r="G26" s="363" t="s">
        <v>650</v>
      </c>
      <c r="H26" s="302" t="s">
        <v>13</v>
      </c>
      <c r="I26" s="300">
        <v>1609.3</v>
      </c>
      <c r="J26" s="300">
        <v>1609.3</v>
      </c>
      <c r="K26" s="146" t="s">
        <v>867</v>
      </c>
      <c r="L26" s="554">
        <v>100</v>
      </c>
      <c r="M26" s="596">
        <v>100</v>
      </c>
      <c r="N26" s="146" t="s">
        <v>1103</v>
      </c>
    </row>
    <row r="27" spans="1:14" ht="72" hidden="1" customHeight="1" x14ac:dyDescent="0.2">
      <c r="A27" s="288"/>
      <c r="B27" s="289"/>
      <c r="C27" s="289"/>
      <c r="D27" s="303"/>
      <c r="E27" s="372"/>
      <c r="F27" s="367"/>
      <c r="G27" s="363"/>
      <c r="H27" s="302"/>
      <c r="I27" s="304"/>
      <c r="J27" s="304"/>
      <c r="K27" s="146"/>
      <c r="L27" s="554"/>
      <c r="M27" s="596"/>
      <c r="N27" s="146"/>
    </row>
    <row r="28" spans="1:14" ht="72" customHeight="1" x14ac:dyDescent="0.2">
      <c r="A28" s="288" t="s">
        <v>122</v>
      </c>
      <c r="B28" s="289" t="s">
        <v>122</v>
      </c>
      <c r="C28" s="289" t="s">
        <v>8</v>
      </c>
      <c r="D28" s="303" t="s">
        <v>873</v>
      </c>
      <c r="E28" s="372" t="s">
        <v>155</v>
      </c>
      <c r="F28" s="367" t="s">
        <v>631</v>
      </c>
      <c r="G28" s="363" t="s">
        <v>650</v>
      </c>
      <c r="H28" s="302" t="s">
        <v>13</v>
      </c>
      <c r="I28" s="304">
        <v>33.700000000000003</v>
      </c>
      <c r="J28" s="304">
        <v>33.700000000000003</v>
      </c>
      <c r="K28" s="146" t="s">
        <v>867</v>
      </c>
      <c r="L28" s="554">
        <v>100</v>
      </c>
      <c r="M28" s="596">
        <v>100</v>
      </c>
      <c r="N28" s="146" t="s">
        <v>1103</v>
      </c>
    </row>
    <row r="29" spans="1:14" ht="72" customHeight="1" x14ac:dyDescent="0.2">
      <c r="A29" s="288" t="s">
        <v>122</v>
      </c>
      <c r="B29" s="289" t="s">
        <v>122</v>
      </c>
      <c r="C29" s="289" t="s">
        <v>5</v>
      </c>
      <c r="D29" s="303" t="s">
        <v>874</v>
      </c>
      <c r="E29" s="372" t="s">
        <v>155</v>
      </c>
      <c r="F29" s="367" t="s">
        <v>631</v>
      </c>
      <c r="G29" s="363" t="s">
        <v>650</v>
      </c>
      <c r="H29" s="302" t="s">
        <v>13</v>
      </c>
      <c r="I29" s="304">
        <v>2.6</v>
      </c>
      <c r="J29" s="304">
        <v>2.5</v>
      </c>
      <c r="K29" s="146" t="s">
        <v>867</v>
      </c>
      <c r="L29" s="554">
        <v>100</v>
      </c>
      <c r="M29" s="596">
        <v>100</v>
      </c>
      <c r="N29" s="146" t="s">
        <v>1103</v>
      </c>
    </row>
    <row r="30" spans="1:14" ht="72" customHeight="1" x14ac:dyDescent="0.2">
      <c r="A30" s="288" t="s">
        <v>122</v>
      </c>
      <c r="B30" s="289" t="s">
        <v>122</v>
      </c>
      <c r="C30" s="289" t="s">
        <v>872</v>
      </c>
      <c r="D30" s="303" t="s">
        <v>875</v>
      </c>
      <c r="E30" s="372" t="s">
        <v>155</v>
      </c>
      <c r="F30" s="367" t="s">
        <v>631</v>
      </c>
      <c r="G30" s="363" t="s">
        <v>650</v>
      </c>
      <c r="H30" s="302" t="s">
        <v>13</v>
      </c>
      <c r="I30" s="304">
        <v>1</v>
      </c>
      <c r="J30" s="304">
        <v>1.2</v>
      </c>
      <c r="K30" s="146" t="s">
        <v>867</v>
      </c>
      <c r="L30" s="554">
        <v>100</v>
      </c>
      <c r="M30" s="596">
        <v>100</v>
      </c>
      <c r="N30" s="146" t="s">
        <v>1103</v>
      </c>
    </row>
    <row r="31" spans="1:14" ht="18.75" customHeight="1" x14ac:dyDescent="0.2">
      <c r="A31" s="623" t="s">
        <v>122</v>
      </c>
      <c r="B31" s="623" t="s">
        <v>122</v>
      </c>
      <c r="C31" s="862" t="s">
        <v>116</v>
      </c>
      <c r="D31" s="862"/>
      <c r="E31" s="862"/>
      <c r="F31" s="862"/>
      <c r="G31" s="862"/>
      <c r="H31" s="862"/>
      <c r="I31" s="61">
        <f>SUM(I11:I30)</f>
        <v>19178.900000000001</v>
      </c>
      <c r="J31" s="61">
        <f>SUM(J11:J30)</f>
        <v>19740.600000000002</v>
      </c>
      <c r="K31" s="626"/>
      <c r="L31" s="627"/>
      <c r="M31" s="628"/>
      <c r="N31" s="626"/>
    </row>
    <row r="32" spans="1:14" ht="18" customHeight="1" x14ac:dyDescent="0.2">
      <c r="A32" s="10" t="s">
        <v>122</v>
      </c>
      <c r="B32" s="196" t="s">
        <v>123</v>
      </c>
      <c r="C32" s="835" t="s">
        <v>545</v>
      </c>
      <c r="D32" s="835"/>
      <c r="E32" s="835"/>
      <c r="F32" s="835"/>
      <c r="G32" s="835"/>
      <c r="H32" s="835"/>
      <c r="I32" s="835"/>
      <c r="J32" s="835"/>
      <c r="K32" s="835"/>
      <c r="L32" s="548"/>
      <c r="M32" s="43"/>
      <c r="N32" s="560"/>
    </row>
    <row r="33" spans="1:14" ht="68.25" customHeight="1" x14ac:dyDescent="0.2">
      <c r="A33" s="134" t="s">
        <v>122</v>
      </c>
      <c r="B33" s="132" t="s">
        <v>123</v>
      </c>
      <c r="C33" s="132" t="s">
        <v>123</v>
      </c>
      <c r="D33" s="20" t="s">
        <v>52</v>
      </c>
      <c r="E33" s="396">
        <v>1</v>
      </c>
      <c r="F33" s="397" t="s">
        <v>668</v>
      </c>
      <c r="G33" s="394" t="s">
        <v>669</v>
      </c>
      <c r="H33" s="303" t="s">
        <v>1</v>
      </c>
      <c r="I33" s="305">
        <v>99.5</v>
      </c>
      <c r="J33" s="305">
        <v>92.3</v>
      </c>
      <c r="K33" s="140" t="s">
        <v>546</v>
      </c>
      <c r="L33" s="552">
        <v>500</v>
      </c>
      <c r="M33" s="229" t="s">
        <v>935</v>
      </c>
      <c r="N33" s="534" t="s">
        <v>1086</v>
      </c>
    </row>
    <row r="34" spans="1:14" ht="39" customHeight="1" x14ac:dyDescent="0.2">
      <c r="A34" s="134" t="s">
        <v>122</v>
      </c>
      <c r="B34" s="132" t="s">
        <v>123</v>
      </c>
      <c r="C34" s="132" t="s">
        <v>124</v>
      </c>
      <c r="D34" s="20" t="s">
        <v>53</v>
      </c>
      <c r="E34" s="396">
        <v>1</v>
      </c>
      <c r="F34" s="397" t="s">
        <v>670</v>
      </c>
      <c r="G34" s="394" t="s">
        <v>660</v>
      </c>
      <c r="H34" s="303" t="s">
        <v>1</v>
      </c>
      <c r="I34" s="305">
        <v>160.69999999999999</v>
      </c>
      <c r="J34" s="305">
        <v>156</v>
      </c>
      <c r="K34" s="140" t="s">
        <v>105</v>
      </c>
      <c r="L34" s="552">
        <v>8000</v>
      </c>
      <c r="M34" s="229">
        <v>7956</v>
      </c>
      <c r="N34" s="140" t="s">
        <v>1085</v>
      </c>
    </row>
    <row r="35" spans="1:14" ht="45" customHeight="1" x14ac:dyDescent="0.2">
      <c r="A35" s="134" t="s">
        <v>122</v>
      </c>
      <c r="B35" s="132" t="s">
        <v>123</v>
      </c>
      <c r="C35" s="132" t="s">
        <v>125</v>
      </c>
      <c r="D35" s="140" t="s">
        <v>396</v>
      </c>
      <c r="E35" s="396">
        <v>1</v>
      </c>
      <c r="F35" s="398" t="s">
        <v>671</v>
      </c>
      <c r="G35" s="363" t="s">
        <v>669</v>
      </c>
      <c r="H35" s="140" t="s">
        <v>1</v>
      </c>
      <c r="I35" s="305">
        <v>30</v>
      </c>
      <c r="J35" s="305">
        <v>23.1</v>
      </c>
      <c r="K35" s="140" t="s">
        <v>105</v>
      </c>
      <c r="L35" s="550">
        <v>320</v>
      </c>
      <c r="M35" s="193">
        <v>231</v>
      </c>
      <c r="N35" s="140" t="s">
        <v>936</v>
      </c>
    </row>
    <row r="36" spans="1:14" ht="57.75" customHeight="1" x14ac:dyDescent="0.2">
      <c r="A36" s="134" t="s">
        <v>122</v>
      </c>
      <c r="B36" s="132" t="s">
        <v>123</v>
      </c>
      <c r="C36" s="132" t="s">
        <v>127</v>
      </c>
      <c r="D36" s="20" t="s">
        <v>189</v>
      </c>
      <c r="E36" s="396">
        <v>1</v>
      </c>
      <c r="F36" s="397" t="s">
        <v>674</v>
      </c>
      <c r="G36" s="394" t="s">
        <v>650</v>
      </c>
      <c r="H36" s="303" t="s">
        <v>1</v>
      </c>
      <c r="I36" s="305">
        <v>3</v>
      </c>
      <c r="J36" s="305">
        <v>3</v>
      </c>
      <c r="K36" s="140" t="s">
        <v>196</v>
      </c>
      <c r="L36" s="552">
        <v>1</v>
      </c>
      <c r="M36" s="229">
        <v>1</v>
      </c>
      <c r="N36" s="140" t="s">
        <v>937</v>
      </c>
    </row>
    <row r="37" spans="1:14" ht="19.5" customHeight="1" x14ac:dyDescent="0.2">
      <c r="A37" s="623" t="s">
        <v>122</v>
      </c>
      <c r="B37" s="623" t="s">
        <v>123</v>
      </c>
      <c r="C37" s="862" t="s">
        <v>116</v>
      </c>
      <c r="D37" s="862"/>
      <c r="E37" s="862"/>
      <c r="F37" s="862"/>
      <c r="G37" s="862"/>
      <c r="H37" s="862"/>
      <c r="I37" s="61">
        <f>SUM(I33:I36)</f>
        <v>293.2</v>
      </c>
      <c r="J37" s="61">
        <f>SUM(J33:J36)</f>
        <v>274.40000000000003</v>
      </c>
      <c r="K37" s="626"/>
      <c r="L37" s="629"/>
      <c r="M37" s="630"/>
      <c r="N37" s="626"/>
    </row>
    <row r="38" spans="1:14" ht="17.25" customHeight="1" x14ac:dyDescent="0.2">
      <c r="A38" s="623" t="s">
        <v>122</v>
      </c>
      <c r="B38" s="862" t="s">
        <v>117</v>
      </c>
      <c r="C38" s="862"/>
      <c r="D38" s="862"/>
      <c r="E38" s="862"/>
      <c r="F38" s="862"/>
      <c r="G38" s="862"/>
      <c r="H38" s="862"/>
      <c r="I38" s="61">
        <f>+I37+I31</f>
        <v>19472.100000000002</v>
      </c>
      <c r="J38" s="61">
        <f>+J37+J31</f>
        <v>20015.000000000004</v>
      </c>
      <c r="K38" s="631"/>
      <c r="L38" s="632"/>
      <c r="M38" s="633"/>
      <c r="N38" s="631"/>
    </row>
    <row r="39" spans="1:14" ht="16.5" customHeight="1" x14ac:dyDescent="0.2">
      <c r="A39" s="75" t="s">
        <v>123</v>
      </c>
      <c r="B39" s="863" t="s">
        <v>335</v>
      </c>
      <c r="C39" s="863"/>
      <c r="D39" s="863"/>
      <c r="E39" s="863"/>
      <c r="F39" s="863"/>
      <c r="G39" s="863"/>
      <c r="H39" s="863"/>
      <c r="I39" s="863"/>
      <c r="J39" s="863"/>
      <c r="K39" s="863"/>
      <c r="L39" s="555"/>
      <c r="M39" s="420"/>
      <c r="N39" s="560"/>
    </row>
    <row r="40" spans="1:14" ht="19.5" customHeight="1" x14ac:dyDescent="0.2">
      <c r="A40" s="75" t="s">
        <v>123</v>
      </c>
      <c r="B40" s="212" t="s">
        <v>122</v>
      </c>
      <c r="C40" s="864" t="s">
        <v>547</v>
      </c>
      <c r="D40" s="865"/>
      <c r="E40" s="865"/>
      <c r="F40" s="865"/>
      <c r="G40" s="865"/>
      <c r="H40" s="865"/>
      <c r="I40" s="865"/>
      <c r="J40" s="865"/>
      <c r="K40" s="865"/>
      <c r="L40" s="865"/>
      <c r="M40" s="561"/>
      <c r="N40" s="560"/>
    </row>
    <row r="41" spans="1:14" ht="59.25" customHeight="1" x14ac:dyDescent="0.2">
      <c r="A41" s="176" t="s">
        <v>123</v>
      </c>
      <c r="B41" s="180" t="s">
        <v>122</v>
      </c>
      <c r="C41" s="180" t="s">
        <v>122</v>
      </c>
      <c r="D41" s="172" t="s">
        <v>548</v>
      </c>
      <c r="E41" s="373" t="s">
        <v>155</v>
      </c>
      <c r="F41" s="364" t="s">
        <v>666</v>
      </c>
      <c r="G41" s="364" t="s">
        <v>667</v>
      </c>
      <c r="H41" s="180" t="s">
        <v>1</v>
      </c>
      <c r="I41" s="174">
        <v>520</v>
      </c>
      <c r="J41" s="174">
        <v>639.4</v>
      </c>
      <c r="K41" s="172" t="s">
        <v>549</v>
      </c>
      <c r="L41" s="550">
        <v>17</v>
      </c>
      <c r="M41" s="193">
        <v>19</v>
      </c>
      <c r="N41" s="172" t="s">
        <v>941</v>
      </c>
    </row>
    <row r="42" spans="1:14" s="153" customFormat="1" ht="55.5" customHeight="1" x14ac:dyDescent="0.2">
      <c r="A42" s="191" t="s">
        <v>123</v>
      </c>
      <c r="B42" s="191" t="s">
        <v>122</v>
      </c>
      <c r="C42" s="191" t="s">
        <v>123</v>
      </c>
      <c r="D42" s="118" t="s">
        <v>550</v>
      </c>
      <c r="E42" s="373" t="s">
        <v>155</v>
      </c>
      <c r="F42" s="364" t="s">
        <v>631</v>
      </c>
      <c r="G42" s="364" t="s">
        <v>667</v>
      </c>
      <c r="H42" s="118" t="s">
        <v>1</v>
      </c>
      <c r="I42" s="306">
        <v>10.8</v>
      </c>
      <c r="J42" s="306">
        <v>6</v>
      </c>
      <c r="K42" s="118" t="s">
        <v>551</v>
      </c>
      <c r="L42" s="550">
        <v>2</v>
      </c>
      <c r="M42" s="193">
        <v>1</v>
      </c>
      <c r="N42" s="118" t="s">
        <v>1080</v>
      </c>
    </row>
    <row r="43" spans="1:14" ht="18.75" customHeight="1" x14ac:dyDescent="0.2">
      <c r="A43" s="623" t="s">
        <v>123</v>
      </c>
      <c r="B43" s="623" t="s">
        <v>122</v>
      </c>
      <c r="C43" s="866" t="s">
        <v>116</v>
      </c>
      <c r="D43" s="867"/>
      <c r="E43" s="867"/>
      <c r="F43" s="867"/>
      <c r="G43" s="867"/>
      <c r="H43" s="868"/>
      <c r="I43" s="61">
        <f t="shared" ref="I43:J43" si="0">+I42+I41</f>
        <v>530.79999999999995</v>
      </c>
      <c r="J43" s="61">
        <f t="shared" si="0"/>
        <v>645.4</v>
      </c>
      <c r="K43" s="605"/>
      <c r="L43" s="624"/>
      <c r="M43" s="606"/>
      <c r="N43" s="605"/>
    </row>
    <row r="44" spans="1:14" ht="20.25" customHeight="1" x14ac:dyDescent="0.2">
      <c r="A44" s="75" t="s">
        <v>123</v>
      </c>
      <c r="B44" s="212" t="s">
        <v>123</v>
      </c>
      <c r="C44" s="861" t="s">
        <v>555</v>
      </c>
      <c r="D44" s="861"/>
      <c r="E44" s="861"/>
      <c r="F44" s="861"/>
      <c r="G44" s="861"/>
      <c r="H44" s="861"/>
      <c r="I44" s="861"/>
      <c r="J44" s="861"/>
      <c r="K44" s="861"/>
      <c r="L44" s="555"/>
      <c r="M44" s="420"/>
      <c r="N44" s="560"/>
    </row>
    <row r="45" spans="1:14" ht="41.25" customHeight="1" x14ac:dyDescent="0.2">
      <c r="A45" s="134" t="s">
        <v>123</v>
      </c>
      <c r="B45" s="213" t="s">
        <v>123</v>
      </c>
      <c r="C45" s="134" t="s">
        <v>126</v>
      </c>
      <c r="D45" s="118" t="s">
        <v>552</v>
      </c>
      <c r="E45" s="386" t="s">
        <v>155</v>
      </c>
      <c r="F45" s="387" t="s">
        <v>652</v>
      </c>
      <c r="G45" s="387" t="s">
        <v>650</v>
      </c>
      <c r="H45" s="118" t="s">
        <v>1</v>
      </c>
      <c r="I45" s="174">
        <v>90</v>
      </c>
      <c r="J45" s="174">
        <v>90</v>
      </c>
      <c r="K45" s="118" t="s">
        <v>199</v>
      </c>
      <c r="L45" s="556">
        <v>21</v>
      </c>
      <c r="M45" s="193">
        <v>21</v>
      </c>
      <c r="N45" s="118" t="s">
        <v>939</v>
      </c>
    </row>
    <row r="46" spans="1:14" ht="45.75" customHeight="1" x14ac:dyDescent="0.2">
      <c r="A46" s="134" t="s">
        <v>123</v>
      </c>
      <c r="B46" s="213" t="s">
        <v>123</v>
      </c>
      <c r="C46" s="134" t="s">
        <v>127</v>
      </c>
      <c r="D46" s="118" t="s">
        <v>553</v>
      </c>
      <c r="E46" s="386" t="s">
        <v>155</v>
      </c>
      <c r="F46" s="387" t="s">
        <v>652</v>
      </c>
      <c r="G46" s="387" t="s">
        <v>650</v>
      </c>
      <c r="H46" s="118" t="s">
        <v>1</v>
      </c>
      <c r="I46" s="300">
        <v>15</v>
      </c>
      <c r="J46" s="300">
        <v>15</v>
      </c>
      <c r="K46" s="118" t="s">
        <v>199</v>
      </c>
      <c r="L46" s="557">
        <v>5</v>
      </c>
      <c r="M46" s="193">
        <v>5</v>
      </c>
      <c r="N46" s="118" t="s">
        <v>1104</v>
      </c>
    </row>
    <row r="47" spans="1:14" ht="45" customHeight="1" x14ac:dyDescent="0.2">
      <c r="A47" s="849" t="s">
        <v>123</v>
      </c>
      <c r="B47" s="849" t="s">
        <v>123</v>
      </c>
      <c r="C47" s="888" t="s">
        <v>129</v>
      </c>
      <c r="D47" s="848" t="s">
        <v>20</v>
      </c>
      <c r="E47" s="853" t="s">
        <v>155</v>
      </c>
      <c r="F47" s="851" t="s">
        <v>675</v>
      </c>
      <c r="G47" s="873" t="s">
        <v>650</v>
      </c>
      <c r="H47" s="194" t="s">
        <v>13</v>
      </c>
      <c r="I47" s="174">
        <v>89.1</v>
      </c>
      <c r="J47" s="174">
        <v>84.8</v>
      </c>
      <c r="K47" s="850" t="s">
        <v>468</v>
      </c>
      <c r="L47" s="889">
        <v>180</v>
      </c>
      <c r="M47" s="906">
        <v>161</v>
      </c>
      <c r="N47" s="850" t="s">
        <v>1162</v>
      </c>
    </row>
    <row r="48" spans="1:14" ht="24.75" customHeight="1" x14ac:dyDescent="0.2">
      <c r="A48" s="849"/>
      <c r="B48" s="849"/>
      <c r="C48" s="888"/>
      <c r="D48" s="848"/>
      <c r="E48" s="854"/>
      <c r="F48" s="852"/>
      <c r="G48" s="873"/>
      <c r="H48" s="194" t="s">
        <v>1</v>
      </c>
      <c r="I48" s="174">
        <v>58.5</v>
      </c>
      <c r="J48" s="174">
        <v>46.2</v>
      </c>
      <c r="K48" s="850"/>
      <c r="L48" s="890"/>
      <c r="M48" s="906"/>
      <c r="N48" s="850"/>
    </row>
    <row r="49" spans="1:14" ht="75.75" customHeight="1" x14ac:dyDescent="0.2">
      <c r="A49" s="291" t="s">
        <v>123</v>
      </c>
      <c r="B49" s="291" t="s">
        <v>123</v>
      </c>
      <c r="C49" s="291" t="s">
        <v>130</v>
      </c>
      <c r="D49" s="142" t="s">
        <v>48</v>
      </c>
      <c r="E49" s="386" t="s">
        <v>155</v>
      </c>
      <c r="F49" s="387" t="s">
        <v>676</v>
      </c>
      <c r="G49" s="387" t="s">
        <v>650</v>
      </c>
      <c r="H49" s="180" t="s">
        <v>13</v>
      </c>
      <c r="I49" s="306">
        <v>510.7</v>
      </c>
      <c r="J49" s="306">
        <v>552.70000000000005</v>
      </c>
      <c r="K49" s="303" t="s">
        <v>464</v>
      </c>
      <c r="L49" s="549" t="s">
        <v>554</v>
      </c>
      <c r="M49" s="173" t="s">
        <v>1083</v>
      </c>
      <c r="N49" s="303" t="s">
        <v>942</v>
      </c>
    </row>
    <row r="50" spans="1:14" ht="32.25" customHeight="1" x14ac:dyDescent="0.2">
      <c r="A50" s="891" t="s">
        <v>123</v>
      </c>
      <c r="B50" s="891" t="s">
        <v>123</v>
      </c>
      <c r="C50" s="891" t="s">
        <v>131</v>
      </c>
      <c r="D50" s="872" t="s">
        <v>443</v>
      </c>
      <c r="E50" s="900" t="s">
        <v>155</v>
      </c>
      <c r="F50" s="793" t="s">
        <v>677</v>
      </c>
      <c r="G50" s="793" t="s">
        <v>650</v>
      </c>
      <c r="H50" s="299" t="s">
        <v>13</v>
      </c>
      <c r="I50" s="175">
        <v>44.6</v>
      </c>
      <c r="J50" s="175">
        <v>42.8</v>
      </c>
      <c r="K50" s="904" t="s">
        <v>943</v>
      </c>
      <c r="L50" s="905">
        <v>10</v>
      </c>
      <c r="M50" s="906">
        <v>10</v>
      </c>
      <c r="N50" s="904" t="s">
        <v>1163</v>
      </c>
    </row>
    <row r="51" spans="1:14" ht="42" customHeight="1" x14ac:dyDescent="0.2">
      <c r="A51" s="891"/>
      <c r="B51" s="891"/>
      <c r="C51" s="891"/>
      <c r="D51" s="872"/>
      <c r="E51" s="901"/>
      <c r="F51" s="902"/>
      <c r="G51" s="902"/>
      <c r="H51" s="194" t="s">
        <v>1</v>
      </c>
      <c r="I51" s="174">
        <v>2</v>
      </c>
      <c r="J51" s="174">
        <v>0</v>
      </c>
      <c r="K51" s="904"/>
      <c r="L51" s="905"/>
      <c r="M51" s="906"/>
      <c r="N51" s="904"/>
    </row>
    <row r="52" spans="1:14" ht="20.25" customHeight="1" x14ac:dyDescent="0.2">
      <c r="A52" s="623" t="s">
        <v>123</v>
      </c>
      <c r="B52" s="623" t="s">
        <v>123</v>
      </c>
      <c r="C52" s="866" t="s">
        <v>116</v>
      </c>
      <c r="D52" s="867"/>
      <c r="E52" s="867"/>
      <c r="F52" s="867"/>
      <c r="G52" s="867"/>
      <c r="H52" s="868"/>
      <c r="I52" s="61">
        <f>SUM(I45:I51)</f>
        <v>809.9</v>
      </c>
      <c r="J52" s="61">
        <f>SUM(J45:J51)</f>
        <v>831.5</v>
      </c>
      <c r="K52" s="626"/>
      <c r="L52" s="627"/>
      <c r="M52" s="628"/>
      <c r="N52" s="626"/>
    </row>
    <row r="53" spans="1:14" s="153" customFormat="1" ht="24.75" customHeight="1" x14ac:dyDescent="0.2">
      <c r="A53" s="43" t="s">
        <v>123</v>
      </c>
      <c r="B53" s="43" t="s">
        <v>124</v>
      </c>
      <c r="C53" s="892" t="s">
        <v>582</v>
      </c>
      <c r="D53" s="893"/>
      <c r="E53" s="893"/>
      <c r="F53" s="893"/>
      <c r="G53" s="893"/>
      <c r="H53" s="893"/>
      <c r="I53" s="893"/>
      <c r="J53" s="893"/>
      <c r="K53" s="893"/>
      <c r="L53" s="894"/>
      <c r="M53" s="561"/>
      <c r="N53" s="561"/>
    </row>
    <row r="54" spans="1:14" s="153" customFormat="1" ht="84" customHeight="1" x14ac:dyDescent="0.2">
      <c r="A54" s="895" t="s">
        <v>123</v>
      </c>
      <c r="B54" s="895" t="s">
        <v>124</v>
      </c>
      <c r="C54" s="895" t="s">
        <v>123</v>
      </c>
      <c r="D54" s="836" t="s">
        <v>556</v>
      </c>
      <c r="E54" s="853" t="s">
        <v>155</v>
      </c>
      <c r="F54" s="851" t="s">
        <v>678</v>
      </c>
      <c r="G54" s="851" t="s">
        <v>650</v>
      </c>
      <c r="H54" s="118" t="s">
        <v>3</v>
      </c>
      <c r="I54" s="174">
        <v>123.4</v>
      </c>
      <c r="J54" s="174">
        <v>19.399999999999999</v>
      </c>
      <c r="K54" s="118" t="s">
        <v>234</v>
      </c>
      <c r="L54" s="550">
        <v>200</v>
      </c>
      <c r="M54" s="193">
        <v>275</v>
      </c>
      <c r="N54" s="118" t="s">
        <v>1082</v>
      </c>
    </row>
    <row r="55" spans="1:14" s="153" customFormat="1" ht="39" hidden="1" customHeight="1" x14ac:dyDescent="0.2">
      <c r="A55" s="896"/>
      <c r="B55" s="896"/>
      <c r="C55" s="896"/>
      <c r="D55" s="837"/>
      <c r="E55" s="854"/>
      <c r="F55" s="852"/>
      <c r="G55" s="852"/>
      <c r="H55" s="118"/>
      <c r="I55" s="174"/>
      <c r="J55" s="174"/>
      <c r="K55" s="118"/>
      <c r="L55" s="551"/>
      <c r="M55" s="193"/>
      <c r="N55" s="118"/>
    </row>
    <row r="56" spans="1:14" s="153" customFormat="1" ht="23.25" hidden="1" customHeight="1" x14ac:dyDescent="0.2">
      <c r="A56" s="759"/>
      <c r="B56" s="759"/>
      <c r="C56" s="759"/>
      <c r="D56" s="897"/>
      <c r="E56" s="853"/>
      <c r="F56" s="851"/>
      <c r="G56" s="851"/>
      <c r="H56" s="118"/>
      <c r="I56" s="174"/>
      <c r="J56" s="174"/>
      <c r="K56" s="836"/>
      <c r="L56" s="884"/>
      <c r="M56" s="764"/>
      <c r="N56" s="775"/>
    </row>
    <row r="57" spans="1:14" s="153" customFormat="1" ht="19.5" hidden="1" customHeight="1" x14ac:dyDescent="0.2">
      <c r="A57" s="761"/>
      <c r="B57" s="761"/>
      <c r="C57" s="761"/>
      <c r="D57" s="898"/>
      <c r="E57" s="854"/>
      <c r="F57" s="852"/>
      <c r="G57" s="852"/>
      <c r="H57" s="118"/>
      <c r="I57" s="174"/>
      <c r="J57" s="174"/>
      <c r="K57" s="899"/>
      <c r="L57" s="885"/>
      <c r="M57" s="764"/>
      <c r="N57" s="908"/>
    </row>
    <row r="58" spans="1:14" s="153" customFormat="1" ht="24.75" customHeight="1" x14ac:dyDescent="0.2">
      <c r="A58" s="759" t="s">
        <v>123</v>
      </c>
      <c r="B58" s="759" t="s">
        <v>124</v>
      </c>
      <c r="C58" s="759" t="s">
        <v>125</v>
      </c>
      <c r="D58" s="836" t="s">
        <v>336</v>
      </c>
      <c r="E58" s="384" t="s">
        <v>155</v>
      </c>
      <c r="F58" s="851" t="s">
        <v>679</v>
      </c>
      <c r="G58" s="381" t="s">
        <v>650</v>
      </c>
      <c r="H58" s="118" t="s">
        <v>1</v>
      </c>
      <c r="I58" s="174">
        <v>117.1</v>
      </c>
      <c r="J58" s="174">
        <v>107.4</v>
      </c>
      <c r="K58" s="836" t="s">
        <v>385</v>
      </c>
      <c r="L58" s="884" t="s">
        <v>530</v>
      </c>
      <c r="M58" s="764" t="s">
        <v>931</v>
      </c>
      <c r="N58" s="775" t="s">
        <v>944</v>
      </c>
    </row>
    <row r="59" spans="1:14" s="153" customFormat="1" ht="27.75" customHeight="1" x14ac:dyDescent="0.2">
      <c r="A59" s="761"/>
      <c r="B59" s="761"/>
      <c r="C59" s="761"/>
      <c r="D59" s="837"/>
      <c r="E59" s="382"/>
      <c r="F59" s="852"/>
      <c r="G59" s="383"/>
      <c r="H59" s="118" t="s">
        <v>13</v>
      </c>
      <c r="I59" s="174">
        <v>159</v>
      </c>
      <c r="J59" s="174">
        <v>159</v>
      </c>
      <c r="K59" s="837"/>
      <c r="L59" s="885"/>
      <c r="M59" s="764"/>
      <c r="N59" s="775"/>
    </row>
    <row r="60" spans="1:14" s="153" customFormat="1" ht="94.5" customHeight="1" x14ac:dyDescent="0.2">
      <c r="A60" s="184" t="s">
        <v>123</v>
      </c>
      <c r="B60" s="184" t="s">
        <v>124</v>
      </c>
      <c r="C60" s="184" t="s">
        <v>126</v>
      </c>
      <c r="D60" s="168" t="s">
        <v>560</v>
      </c>
      <c r="E60" s="386" t="s">
        <v>155</v>
      </c>
      <c r="F60" s="387" t="s">
        <v>652</v>
      </c>
      <c r="G60" s="387" t="s">
        <v>650</v>
      </c>
      <c r="H60" s="118" t="s">
        <v>1</v>
      </c>
      <c r="I60" s="174">
        <v>18.399999999999999</v>
      </c>
      <c r="J60" s="174">
        <v>18.399999999999999</v>
      </c>
      <c r="K60" s="168" t="s">
        <v>557</v>
      </c>
      <c r="L60" s="550">
        <v>100</v>
      </c>
      <c r="M60" s="193">
        <v>100</v>
      </c>
      <c r="N60" s="172" t="s">
        <v>940</v>
      </c>
    </row>
    <row r="61" spans="1:14" s="153" customFormat="1" ht="59.25" customHeight="1" x14ac:dyDescent="0.2">
      <c r="A61" s="184" t="s">
        <v>123</v>
      </c>
      <c r="B61" s="184" t="s">
        <v>124</v>
      </c>
      <c r="C61" s="184" t="s">
        <v>127</v>
      </c>
      <c r="D61" s="168" t="s">
        <v>559</v>
      </c>
      <c r="E61" s="386" t="s">
        <v>155</v>
      </c>
      <c r="F61" s="387" t="s">
        <v>652</v>
      </c>
      <c r="G61" s="387" t="s">
        <v>650</v>
      </c>
      <c r="H61" s="118" t="s">
        <v>1</v>
      </c>
      <c r="I61" s="174">
        <v>10</v>
      </c>
      <c r="J61" s="174">
        <v>9.9</v>
      </c>
      <c r="K61" s="168" t="s">
        <v>558</v>
      </c>
      <c r="L61" s="550">
        <v>40</v>
      </c>
      <c r="M61" s="193">
        <v>45</v>
      </c>
      <c r="N61" s="172" t="s">
        <v>945</v>
      </c>
    </row>
    <row r="62" spans="1:14" s="153" customFormat="1" ht="96.75" customHeight="1" x14ac:dyDescent="0.2">
      <c r="A62" s="187" t="s">
        <v>123</v>
      </c>
      <c r="B62" s="187" t="s">
        <v>124</v>
      </c>
      <c r="C62" s="187" t="s">
        <v>129</v>
      </c>
      <c r="D62" s="265" t="s">
        <v>231</v>
      </c>
      <c r="E62" s="593" t="s">
        <v>155</v>
      </c>
      <c r="F62" s="594" t="s">
        <v>1105</v>
      </c>
      <c r="G62" s="385" t="s">
        <v>650</v>
      </c>
      <c r="H62" s="265" t="s">
        <v>13</v>
      </c>
      <c r="I62" s="293">
        <v>50</v>
      </c>
      <c r="J62" s="293">
        <v>43</v>
      </c>
      <c r="K62" s="355" t="s">
        <v>576</v>
      </c>
      <c r="L62" s="592">
        <v>13</v>
      </c>
      <c r="M62" s="464">
        <v>21.6</v>
      </c>
      <c r="N62" s="263" t="s">
        <v>1084</v>
      </c>
    </row>
    <row r="63" spans="1:14" s="153" customFormat="1" ht="23.25" customHeight="1" x14ac:dyDescent="0.2">
      <c r="A63" s="623" t="s">
        <v>123</v>
      </c>
      <c r="B63" s="623" t="s">
        <v>122</v>
      </c>
      <c r="C63" s="862" t="s">
        <v>116</v>
      </c>
      <c r="D63" s="862"/>
      <c r="E63" s="862"/>
      <c r="F63" s="862"/>
      <c r="G63" s="862"/>
      <c r="H63" s="862"/>
      <c r="I63" s="61">
        <f>SUM(I54:I62)</f>
        <v>477.9</v>
      </c>
      <c r="J63" s="61">
        <f>SUM(J54:J62)</f>
        <v>357.09999999999997</v>
      </c>
      <c r="K63" s="605"/>
      <c r="L63" s="624"/>
      <c r="M63" s="606"/>
      <c r="N63" s="605"/>
    </row>
    <row r="64" spans="1:14" ht="16.5" customHeight="1" x14ac:dyDescent="0.2">
      <c r="A64" s="623" t="s">
        <v>123</v>
      </c>
      <c r="B64" s="862" t="s">
        <v>92</v>
      </c>
      <c r="C64" s="862"/>
      <c r="D64" s="862"/>
      <c r="E64" s="862"/>
      <c r="F64" s="862"/>
      <c r="G64" s="862"/>
      <c r="H64" s="862"/>
      <c r="I64" s="61">
        <f>+I63+I52+I43</f>
        <v>1818.6</v>
      </c>
      <c r="J64" s="61">
        <f>+J63+J52+J43</f>
        <v>1834</v>
      </c>
      <c r="K64" s="605"/>
      <c r="L64" s="625"/>
      <c r="M64" s="614"/>
      <c r="N64" s="605"/>
    </row>
    <row r="65" spans="1:14" ht="18.75" customHeight="1" x14ac:dyDescent="0.2">
      <c r="A65" s="75" t="s">
        <v>124</v>
      </c>
      <c r="B65" s="877" t="s">
        <v>337</v>
      </c>
      <c r="C65" s="878"/>
      <c r="D65" s="878"/>
      <c r="E65" s="878"/>
      <c r="F65" s="878"/>
      <c r="G65" s="878"/>
      <c r="H65" s="878"/>
      <c r="I65" s="878"/>
      <c r="J65" s="878"/>
      <c r="K65" s="879"/>
      <c r="L65" s="558"/>
      <c r="M65" s="193"/>
      <c r="N65" s="560"/>
    </row>
    <row r="66" spans="1:14" ht="21.75" customHeight="1" x14ac:dyDescent="0.2">
      <c r="A66" s="75" t="s">
        <v>124</v>
      </c>
      <c r="B66" s="185" t="s">
        <v>122</v>
      </c>
      <c r="C66" s="877" t="s">
        <v>146</v>
      </c>
      <c r="D66" s="878"/>
      <c r="E66" s="878"/>
      <c r="F66" s="878"/>
      <c r="G66" s="878"/>
      <c r="H66" s="878"/>
      <c r="I66" s="878"/>
      <c r="J66" s="878"/>
      <c r="K66" s="879"/>
      <c r="L66" s="558"/>
      <c r="M66" s="193"/>
      <c r="N66" s="560"/>
    </row>
    <row r="67" spans="1:14" ht="44.25" customHeight="1" x14ac:dyDescent="0.2">
      <c r="A67" s="882" t="s">
        <v>124</v>
      </c>
      <c r="B67" s="882" t="s">
        <v>122</v>
      </c>
      <c r="C67" s="882" t="s">
        <v>122</v>
      </c>
      <c r="D67" s="775" t="s">
        <v>182</v>
      </c>
      <c r="E67" s="368">
        <v>1</v>
      </c>
      <c r="F67" s="369" t="s">
        <v>680</v>
      </c>
      <c r="G67" s="369" t="s">
        <v>848</v>
      </c>
      <c r="H67" s="172" t="s">
        <v>1</v>
      </c>
      <c r="I67" s="174">
        <v>220</v>
      </c>
      <c r="J67" s="174">
        <v>181.3</v>
      </c>
      <c r="K67" s="775" t="s">
        <v>183</v>
      </c>
      <c r="L67" s="884">
        <v>5</v>
      </c>
      <c r="M67" s="764">
        <v>4</v>
      </c>
      <c r="N67" s="775" t="s">
        <v>1106</v>
      </c>
    </row>
    <row r="68" spans="1:14" ht="41.25" customHeight="1" x14ac:dyDescent="0.2">
      <c r="A68" s="882"/>
      <c r="B68" s="882"/>
      <c r="C68" s="882"/>
      <c r="D68" s="775"/>
      <c r="E68" s="368">
        <v>2</v>
      </c>
      <c r="F68" s="369" t="s">
        <v>681</v>
      </c>
      <c r="G68" s="369" t="s">
        <v>644</v>
      </c>
      <c r="H68" s="172" t="s">
        <v>3</v>
      </c>
      <c r="I68" s="174">
        <v>9.8000000000000007</v>
      </c>
      <c r="J68" s="174">
        <v>1.4</v>
      </c>
      <c r="K68" s="775"/>
      <c r="L68" s="885"/>
      <c r="M68" s="764"/>
      <c r="N68" s="775"/>
    </row>
    <row r="69" spans="1:14" ht="72.75" customHeight="1" x14ac:dyDescent="0.2">
      <c r="A69" s="197" t="s">
        <v>124</v>
      </c>
      <c r="B69" s="197" t="s">
        <v>122</v>
      </c>
      <c r="C69" s="184" t="s">
        <v>123</v>
      </c>
      <c r="D69" s="172" t="s">
        <v>219</v>
      </c>
      <c r="E69" s="368">
        <v>1</v>
      </c>
      <c r="F69" s="369" t="s">
        <v>682</v>
      </c>
      <c r="G69" s="369" t="s">
        <v>683</v>
      </c>
      <c r="H69" s="172" t="s">
        <v>1</v>
      </c>
      <c r="I69" s="174">
        <v>150</v>
      </c>
      <c r="J69" s="174">
        <v>150</v>
      </c>
      <c r="K69" s="172" t="s">
        <v>472</v>
      </c>
      <c r="L69" s="550">
        <v>100</v>
      </c>
      <c r="M69" s="193">
        <v>100</v>
      </c>
      <c r="N69" s="172" t="s">
        <v>1164</v>
      </c>
    </row>
    <row r="70" spans="1:14" ht="45" customHeight="1" x14ac:dyDescent="0.2">
      <c r="A70" s="197" t="s">
        <v>124</v>
      </c>
      <c r="B70" s="197" t="s">
        <v>122</v>
      </c>
      <c r="C70" s="184" t="s">
        <v>124</v>
      </c>
      <c r="D70" s="172" t="s">
        <v>587</v>
      </c>
      <c r="E70" s="368">
        <v>1</v>
      </c>
      <c r="F70" s="369" t="s">
        <v>684</v>
      </c>
      <c r="G70" s="369" t="s">
        <v>669</v>
      </c>
      <c r="H70" s="172" t="s">
        <v>1</v>
      </c>
      <c r="I70" s="174">
        <v>15.5</v>
      </c>
      <c r="J70" s="174">
        <v>12.7</v>
      </c>
      <c r="K70" s="172" t="s">
        <v>588</v>
      </c>
      <c r="L70" s="550">
        <v>100</v>
      </c>
      <c r="M70" s="193">
        <v>100</v>
      </c>
      <c r="N70" s="172" t="s">
        <v>933</v>
      </c>
    </row>
    <row r="71" spans="1:14" ht="56.25" customHeight="1" x14ac:dyDescent="0.2">
      <c r="A71" s="197" t="s">
        <v>124</v>
      </c>
      <c r="B71" s="197" t="s">
        <v>122</v>
      </c>
      <c r="C71" s="184" t="s">
        <v>125</v>
      </c>
      <c r="D71" s="172" t="s">
        <v>346</v>
      </c>
      <c r="E71" s="374">
        <v>1</v>
      </c>
      <c r="F71" s="369" t="s">
        <v>685</v>
      </c>
      <c r="G71" s="369" t="s">
        <v>683</v>
      </c>
      <c r="H71" s="172" t="s">
        <v>1</v>
      </c>
      <c r="I71" s="174">
        <v>42</v>
      </c>
      <c r="J71" s="174">
        <v>8.5</v>
      </c>
      <c r="K71" s="186" t="s">
        <v>180</v>
      </c>
      <c r="L71" s="704">
        <v>2</v>
      </c>
      <c r="M71" s="147">
        <v>1</v>
      </c>
      <c r="N71" s="186" t="s">
        <v>1088</v>
      </c>
    </row>
    <row r="72" spans="1:14" ht="48" customHeight="1" x14ac:dyDescent="0.2">
      <c r="A72" s="201" t="s">
        <v>124</v>
      </c>
      <c r="B72" s="201" t="s">
        <v>122</v>
      </c>
      <c r="C72" s="187" t="s">
        <v>126</v>
      </c>
      <c r="D72" s="171" t="s">
        <v>21</v>
      </c>
      <c r="E72" s="386" t="s">
        <v>155</v>
      </c>
      <c r="F72" s="387" t="s">
        <v>686</v>
      </c>
      <c r="G72" s="394" t="s">
        <v>650</v>
      </c>
      <c r="H72" s="144" t="s">
        <v>13</v>
      </c>
      <c r="I72" s="298">
        <v>28.7</v>
      </c>
      <c r="J72" s="298">
        <v>28.4</v>
      </c>
      <c r="K72" s="307" t="s">
        <v>469</v>
      </c>
      <c r="L72" s="551">
        <v>6</v>
      </c>
      <c r="M72" s="147">
        <v>3</v>
      </c>
      <c r="N72" s="534" t="s">
        <v>1056</v>
      </c>
    </row>
    <row r="73" spans="1:14" ht="18.75" customHeight="1" x14ac:dyDescent="0.2">
      <c r="A73" s="623" t="s">
        <v>124</v>
      </c>
      <c r="B73" s="623" t="s">
        <v>122</v>
      </c>
      <c r="C73" s="862" t="s">
        <v>116</v>
      </c>
      <c r="D73" s="862"/>
      <c r="E73" s="862"/>
      <c r="F73" s="862"/>
      <c r="G73" s="862"/>
      <c r="H73" s="862"/>
      <c r="I73" s="61">
        <f>SUM(I67:I72)</f>
        <v>466</v>
      </c>
      <c r="J73" s="61">
        <f>SUM(J67:J72)</f>
        <v>382.3</v>
      </c>
      <c r="K73" s="606"/>
      <c r="L73" s="624"/>
      <c r="M73" s="606"/>
      <c r="N73" s="606"/>
    </row>
    <row r="74" spans="1:14" ht="18.75" customHeight="1" x14ac:dyDescent="0.2">
      <c r="A74" s="623" t="s">
        <v>124</v>
      </c>
      <c r="B74" s="862" t="s">
        <v>92</v>
      </c>
      <c r="C74" s="862"/>
      <c r="D74" s="862"/>
      <c r="E74" s="862"/>
      <c r="F74" s="862"/>
      <c r="G74" s="862"/>
      <c r="H74" s="862"/>
      <c r="I74" s="61">
        <f t="shared" ref="I74:J74" si="1">+I73</f>
        <v>466</v>
      </c>
      <c r="J74" s="61">
        <f t="shared" si="1"/>
        <v>382.3</v>
      </c>
      <c r="K74" s="616"/>
      <c r="L74" s="625"/>
      <c r="M74" s="614"/>
      <c r="N74" s="616"/>
    </row>
    <row r="75" spans="1:14" ht="19.5" customHeight="1" x14ac:dyDescent="0.2">
      <c r="A75" s="881" t="s">
        <v>118</v>
      </c>
      <c r="B75" s="881"/>
      <c r="C75" s="881"/>
      <c r="D75" s="881"/>
      <c r="E75" s="881"/>
      <c r="F75" s="881"/>
      <c r="G75" s="881"/>
      <c r="H75" s="881"/>
      <c r="I75" s="308">
        <f>+I74+I64+I38</f>
        <v>21756.7</v>
      </c>
      <c r="J75" s="308">
        <f>+J74+J64+J38</f>
        <v>22231.300000000003</v>
      </c>
      <c r="K75" s="244"/>
      <c r="L75" s="239"/>
      <c r="M75" s="239"/>
      <c r="N75" s="244"/>
    </row>
    <row r="76" spans="1:14" ht="14.25" customHeight="1" x14ac:dyDescent="0.2">
      <c r="A76" s="880" t="s">
        <v>136</v>
      </c>
      <c r="B76" s="880"/>
      <c r="C76" s="880"/>
      <c r="D76" s="880"/>
      <c r="E76" s="880"/>
      <c r="F76" s="880"/>
      <c r="G76" s="880"/>
      <c r="H76" s="880"/>
      <c r="I76" s="745">
        <f>+I75-I77-I84</f>
        <v>0</v>
      </c>
      <c r="J76" s="745">
        <f>+J75-J77-J84</f>
        <v>0</v>
      </c>
      <c r="K76" s="244"/>
      <c r="L76" s="239"/>
      <c r="M76" s="239"/>
      <c r="N76" s="244"/>
    </row>
    <row r="77" spans="1:14" ht="17.25" customHeight="1" x14ac:dyDescent="0.2">
      <c r="A77" s="883" t="s">
        <v>15</v>
      </c>
      <c r="B77" s="883"/>
      <c r="C77" s="883"/>
      <c r="D77" s="883"/>
      <c r="E77" s="883"/>
      <c r="F77" s="883"/>
      <c r="G77" s="883"/>
      <c r="H77" s="883"/>
      <c r="I77" s="309">
        <f t="shared" ref="I77:J77" si="2">SUM(I78:I83)</f>
        <v>7038.1999999999989</v>
      </c>
      <c r="J77" s="309">
        <f t="shared" si="2"/>
        <v>6713.4</v>
      </c>
      <c r="K77" s="244"/>
      <c r="L77" s="239"/>
      <c r="M77" s="239"/>
      <c r="N77" s="244"/>
    </row>
    <row r="78" spans="1:14" ht="13.5" customHeight="1" x14ac:dyDescent="0.2">
      <c r="A78" s="875" t="s">
        <v>168</v>
      </c>
      <c r="B78" s="875"/>
      <c r="C78" s="875"/>
      <c r="D78" s="875"/>
      <c r="E78" s="875"/>
      <c r="F78" s="875"/>
      <c r="G78" s="875"/>
      <c r="H78" s="875"/>
      <c r="I78" s="78">
        <f>+I71+I70+I69+I67+I61+I60+I58+I51+I48+I46+I45+I42+I41+I36+I35+I34+I33+I25+I16+I15+I12</f>
        <v>3087.7</v>
      </c>
      <c r="J78" s="78">
        <f>+J71+J70+J69+J67+J61+J60+J58+J51+J48+J46+J45+J42+J41+J36+J35+J34+J33+J25+J16+J15+J12</f>
        <v>2764.5</v>
      </c>
      <c r="K78" s="244"/>
      <c r="L78" s="391"/>
      <c r="M78" s="391"/>
      <c r="N78" s="244"/>
    </row>
    <row r="79" spans="1:14" ht="16.5" customHeight="1" x14ac:dyDescent="0.2">
      <c r="A79" s="875" t="s">
        <v>169</v>
      </c>
      <c r="B79" s="875"/>
      <c r="C79" s="875"/>
      <c r="D79" s="875"/>
      <c r="E79" s="875"/>
      <c r="F79" s="875"/>
      <c r="G79" s="875"/>
      <c r="H79" s="875"/>
      <c r="I79" s="79">
        <f>+I72+I62+I59+I50+I49+I47+I24+I22+I21+I13+I11+I18+I26+I27+I30+I29+I28+I23</f>
        <v>3950.4999999999991</v>
      </c>
      <c r="J79" s="79">
        <f>+J72+J62+J59+J50+J49+J47+J24+J22+J21+J13+J11+J18+J26+J27+J30+J29+J28+J23</f>
        <v>3948.9</v>
      </c>
      <c r="K79" s="410"/>
      <c r="L79" s="410"/>
      <c r="M79" s="410"/>
      <c r="N79" s="410"/>
    </row>
    <row r="80" spans="1:14" ht="12.75" customHeight="1" x14ac:dyDescent="0.2">
      <c r="A80" s="875" t="s">
        <v>170</v>
      </c>
      <c r="B80" s="875"/>
      <c r="C80" s="875"/>
      <c r="D80" s="875"/>
      <c r="E80" s="875"/>
      <c r="F80" s="875"/>
      <c r="G80" s="875"/>
      <c r="H80" s="875"/>
      <c r="I80" s="78"/>
      <c r="J80" s="78"/>
      <c r="K80" s="244"/>
      <c r="L80" s="239"/>
      <c r="M80" s="239"/>
      <c r="N80" s="244"/>
    </row>
    <row r="81" spans="1:14" ht="12.75" customHeight="1" x14ac:dyDescent="0.2">
      <c r="A81" s="875" t="s">
        <v>171</v>
      </c>
      <c r="B81" s="875"/>
      <c r="C81" s="875"/>
      <c r="D81" s="875"/>
      <c r="E81" s="875"/>
      <c r="F81" s="875"/>
      <c r="G81" s="875"/>
      <c r="H81" s="875"/>
      <c r="I81" s="78"/>
      <c r="J81" s="78"/>
      <c r="K81" s="244"/>
      <c r="L81" s="239"/>
      <c r="M81" s="239"/>
      <c r="N81" s="244"/>
    </row>
    <row r="82" spans="1:14" ht="12.75" customHeight="1" x14ac:dyDescent="0.2">
      <c r="A82" s="875" t="s">
        <v>172</v>
      </c>
      <c r="B82" s="875"/>
      <c r="C82" s="875"/>
      <c r="D82" s="875"/>
      <c r="E82" s="875"/>
      <c r="F82" s="875"/>
      <c r="G82" s="875"/>
      <c r="H82" s="875"/>
      <c r="I82" s="78"/>
      <c r="J82" s="78"/>
      <c r="K82" s="244"/>
      <c r="L82" s="239"/>
      <c r="M82" s="239"/>
      <c r="N82" s="244"/>
    </row>
    <row r="83" spans="1:14" ht="12.75" customHeight="1" x14ac:dyDescent="0.2">
      <c r="A83" s="875" t="s">
        <v>173</v>
      </c>
      <c r="B83" s="875"/>
      <c r="C83" s="875"/>
      <c r="D83" s="875"/>
      <c r="E83" s="875"/>
      <c r="F83" s="875"/>
      <c r="G83" s="875"/>
      <c r="H83" s="875"/>
      <c r="I83" s="78"/>
      <c r="J83" s="78"/>
      <c r="K83" s="244"/>
      <c r="L83" s="239"/>
      <c r="M83" s="239"/>
      <c r="N83" s="244"/>
    </row>
    <row r="84" spans="1:14" ht="15.75" customHeight="1" x14ac:dyDescent="0.2">
      <c r="A84" s="876" t="s">
        <v>14</v>
      </c>
      <c r="B84" s="876"/>
      <c r="C84" s="876"/>
      <c r="D84" s="876"/>
      <c r="E84" s="876"/>
      <c r="F84" s="876"/>
      <c r="G84" s="876"/>
      <c r="H84" s="876"/>
      <c r="I84" s="309">
        <f t="shared" ref="I84:J84" si="3">SUM(I85:I88)</f>
        <v>14718.500000000002</v>
      </c>
      <c r="J84" s="309">
        <f t="shared" si="3"/>
        <v>15517.899999999998</v>
      </c>
      <c r="K84" s="244"/>
      <c r="L84" s="239"/>
      <c r="M84" s="239"/>
      <c r="N84" s="244"/>
    </row>
    <row r="85" spans="1:14" ht="12.75" customHeight="1" x14ac:dyDescent="0.2">
      <c r="A85" s="875" t="s">
        <v>174</v>
      </c>
      <c r="B85" s="875"/>
      <c r="C85" s="875"/>
      <c r="D85" s="875"/>
      <c r="E85" s="875"/>
      <c r="F85" s="875"/>
      <c r="G85" s="875"/>
      <c r="H85" s="875"/>
      <c r="I85" s="78">
        <f>+I68+I54+I56</f>
        <v>133.20000000000002</v>
      </c>
      <c r="J85" s="78">
        <f>+J68+J54+J56</f>
        <v>20.799999999999997</v>
      </c>
      <c r="K85" s="244"/>
      <c r="L85" s="239"/>
      <c r="M85" s="239"/>
      <c r="N85" s="244"/>
    </row>
    <row r="86" spans="1:14" ht="12.75" customHeight="1" x14ac:dyDescent="0.2">
      <c r="A86" s="875" t="s">
        <v>175</v>
      </c>
      <c r="B86" s="875"/>
      <c r="C86" s="875"/>
      <c r="D86" s="875"/>
      <c r="E86" s="875"/>
      <c r="F86" s="875"/>
      <c r="G86" s="875"/>
      <c r="H86" s="875"/>
      <c r="I86" s="78">
        <f>+I20+I19+I17</f>
        <v>14585.300000000001</v>
      </c>
      <c r="J86" s="78">
        <f>+J20+J19+J17</f>
        <v>15497.099999999999</v>
      </c>
      <c r="K86" s="244"/>
      <c r="L86" s="239"/>
      <c r="M86" s="239"/>
      <c r="N86" s="244"/>
    </row>
    <row r="87" spans="1:14" ht="12.75" customHeight="1" x14ac:dyDescent="0.2">
      <c r="A87" s="875" t="s">
        <v>176</v>
      </c>
      <c r="B87" s="875"/>
      <c r="C87" s="875"/>
      <c r="D87" s="875"/>
      <c r="E87" s="875"/>
      <c r="F87" s="875"/>
      <c r="G87" s="875"/>
      <c r="H87" s="875"/>
      <c r="I87" s="78"/>
      <c r="J87" s="78"/>
      <c r="K87" s="244"/>
      <c r="L87" s="239"/>
      <c r="M87" s="239"/>
      <c r="N87" s="244"/>
    </row>
    <row r="88" spans="1:14" ht="12.75" customHeight="1" x14ac:dyDescent="0.2">
      <c r="A88" s="875" t="s">
        <v>177</v>
      </c>
      <c r="B88" s="875"/>
      <c r="C88" s="875"/>
      <c r="D88" s="875"/>
      <c r="E88" s="875"/>
      <c r="F88" s="875"/>
      <c r="G88" s="875"/>
      <c r="H88" s="875"/>
      <c r="I88" s="78"/>
      <c r="J88" s="78"/>
      <c r="K88" s="244"/>
      <c r="L88" s="239"/>
      <c r="M88" s="239"/>
      <c r="N88" s="244"/>
    </row>
    <row r="90" spans="1:14" x14ac:dyDescent="0.2">
      <c r="J90" s="742"/>
    </row>
    <row r="91" spans="1:14" x14ac:dyDescent="0.2">
      <c r="J91" s="743">
        <v>2758.5</v>
      </c>
    </row>
    <row r="92" spans="1:14" x14ac:dyDescent="0.2">
      <c r="J92" s="742"/>
    </row>
    <row r="93" spans="1:14" x14ac:dyDescent="0.2">
      <c r="J93" s="743">
        <f>+J78-J91</f>
        <v>6</v>
      </c>
    </row>
    <row r="94" spans="1:14" x14ac:dyDescent="0.2">
      <c r="J94" s="742"/>
    </row>
    <row r="95" spans="1:14" x14ac:dyDescent="0.2">
      <c r="J95" s="742"/>
    </row>
  </sheetData>
  <mergeCells count="139">
    <mergeCell ref="M4:M7"/>
    <mergeCell ref="N4:N7"/>
    <mergeCell ref="N11:N12"/>
    <mergeCell ref="N17:N18"/>
    <mergeCell ref="N47:N48"/>
    <mergeCell ref="N50:N51"/>
    <mergeCell ref="N56:N57"/>
    <mergeCell ref="N58:N59"/>
    <mergeCell ref="N67:N68"/>
    <mergeCell ref="N13:N14"/>
    <mergeCell ref="C50:C51"/>
    <mergeCell ref="B54:B55"/>
    <mergeCell ref="A54:A55"/>
    <mergeCell ref="M17:M18"/>
    <mergeCell ref="M47:M48"/>
    <mergeCell ref="M50:M51"/>
    <mergeCell ref="M56:M57"/>
    <mergeCell ref="M58:M59"/>
    <mergeCell ref="M67:M68"/>
    <mergeCell ref="C63:H63"/>
    <mergeCell ref="A56:A57"/>
    <mergeCell ref="B56:B57"/>
    <mergeCell ref="B67:B68"/>
    <mergeCell ref="C67:C68"/>
    <mergeCell ref="F58:F59"/>
    <mergeCell ref="B64:H64"/>
    <mergeCell ref="D58:D59"/>
    <mergeCell ref="H1:L1"/>
    <mergeCell ref="K56:K57"/>
    <mergeCell ref="L56:L57"/>
    <mergeCell ref="E47:E48"/>
    <mergeCell ref="F47:F48"/>
    <mergeCell ref="G47:G48"/>
    <mergeCell ref="E50:E51"/>
    <mergeCell ref="F50:F51"/>
    <mergeCell ref="G50:G51"/>
    <mergeCell ref="E54:E55"/>
    <mergeCell ref="F54:F55"/>
    <mergeCell ref="G54:G55"/>
    <mergeCell ref="E56:E57"/>
    <mergeCell ref="F56:F57"/>
    <mergeCell ref="G56:G57"/>
    <mergeCell ref="C31:H31"/>
    <mergeCell ref="A8:K8"/>
    <mergeCell ref="A3:A7"/>
    <mergeCell ref="K50:K51"/>
    <mergeCell ref="L50:L51"/>
    <mergeCell ref="C52:H52"/>
    <mergeCell ref="J3:J7"/>
    <mergeCell ref="J13:J14"/>
    <mergeCell ref="K3:N3"/>
    <mergeCell ref="A81:H81"/>
    <mergeCell ref="L67:L68"/>
    <mergeCell ref="A17:A18"/>
    <mergeCell ref="G17:G18"/>
    <mergeCell ref="K17:K18"/>
    <mergeCell ref="L17:L18"/>
    <mergeCell ref="C47:C48"/>
    <mergeCell ref="D47:D48"/>
    <mergeCell ref="A47:A48"/>
    <mergeCell ref="L47:L48"/>
    <mergeCell ref="B65:K65"/>
    <mergeCell ref="B50:B51"/>
    <mergeCell ref="A50:A51"/>
    <mergeCell ref="C53:L53"/>
    <mergeCell ref="A58:A59"/>
    <mergeCell ref="B58:B59"/>
    <mergeCell ref="K58:K59"/>
    <mergeCell ref="L58:L59"/>
    <mergeCell ref="D50:D51"/>
    <mergeCell ref="D54:D55"/>
    <mergeCell ref="C54:C55"/>
    <mergeCell ref="C56:C57"/>
    <mergeCell ref="C58:C59"/>
    <mergeCell ref="D56:D57"/>
    <mergeCell ref="L4:L7"/>
    <mergeCell ref="M11:M12"/>
    <mergeCell ref="A88:H88"/>
    <mergeCell ref="A82:H82"/>
    <mergeCell ref="A80:H80"/>
    <mergeCell ref="A84:H84"/>
    <mergeCell ref="A78:H78"/>
    <mergeCell ref="A86:H86"/>
    <mergeCell ref="B74:H74"/>
    <mergeCell ref="A79:H79"/>
    <mergeCell ref="C66:K66"/>
    <mergeCell ref="A76:H76"/>
    <mergeCell ref="K67:K68"/>
    <mergeCell ref="A75:H75"/>
    <mergeCell ref="C73:H73"/>
    <mergeCell ref="A67:A68"/>
    <mergeCell ref="A85:H85"/>
    <mergeCell ref="D67:D68"/>
    <mergeCell ref="A83:H83"/>
    <mergeCell ref="A87:H87"/>
    <mergeCell ref="A77:H77"/>
    <mergeCell ref="H3:H7"/>
    <mergeCell ref="C3:C7"/>
    <mergeCell ref="K4:K7"/>
    <mergeCell ref="C10:K10"/>
    <mergeCell ref="A13:A14"/>
    <mergeCell ref="H13:H14"/>
    <mergeCell ref="B3:B7"/>
    <mergeCell ref="D3:D7"/>
    <mergeCell ref="B13:B14"/>
    <mergeCell ref="E3:E7"/>
    <mergeCell ref="G3:G7"/>
    <mergeCell ref="E11:E12"/>
    <mergeCell ref="F11:F12"/>
    <mergeCell ref="G11:G12"/>
    <mergeCell ref="E13:E14"/>
    <mergeCell ref="I3:I7"/>
    <mergeCell ref="F3:F7"/>
    <mergeCell ref="B11:B12"/>
    <mergeCell ref="D11:D12"/>
    <mergeCell ref="G13:G14"/>
    <mergeCell ref="A11:A12"/>
    <mergeCell ref="B9:K9"/>
    <mergeCell ref="L11:L12"/>
    <mergeCell ref="C13:C14"/>
    <mergeCell ref="K11:K12"/>
    <mergeCell ref="B47:B48"/>
    <mergeCell ref="K47:K48"/>
    <mergeCell ref="F17:F18"/>
    <mergeCell ref="E17:E18"/>
    <mergeCell ref="D17:D18"/>
    <mergeCell ref="C17:C18"/>
    <mergeCell ref="B17:B18"/>
    <mergeCell ref="C44:K44"/>
    <mergeCell ref="C37:H37"/>
    <mergeCell ref="C32:K32"/>
    <mergeCell ref="B38:H38"/>
    <mergeCell ref="B39:K39"/>
    <mergeCell ref="C40:L40"/>
    <mergeCell ref="C43:H43"/>
    <mergeCell ref="D13:D14"/>
    <mergeCell ref="I13:I14"/>
    <mergeCell ref="C11:C12"/>
    <mergeCell ref="F13:F14"/>
  </mergeCells>
  <phoneticPr fontId="15" type="noConversion"/>
  <pageMargins left="0.19685039370078741" right="0.19685039370078741" top="0.51181102362204722" bottom="0.19685039370078741" header="0" footer="0"/>
  <pageSetup paperSize="9" scale="62"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59999389629810485"/>
    <pageSetUpPr fitToPage="1"/>
  </sheetPr>
  <dimension ref="A1:N62"/>
  <sheetViews>
    <sheetView zoomScale="70" zoomScaleNormal="70" workbookViewId="0">
      <pane ySplit="8" topLeftCell="A27" activePane="bottomLeft" state="frozen"/>
      <selection activeCell="C41" sqref="C41:K41"/>
      <selection pane="bottomLeft" activeCell="J41" sqref="J41"/>
    </sheetView>
  </sheetViews>
  <sheetFormatPr defaultColWidth="9.140625" defaultRowHeight="12.75" x14ac:dyDescent="0.2"/>
  <cols>
    <col min="1" max="1" width="3.5703125" style="214" customWidth="1"/>
    <col min="2" max="2" width="3.85546875" style="214" customWidth="1"/>
    <col min="3" max="3" width="4.28515625" style="215" customWidth="1"/>
    <col min="4" max="4" width="44" style="214" customWidth="1"/>
    <col min="5" max="5" width="6.28515625" style="214" hidden="1" customWidth="1"/>
    <col min="6" max="6" width="37.5703125" style="214" hidden="1" customWidth="1"/>
    <col min="7" max="7" width="24.28515625" style="214" hidden="1" customWidth="1"/>
    <col min="8" max="8" width="6.5703125" style="216" customWidth="1"/>
    <col min="9" max="9" width="13.7109375" style="74" customWidth="1"/>
    <col min="10" max="10" width="12.85546875" style="74" customWidth="1"/>
    <col min="11" max="11" width="32.5703125" style="74" customWidth="1"/>
    <col min="12" max="13" width="7.140625" style="93" customWidth="1"/>
    <col min="14" max="14" width="43.140625" style="74" customWidth="1"/>
    <col min="15" max="16384" width="9.140625" style="6"/>
  </cols>
  <sheetData>
    <row r="1" spans="1:14" ht="78" hidden="1" customHeight="1" x14ac:dyDescent="0.2">
      <c r="H1" s="840" t="s">
        <v>891</v>
      </c>
      <c r="I1" s="840"/>
      <c r="J1" s="840"/>
      <c r="K1" s="840"/>
      <c r="L1" s="840"/>
      <c r="M1" s="6"/>
      <c r="N1" s="6"/>
    </row>
    <row r="2" spans="1:14" ht="23.25" hidden="1" customHeight="1" x14ac:dyDescent="0.2">
      <c r="A2" s="915"/>
      <c r="B2" s="915"/>
      <c r="C2" s="915"/>
      <c r="D2" s="915"/>
      <c r="E2" s="915"/>
      <c r="F2" s="915"/>
      <c r="G2" s="915"/>
      <c r="H2" s="915"/>
      <c r="I2" s="915"/>
      <c r="J2" s="915"/>
      <c r="K2" s="915"/>
      <c r="L2" s="915"/>
      <c r="M2" s="6"/>
      <c r="N2" s="6"/>
    </row>
    <row r="3" spans="1:14" ht="20.25" hidden="1" customHeight="1" x14ac:dyDescent="0.2">
      <c r="A3" s="217"/>
      <c r="B3" s="217"/>
      <c r="C3" s="218"/>
      <c r="D3" s="217"/>
      <c r="E3" s="217"/>
      <c r="F3" s="217"/>
      <c r="G3" s="217"/>
      <c r="H3" s="219"/>
      <c r="I3" s="217"/>
      <c r="J3" s="217"/>
      <c r="K3" s="916"/>
      <c r="L3" s="916"/>
      <c r="M3" s="6"/>
      <c r="N3" s="6"/>
    </row>
    <row r="4" spans="1:14" s="8" customFormat="1" ht="18.75" customHeight="1" x14ac:dyDescent="0.2">
      <c r="A4" s="805" t="s">
        <v>111</v>
      </c>
      <c r="B4" s="805" t="s">
        <v>112</v>
      </c>
      <c r="C4" s="805" t="s">
        <v>113</v>
      </c>
      <c r="D4" s="807" t="s">
        <v>114</v>
      </c>
      <c r="E4" s="809" t="s">
        <v>621</v>
      </c>
      <c r="F4" s="808" t="s">
        <v>622</v>
      </c>
      <c r="G4" s="808" t="s">
        <v>623</v>
      </c>
      <c r="H4" s="805" t="s">
        <v>110</v>
      </c>
      <c r="I4" s="804" t="s">
        <v>625</v>
      </c>
      <c r="J4" s="800" t="s">
        <v>1092</v>
      </c>
      <c r="K4" s="801" t="s">
        <v>624</v>
      </c>
      <c r="L4" s="802"/>
      <c r="M4" s="802"/>
      <c r="N4" s="803"/>
    </row>
    <row r="5" spans="1:14" s="8" customFormat="1" ht="13.5" customHeight="1" x14ac:dyDescent="0.2">
      <c r="A5" s="805"/>
      <c r="B5" s="805"/>
      <c r="C5" s="805"/>
      <c r="D5" s="807"/>
      <c r="E5" s="809"/>
      <c r="F5" s="808"/>
      <c r="G5" s="808"/>
      <c r="H5" s="805"/>
      <c r="I5" s="804"/>
      <c r="J5" s="800"/>
      <c r="K5" s="800" t="s">
        <v>115</v>
      </c>
      <c r="L5" s="874" t="s">
        <v>896</v>
      </c>
      <c r="M5" s="814" t="s">
        <v>897</v>
      </c>
      <c r="N5" s="813" t="s">
        <v>898</v>
      </c>
    </row>
    <row r="6" spans="1:14" s="8" customFormat="1" ht="12" customHeight="1" x14ac:dyDescent="0.2">
      <c r="A6" s="805"/>
      <c r="B6" s="805"/>
      <c r="C6" s="805"/>
      <c r="D6" s="807"/>
      <c r="E6" s="809"/>
      <c r="F6" s="808"/>
      <c r="G6" s="808"/>
      <c r="H6" s="805"/>
      <c r="I6" s="804"/>
      <c r="J6" s="800"/>
      <c r="K6" s="800"/>
      <c r="L6" s="874"/>
      <c r="M6" s="814"/>
      <c r="N6" s="813"/>
    </row>
    <row r="7" spans="1:14" s="8" customFormat="1" ht="69.75" customHeight="1" x14ac:dyDescent="0.2">
      <c r="A7" s="805"/>
      <c r="B7" s="805"/>
      <c r="C7" s="805"/>
      <c r="D7" s="807"/>
      <c r="E7" s="809"/>
      <c r="F7" s="808"/>
      <c r="G7" s="808"/>
      <c r="H7" s="805"/>
      <c r="I7" s="804"/>
      <c r="J7" s="800"/>
      <c r="K7" s="800"/>
      <c r="L7" s="874"/>
      <c r="M7" s="814"/>
      <c r="N7" s="813"/>
    </row>
    <row r="8" spans="1:14" s="8" customFormat="1" ht="33" customHeight="1" x14ac:dyDescent="0.2">
      <c r="A8" s="805"/>
      <c r="B8" s="805"/>
      <c r="C8" s="805"/>
      <c r="D8" s="807"/>
      <c r="E8" s="809"/>
      <c r="F8" s="808"/>
      <c r="G8" s="808"/>
      <c r="H8" s="805"/>
      <c r="I8" s="804"/>
      <c r="J8" s="800"/>
      <c r="K8" s="800"/>
      <c r="L8" s="874"/>
      <c r="M8" s="814"/>
      <c r="N8" s="813"/>
    </row>
    <row r="9" spans="1:14" s="8" customFormat="1" ht="27.75" customHeight="1" x14ac:dyDescent="0.2">
      <c r="A9" s="903" t="s">
        <v>447</v>
      </c>
      <c r="B9" s="903"/>
      <c r="C9" s="903"/>
      <c r="D9" s="903"/>
      <c r="E9" s="903"/>
      <c r="F9" s="903"/>
      <c r="G9" s="903"/>
      <c r="H9" s="903"/>
      <c r="I9" s="903"/>
      <c r="J9" s="903"/>
      <c r="K9" s="903"/>
      <c r="L9" s="164"/>
      <c r="M9" s="164"/>
      <c r="N9" s="562"/>
    </row>
    <row r="10" spans="1:14" s="8" customFormat="1" ht="21" customHeight="1" x14ac:dyDescent="0.2">
      <c r="A10" s="75" t="s">
        <v>122</v>
      </c>
      <c r="B10" s="911" t="s">
        <v>302</v>
      </c>
      <c r="C10" s="911"/>
      <c r="D10" s="911"/>
      <c r="E10" s="911"/>
      <c r="F10" s="911"/>
      <c r="G10" s="911"/>
      <c r="H10" s="911"/>
      <c r="I10" s="911"/>
      <c r="J10" s="911"/>
      <c r="K10" s="911"/>
      <c r="L10" s="165"/>
      <c r="M10" s="165"/>
      <c r="N10" s="563"/>
    </row>
    <row r="11" spans="1:14" s="8" customFormat="1" ht="23.25" customHeight="1" x14ac:dyDescent="0.2">
      <c r="A11" s="75" t="s">
        <v>122</v>
      </c>
      <c r="B11" s="185" t="s">
        <v>122</v>
      </c>
      <c r="C11" s="911" t="s">
        <v>303</v>
      </c>
      <c r="D11" s="911"/>
      <c r="E11" s="911"/>
      <c r="F11" s="911"/>
      <c r="G11" s="911"/>
      <c r="H11" s="911"/>
      <c r="I11" s="911"/>
      <c r="J11" s="911"/>
      <c r="K11" s="911"/>
      <c r="L11" s="165"/>
      <c r="M11" s="165"/>
      <c r="N11" s="563"/>
    </row>
    <row r="12" spans="1:14" ht="105.75" customHeight="1" x14ac:dyDescent="0.2">
      <c r="A12" s="132" t="s">
        <v>122</v>
      </c>
      <c r="B12" s="132" t="s">
        <v>122</v>
      </c>
      <c r="C12" s="199" t="s">
        <v>122</v>
      </c>
      <c r="D12" s="132" t="s">
        <v>388</v>
      </c>
      <c r="E12" s="386" t="s">
        <v>155</v>
      </c>
      <c r="F12" s="387" t="s">
        <v>688</v>
      </c>
      <c r="G12" s="367" t="s">
        <v>689</v>
      </c>
      <c r="H12" s="198" t="s">
        <v>1</v>
      </c>
      <c r="I12" s="96">
        <v>53.1</v>
      </c>
      <c r="J12" s="96">
        <v>50.8</v>
      </c>
      <c r="K12" s="186" t="s">
        <v>304</v>
      </c>
      <c r="L12" s="147">
        <v>31</v>
      </c>
      <c r="M12" s="147">
        <v>31</v>
      </c>
      <c r="N12" s="186" t="s">
        <v>993</v>
      </c>
    </row>
    <row r="13" spans="1:14" ht="15.75" customHeight="1" x14ac:dyDescent="0.2">
      <c r="A13" s="623" t="s">
        <v>122</v>
      </c>
      <c r="B13" s="670" t="s">
        <v>122</v>
      </c>
      <c r="C13" s="862" t="s">
        <v>116</v>
      </c>
      <c r="D13" s="862"/>
      <c r="E13" s="862"/>
      <c r="F13" s="862"/>
      <c r="G13" s="862"/>
      <c r="H13" s="862"/>
      <c r="I13" s="210">
        <f t="shared" ref="I13:J13" si="0">SUM(I12)</f>
        <v>53.1</v>
      </c>
      <c r="J13" s="210">
        <f t="shared" si="0"/>
        <v>50.8</v>
      </c>
      <c r="K13" s="683"/>
      <c r="L13" s="724"/>
      <c r="M13" s="724"/>
      <c r="N13" s="683"/>
    </row>
    <row r="14" spans="1:14" ht="19.5" customHeight="1" x14ac:dyDescent="0.2">
      <c r="A14" s="75" t="s">
        <v>122</v>
      </c>
      <c r="B14" s="185" t="s">
        <v>124</v>
      </c>
      <c r="C14" s="911" t="s">
        <v>541</v>
      </c>
      <c r="D14" s="911"/>
      <c r="E14" s="911"/>
      <c r="F14" s="911"/>
      <c r="G14" s="911"/>
      <c r="H14" s="911"/>
      <c r="I14" s="911"/>
      <c r="J14" s="911"/>
      <c r="K14" s="911"/>
      <c r="L14" s="165"/>
      <c r="M14" s="165"/>
      <c r="N14" s="564"/>
    </row>
    <row r="15" spans="1:14" ht="45" customHeight="1" x14ac:dyDescent="0.2">
      <c r="A15" s="847" t="s">
        <v>122</v>
      </c>
      <c r="B15" s="847" t="s">
        <v>124</v>
      </c>
      <c r="C15" s="912" t="s">
        <v>122</v>
      </c>
      <c r="D15" s="914" t="s">
        <v>595</v>
      </c>
      <c r="E15" s="917" t="s">
        <v>155</v>
      </c>
      <c r="F15" s="873" t="s">
        <v>652</v>
      </c>
      <c r="G15" s="909" t="s">
        <v>689</v>
      </c>
      <c r="H15" s="132" t="s">
        <v>1</v>
      </c>
      <c r="I15" s="76">
        <v>10.3</v>
      </c>
      <c r="J15" s="76">
        <v>10.3</v>
      </c>
      <c r="K15" s="913" t="s">
        <v>493</v>
      </c>
      <c r="L15" s="910" t="s">
        <v>381</v>
      </c>
      <c r="M15" s="938" t="s">
        <v>381</v>
      </c>
      <c r="N15" s="913" t="s">
        <v>946</v>
      </c>
    </row>
    <row r="16" spans="1:14" ht="42.75" customHeight="1" x14ac:dyDescent="0.2">
      <c r="A16" s="847"/>
      <c r="B16" s="847"/>
      <c r="C16" s="912"/>
      <c r="D16" s="914"/>
      <c r="E16" s="917"/>
      <c r="F16" s="873"/>
      <c r="G16" s="909"/>
      <c r="H16" s="132" t="s">
        <v>4</v>
      </c>
      <c r="I16" s="76">
        <v>15.4</v>
      </c>
      <c r="J16" s="76">
        <v>15.4</v>
      </c>
      <c r="K16" s="913"/>
      <c r="L16" s="910"/>
      <c r="M16" s="938"/>
      <c r="N16" s="913"/>
    </row>
    <row r="17" spans="1:14" ht="81.75" customHeight="1" x14ac:dyDescent="0.2">
      <c r="A17" s="134" t="s">
        <v>122</v>
      </c>
      <c r="B17" s="134" t="s">
        <v>124</v>
      </c>
      <c r="C17" s="199" t="s">
        <v>123</v>
      </c>
      <c r="D17" s="134" t="s">
        <v>516</v>
      </c>
      <c r="E17" s="372" t="s">
        <v>155</v>
      </c>
      <c r="F17" s="363" t="s">
        <v>690</v>
      </c>
      <c r="G17" s="363" t="s">
        <v>689</v>
      </c>
      <c r="H17" s="198" t="s">
        <v>1</v>
      </c>
      <c r="I17" s="96">
        <v>12</v>
      </c>
      <c r="J17" s="96">
        <v>11.1</v>
      </c>
      <c r="K17" s="146" t="s">
        <v>568</v>
      </c>
      <c r="L17" s="184" t="s">
        <v>494</v>
      </c>
      <c r="M17" s="184" t="s">
        <v>948</v>
      </c>
      <c r="N17" s="146" t="s">
        <v>947</v>
      </c>
    </row>
    <row r="18" spans="1:14" ht="79.5" customHeight="1" x14ac:dyDescent="0.2">
      <c r="A18" s="132" t="s">
        <v>122</v>
      </c>
      <c r="B18" s="132" t="s">
        <v>124</v>
      </c>
      <c r="C18" s="199" t="s">
        <v>125</v>
      </c>
      <c r="D18" s="132" t="s">
        <v>495</v>
      </c>
      <c r="E18" s="386" t="s">
        <v>155</v>
      </c>
      <c r="F18" s="387" t="s">
        <v>690</v>
      </c>
      <c r="G18" s="387" t="s">
        <v>689</v>
      </c>
      <c r="H18" s="132" t="s">
        <v>1</v>
      </c>
      <c r="I18" s="76">
        <v>52.5</v>
      </c>
      <c r="J18" s="76">
        <v>52.5</v>
      </c>
      <c r="K18" s="198" t="s">
        <v>496</v>
      </c>
      <c r="L18" s="197" t="s">
        <v>497</v>
      </c>
      <c r="M18" s="184" t="s">
        <v>949</v>
      </c>
      <c r="N18" s="198" t="s">
        <v>950</v>
      </c>
    </row>
    <row r="19" spans="1:14" ht="18" customHeight="1" x14ac:dyDescent="0.2">
      <c r="A19" s="623" t="s">
        <v>122</v>
      </c>
      <c r="B19" s="670" t="s">
        <v>124</v>
      </c>
      <c r="C19" s="862" t="s">
        <v>116</v>
      </c>
      <c r="D19" s="862"/>
      <c r="E19" s="862"/>
      <c r="F19" s="862"/>
      <c r="G19" s="862"/>
      <c r="H19" s="862"/>
      <c r="I19" s="210">
        <f>SUM(I15:I18)</f>
        <v>90.2</v>
      </c>
      <c r="J19" s="210">
        <f>SUM(J15:J18)</f>
        <v>89.300000000000011</v>
      </c>
      <c r="K19" s="722"/>
      <c r="L19" s="723"/>
      <c r="M19" s="723"/>
      <c r="N19" s="722"/>
    </row>
    <row r="20" spans="1:14" ht="25.5" customHeight="1" x14ac:dyDescent="0.2">
      <c r="A20" s="75" t="s">
        <v>122</v>
      </c>
      <c r="B20" s="185" t="s">
        <v>125</v>
      </c>
      <c r="C20" s="911" t="s">
        <v>305</v>
      </c>
      <c r="D20" s="911"/>
      <c r="E20" s="911"/>
      <c r="F20" s="911"/>
      <c r="G20" s="911"/>
      <c r="H20" s="911"/>
      <c r="I20" s="911"/>
      <c r="J20" s="911"/>
      <c r="K20" s="911"/>
      <c r="L20" s="165"/>
      <c r="M20" s="600"/>
      <c r="N20" s="564"/>
    </row>
    <row r="21" spans="1:14" ht="34.5" customHeight="1" x14ac:dyDescent="0.2">
      <c r="A21" s="191" t="s">
        <v>122</v>
      </c>
      <c r="B21" s="191" t="s">
        <v>125</v>
      </c>
      <c r="C21" s="183" t="s">
        <v>122</v>
      </c>
      <c r="D21" s="190" t="s">
        <v>380</v>
      </c>
      <c r="E21" s="930" t="s">
        <v>155</v>
      </c>
      <c r="F21" s="909" t="s">
        <v>692</v>
      </c>
      <c r="G21" s="909" t="s">
        <v>689</v>
      </c>
      <c r="H21" s="186" t="s">
        <v>1</v>
      </c>
      <c r="I21" s="76">
        <f>SUM(I22:I27)</f>
        <v>521.20000000000005</v>
      </c>
      <c r="J21" s="76">
        <f>SUM(J22:J27)</f>
        <v>521.20000000000005</v>
      </c>
      <c r="K21" s="146" t="s">
        <v>306</v>
      </c>
      <c r="L21" s="147">
        <v>6</v>
      </c>
      <c r="M21" s="147">
        <v>6</v>
      </c>
      <c r="N21" s="146" t="s">
        <v>951</v>
      </c>
    </row>
    <row r="22" spans="1:14" ht="115.5" customHeight="1" x14ac:dyDescent="0.2">
      <c r="A22" s="191" t="s">
        <v>122</v>
      </c>
      <c r="B22" s="191" t="s">
        <v>125</v>
      </c>
      <c r="C22" s="221" t="s">
        <v>457</v>
      </c>
      <c r="D22" s="283" t="s">
        <v>498</v>
      </c>
      <c r="E22" s="931"/>
      <c r="F22" s="937"/>
      <c r="G22" s="937"/>
      <c r="H22" s="283" t="s">
        <v>1</v>
      </c>
      <c r="I22" s="282">
        <v>226.2</v>
      </c>
      <c r="J22" s="282">
        <v>226.2</v>
      </c>
      <c r="K22" s="146" t="s">
        <v>499</v>
      </c>
      <c r="L22" s="146" t="s">
        <v>959</v>
      </c>
      <c r="M22" s="147" t="s">
        <v>952</v>
      </c>
      <c r="N22" s="146" t="s">
        <v>960</v>
      </c>
    </row>
    <row r="23" spans="1:14" ht="84" customHeight="1" x14ac:dyDescent="0.2">
      <c r="A23" s="191" t="s">
        <v>122</v>
      </c>
      <c r="B23" s="191" t="s">
        <v>125</v>
      </c>
      <c r="C23" s="221" t="s">
        <v>433</v>
      </c>
      <c r="D23" s="283" t="s">
        <v>616</v>
      </c>
      <c r="E23" s="931"/>
      <c r="F23" s="937"/>
      <c r="G23" s="937"/>
      <c r="H23" s="283" t="s">
        <v>1</v>
      </c>
      <c r="I23" s="282">
        <v>120</v>
      </c>
      <c r="J23" s="282">
        <v>120</v>
      </c>
      <c r="K23" s="146" t="s">
        <v>500</v>
      </c>
      <c r="L23" s="284" t="s">
        <v>501</v>
      </c>
      <c r="M23" s="284" t="s">
        <v>953</v>
      </c>
      <c r="N23" s="146" t="s">
        <v>961</v>
      </c>
    </row>
    <row r="24" spans="1:14" ht="81.75" customHeight="1" x14ac:dyDescent="0.2">
      <c r="A24" s="191" t="s">
        <v>122</v>
      </c>
      <c r="B24" s="191" t="s">
        <v>125</v>
      </c>
      <c r="C24" s="221" t="s">
        <v>434</v>
      </c>
      <c r="D24" s="283" t="s">
        <v>502</v>
      </c>
      <c r="E24" s="931"/>
      <c r="F24" s="937"/>
      <c r="G24" s="937"/>
      <c r="H24" s="283" t="s">
        <v>1</v>
      </c>
      <c r="I24" s="282">
        <v>15</v>
      </c>
      <c r="J24" s="282">
        <v>15</v>
      </c>
      <c r="K24" s="146" t="s">
        <v>413</v>
      </c>
      <c r="L24" s="285" t="s">
        <v>503</v>
      </c>
      <c r="M24" s="285" t="s">
        <v>954</v>
      </c>
      <c r="N24" s="146" t="s">
        <v>962</v>
      </c>
    </row>
    <row r="25" spans="1:14" ht="69" customHeight="1" x14ac:dyDescent="0.2">
      <c r="A25" s="191" t="s">
        <v>122</v>
      </c>
      <c r="B25" s="191" t="s">
        <v>125</v>
      </c>
      <c r="C25" s="221" t="s">
        <v>458</v>
      </c>
      <c r="D25" s="283" t="s">
        <v>504</v>
      </c>
      <c r="E25" s="931"/>
      <c r="F25" s="937"/>
      <c r="G25" s="937"/>
      <c r="H25" s="283" t="s">
        <v>1</v>
      </c>
      <c r="I25" s="282">
        <v>120</v>
      </c>
      <c r="J25" s="282">
        <v>120</v>
      </c>
      <c r="K25" s="186" t="s">
        <v>505</v>
      </c>
      <c r="L25" s="147" t="s">
        <v>414</v>
      </c>
      <c r="M25" s="147" t="s">
        <v>955</v>
      </c>
      <c r="N25" s="186" t="s">
        <v>963</v>
      </c>
    </row>
    <row r="26" spans="1:14" ht="58.5" customHeight="1" x14ac:dyDescent="0.2">
      <c r="A26" s="191" t="s">
        <v>122</v>
      </c>
      <c r="B26" s="191" t="s">
        <v>125</v>
      </c>
      <c r="C26" s="221" t="s">
        <v>459</v>
      </c>
      <c r="D26" s="283" t="s">
        <v>506</v>
      </c>
      <c r="E26" s="931"/>
      <c r="F26" s="937"/>
      <c r="G26" s="937"/>
      <c r="H26" s="283" t="s">
        <v>1</v>
      </c>
      <c r="I26" s="282">
        <v>20</v>
      </c>
      <c r="J26" s="282">
        <v>20</v>
      </c>
      <c r="K26" s="186" t="s">
        <v>507</v>
      </c>
      <c r="L26" s="284" t="s">
        <v>508</v>
      </c>
      <c r="M26" s="285" t="s">
        <v>956</v>
      </c>
      <c r="N26" s="186" t="s">
        <v>965</v>
      </c>
    </row>
    <row r="27" spans="1:14" ht="58.5" customHeight="1" x14ac:dyDescent="0.2">
      <c r="A27" s="191" t="s">
        <v>122</v>
      </c>
      <c r="B27" s="191" t="s">
        <v>125</v>
      </c>
      <c r="C27" s="221" t="s">
        <v>509</v>
      </c>
      <c r="D27" s="283" t="s">
        <v>510</v>
      </c>
      <c r="E27" s="931"/>
      <c r="F27" s="937"/>
      <c r="G27" s="937"/>
      <c r="H27" s="283" t="s">
        <v>1</v>
      </c>
      <c r="I27" s="282">
        <v>20</v>
      </c>
      <c r="J27" s="282">
        <v>20</v>
      </c>
      <c r="K27" s="186" t="s">
        <v>511</v>
      </c>
      <c r="L27" s="286" t="s">
        <v>512</v>
      </c>
      <c r="M27" s="286" t="s">
        <v>957</v>
      </c>
      <c r="N27" s="186" t="s">
        <v>1108</v>
      </c>
    </row>
    <row r="28" spans="1:14" ht="60.75" customHeight="1" x14ac:dyDescent="0.2">
      <c r="A28" s="134" t="s">
        <v>122</v>
      </c>
      <c r="B28" s="197" t="s">
        <v>125</v>
      </c>
      <c r="C28" s="199" t="s">
        <v>123</v>
      </c>
      <c r="D28" s="134" t="s">
        <v>515</v>
      </c>
      <c r="E28" s="374">
        <v>1</v>
      </c>
      <c r="F28" s="394" t="s">
        <v>693</v>
      </c>
      <c r="G28" s="394" t="s">
        <v>689</v>
      </c>
      <c r="H28" s="132" t="s">
        <v>1</v>
      </c>
      <c r="I28" s="76">
        <v>55</v>
      </c>
      <c r="J28" s="76">
        <v>55</v>
      </c>
      <c r="K28" s="198" t="s">
        <v>513</v>
      </c>
      <c r="L28" s="535" t="s">
        <v>881</v>
      </c>
      <c r="M28" s="285" t="s">
        <v>881</v>
      </c>
      <c r="N28" s="186" t="s">
        <v>958</v>
      </c>
    </row>
    <row r="29" spans="1:14" ht="45" customHeight="1" x14ac:dyDescent="0.2">
      <c r="A29" s="134" t="s">
        <v>122</v>
      </c>
      <c r="B29" s="197" t="s">
        <v>125</v>
      </c>
      <c r="C29" s="199" t="s">
        <v>124</v>
      </c>
      <c r="D29" s="191" t="s">
        <v>446</v>
      </c>
      <c r="E29" s="374">
        <v>1</v>
      </c>
      <c r="F29" s="367" t="s">
        <v>694</v>
      </c>
      <c r="G29" s="387" t="s">
        <v>689</v>
      </c>
      <c r="H29" s="132" t="s">
        <v>1</v>
      </c>
      <c r="I29" s="76">
        <v>10</v>
      </c>
      <c r="J29" s="76">
        <v>10</v>
      </c>
      <c r="K29" s="198" t="s">
        <v>579</v>
      </c>
      <c r="L29" s="200">
        <v>30</v>
      </c>
      <c r="M29" s="147">
        <v>42</v>
      </c>
      <c r="N29" s="186" t="s">
        <v>964</v>
      </c>
    </row>
    <row r="30" spans="1:14" ht="17.25" customHeight="1" x14ac:dyDescent="0.2">
      <c r="A30" s="623" t="s">
        <v>122</v>
      </c>
      <c r="B30" s="670" t="s">
        <v>126</v>
      </c>
      <c r="C30" s="862" t="s">
        <v>116</v>
      </c>
      <c r="D30" s="862"/>
      <c r="E30" s="862"/>
      <c r="F30" s="862"/>
      <c r="G30" s="862"/>
      <c r="H30" s="862"/>
      <c r="I30" s="86">
        <f t="shared" ref="I30:J30" si="1">+I28+I21+I29</f>
        <v>586.20000000000005</v>
      </c>
      <c r="J30" s="86">
        <f t="shared" si="1"/>
        <v>586.20000000000005</v>
      </c>
      <c r="K30" s="722"/>
      <c r="L30" s="723"/>
      <c r="M30" s="723"/>
      <c r="N30" s="722"/>
    </row>
    <row r="31" spans="1:14" ht="18" customHeight="1" x14ac:dyDescent="0.2">
      <c r="A31" s="623" t="s">
        <v>122</v>
      </c>
      <c r="B31" s="862" t="s">
        <v>117</v>
      </c>
      <c r="C31" s="862"/>
      <c r="D31" s="862"/>
      <c r="E31" s="862"/>
      <c r="F31" s="862"/>
      <c r="G31" s="862"/>
      <c r="H31" s="862"/>
      <c r="I31" s="86">
        <f>+I30+I19+I13</f>
        <v>729.50000000000011</v>
      </c>
      <c r="J31" s="86">
        <f>+J30+J19+J13</f>
        <v>726.3</v>
      </c>
      <c r="K31" s="722"/>
      <c r="L31" s="723"/>
      <c r="M31" s="723"/>
      <c r="N31" s="722"/>
    </row>
    <row r="32" spans="1:14" ht="19.5" customHeight="1" x14ac:dyDescent="0.2">
      <c r="A32" s="75" t="s">
        <v>123</v>
      </c>
      <c r="B32" s="911" t="s">
        <v>389</v>
      </c>
      <c r="C32" s="911"/>
      <c r="D32" s="911"/>
      <c r="E32" s="911"/>
      <c r="F32" s="911"/>
      <c r="G32" s="911"/>
      <c r="H32" s="911"/>
      <c r="I32" s="911"/>
      <c r="J32" s="911"/>
      <c r="K32" s="911"/>
      <c r="L32" s="165"/>
      <c r="M32" s="600"/>
      <c r="N32" s="601"/>
    </row>
    <row r="33" spans="1:14" ht="18.75" customHeight="1" x14ac:dyDescent="0.2">
      <c r="A33" s="75" t="s">
        <v>123</v>
      </c>
      <c r="B33" s="185" t="s">
        <v>122</v>
      </c>
      <c r="C33" s="911" t="s">
        <v>308</v>
      </c>
      <c r="D33" s="911"/>
      <c r="E33" s="911"/>
      <c r="F33" s="911"/>
      <c r="G33" s="911"/>
      <c r="H33" s="911"/>
      <c r="I33" s="911"/>
      <c r="J33" s="911"/>
      <c r="K33" s="911"/>
      <c r="L33" s="165"/>
      <c r="M33" s="600"/>
      <c r="N33" s="601"/>
    </row>
    <row r="34" spans="1:14" ht="65.25" customHeight="1" x14ac:dyDescent="0.2">
      <c r="A34" s="187" t="s">
        <v>123</v>
      </c>
      <c r="B34" s="187" t="s">
        <v>122</v>
      </c>
      <c r="C34" s="222" t="s">
        <v>122</v>
      </c>
      <c r="D34" s="188" t="s">
        <v>307</v>
      </c>
      <c r="E34" s="375">
        <v>1</v>
      </c>
      <c r="F34" s="381" t="s">
        <v>695</v>
      </c>
      <c r="G34" s="381" t="s">
        <v>843</v>
      </c>
      <c r="H34" s="186" t="s">
        <v>1</v>
      </c>
      <c r="I34" s="76">
        <v>50</v>
      </c>
      <c r="J34" s="76">
        <v>50</v>
      </c>
      <c r="K34" s="188" t="s">
        <v>165</v>
      </c>
      <c r="L34" s="182">
        <v>3</v>
      </c>
      <c r="M34" s="182">
        <v>3</v>
      </c>
      <c r="N34" s="186" t="s">
        <v>966</v>
      </c>
    </row>
    <row r="35" spans="1:14" ht="27.75" customHeight="1" x14ac:dyDescent="0.2">
      <c r="A35" s="895" t="s">
        <v>123</v>
      </c>
      <c r="B35" s="895" t="s">
        <v>124</v>
      </c>
      <c r="C35" s="932" t="s">
        <v>124</v>
      </c>
      <c r="D35" s="843" t="s">
        <v>854</v>
      </c>
      <c r="E35" s="530">
        <v>1</v>
      </c>
      <c r="F35" s="927" t="s">
        <v>855</v>
      </c>
      <c r="G35" s="188" t="s">
        <v>635</v>
      </c>
      <c r="H35" s="186" t="s">
        <v>13</v>
      </c>
      <c r="I35" s="76">
        <v>232</v>
      </c>
      <c r="J35" s="76">
        <v>232</v>
      </c>
      <c r="K35" s="843" t="s">
        <v>514</v>
      </c>
      <c r="L35" s="859" t="s">
        <v>155</v>
      </c>
      <c r="M35" s="895" t="s">
        <v>155</v>
      </c>
      <c r="N35" s="843" t="s">
        <v>1109</v>
      </c>
    </row>
    <row r="36" spans="1:14" ht="24" customHeight="1" x14ac:dyDescent="0.2">
      <c r="A36" s="896"/>
      <c r="B36" s="896"/>
      <c r="C36" s="933"/>
      <c r="D36" s="844"/>
      <c r="E36" s="531"/>
      <c r="F36" s="928"/>
      <c r="G36" s="189"/>
      <c r="H36" s="186" t="s">
        <v>1</v>
      </c>
      <c r="I36" s="76">
        <v>60</v>
      </c>
      <c r="J36" s="76">
        <v>58</v>
      </c>
      <c r="K36" s="844"/>
      <c r="L36" s="860"/>
      <c r="M36" s="896"/>
      <c r="N36" s="844"/>
    </row>
    <row r="37" spans="1:14" ht="54" customHeight="1" x14ac:dyDescent="0.2">
      <c r="A37" s="197" t="s">
        <v>123</v>
      </c>
      <c r="B37" s="197" t="s">
        <v>122</v>
      </c>
      <c r="C37" s="199" t="s">
        <v>126</v>
      </c>
      <c r="D37" s="186" t="s">
        <v>591</v>
      </c>
      <c r="E37" s="503">
        <v>1</v>
      </c>
      <c r="F37" s="123" t="s">
        <v>696</v>
      </c>
      <c r="G37" s="123" t="s">
        <v>635</v>
      </c>
      <c r="H37" s="186" t="s">
        <v>1</v>
      </c>
      <c r="I37" s="76">
        <v>22</v>
      </c>
      <c r="J37" s="76">
        <v>18.7</v>
      </c>
      <c r="K37" s="186" t="s">
        <v>166</v>
      </c>
      <c r="L37" s="184" t="s">
        <v>88</v>
      </c>
      <c r="M37" s="184" t="s">
        <v>88</v>
      </c>
      <c r="N37" s="186" t="s">
        <v>967</v>
      </c>
    </row>
    <row r="38" spans="1:14" ht="18.75" customHeight="1" x14ac:dyDescent="0.2">
      <c r="A38" s="623" t="s">
        <v>123</v>
      </c>
      <c r="B38" s="670" t="s">
        <v>122</v>
      </c>
      <c r="C38" s="862" t="s">
        <v>116</v>
      </c>
      <c r="D38" s="862"/>
      <c r="E38" s="862"/>
      <c r="F38" s="862"/>
      <c r="G38" s="862"/>
      <c r="H38" s="862"/>
      <c r="I38" s="86">
        <f>SUM(I34:I37)</f>
        <v>364</v>
      </c>
      <c r="J38" s="86">
        <f>SUM(J34:J37)</f>
        <v>358.7</v>
      </c>
      <c r="K38" s="725"/>
      <c r="L38" s="726"/>
      <c r="M38" s="726"/>
      <c r="N38" s="725"/>
    </row>
    <row r="39" spans="1:14" ht="21.75" customHeight="1" x14ac:dyDescent="0.2">
      <c r="A39" s="623" t="s">
        <v>123</v>
      </c>
      <c r="B39" s="862" t="s">
        <v>117</v>
      </c>
      <c r="C39" s="862"/>
      <c r="D39" s="862"/>
      <c r="E39" s="862"/>
      <c r="F39" s="862"/>
      <c r="G39" s="862"/>
      <c r="H39" s="862"/>
      <c r="I39" s="86">
        <f t="shared" ref="I39:J39" si="2">+I38</f>
        <v>364</v>
      </c>
      <c r="J39" s="86">
        <f t="shared" si="2"/>
        <v>358.7</v>
      </c>
      <c r="K39" s="683"/>
      <c r="L39" s="724"/>
      <c r="M39" s="724"/>
      <c r="N39" s="683"/>
    </row>
    <row r="40" spans="1:14" ht="19.5" customHeight="1" x14ac:dyDescent="0.2">
      <c r="A40" s="929" t="s">
        <v>118</v>
      </c>
      <c r="B40" s="929"/>
      <c r="C40" s="929"/>
      <c r="D40" s="929"/>
      <c r="E40" s="929"/>
      <c r="F40" s="929"/>
      <c r="G40" s="929"/>
      <c r="H40" s="929"/>
      <c r="I40" s="149">
        <f>+I39+I31</f>
        <v>1093.5</v>
      </c>
      <c r="J40" s="149">
        <f>+J39+J31</f>
        <v>1085</v>
      </c>
      <c r="K40" s="317"/>
      <c r="M40" s="602"/>
      <c r="N40" s="536"/>
    </row>
    <row r="41" spans="1:14" ht="19.5" customHeight="1" x14ac:dyDescent="0.2">
      <c r="A41" s="924" t="s">
        <v>136</v>
      </c>
      <c r="B41" s="925"/>
      <c r="C41" s="925"/>
      <c r="D41" s="925"/>
      <c r="E41" s="925"/>
      <c r="F41" s="925"/>
      <c r="G41" s="925"/>
      <c r="H41" s="926"/>
      <c r="I41" s="721">
        <f>+I40-I42-I49</f>
        <v>9.0594198809412774E-14</v>
      </c>
      <c r="J41" s="721">
        <f>+J40-J42-J49</f>
        <v>9.0594198809412774E-14</v>
      </c>
      <c r="K41" s="317"/>
      <c r="M41" s="602"/>
      <c r="N41" s="536"/>
    </row>
    <row r="42" spans="1:14" x14ac:dyDescent="0.2">
      <c r="A42" s="921" t="s">
        <v>15</v>
      </c>
      <c r="B42" s="922"/>
      <c r="C42" s="922"/>
      <c r="D42" s="922"/>
      <c r="E42" s="922"/>
      <c r="F42" s="922"/>
      <c r="G42" s="922"/>
      <c r="H42" s="923"/>
      <c r="I42" s="130">
        <f t="shared" ref="I42:J42" si="3">SUM(I43:I48)</f>
        <v>1078.0999999999999</v>
      </c>
      <c r="J42" s="130">
        <f t="shared" si="3"/>
        <v>1069.5999999999999</v>
      </c>
      <c r="K42" s="317"/>
      <c r="N42" s="317"/>
    </row>
    <row r="43" spans="1:14" ht="15.75" customHeight="1" x14ac:dyDescent="0.2">
      <c r="A43" s="918" t="s">
        <v>168</v>
      </c>
      <c r="B43" s="919"/>
      <c r="C43" s="919"/>
      <c r="D43" s="919"/>
      <c r="E43" s="919"/>
      <c r="F43" s="919"/>
      <c r="G43" s="919"/>
      <c r="H43" s="920"/>
      <c r="I43" s="80">
        <f>+I37+I34+I28+I21+I17+I15+I12+I29+I18+I36</f>
        <v>846.1</v>
      </c>
      <c r="J43" s="80">
        <f>+J37+J34+J28+J21+J17+J15+J12+J29+J18+J36</f>
        <v>837.6</v>
      </c>
      <c r="K43" s="317"/>
      <c r="L43" s="224"/>
      <c r="M43" s="224"/>
      <c r="N43" s="317"/>
    </row>
    <row r="44" spans="1:14" ht="17.25" customHeight="1" x14ac:dyDescent="0.2">
      <c r="A44" s="918" t="s">
        <v>169</v>
      </c>
      <c r="B44" s="919"/>
      <c r="C44" s="919"/>
      <c r="D44" s="919"/>
      <c r="E44" s="919"/>
      <c r="F44" s="919"/>
      <c r="G44" s="919"/>
      <c r="H44" s="920"/>
      <c r="I44" s="81">
        <f>+I35</f>
        <v>232</v>
      </c>
      <c r="J44" s="81">
        <f>+J35</f>
        <v>232</v>
      </c>
      <c r="K44" s="317"/>
      <c r="N44" s="317"/>
    </row>
    <row r="45" spans="1:14" ht="15.75" customHeight="1" x14ac:dyDescent="0.2">
      <c r="A45" s="918" t="s">
        <v>170</v>
      </c>
      <c r="B45" s="919"/>
      <c r="C45" s="919"/>
      <c r="D45" s="919"/>
      <c r="E45" s="919"/>
      <c r="F45" s="919"/>
      <c r="G45" s="919"/>
      <c r="H45" s="920"/>
      <c r="I45" s="225"/>
      <c r="J45" s="225"/>
      <c r="K45" s="317"/>
      <c r="N45" s="317"/>
    </row>
    <row r="46" spans="1:14" ht="14.25" customHeight="1" x14ac:dyDescent="0.2">
      <c r="A46" s="918" t="s">
        <v>171</v>
      </c>
      <c r="B46" s="919"/>
      <c r="C46" s="919"/>
      <c r="D46" s="919"/>
      <c r="E46" s="919"/>
      <c r="F46" s="919"/>
      <c r="G46" s="919"/>
      <c r="H46" s="920"/>
      <c r="I46" s="81"/>
      <c r="J46" s="81"/>
      <c r="K46" s="317"/>
      <c r="N46" s="317"/>
    </row>
    <row r="47" spans="1:14" ht="14.25" customHeight="1" x14ac:dyDescent="0.2">
      <c r="A47" s="918" t="s">
        <v>172</v>
      </c>
      <c r="B47" s="919"/>
      <c r="C47" s="919"/>
      <c r="D47" s="919"/>
      <c r="E47" s="919"/>
      <c r="F47" s="919"/>
      <c r="G47" s="919"/>
      <c r="H47" s="920"/>
      <c r="I47" s="81"/>
      <c r="J47" s="81"/>
      <c r="K47" s="317"/>
      <c r="N47" s="317"/>
    </row>
    <row r="48" spans="1:14" ht="13.5" customHeight="1" x14ac:dyDescent="0.2">
      <c r="A48" s="918" t="s">
        <v>173</v>
      </c>
      <c r="B48" s="919"/>
      <c r="C48" s="919"/>
      <c r="D48" s="919"/>
      <c r="E48" s="919"/>
      <c r="F48" s="919"/>
      <c r="G48" s="919"/>
      <c r="H48" s="920"/>
      <c r="I48" s="225"/>
      <c r="J48" s="225"/>
      <c r="K48" s="317"/>
      <c r="N48" s="317"/>
    </row>
    <row r="49" spans="1:14" ht="15.75" customHeight="1" x14ac:dyDescent="0.2">
      <c r="A49" s="934" t="s">
        <v>14</v>
      </c>
      <c r="B49" s="935"/>
      <c r="C49" s="935"/>
      <c r="D49" s="935"/>
      <c r="E49" s="935"/>
      <c r="F49" s="935"/>
      <c r="G49" s="935"/>
      <c r="H49" s="936"/>
      <c r="I49" s="130">
        <f t="shared" ref="I49:J49" si="4">SUM(I50:I53)</f>
        <v>15.4</v>
      </c>
      <c r="J49" s="130">
        <f t="shared" si="4"/>
        <v>15.4</v>
      </c>
      <c r="K49" s="317"/>
      <c r="N49" s="317"/>
    </row>
    <row r="50" spans="1:14" ht="14.25" customHeight="1" x14ac:dyDescent="0.2">
      <c r="A50" s="918" t="s">
        <v>174</v>
      </c>
      <c r="B50" s="919"/>
      <c r="C50" s="919"/>
      <c r="D50" s="919"/>
      <c r="E50" s="919"/>
      <c r="F50" s="919"/>
      <c r="G50" s="919"/>
      <c r="H50" s="920"/>
      <c r="I50" s="81"/>
      <c r="J50" s="81"/>
      <c r="K50" s="317"/>
      <c r="N50" s="317"/>
    </row>
    <row r="51" spans="1:14" x14ac:dyDescent="0.2">
      <c r="A51" s="918" t="s">
        <v>175</v>
      </c>
      <c r="B51" s="919"/>
      <c r="C51" s="919"/>
      <c r="D51" s="919"/>
      <c r="E51" s="919"/>
      <c r="F51" s="919"/>
      <c r="G51" s="919"/>
      <c r="H51" s="920"/>
      <c r="I51" s="81">
        <f>+I16</f>
        <v>15.4</v>
      </c>
      <c r="J51" s="81">
        <f>+J16</f>
        <v>15.4</v>
      </c>
      <c r="K51" s="317"/>
      <c r="N51" s="317"/>
    </row>
    <row r="52" spans="1:14" ht="14.25" customHeight="1" x14ac:dyDescent="0.2">
      <c r="A52" s="918" t="s">
        <v>176</v>
      </c>
      <c r="B52" s="919"/>
      <c r="C52" s="919"/>
      <c r="D52" s="919"/>
      <c r="E52" s="919"/>
      <c r="F52" s="919"/>
      <c r="G52" s="919"/>
      <c r="H52" s="920"/>
      <c r="I52" s="225"/>
      <c r="J52" s="225"/>
      <c r="K52" s="317"/>
      <c r="N52" s="317"/>
    </row>
    <row r="53" spans="1:14" x14ac:dyDescent="0.2">
      <c r="A53" s="918" t="s">
        <v>177</v>
      </c>
      <c r="B53" s="919"/>
      <c r="C53" s="919"/>
      <c r="D53" s="919"/>
      <c r="E53" s="919"/>
      <c r="F53" s="919"/>
      <c r="G53" s="919"/>
      <c r="H53" s="920"/>
      <c r="I53" s="225"/>
      <c r="J53" s="225"/>
      <c r="K53" s="317"/>
      <c r="N53" s="317"/>
    </row>
    <row r="62" spans="1:14" ht="7.5" customHeight="1" x14ac:dyDescent="0.2"/>
  </sheetData>
  <mergeCells count="68">
    <mergeCell ref="M15:M16"/>
    <mergeCell ref="M35:M36"/>
    <mergeCell ref="N5:N8"/>
    <mergeCell ref="N15:N16"/>
    <mergeCell ref="N35:N36"/>
    <mergeCell ref="M5:M8"/>
    <mergeCell ref="C20:K20"/>
    <mergeCell ref="F21:F27"/>
    <mergeCell ref="G21:G27"/>
    <mergeCell ref="C33:K33"/>
    <mergeCell ref="B32:K32"/>
    <mergeCell ref="C30:H30"/>
    <mergeCell ref="B31:H31"/>
    <mergeCell ref="K35:K36"/>
    <mergeCell ref="C35:C36"/>
    <mergeCell ref="A53:H53"/>
    <mergeCell ref="A52:H52"/>
    <mergeCell ref="A50:H50"/>
    <mergeCell ref="A46:H46"/>
    <mergeCell ref="A49:H49"/>
    <mergeCell ref="A47:H47"/>
    <mergeCell ref="A48:H48"/>
    <mergeCell ref="A51:H51"/>
    <mergeCell ref="E15:E16"/>
    <mergeCell ref="F15:F16"/>
    <mergeCell ref="A45:H45"/>
    <mergeCell ref="A44:H44"/>
    <mergeCell ref="C38:H38"/>
    <mergeCell ref="A43:H43"/>
    <mergeCell ref="A42:H42"/>
    <mergeCell ref="B39:H39"/>
    <mergeCell ref="A41:H41"/>
    <mergeCell ref="D35:D36"/>
    <mergeCell ref="A35:A36"/>
    <mergeCell ref="B35:B36"/>
    <mergeCell ref="F35:F36"/>
    <mergeCell ref="A40:H40"/>
    <mergeCell ref="C19:H19"/>
    <mergeCell ref="E21:E27"/>
    <mergeCell ref="A2:L2"/>
    <mergeCell ref="K3:L3"/>
    <mergeCell ref="A4:A8"/>
    <mergeCell ref="B4:B8"/>
    <mergeCell ref="C4:C8"/>
    <mergeCell ref="D4:D8"/>
    <mergeCell ref="I4:I8"/>
    <mergeCell ref="E4:E8"/>
    <mergeCell ref="F4:F8"/>
    <mergeCell ref="G4:G8"/>
    <mergeCell ref="J4:J8"/>
    <mergeCell ref="K4:N4"/>
    <mergeCell ref="L5:L8"/>
    <mergeCell ref="H1:L1"/>
    <mergeCell ref="G15:G16"/>
    <mergeCell ref="L35:L36"/>
    <mergeCell ref="L15:L16"/>
    <mergeCell ref="K5:K8"/>
    <mergeCell ref="A9:K9"/>
    <mergeCell ref="B10:K10"/>
    <mergeCell ref="B15:B16"/>
    <mergeCell ref="A15:A16"/>
    <mergeCell ref="C14:K14"/>
    <mergeCell ref="C15:C16"/>
    <mergeCell ref="C13:H13"/>
    <mergeCell ref="C11:K11"/>
    <mergeCell ref="K15:K16"/>
    <mergeCell ref="D15:D16"/>
    <mergeCell ref="H4:H8"/>
  </mergeCells>
  <phoneticPr fontId="15" type="noConversion"/>
  <pageMargins left="0.19685039370078741" right="0.19685039370078741" top="0.51181102362204722" bottom="0.19685039370078741" header="0" footer="0"/>
  <pageSetup paperSize="9" scale="59"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59999389629810485"/>
    <pageSetUpPr fitToPage="1"/>
  </sheetPr>
  <dimension ref="A1:R65"/>
  <sheetViews>
    <sheetView topLeftCell="C1" zoomScale="70" zoomScaleNormal="70" workbookViewId="0">
      <pane ySplit="7" topLeftCell="A32" activePane="bottomLeft" state="frozen"/>
      <selection activeCell="B16" sqref="B16:J17"/>
      <selection pane="bottomLeft" activeCell="N33" sqref="N33"/>
    </sheetView>
  </sheetViews>
  <sheetFormatPr defaultColWidth="9.140625" defaultRowHeight="12.75" x14ac:dyDescent="0.2"/>
  <cols>
    <col min="1" max="1" width="4" style="26" customWidth="1"/>
    <col min="2" max="2" width="4.140625" style="26" customWidth="1"/>
    <col min="3" max="3" width="3.5703125" style="42" customWidth="1"/>
    <col min="4" max="4" width="39.85546875" style="25" customWidth="1"/>
    <col min="5" max="5" width="6.140625" style="494" hidden="1" customWidth="1"/>
    <col min="6" max="6" width="35.28515625" style="25" hidden="1" customWidth="1"/>
    <col min="7" max="7" width="36.140625" style="25" hidden="1" customWidth="1"/>
    <col min="8" max="8" width="6.85546875" style="25" customWidth="1"/>
    <col min="9" max="9" width="12.28515625" style="24" hidden="1" customWidth="1"/>
    <col min="10" max="10" width="12.28515625" style="24" customWidth="1"/>
    <col min="11" max="11" width="27.28515625" style="21" customWidth="1"/>
    <col min="12" max="13" width="7.85546875" style="131" customWidth="1"/>
    <col min="14" max="14" width="44.5703125" style="21" customWidth="1"/>
    <col min="15" max="16384" width="9.140625" style="5"/>
  </cols>
  <sheetData>
    <row r="1" spans="1:18" ht="81.75" hidden="1" customHeight="1" x14ac:dyDescent="0.2">
      <c r="H1" s="840" t="s">
        <v>891</v>
      </c>
      <c r="I1" s="840"/>
      <c r="J1" s="840"/>
      <c r="K1" s="840"/>
      <c r="L1" s="840"/>
      <c r="M1" s="5"/>
      <c r="N1" s="5"/>
    </row>
    <row r="2" spans="1:18" ht="18" hidden="1" customHeight="1" x14ac:dyDescent="0.2">
      <c r="A2" s="952"/>
      <c r="B2" s="952"/>
      <c r="C2" s="952"/>
      <c r="D2" s="952"/>
      <c r="E2" s="952"/>
      <c r="F2" s="952"/>
      <c r="G2" s="952"/>
      <c r="H2" s="952"/>
      <c r="I2" s="952"/>
      <c r="J2" s="952"/>
      <c r="K2" s="952"/>
      <c r="L2" s="952"/>
      <c r="M2" s="5"/>
      <c r="N2" s="5"/>
    </row>
    <row r="3" spans="1:18" s="9" customFormat="1" ht="14.25" customHeight="1" x14ac:dyDescent="0.2">
      <c r="A3" s="805" t="s">
        <v>111</v>
      </c>
      <c r="B3" s="805" t="s">
        <v>112</v>
      </c>
      <c r="C3" s="805" t="s">
        <v>113</v>
      </c>
      <c r="D3" s="807" t="s">
        <v>114</v>
      </c>
      <c r="E3" s="809" t="s">
        <v>621</v>
      </c>
      <c r="F3" s="808" t="s">
        <v>622</v>
      </c>
      <c r="G3" s="808" t="s">
        <v>623</v>
      </c>
      <c r="H3" s="805" t="s">
        <v>110</v>
      </c>
      <c r="I3" s="804" t="s">
        <v>625</v>
      </c>
      <c r="J3" s="800" t="s">
        <v>1092</v>
      </c>
      <c r="K3" s="801" t="s">
        <v>624</v>
      </c>
      <c r="L3" s="802"/>
      <c r="M3" s="802"/>
      <c r="N3" s="803"/>
    </row>
    <row r="4" spans="1:18" s="9" customFormat="1" ht="12" customHeight="1" x14ac:dyDescent="0.2">
      <c r="A4" s="805"/>
      <c r="B4" s="805"/>
      <c r="C4" s="805"/>
      <c r="D4" s="807"/>
      <c r="E4" s="809"/>
      <c r="F4" s="808"/>
      <c r="G4" s="808"/>
      <c r="H4" s="805"/>
      <c r="I4" s="804"/>
      <c r="J4" s="800"/>
      <c r="K4" s="800" t="s">
        <v>115</v>
      </c>
      <c r="L4" s="874" t="s">
        <v>896</v>
      </c>
      <c r="M4" s="814" t="s">
        <v>897</v>
      </c>
      <c r="N4" s="813" t="s">
        <v>898</v>
      </c>
    </row>
    <row r="5" spans="1:18" s="9" customFormat="1" ht="12" customHeight="1" x14ac:dyDescent="0.2">
      <c r="A5" s="805"/>
      <c r="B5" s="805"/>
      <c r="C5" s="805"/>
      <c r="D5" s="807"/>
      <c r="E5" s="809"/>
      <c r="F5" s="808"/>
      <c r="G5" s="808"/>
      <c r="H5" s="805"/>
      <c r="I5" s="804"/>
      <c r="J5" s="800"/>
      <c r="K5" s="800"/>
      <c r="L5" s="874"/>
      <c r="M5" s="814"/>
      <c r="N5" s="813"/>
    </row>
    <row r="6" spans="1:18" s="9" customFormat="1" ht="12" customHeight="1" x14ac:dyDescent="0.2">
      <c r="A6" s="805"/>
      <c r="B6" s="805"/>
      <c r="C6" s="805"/>
      <c r="D6" s="807"/>
      <c r="E6" s="809"/>
      <c r="F6" s="808"/>
      <c r="G6" s="808"/>
      <c r="H6" s="805"/>
      <c r="I6" s="804"/>
      <c r="J6" s="800"/>
      <c r="K6" s="800"/>
      <c r="L6" s="874"/>
      <c r="M6" s="814"/>
      <c r="N6" s="813"/>
    </row>
    <row r="7" spans="1:18" s="9" customFormat="1" ht="87.75" customHeight="1" x14ac:dyDescent="0.2">
      <c r="A7" s="805"/>
      <c r="B7" s="805"/>
      <c r="C7" s="805"/>
      <c r="D7" s="807"/>
      <c r="E7" s="809"/>
      <c r="F7" s="808"/>
      <c r="G7" s="808"/>
      <c r="H7" s="805"/>
      <c r="I7" s="804"/>
      <c r="J7" s="800"/>
      <c r="K7" s="800"/>
      <c r="L7" s="874"/>
      <c r="M7" s="814"/>
      <c r="N7" s="813"/>
    </row>
    <row r="8" spans="1:18" s="9" customFormat="1" ht="27" customHeight="1" x14ac:dyDescent="0.2">
      <c r="A8" s="948" t="s">
        <v>211</v>
      </c>
      <c r="B8" s="949"/>
      <c r="C8" s="949"/>
      <c r="D8" s="949"/>
      <c r="E8" s="949"/>
      <c r="F8" s="949"/>
      <c r="G8" s="949"/>
      <c r="H8" s="949"/>
      <c r="I8" s="949"/>
      <c r="J8" s="949"/>
      <c r="K8" s="949"/>
      <c r="L8" s="949"/>
      <c r="M8" s="566"/>
      <c r="N8" s="566"/>
    </row>
    <row r="9" spans="1:18" ht="18" customHeight="1" x14ac:dyDescent="0.2">
      <c r="A9" s="226" t="s">
        <v>124</v>
      </c>
      <c r="B9" s="953" t="s">
        <v>309</v>
      </c>
      <c r="C9" s="953"/>
      <c r="D9" s="953"/>
      <c r="E9" s="953"/>
      <c r="F9" s="953"/>
      <c r="G9" s="953"/>
      <c r="H9" s="953"/>
      <c r="I9" s="953"/>
      <c r="J9" s="953"/>
      <c r="K9" s="953"/>
      <c r="L9" s="953"/>
      <c r="M9" s="567"/>
      <c r="N9" s="567"/>
    </row>
    <row r="10" spans="1:18" ht="19.5" customHeight="1" x14ac:dyDescent="0.2">
      <c r="A10" s="226" t="s">
        <v>124</v>
      </c>
      <c r="B10" s="10" t="s">
        <v>123</v>
      </c>
      <c r="C10" s="941" t="s">
        <v>106</v>
      </c>
      <c r="D10" s="941"/>
      <c r="E10" s="941"/>
      <c r="F10" s="941"/>
      <c r="G10" s="941"/>
      <c r="H10" s="941"/>
      <c r="I10" s="941"/>
      <c r="J10" s="941"/>
      <c r="K10" s="941"/>
      <c r="L10" s="941"/>
      <c r="M10" s="567"/>
      <c r="N10" s="567"/>
    </row>
    <row r="11" spans="1:18" ht="48" customHeight="1" x14ac:dyDescent="0.2">
      <c r="A11" s="231" t="s">
        <v>124</v>
      </c>
      <c r="B11" s="194" t="s">
        <v>123</v>
      </c>
      <c r="C11" s="178" t="s">
        <v>122</v>
      </c>
      <c r="D11" s="142" t="s">
        <v>310</v>
      </c>
      <c r="E11" s="412">
        <v>1</v>
      </c>
      <c r="F11" s="413" t="s">
        <v>698</v>
      </c>
      <c r="G11" s="387" t="s">
        <v>689</v>
      </c>
      <c r="H11" s="141" t="s">
        <v>1</v>
      </c>
      <c r="I11" s="139">
        <v>97.1</v>
      </c>
      <c r="J11" s="139">
        <v>95.4</v>
      </c>
      <c r="K11" s="907" t="s">
        <v>107</v>
      </c>
      <c r="L11" s="830">
        <v>35</v>
      </c>
      <c r="M11" s="764">
        <v>49</v>
      </c>
      <c r="N11" s="897" t="s">
        <v>968</v>
      </c>
      <c r="O11" s="538"/>
      <c r="P11" s="727">
        <f>+J18+J28</f>
        <v>428</v>
      </c>
      <c r="Q11" s="665"/>
      <c r="R11" s="665"/>
    </row>
    <row r="12" spans="1:18" ht="62.25" customHeight="1" x14ac:dyDescent="0.2">
      <c r="A12" s="230" t="s">
        <v>124</v>
      </c>
      <c r="B12" s="178" t="s">
        <v>123</v>
      </c>
      <c r="C12" s="178" t="s">
        <v>123</v>
      </c>
      <c r="D12" s="142" t="s">
        <v>203</v>
      </c>
      <c r="E12" s="402">
        <v>1</v>
      </c>
      <c r="F12" s="385" t="s">
        <v>699</v>
      </c>
      <c r="G12" s="385" t="s">
        <v>689</v>
      </c>
      <c r="H12" s="141" t="s">
        <v>1</v>
      </c>
      <c r="I12" s="139">
        <v>234.2</v>
      </c>
      <c r="J12" s="139">
        <v>219.1</v>
      </c>
      <c r="K12" s="907"/>
      <c r="L12" s="831"/>
      <c r="M12" s="764"/>
      <c r="N12" s="954"/>
    </row>
    <row r="13" spans="1:18" ht="72" customHeight="1" x14ac:dyDescent="0.2">
      <c r="A13" s="231" t="s">
        <v>124</v>
      </c>
      <c r="B13" s="194" t="s">
        <v>123</v>
      </c>
      <c r="C13" s="178" t="s">
        <v>124</v>
      </c>
      <c r="D13" s="18" t="s">
        <v>54</v>
      </c>
      <c r="E13" s="374">
        <v>1</v>
      </c>
      <c r="F13" s="394" t="s">
        <v>691</v>
      </c>
      <c r="G13" s="394" t="s">
        <v>689</v>
      </c>
      <c r="H13" s="172" t="s">
        <v>1</v>
      </c>
      <c r="I13" s="139">
        <v>30</v>
      </c>
      <c r="J13" s="139">
        <v>30</v>
      </c>
      <c r="K13" s="145" t="s">
        <v>108</v>
      </c>
      <c r="L13" s="193">
        <v>19</v>
      </c>
      <c r="M13" s="193">
        <v>19</v>
      </c>
      <c r="N13" s="118" t="s">
        <v>971</v>
      </c>
    </row>
    <row r="14" spans="1:18" ht="50.25" customHeight="1" x14ac:dyDescent="0.2">
      <c r="A14" s="232" t="s">
        <v>124</v>
      </c>
      <c r="B14" s="233" t="s">
        <v>123</v>
      </c>
      <c r="C14" s="173" t="s">
        <v>125</v>
      </c>
      <c r="D14" s="18" t="s">
        <v>55</v>
      </c>
      <c r="E14" s="374">
        <v>1</v>
      </c>
      <c r="F14" s="367" t="s">
        <v>700</v>
      </c>
      <c r="G14" s="387" t="s">
        <v>689</v>
      </c>
      <c r="H14" s="172" t="s">
        <v>1</v>
      </c>
      <c r="I14" s="139">
        <v>3</v>
      </c>
      <c r="J14" s="139">
        <v>3</v>
      </c>
      <c r="K14" s="145" t="s">
        <v>109</v>
      </c>
      <c r="L14" s="143">
        <v>1</v>
      </c>
      <c r="M14" s="193">
        <v>1</v>
      </c>
      <c r="N14" s="118" t="s">
        <v>969</v>
      </c>
    </row>
    <row r="15" spans="1:18" ht="60" customHeight="1" x14ac:dyDescent="0.2">
      <c r="A15" s="232" t="s">
        <v>124</v>
      </c>
      <c r="B15" s="233" t="s">
        <v>123</v>
      </c>
      <c r="C15" s="173" t="s">
        <v>126</v>
      </c>
      <c r="D15" s="18" t="s">
        <v>204</v>
      </c>
      <c r="E15" s="375">
        <v>1</v>
      </c>
      <c r="F15" s="367" t="s">
        <v>701</v>
      </c>
      <c r="G15" s="387" t="s">
        <v>689</v>
      </c>
      <c r="H15" s="172" t="s">
        <v>1</v>
      </c>
      <c r="I15" s="139">
        <v>5</v>
      </c>
      <c r="J15" s="139">
        <v>5</v>
      </c>
      <c r="K15" s="145" t="s">
        <v>109</v>
      </c>
      <c r="L15" s="143">
        <v>1</v>
      </c>
      <c r="M15" s="193">
        <v>1</v>
      </c>
      <c r="N15" s="146" t="s">
        <v>1165</v>
      </c>
    </row>
    <row r="16" spans="1:18" ht="57" customHeight="1" x14ac:dyDescent="0.2">
      <c r="A16" s="407" t="s">
        <v>124</v>
      </c>
      <c r="B16" s="173" t="s">
        <v>123</v>
      </c>
      <c r="C16" s="173" t="s">
        <v>127</v>
      </c>
      <c r="D16" s="180" t="s">
        <v>356</v>
      </c>
      <c r="E16" s="372" t="s">
        <v>155</v>
      </c>
      <c r="F16" s="367" t="s">
        <v>702</v>
      </c>
      <c r="G16" s="387" t="s">
        <v>689</v>
      </c>
      <c r="H16" s="172" t="s">
        <v>1</v>
      </c>
      <c r="I16" s="139">
        <v>15</v>
      </c>
      <c r="J16" s="139">
        <v>15</v>
      </c>
      <c r="K16" s="137" t="s">
        <v>184</v>
      </c>
      <c r="L16" s="404">
        <v>10</v>
      </c>
      <c r="M16" s="229">
        <v>10</v>
      </c>
      <c r="N16" s="118" t="s">
        <v>972</v>
      </c>
    </row>
    <row r="17" spans="1:14" ht="100.5" customHeight="1" x14ac:dyDescent="0.2">
      <c r="A17" s="173" t="s">
        <v>124</v>
      </c>
      <c r="B17" s="173" t="s">
        <v>123</v>
      </c>
      <c r="C17" s="173" t="s">
        <v>128</v>
      </c>
      <c r="D17" s="180" t="s">
        <v>56</v>
      </c>
      <c r="E17" s="374">
        <v>1</v>
      </c>
      <c r="F17" s="367" t="s">
        <v>703</v>
      </c>
      <c r="G17" s="387" t="s">
        <v>689</v>
      </c>
      <c r="H17" s="172" t="s">
        <v>1</v>
      </c>
      <c r="I17" s="139">
        <v>10</v>
      </c>
      <c r="J17" s="139">
        <v>5.5</v>
      </c>
      <c r="K17" s="141" t="s">
        <v>147</v>
      </c>
      <c r="L17" s="193">
        <v>3</v>
      </c>
      <c r="M17" s="193">
        <v>3</v>
      </c>
      <c r="N17" s="118" t="s">
        <v>970</v>
      </c>
    </row>
    <row r="18" spans="1:14" ht="15.75" customHeight="1" x14ac:dyDescent="0.2">
      <c r="A18" s="607" t="s">
        <v>124</v>
      </c>
      <c r="B18" s="604" t="s">
        <v>123</v>
      </c>
      <c r="C18" s="769" t="s">
        <v>116</v>
      </c>
      <c r="D18" s="769"/>
      <c r="E18" s="769"/>
      <c r="F18" s="769"/>
      <c r="G18" s="769"/>
      <c r="H18" s="769"/>
      <c r="I18" s="60">
        <f>SUM(I11:I17)</f>
        <v>394.29999999999995</v>
      </c>
      <c r="J18" s="60">
        <f>SUM(J11:J17)</f>
        <v>373</v>
      </c>
      <c r="K18" s="605"/>
      <c r="L18" s="606"/>
      <c r="M18" s="606"/>
      <c r="N18" s="605"/>
    </row>
    <row r="19" spans="1:14" ht="16.5" customHeight="1" x14ac:dyDescent="0.2">
      <c r="A19" s="603" t="s">
        <v>124</v>
      </c>
      <c r="B19" s="769" t="s">
        <v>117</v>
      </c>
      <c r="C19" s="769"/>
      <c r="D19" s="769"/>
      <c r="E19" s="769"/>
      <c r="F19" s="769"/>
      <c r="G19" s="769"/>
      <c r="H19" s="769"/>
      <c r="I19" s="60">
        <f>+I18</f>
        <v>394.29999999999995</v>
      </c>
      <c r="J19" s="60">
        <f>+J18</f>
        <v>373</v>
      </c>
      <c r="K19" s="605"/>
      <c r="L19" s="606"/>
      <c r="M19" s="606"/>
      <c r="N19" s="605"/>
    </row>
    <row r="20" spans="1:14" ht="16.5" customHeight="1" x14ac:dyDescent="0.2">
      <c r="A20" s="226" t="s">
        <v>125</v>
      </c>
      <c r="B20" s="955" t="s">
        <v>581</v>
      </c>
      <c r="C20" s="956"/>
      <c r="D20" s="956"/>
      <c r="E20" s="956"/>
      <c r="F20" s="956"/>
      <c r="G20" s="956"/>
      <c r="H20" s="956"/>
      <c r="I20" s="956"/>
      <c r="J20" s="956"/>
      <c r="K20" s="956"/>
      <c r="L20" s="956"/>
      <c r="M20" s="956"/>
      <c r="N20" s="957"/>
    </row>
    <row r="21" spans="1:14" ht="21" customHeight="1" x14ac:dyDescent="0.2">
      <c r="A21" s="226" t="s">
        <v>125</v>
      </c>
      <c r="B21" s="10" t="s">
        <v>122</v>
      </c>
      <c r="C21" s="958" t="s">
        <v>311</v>
      </c>
      <c r="D21" s="959"/>
      <c r="E21" s="959"/>
      <c r="F21" s="959"/>
      <c r="G21" s="959"/>
      <c r="H21" s="959"/>
      <c r="I21" s="959"/>
      <c r="J21" s="959"/>
      <c r="K21" s="959"/>
      <c r="L21" s="959"/>
      <c r="M21" s="959"/>
      <c r="N21" s="960"/>
    </row>
    <row r="22" spans="1:14" ht="47.25" customHeight="1" x14ac:dyDescent="0.2">
      <c r="A22" s="234" t="s">
        <v>125</v>
      </c>
      <c r="B22" s="142" t="s">
        <v>122</v>
      </c>
      <c r="C22" s="178" t="s">
        <v>122</v>
      </c>
      <c r="D22" s="194" t="s">
        <v>57</v>
      </c>
      <c r="E22" s="386" t="s">
        <v>155</v>
      </c>
      <c r="F22" s="394" t="s">
        <v>704</v>
      </c>
      <c r="G22" s="387" t="s">
        <v>705</v>
      </c>
      <c r="H22" s="145" t="s">
        <v>1</v>
      </c>
      <c r="I22" s="139">
        <v>11</v>
      </c>
      <c r="J22" s="139">
        <v>11</v>
      </c>
      <c r="K22" s="145" t="s">
        <v>108</v>
      </c>
      <c r="L22" s="193">
        <v>5</v>
      </c>
      <c r="M22" s="613">
        <v>4</v>
      </c>
      <c r="N22" s="141" t="s">
        <v>978</v>
      </c>
    </row>
    <row r="23" spans="1:14" ht="81.75" customHeight="1" x14ac:dyDescent="0.2">
      <c r="A23" s="235" t="s">
        <v>125</v>
      </c>
      <c r="B23" s="142" t="s">
        <v>122</v>
      </c>
      <c r="C23" s="178" t="s">
        <v>123</v>
      </c>
      <c r="D23" s="142" t="s">
        <v>313</v>
      </c>
      <c r="E23" s="384" t="s">
        <v>155</v>
      </c>
      <c r="F23" s="385" t="s">
        <v>706</v>
      </c>
      <c r="G23" s="414" t="s">
        <v>705</v>
      </c>
      <c r="H23" s="118" t="s">
        <v>1</v>
      </c>
      <c r="I23" s="139">
        <v>5</v>
      </c>
      <c r="J23" s="139">
        <v>5</v>
      </c>
      <c r="K23" s="145" t="s">
        <v>317</v>
      </c>
      <c r="L23" s="193">
        <v>10</v>
      </c>
      <c r="M23" s="613">
        <v>10</v>
      </c>
      <c r="N23" s="145" t="s">
        <v>979</v>
      </c>
    </row>
    <row r="24" spans="1:14" ht="59.25" customHeight="1" x14ac:dyDescent="0.2">
      <c r="A24" s="234" t="s">
        <v>125</v>
      </c>
      <c r="B24" s="142" t="s">
        <v>122</v>
      </c>
      <c r="C24" s="178" t="s">
        <v>124</v>
      </c>
      <c r="D24" s="194" t="s">
        <v>473</v>
      </c>
      <c r="E24" s="386" t="s">
        <v>155</v>
      </c>
      <c r="F24" s="394" t="s">
        <v>707</v>
      </c>
      <c r="G24" s="387" t="s">
        <v>705</v>
      </c>
      <c r="H24" s="118" t="s">
        <v>1</v>
      </c>
      <c r="I24" s="139">
        <v>16</v>
      </c>
      <c r="J24" s="139">
        <v>16</v>
      </c>
      <c r="K24" s="145" t="s">
        <v>24</v>
      </c>
      <c r="L24" s="193">
        <v>6</v>
      </c>
      <c r="M24" s="613">
        <v>5</v>
      </c>
      <c r="N24" s="141" t="s">
        <v>985</v>
      </c>
    </row>
    <row r="25" spans="1:14" ht="51" customHeight="1" x14ac:dyDescent="0.2">
      <c r="A25" s="234" t="s">
        <v>125</v>
      </c>
      <c r="B25" s="142" t="s">
        <v>122</v>
      </c>
      <c r="C25" s="178" t="s">
        <v>125</v>
      </c>
      <c r="D25" s="194" t="s">
        <v>312</v>
      </c>
      <c r="E25" s="386" t="s">
        <v>155</v>
      </c>
      <c r="F25" s="363" t="s">
        <v>708</v>
      </c>
      <c r="G25" s="387" t="s">
        <v>705</v>
      </c>
      <c r="H25" s="118" t="s">
        <v>1</v>
      </c>
      <c r="I25" s="139">
        <v>3</v>
      </c>
      <c r="J25" s="139">
        <v>3</v>
      </c>
      <c r="K25" s="145" t="s">
        <v>24</v>
      </c>
      <c r="L25" s="193">
        <v>1</v>
      </c>
      <c r="M25" s="613">
        <v>1</v>
      </c>
      <c r="N25" s="145" t="s">
        <v>980</v>
      </c>
    </row>
    <row r="26" spans="1:14" s="163" customFormat="1" ht="45" customHeight="1" x14ac:dyDescent="0.2">
      <c r="A26" s="234" t="s">
        <v>125</v>
      </c>
      <c r="B26" s="142" t="s">
        <v>122</v>
      </c>
      <c r="C26" s="178" t="s">
        <v>126</v>
      </c>
      <c r="D26" s="194" t="s">
        <v>405</v>
      </c>
      <c r="E26" s="386" t="s">
        <v>155</v>
      </c>
      <c r="F26" s="394" t="s">
        <v>709</v>
      </c>
      <c r="G26" s="387" t="s">
        <v>705</v>
      </c>
      <c r="H26" s="118" t="s">
        <v>1</v>
      </c>
      <c r="I26" s="139">
        <v>15</v>
      </c>
      <c r="J26" s="139">
        <v>15</v>
      </c>
      <c r="K26" s="145" t="s">
        <v>440</v>
      </c>
      <c r="L26" s="193">
        <v>1</v>
      </c>
      <c r="M26" s="613">
        <v>1</v>
      </c>
      <c r="N26" s="145" t="s">
        <v>981</v>
      </c>
    </row>
    <row r="27" spans="1:14" s="163" customFormat="1" ht="46.5" customHeight="1" x14ac:dyDescent="0.2">
      <c r="A27" s="230" t="s">
        <v>125</v>
      </c>
      <c r="B27" s="181" t="s">
        <v>122</v>
      </c>
      <c r="C27" s="181" t="s">
        <v>127</v>
      </c>
      <c r="D27" s="403" t="s">
        <v>406</v>
      </c>
      <c r="E27" s="384" t="s">
        <v>155</v>
      </c>
      <c r="F27" s="385" t="s">
        <v>710</v>
      </c>
      <c r="G27" s="385" t="s">
        <v>705</v>
      </c>
      <c r="H27" s="118" t="s">
        <v>1</v>
      </c>
      <c r="I27" s="139">
        <v>7</v>
      </c>
      <c r="J27" s="139">
        <v>5</v>
      </c>
      <c r="K27" s="195" t="s">
        <v>407</v>
      </c>
      <c r="L27" s="192">
        <v>14</v>
      </c>
      <c r="M27" s="613">
        <v>10</v>
      </c>
      <c r="N27" s="141" t="s">
        <v>982</v>
      </c>
    </row>
    <row r="28" spans="1:14" ht="18" customHeight="1" x14ac:dyDescent="0.2">
      <c r="A28" s="603" t="s">
        <v>125</v>
      </c>
      <c r="B28" s="604" t="s">
        <v>122</v>
      </c>
      <c r="C28" s="769" t="s">
        <v>116</v>
      </c>
      <c r="D28" s="769"/>
      <c r="E28" s="769"/>
      <c r="F28" s="769"/>
      <c r="G28" s="769"/>
      <c r="H28" s="769"/>
      <c r="I28" s="60">
        <f>SUM(I22:I27)</f>
        <v>57</v>
      </c>
      <c r="J28" s="60">
        <f>SUM(J22:J27)</f>
        <v>55</v>
      </c>
      <c r="K28" s="605"/>
      <c r="L28" s="606"/>
      <c r="M28" s="606"/>
      <c r="N28" s="605"/>
    </row>
    <row r="29" spans="1:14" ht="15.75" customHeight="1" x14ac:dyDescent="0.2">
      <c r="A29" s="603" t="s">
        <v>125</v>
      </c>
      <c r="B29" s="769" t="s">
        <v>117</v>
      </c>
      <c r="C29" s="769"/>
      <c r="D29" s="769"/>
      <c r="E29" s="769"/>
      <c r="F29" s="769"/>
      <c r="G29" s="769"/>
      <c r="H29" s="769"/>
      <c r="I29" s="60">
        <f t="shared" ref="I29:J29" si="0">+I28</f>
        <v>57</v>
      </c>
      <c r="J29" s="60">
        <f t="shared" si="0"/>
        <v>55</v>
      </c>
      <c r="K29" s="605"/>
      <c r="L29" s="606"/>
      <c r="M29" s="606"/>
      <c r="N29" s="605"/>
    </row>
    <row r="30" spans="1:14" ht="20.25" customHeight="1" x14ac:dyDescent="0.2">
      <c r="A30" s="231" t="s">
        <v>126</v>
      </c>
      <c r="B30" s="835" t="s">
        <v>314</v>
      </c>
      <c r="C30" s="940"/>
      <c r="D30" s="940"/>
      <c r="E30" s="940"/>
      <c r="F30" s="940"/>
      <c r="G30" s="940"/>
      <c r="H30" s="940"/>
      <c r="I30" s="940"/>
      <c r="J30" s="940"/>
      <c r="K30" s="940"/>
      <c r="L30" s="940"/>
      <c r="M30" s="567"/>
      <c r="N30" s="567"/>
    </row>
    <row r="31" spans="1:14" ht="21" customHeight="1" x14ac:dyDescent="0.2">
      <c r="A31" s="236" t="s">
        <v>126</v>
      </c>
      <c r="B31" s="194" t="s">
        <v>122</v>
      </c>
      <c r="C31" s="941" t="s">
        <v>315</v>
      </c>
      <c r="D31" s="941"/>
      <c r="E31" s="941"/>
      <c r="F31" s="941"/>
      <c r="G31" s="941"/>
      <c r="H31" s="941"/>
      <c r="I31" s="941"/>
      <c r="J31" s="941"/>
      <c r="K31" s="941"/>
      <c r="L31" s="941"/>
      <c r="M31" s="567"/>
      <c r="N31" s="567"/>
    </row>
    <row r="32" spans="1:14" ht="72" customHeight="1" x14ac:dyDescent="0.2">
      <c r="A32" s="178" t="s">
        <v>126</v>
      </c>
      <c r="B32" s="178" t="s">
        <v>122</v>
      </c>
      <c r="C32" s="178" t="s">
        <v>122</v>
      </c>
      <c r="D32" s="141" t="s">
        <v>316</v>
      </c>
      <c r="E32" s="402">
        <v>1</v>
      </c>
      <c r="F32" s="401" t="s">
        <v>711</v>
      </c>
      <c r="G32" s="381" t="s">
        <v>712</v>
      </c>
      <c r="H32" s="118" t="s">
        <v>1</v>
      </c>
      <c r="I32" s="174">
        <v>27</v>
      </c>
      <c r="J32" s="174">
        <v>27</v>
      </c>
      <c r="K32" s="409" t="s">
        <v>24</v>
      </c>
      <c r="L32" s="193">
        <v>8</v>
      </c>
      <c r="M32" s="613">
        <v>8</v>
      </c>
      <c r="N32" s="615" t="s">
        <v>974</v>
      </c>
    </row>
    <row r="33" spans="1:14" ht="46.5" customHeight="1" x14ac:dyDescent="0.2">
      <c r="A33" s="406" t="s">
        <v>126</v>
      </c>
      <c r="B33" s="181" t="s">
        <v>122</v>
      </c>
      <c r="C33" s="181" t="s">
        <v>123</v>
      </c>
      <c r="D33" s="195" t="s">
        <v>144</v>
      </c>
      <c r="E33" s="412">
        <v>1</v>
      </c>
      <c r="F33" s="415" t="s">
        <v>713</v>
      </c>
      <c r="G33" s="381" t="s">
        <v>712</v>
      </c>
      <c r="H33" s="118" t="s">
        <v>1</v>
      </c>
      <c r="I33" s="174">
        <v>25</v>
      </c>
      <c r="J33" s="174">
        <v>20.6</v>
      </c>
      <c r="K33" s="195" t="s">
        <v>163</v>
      </c>
      <c r="L33" s="405">
        <v>28</v>
      </c>
      <c r="M33" s="613">
        <v>24</v>
      </c>
      <c r="N33" s="611" t="s">
        <v>975</v>
      </c>
    </row>
    <row r="34" spans="1:14" ht="57.75" customHeight="1" x14ac:dyDescent="0.2">
      <c r="A34" s="408" t="s">
        <v>126</v>
      </c>
      <c r="B34" s="173" t="s">
        <v>122</v>
      </c>
      <c r="C34" s="173" t="s">
        <v>124</v>
      </c>
      <c r="D34" s="172" t="s">
        <v>197</v>
      </c>
      <c r="E34" s="399">
        <v>1</v>
      </c>
      <c r="F34" s="400" t="s">
        <v>714</v>
      </c>
      <c r="G34" s="381" t="s">
        <v>712</v>
      </c>
      <c r="H34" s="118" t="s">
        <v>1</v>
      </c>
      <c r="I34" s="174">
        <v>36</v>
      </c>
      <c r="J34" s="174">
        <v>27.7</v>
      </c>
      <c r="K34" s="144" t="s">
        <v>24</v>
      </c>
      <c r="L34" s="193">
        <v>11</v>
      </c>
      <c r="M34" s="613">
        <v>9</v>
      </c>
      <c r="N34" s="610" t="s">
        <v>973</v>
      </c>
    </row>
    <row r="35" spans="1:14" ht="81.75" customHeight="1" x14ac:dyDescent="0.2">
      <c r="A35" s="173" t="s">
        <v>126</v>
      </c>
      <c r="B35" s="173" t="s">
        <v>122</v>
      </c>
      <c r="C35" s="173" t="s">
        <v>125</v>
      </c>
      <c r="D35" s="172" t="s">
        <v>517</v>
      </c>
      <c r="E35" s="374">
        <v>1</v>
      </c>
      <c r="F35" s="369" t="s">
        <v>717</v>
      </c>
      <c r="G35" s="381" t="s">
        <v>712</v>
      </c>
      <c r="H35" s="118" t="s">
        <v>1</v>
      </c>
      <c r="I35" s="174">
        <v>19</v>
      </c>
      <c r="J35" s="174">
        <v>19</v>
      </c>
      <c r="K35" s="144" t="s">
        <v>723</v>
      </c>
      <c r="L35" s="193">
        <v>1</v>
      </c>
      <c r="M35" s="613">
        <v>1</v>
      </c>
      <c r="N35" s="610" t="s">
        <v>1166</v>
      </c>
    </row>
    <row r="36" spans="1:14" ht="59.25" customHeight="1" x14ac:dyDescent="0.2">
      <c r="A36" s="181" t="s">
        <v>126</v>
      </c>
      <c r="B36" s="181" t="s">
        <v>122</v>
      </c>
      <c r="C36" s="181" t="s">
        <v>126</v>
      </c>
      <c r="D36" s="137" t="s">
        <v>223</v>
      </c>
      <c r="E36" s="374">
        <v>1</v>
      </c>
      <c r="F36" s="381" t="s">
        <v>715</v>
      </c>
      <c r="G36" s="381" t="s">
        <v>712</v>
      </c>
      <c r="H36" s="180" t="s">
        <v>13</v>
      </c>
      <c r="I36" s="174">
        <v>32</v>
      </c>
      <c r="J36" s="174">
        <v>32</v>
      </c>
      <c r="K36" s="137" t="s">
        <v>372</v>
      </c>
      <c r="L36" s="192">
        <v>100</v>
      </c>
      <c r="M36" s="613">
        <v>100</v>
      </c>
      <c r="N36" s="612" t="s">
        <v>976</v>
      </c>
    </row>
    <row r="37" spans="1:14" ht="170.25" customHeight="1" x14ac:dyDescent="0.2">
      <c r="A37" s="178" t="s">
        <v>126</v>
      </c>
      <c r="B37" s="178" t="s">
        <v>122</v>
      </c>
      <c r="C37" s="178" t="s">
        <v>127</v>
      </c>
      <c r="D37" s="172" t="s">
        <v>408</v>
      </c>
      <c r="E37" s="374">
        <v>1</v>
      </c>
      <c r="F37" s="381" t="s">
        <v>716</v>
      </c>
      <c r="G37" s="381" t="s">
        <v>712</v>
      </c>
      <c r="H37" s="180" t="s">
        <v>1</v>
      </c>
      <c r="I37" s="174">
        <v>10</v>
      </c>
      <c r="J37" s="174">
        <v>9.9</v>
      </c>
      <c r="K37" s="118" t="s">
        <v>409</v>
      </c>
      <c r="L37" s="193">
        <v>3</v>
      </c>
      <c r="M37" s="613">
        <v>6</v>
      </c>
      <c r="N37" s="610" t="s">
        <v>977</v>
      </c>
    </row>
    <row r="38" spans="1:14" ht="17.25" customHeight="1" x14ac:dyDescent="0.2">
      <c r="A38" s="607" t="s">
        <v>126</v>
      </c>
      <c r="B38" s="604" t="s">
        <v>122</v>
      </c>
      <c r="C38" s="769" t="s">
        <v>116</v>
      </c>
      <c r="D38" s="769"/>
      <c r="E38" s="769"/>
      <c r="F38" s="769"/>
      <c r="G38" s="769"/>
      <c r="H38" s="769"/>
      <c r="I38" s="60">
        <f>SUM(I32:I37)</f>
        <v>149</v>
      </c>
      <c r="J38" s="60">
        <f>SUM(J32:J37)</f>
        <v>136.19999999999999</v>
      </c>
      <c r="K38" s="605"/>
      <c r="L38" s="606"/>
      <c r="M38" s="606"/>
      <c r="N38" s="605"/>
    </row>
    <row r="39" spans="1:14" ht="18.75" customHeight="1" x14ac:dyDescent="0.2">
      <c r="A39" s="603" t="s">
        <v>126</v>
      </c>
      <c r="B39" s="769" t="s">
        <v>117</v>
      </c>
      <c r="C39" s="769"/>
      <c r="D39" s="769"/>
      <c r="E39" s="769"/>
      <c r="F39" s="769"/>
      <c r="G39" s="769"/>
      <c r="H39" s="769"/>
      <c r="I39" s="60">
        <f t="shared" ref="I39:J39" si="1">+I38</f>
        <v>149</v>
      </c>
      <c r="J39" s="60">
        <f t="shared" si="1"/>
        <v>136.19999999999999</v>
      </c>
      <c r="K39" s="605"/>
      <c r="L39" s="606"/>
      <c r="M39" s="606"/>
      <c r="N39" s="605"/>
    </row>
    <row r="40" spans="1:14" ht="15" customHeight="1" x14ac:dyDescent="0.2">
      <c r="A40" s="226" t="s">
        <v>127</v>
      </c>
      <c r="B40" s="835" t="s">
        <v>318</v>
      </c>
      <c r="C40" s="939"/>
      <c r="D40" s="939"/>
      <c r="E40" s="939"/>
      <c r="F40" s="939"/>
      <c r="G40" s="939"/>
      <c r="H40" s="939"/>
      <c r="I40" s="939"/>
      <c r="J40" s="939"/>
      <c r="K40" s="939"/>
      <c r="L40" s="939"/>
      <c r="M40" s="567"/>
      <c r="N40" s="567"/>
    </row>
    <row r="41" spans="1:14" ht="18" customHeight="1" x14ac:dyDescent="0.2">
      <c r="A41" s="228" t="s">
        <v>127</v>
      </c>
      <c r="B41" s="10" t="s">
        <v>122</v>
      </c>
      <c r="C41" s="835" t="s">
        <v>319</v>
      </c>
      <c r="D41" s="939"/>
      <c r="E41" s="939"/>
      <c r="F41" s="939"/>
      <c r="G41" s="939"/>
      <c r="H41" s="939"/>
      <c r="I41" s="939"/>
      <c r="J41" s="939"/>
      <c r="K41" s="939"/>
      <c r="L41" s="939"/>
      <c r="M41" s="567"/>
      <c r="N41" s="567"/>
    </row>
    <row r="42" spans="1:14" ht="33" customHeight="1" x14ac:dyDescent="0.2">
      <c r="A42" s="810" t="s">
        <v>127</v>
      </c>
      <c r="B42" s="762" t="s">
        <v>122</v>
      </c>
      <c r="C42" s="762" t="s">
        <v>122</v>
      </c>
      <c r="D42" s="904" t="s">
        <v>18</v>
      </c>
      <c r="E42" s="942">
        <v>1</v>
      </c>
      <c r="F42" s="784" t="s">
        <v>634</v>
      </c>
      <c r="G42" s="944" t="s">
        <v>718</v>
      </c>
      <c r="H42" s="20" t="s">
        <v>13</v>
      </c>
      <c r="I42" s="174">
        <v>300</v>
      </c>
      <c r="J42" s="174">
        <v>300</v>
      </c>
      <c r="K42" s="904" t="s">
        <v>164</v>
      </c>
      <c r="L42" s="906">
        <v>100</v>
      </c>
      <c r="M42" s="906">
        <v>100</v>
      </c>
      <c r="N42" s="904" t="s">
        <v>906</v>
      </c>
    </row>
    <row r="43" spans="1:14" ht="33" customHeight="1" x14ac:dyDescent="0.2">
      <c r="A43" s="811"/>
      <c r="B43" s="762"/>
      <c r="C43" s="762"/>
      <c r="D43" s="904"/>
      <c r="E43" s="943"/>
      <c r="F43" s="786"/>
      <c r="G43" s="945"/>
      <c r="H43" s="140" t="s">
        <v>11</v>
      </c>
      <c r="I43" s="174">
        <v>106</v>
      </c>
      <c r="J43" s="174">
        <v>106</v>
      </c>
      <c r="K43" s="904"/>
      <c r="L43" s="906"/>
      <c r="M43" s="906"/>
      <c r="N43" s="904"/>
    </row>
    <row r="44" spans="1:14" ht="44.25" customHeight="1" x14ac:dyDescent="0.2">
      <c r="A44" s="169" t="s">
        <v>127</v>
      </c>
      <c r="B44" s="173" t="s">
        <v>122</v>
      </c>
      <c r="C44" s="173" t="s">
        <v>123</v>
      </c>
      <c r="D44" s="140" t="s">
        <v>240</v>
      </c>
      <c r="E44" s="418">
        <v>1</v>
      </c>
      <c r="F44" s="417" t="s">
        <v>637</v>
      </c>
      <c r="G44" s="417" t="s">
        <v>697</v>
      </c>
      <c r="H44" s="140" t="s">
        <v>1</v>
      </c>
      <c r="I44" s="174">
        <v>10</v>
      </c>
      <c r="J44" s="174">
        <v>10</v>
      </c>
      <c r="K44" s="141" t="s">
        <v>235</v>
      </c>
      <c r="L44" s="227">
        <v>1</v>
      </c>
      <c r="M44" s="229">
        <v>1</v>
      </c>
      <c r="N44" s="172" t="s">
        <v>983</v>
      </c>
    </row>
    <row r="45" spans="1:14" ht="18.75" customHeight="1" x14ac:dyDescent="0.2">
      <c r="A45" s="810" t="s">
        <v>127</v>
      </c>
      <c r="B45" s="810" t="s">
        <v>122</v>
      </c>
      <c r="C45" s="810" t="s">
        <v>126</v>
      </c>
      <c r="D45" s="836" t="s">
        <v>384</v>
      </c>
      <c r="E45" s="942">
        <v>1</v>
      </c>
      <c r="F45" s="784" t="s">
        <v>642</v>
      </c>
      <c r="G45" s="944" t="s">
        <v>718</v>
      </c>
      <c r="H45" s="172" t="s">
        <v>11</v>
      </c>
      <c r="I45" s="174">
        <v>170</v>
      </c>
      <c r="J45" s="174">
        <v>170</v>
      </c>
      <c r="K45" s="886" t="s">
        <v>149</v>
      </c>
      <c r="L45" s="946">
        <v>100</v>
      </c>
      <c r="M45" s="764">
        <v>100</v>
      </c>
      <c r="N45" s="775" t="s">
        <v>1033</v>
      </c>
    </row>
    <row r="46" spans="1:14" ht="21" customHeight="1" x14ac:dyDescent="0.2">
      <c r="A46" s="812"/>
      <c r="B46" s="812"/>
      <c r="C46" s="812"/>
      <c r="D46" s="837"/>
      <c r="E46" s="943"/>
      <c r="F46" s="786"/>
      <c r="G46" s="945"/>
      <c r="H46" s="172" t="s">
        <v>1</v>
      </c>
      <c r="I46" s="174">
        <v>14.6</v>
      </c>
      <c r="J46" s="174">
        <v>0</v>
      </c>
      <c r="K46" s="887"/>
      <c r="L46" s="946"/>
      <c r="M46" s="764"/>
      <c r="N46" s="775"/>
    </row>
    <row r="47" spans="1:14" ht="39" customHeight="1" x14ac:dyDescent="0.2">
      <c r="A47" s="169" t="s">
        <v>127</v>
      </c>
      <c r="B47" s="169" t="s">
        <v>122</v>
      </c>
      <c r="C47" s="169" t="s">
        <v>128</v>
      </c>
      <c r="D47" s="137" t="s">
        <v>474</v>
      </c>
      <c r="E47" s="416">
        <v>1</v>
      </c>
      <c r="F47" s="381" t="s">
        <v>719</v>
      </c>
      <c r="G47" s="381" t="s">
        <v>627</v>
      </c>
      <c r="H47" s="172" t="s">
        <v>1</v>
      </c>
      <c r="I47" s="174">
        <v>267.3</v>
      </c>
      <c r="J47" s="174">
        <v>267.3</v>
      </c>
      <c r="K47" s="172" t="s">
        <v>450</v>
      </c>
      <c r="L47" s="193">
        <v>1</v>
      </c>
      <c r="M47" s="193">
        <v>1</v>
      </c>
      <c r="N47" s="137" t="s">
        <v>984</v>
      </c>
    </row>
    <row r="48" spans="1:14" ht="17.25" customHeight="1" x14ac:dyDescent="0.2">
      <c r="A48" s="604" t="s">
        <v>127</v>
      </c>
      <c r="B48" s="604" t="s">
        <v>122</v>
      </c>
      <c r="C48" s="769" t="s">
        <v>116</v>
      </c>
      <c r="D48" s="769"/>
      <c r="E48" s="769"/>
      <c r="F48" s="769"/>
      <c r="G48" s="769"/>
      <c r="H48" s="769"/>
      <c r="I48" s="617">
        <f>SUM(I42:I47)</f>
        <v>867.90000000000009</v>
      </c>
      <c r="J48" s="617">
        <f>SUM(J42:J47)</f>
        <v>853.3</v>
      </c>
      <c r="K48" s="616"/>
      <c r="L48" s="614"/>
      <c r="M48" s="614"/>
      <c r="N48" s="616"/>
    </row>
    <row r="49" spans="1:14" ht="16.5" customHeight="1" x14ac:dyDescent="0.2">
      <c r="A49" s="604" t="s">
        <v>127</v>
      </c>
      <c r="B49" s="769" t="s">
        <v>117</v>
      </c>
      <c r="C49" s="769"/>
      <c r="D49" s="769"/>
      <c r="E49" s="769"/>
      <c r="F49" s="769"/>
      <c r="G49" s="769"/>
      <c r="H49" s="769"/>
      <c r="I49" s="617">
        <f t="shared" ref="I49:J49" si="2">+I48</f>
        <v>867.90000000000009</v>
      </c>
      <c r="J49" s="617">
        <f t="shared" si="2"/>
        <v>853.3</v>
      </c>
      <c r="K49" s="616"/>
      <c r="L49" s="614"/>
      <c r="M49" s="614"/>
      <c r="N49" s="616"/>
    </row>
    <row r="50" spans="1:14" ht="24" customHeight="1" x14ac:dyDescent="0.2">
      <c r="A50" s="947" t="s">
        <v>118</v>
      </c>
      <c r="B50" s="947"/>
      <c r="C50" s="947"/>
      <c r="D50" s="947"/>
      <c r="E50" s="947"/>
      <c r="F50" s="947"/>
      <c r="G50" s="947"/>
      <c r="H50" s="947"/>
      <c r="I50" s="237">
        <f>+I49+I39+I29+I19</f>
        <v>1468.2</v>
      </c>
      <c r="J50" s="237">
        <f>+J49+J39+J29+J19</f>
        <v>1417.5</v>
      </c>
      <c r="K50" s="287"/>
      <c r="L50" s="238"/>
      <c r="M50" s="238"/>
      <c r="N50" s="287"/>
    </row>
    <row r="51" spans="1:14" ht="16.5" customHeight="1" x14ac:dyDescent="0.2">
      <c r="A51" s="791" t="s">
        <v>136</v>
      </c>
      <c r="B51" s="791"/>
      <c r="C51" s="791"/>
      <c r="D51" s="791"/>
      <c r="E51" s="791"/>
      <c r="F51" s="791"/>
      <c r="G51" s="791"/>
      <c r="H51" s="791"/>
      <c r="I51" s="527">
        <f>+I50-I52-I59</f>
        <v>0</v>
      </c>
      <c r="J51" s="527">
        <f>+J50-J52-J59</f>
        <v>0</v>
      </c>
      <c r="K51" s="287"/>
      <c r="L51" s="239"/>
      <c r="M51" s="239"/>
      <c r="N51" s="287"/>
    </row>
    <row r="52" spans="1:14" ht="18" customHeight="1" x14ac:dyDescent="0.2">
      <c r="A52" s="951" t="s">
        <v>15</v>
      </c>
      <c r="B52" s="951"/>
      <c r="C52" s="951"/>
      <c r="D52" s="951"/>
      <c r="E52" s="951"/>
      <c r="F52" s="951"/>
      <c r="G52" s="951"/>
      <c r="H52" s="951"/>
      <c r="I52" s="126">
        <f t="shared" ref="I52:J52" si="3">SUM(I53:I58)</f>
        <v>1468.2</v>
      </c>
      <c r="J52" s="126">
        <f t="shared" si="3"/>
        <v>1417.5</v>
      </c>
      <c r="K52" s="287"/>
      <c r="L52" s="240"/>
      <c r="M52" s="240"/>
      <c r="N52" s="287"/>
    </row>
    <row r="53" spans="1:14" ht="13.5" customHeight="1" x14ac:dyDescent="0.2">
      <c r="A53" s="790" t="s">
        <v>93</v>
      </c>
      <c r="B53" s="790"/>
      <c r="C53" s="790"/>
      <c r="D53" s="790"/>
      <c r="E53" s="790"/>
      <c r="F53" s="790"/>
      <c r="G53" s="790"/>
      <c r="H53" s="790"/>
      <c r="I53" s="78">
        <f>+I47+I44+I37+I35+I34+I33+I32+I27+I26+I25+I24+I23+I22+I17+I16+I15+I14+I13+I12+I11+I46</f>
        <v>860.2</v>
      </c>
      <c r="J53" s="78">
        <f>+J47+J44+J37+J35+J34+J33+J32+J27+J26+J25+J24+J23+J22+J17+J16+J15+J14+J13+J12+J11+J46</f>
        <v>809.5</v>
      </c>
      <c r="K53" s="287"/>
      <c r="L53" s="240"/>
      <c r="M53" s="240"/>
      <c r="N53" s="287"/>
    </row>
    <row r="54" spans="1:14" ht="14.25" customHeight="1" x14ac:dyDescent="0.2">
      <c r="A54" s="790" t="s">
        <v>145</v>
      </c>
      <c r="B54" s="790"/>
      <c r="C54" s="790"/>
      <c r="D54" s="790"/>
      <c r="E54" s="790"/>
      <c r="F54" s="790"/>
      <c r="G54" s="790"/>
      <c r="H54" s="790"/>
      <c r="I54" s="79">
        <f>+I42+I36</f>
        <v>332</v>
      </c>
      <c r="J54" s="79">
        <f>+J42+J36</f>
        <v>332</v>
      </c>
      <c r="K54" s="287"/>
      <c r="L54" s="239"/>
      <c r="M54" s="239"/>
      <c r="N54" s="287"/>
    </row>
    <row r="55" spans="1:14" ht="14.25" customHeight="1" x14ac:dyDescent="0.2">
      <c r="A55" s="790" t="s">
        <v>94</v>
      </c>
      <c r="B55" s="790"/>
      <c r="C55" s="790"/>
      <c r="D55" s="790"/>
      <c r="E55" s="790"/>
      <c r="F55" s="790"/>
      <c r="G55" s="790"/>
      <c r="H55" s="790"/>
      <c r="I55" s="39"/>
      <c r="J55" s="39"/>
      <c r="K55" s="287"/>
      <c r="L55" s="239"/>
      <c r="M55" s="239"/>
      <c r="N55" s="287"/>
    </row>
    <row r="56" spans="1:14" ht="14.25" customHeight="1" x14ac:dyDescent="0.2">
      <c r="A56" s="790" t="s">
        <v>95</v>
      </c>
      <c r="B56" s="790"/>
      <c r="C56" s="790"/>
      <c r="D56" s="790"/>
      <c r="E56" s="790"/>
      <c r="F56" s="790"/>
      <c r="G56" s="790"/>
      <c r="H56" s="790"/>
      <c r="I56" s="79"/>
      <c r="J56" s="79"/>
      <c r="K56" s="287"/>
      <c r="L56" s="239"/>
      <c r="M56" s="239"/>
      <c r="N56" s="287"/>
    </row>
    <row r="57" spans="1:14" ht="14.25" customHeight="1" x14ac:dyDescent="0.2">
      <c r="A57" s="790" t="s">
        <v>98</v>
      </c>
      <c r="B57" s="790"/>
      <c r="C57" s="790"/>
      <c r="D57" s="790"/>
      <c r="E57" s="790"/>
      <c r="F57" s="790"/>
      <c r="G57" s="790"/>
      <c r="H57" s="790"/>
      <c r="I57" s="79">
        <f>+I43+I45</f>
        <v>276</v>
      </c>
      <c r="J57" s="79">
        <f>+J43+J45</f>
        <v>276</v>
      </c>
      <c r="K57" s="287"/>
      <c r="L57" s="239"/>
      <c r="M57" s="239"/>
      <c r="N57" s="287"/>
    </row>
    <row r="58" spans="1:14" ht="14.25" customHeight="1" x14ac:dyDescent="0.2">
      <c r="A58" s="790" t="s">
        <v>99</v>
      </c>
      <c r="B58" s="790"/>
      <c r="C58" s="790"/>
      <c r="D58" s="790"/>
      <c r="E58" s="790"/>
      <c r="F58" s="790"/>
      <c r="G58" s="790"/>
      <c r="H58" s="790"/>
      <c r="I58" s="39"/>
      <c r="J58" s="39"/>
      <c r="K58" s="287"/>
      <c r="L58" s="239"/>
      <c r="M58" s="239"/>
      <c r="N58" s="287"/>
    </row>
    <row r="59" spans="1:14" ht="16.5" customHeight="1" x14ac:dyDescent="0.2">
      <c r="A59" s="950" t="s">
        <v>14</v>
      </c>
      <c r="B59" s="950"/>
      <c r="C59" s="950"/>
      <c r="D59" s="950"/>
      <c r="E59" s="950"/>
      <c r="F59" s="950"/>
      <c r="G59" s="950"/>
      <c r="H59" s="950"/>
      <c r="I59" s="126">
        <f t="shared" ref="I59:J59" si="4">SUM(I60:I63)</f>
        <v>0</v>
      </c>
      <c r="J59" s="126">
        <f t="shared" si="4"/>
        <v>0</v>
      </c>
      <c r="K59" s="287"/>
      <c r="L59" s="239"/>
      <c r="M59" s="239"/>
      <c r="N59" s="287"/>
    </row>
    <row r="60" spans="1:14" x14ac:dyDescent="0.2">
      <c r="A60" s="790" t="s">
        <v>96</v>
      </c>
      <c r="B60" s="790"/>
      <c r="C60" s="790"/>
      <c r="D60" s="790"/>
      <c r="E60" s="790"/>
      <c r="F60" s="790"/>
      <c r="G60" s="790"/>
      <c r="H60" s="790"/>
      <c r="I60" s="79"/>
      <c r="J60" s="79"/>
      <c r="K60" s="287"/>
      <c r="L60" s="239"/>
      <c r="M60" s="239"/>
      <c r="N60" s="287"/>
    </row>
    <row r="61" spans="1:14" x14ac:dyDescent="0.2">
      <c r="A61" s="790" t="s">
        <v>97</v>
      </c>
      <c r="B61" s="790"/>
      <c r="C61" s="790"/>
      <c r="D61" s="790"/>
      <c r="E61" s="790"/>
      <c r="F61" s="790"/>
      <c r="G61" s="790"/>
      <c r="H61" s="790"/>
      <c r="I61" s="79"/>
      <c r="J61" s="79"/>
      <c r="K61" s="287"/>
      <c r="L61" s="239"/>
      <c r="M61" s="239"/>
      <c r="N61" s="287"/>
    </row>
    <row r="62" spans="1:14" x14ac:dyDescent="0.2">
      <c r="A62" s="790" t="s">
        <v>100</v>
      </c>
      <c r="B62" s="790"/>
      <c r="C62" s="790"/>
      <c r="D62" s="790"/>
      <c r="E62" s="790"/>
      <c r="F62" s="790"/>
      <c r="G62" s="790"/>
      <c r="H62" s="790"/>
      <c r="I62" s="79"/>
      <c r="J62" s="79"/>
      <c r="K62" s="287"/>
      <c r="L62" s="239"/>
      <c r="M62" s="239"/>
      <c r="N62" s="287"/>
    </row>
    <row r="63" spans="1:14" x14ac:dyDescent="0.2">
      <c r="A63" s="790" t="s">
        <v>101</v>
      </c>
      <c r="B63" s="790"/>
      <c r="C63" s="790"/>
      <c r="D63" s="790"/>
      <c r="E63" s="790"/>
      <c r="F63" s="790"/>
      <c r="G63" s="790"/>
      <c r="H63" s="790"/>
      <c r="I63" s="39"/>
      <c r="J63" s="39"/>
      <c r="K63" s="287"/>
      <c r="L63" s="239"/>
      <c r="M63" s="239"/>
      <c r="N63" s="287"/>
    </row>
    <row r="64" spans="1:14" s="150" customFormat="1" x14ac:dyDescent="0.2">
      <c r="A64" s="789"/>
      <c r="B64" s="789"/>
      <c r="C64" s="789"/>
      <c r="D64" s="789"/>
      <c r="E64" s="789"/>
      <c r="F64" s="789"/>
      <c r="G64" s="789"/>
      <c r="H64" s="789"/>
      <c r="I64" s="789"/>
      <c r="J64" s="542"/>
      <c r="K64" s="85"/>
      <c r="L64" s="245"/>
      <c r="M64" s="245"/>
      <c r="N64" s="85"/>
    </row>
    <row r="65" spans="1:14" s="6" customFormat="1" x14ac:dyDescent="0.2">
      <c r="A65" s="214"/>
      <c r="B65" s="214"/>
      <c r="C65" s="215"/>
      <c r="D65" s="214"/>
      <c r="E65" s="494"/>
      <c r="F65" s="214"/>
      <c r="G65" s="214"/>
      <c r="H65" s="216"/>
      <c r="I65" s="21"/>
      <c r="J65" s="21"/>
      <c r="K65" s="74"/>
      <c r="L65" s="93"/>
      <c r="M65" s="93"/>
      <c r="N65" s="74"/>
    </row>
  </sheetData>
  <mergeCells count="75">
    <mergeCell ref="M42:M43"/>
    <mergeCell ref="M45:M46"/>
    <mergeCell ref="N4:N7"/>
    <mergeCell ref="N11:N12"/>
    <mergeCell ref="N42:N43"/>
    <mergeCell ref="N45:N46"/>
    <mergeCell ref="M4:M7"/>
    <mergeCell ref="B20:N20"/>
    <mergeCell ref="C21:N21"/>
    <mergeCell ref="K4:K7"/>
    <mergeCell ref="E3:E7"/>
    <mergeCell ref="G3:G7"/>
    <mergeCell ref="L11:L12"/>
    <mergeCell ref="D3:D7"/>
    <mergeCell ref="I3:I7"/>
    <mergeCell ref="H3:H7"/>
    <mergeCell ref="H1:L1"/>
    <mergeCell ref="B49:H49"/>
    <mergeCell ref="A62:H62"/>
    <mergeCell ref="A61:H61"/>
    <mergeCell ref="A59:H59"/>
    <mergeCell ref="A58:H58"/>
    <mergeCell ref="A52:H52"/>
    <mergeCell ref="A60:H60"/>
    <mergeCell ref="A53:H53"/>
    <mergeCell ref="A51:H51"/>
    <mergeCell ref="A2:L2"/>
    <mergeCell ref="A3:A7"/>
    <mergeCell ref="B3:B7"/>
    <mergeCell ref="K11:K12"/>
    <mergeCell ref="B9:L9"/>
    <mergeCell ref="C10:L10"/>
    <mergeCell ref="J3:J7"/>
    <mergeCell ref="K3:N3"/>
    <mergeCell ref="L4:L7"/>
    <mergeCell ref="M11:M12"/>
    <mergeCell ref="A64:I64"/>
    <mergeCell ref="F3:F7"/>
    <mergeCell ref="A42:A43"/>
    <mergeCell ref="A55:H55"/>
    <mergeCell ref="A57:H57"/>
    <mergeCell ref="A50:H50"/>
    <mergeCell ref="A8:L8"/>
    <mergeCell ref="C3:C7"/>
    <mergeCell ref="B29:H29"/>
    <mergeCell ref="C28:H28"/>
    <mergeCell ref="B19:H19"/>
    <mergeCell ref="C18:H18"/>
    <mergeCell ref="A63:H63"/>
    <mergeCell ref="A54:H54"/>
    <mergeCell ref="A56:H56"/>
    <mergeCell ref="C48:H48"/>
    <mergeCell ref="C38:H38"/>
    <mergeCell ref="D42:D43"/>
    <mergeCell ref="B40:L40"/>
    <mergeCell ref="K42:K43"/>
    <mergeCell ref="E42:E43"/>
    <mergeCell ref="F42:F43"/>
    <mergeCell ref="G42:G43"/>
    <mergeCell ref="K45:K46"/>
    <mergeCell ref="L45:L46"/>
    <mergeCell ref="G45:G46"/>
    <mergeCell ref="F45:F46"/>
    <mergeCell ref="E45:E46"/>
    <mergeCell ref="D45:D46"/>
    <mergeCell ref="C45:C46"/>
    <mergeCell ref="B45:B46"/>
    <mergeCell ref="A45:A46"/>
    <mergeCell ref="B42:B43"/>
    <mergeCell ref="C42:C43"/>
    <mergeCell ref="B39:H39"/>
    <mergeCell ref="L42:L43"/>
    <mergeCell ref="C41:L41"/>
    <mergeCell ref="B30:L30"/>
    <mergeCell ref="C31:L31"/>
  </mergeCells>
  <phoneticPr fontId="15" type="noConversion"/>
  <pageMargins left="0.19685039370078741" right="0.19685039370078741" top="0.19685039370078741" bottom="0.19685039370078741" header="0" footer="0"/>
  <pageSetup paperSize="9" scale="59"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pageSetUpPr fitToPage="1"/>
  </sheetPr>
  <dimension ref="A1:N54"/>
  <sheetViews>
    <sheetView zoomScale="70" zoomScaleNormal="70" workbookViewId="0">
      <pane ySplit="7" topLeftCell="A8" activePane="bottomLeft" state="frozen"/>
      <selection activeCell="B16" sqref="B11:J23"/>
      <selection pane="bottomLeft" activeCell="M29" sqref="M29"/>
    </sheetView>
  </sheetViews>
  <sheetFormatPr defaultColWidth="9.140625" defaultRowHeight="12.75" x14ac:dyDescent="0.2"/>
  <cols>
    <col min="1" max="1" width="3.42578125" style="214" customWidth="1"/>
    <col min="2" max="2" width="3.7109375" style="214" customWidth="1"/>
    <col min="3" max="3" width="3.5703125" style="251" customWidth="1"/>
    <col min="4" max="4" width="41.140625" style="214" customWidth="1"/>
    <col min="5" max="5" width="5.5703125" style="214" hidden="1" customWidth="1"/>
    <col min="6" max="6" width="38.85546875" style="495" hidden="1" customWidth="1"/>
    <col min="7" max="7" width="25.42578125" style="214" hidden="1" customWidth="1"/>
    <col min="8" max="8" width="7.7109375" style="318" customWidth="1"/>
    <col min="9" max="10" width="12.28515625" style="319" customWidth="1"/>
    <col min="11" max="11" width="29.5703125" style="319" customWidth="1"/>
    <col min="12" max="13" width="7" style="338" customWidth="1"/>
    <col min="14" max="14" width="45.140625" style="319" customWidth="1"/>
    <col min="15" max="16384" width="9.140625" style="74"/>
  </cols>
  <sheetData>
    <row r="1" spans="1:14" ht="79.5" hidden="1" customHeight="1" x14ac:dyDescent="0.2">
      <c r="H1" s="840" t="s">
        <v>891</v>
      </c>
      <c r="I1" s="840"/>
      <c r="J1" s="840"/>
      <c r="K1" s="840"/>
      <c r="L1" s="840"/>
      <c r="M1" s="74"/>
      <c r="N1" s="74"/>
    </row>
    <row r="2" spans="1:14" ht="17.25" hidden="1" customHeight="1" x14ac:dyDescent="0.2">
      <c r="A2" s="252"/>
      <c r="B2" s="252"/>
      <c r="C2" s="252"/>
      <c r="D2" s="252"/>
      <c r="E2" s="252"/>
      <c r="F2" s="496"/>
      <c r="G2" s="252"/>
      <c r="H2" s="320"/>
      <c r="I2" s="432"/>
      <c r="J2" s="432"/>
      <c r="K2" s="968"/>
      <c r="L2" s="968"/>
      <c r="M2" s="74"/>
      <c r="N2" s="74"/>
    </row>
    <row r="3" spans="1:14" s="90" customFormat="1" ht="30" customHeight="1" x14ac:dyDescent="0.2">
      <c r="A3" s="805" t="s">
        <v>111</v>
      </c>
      <c r="B3" s="805" t="s">
        <v>112</v>
      </c>
      <c r="C3" s="805" t="s">
        <v>113</v>
      </c>
      <c r="D3" s="807" t="s">
        <v>114</v>
      </c>
      <c r="E3" s="809" t="s">
        <v>621</v>
      </c>
      <c r="F3" s="808" t="s">
        <v>622</v>
      </c>
      <c r="G3" s="808" t="s">
        <v>623</v>
      </c>
      <c r="H3" s="805" t="s">
        <v>110</v>
      </c>
      <c r="I3" s="804" t="s">
        <v>625</v>
      </c>
      <c r="J3" s="800" t="s">
        <v>1092</v>
      </c>
      <c r="K3" s="801" t="s">
        <v>624</v>
      </c>
      <c r="L3" s="802"/>
      <c r="M3" s="802"/>
      <c r="N3" s="803"/>
    </row>
    <row r="4" spans="1:14" s="90" customFormat="1" ht="12.75" hidden="1" customHeight="1" x14ac:dyDescent="0.2">
      <c r="A4" s="805"/>
      <c r="B4" s="805"/>
      <c r="C4" s="805"/>
      <c r="D4" s="807"/>
      <c r="E4" s="809"/>
      <c r="F4" s="808"/>
      <c r="G4" s="808"/>
      <c r="H4" s="805"/>
      <c r="I4" s="804"/>
      <c r="J4" s="800"/>
      <c r="K4" s="800" t="s">
        <v>115</v>
      </c>
      <c r="L4" s="874" t="s">
        <v>896</v>
      </c>
      <c r="M4" s="814" t="s">
        <v>897</v>
      </c>
      <c r="N4" s="813" t="s">
        <v>898</v>
      </c>
    </row>
    <row r="5" spans="1:14" s="90" customFormat="1" ht="15" customHeight="1" x14ac:dyDescent="0.2">
      <c r="A5" s="805"/>
      <c r="B5" s="805"/>
      <c r="C5" s="805"/>
      <c r="D5" s="807"/>
      <c r="E5" s="809"/>
      <c r="F5" s="808"/>
      <c r="G5" s="808"/>
      <c r="H5" s="805"/>
      <c r="I5" s="804"/>
      <c r="J5" s="800"/>
      <c r="K5" s="800"/>
      <c r="L5" s="874"/>
      <c r="M5" s="814"/>
      <c r="N5" s="813"/>
    </row>
    <row r="6" spans="1:14" s="90" customFormat="1" ht="45.75" customHeight="1" x14ac:dyDescent="0.2">
      <c r="A6" s="805"/>
      <c r="B6" s="805"/>
      <c r="C6" s="805"/>
      <c r="D6" s="807"/>
      <c r="E6" s="809"/>
      <c r="F6" s="808"/>
      <c r="G6" s="808"/>
      <c r="H6" s="805"/>
      <c r="I6" s="804"/>
      <c r="J6" s="800"/>
      <c r="K6" s="800"/>
      <c r="L6" s="874"/>
      <c r="M6" s="814"/>
      <c r="N6" s="813"/>
    </row>
    <row r="7" spans="1:14" s="90" customFormat="1" ht="57.75" customHeight="1" x14ac:dyDescent="0.2">
      <c r="A7" s="805"/>
      <c r="B7" s="805"/>
      <c r="C7" s="805"/>
      <c r="D7" s="807"/>
      <c r="E7" s="809"/>
      <c r="F7" s="808"/>
      <c r="G7" s="808"/>
      <c r="H7" s="805"/>
      <c r="I7" s="804"/>
      <c r="J7" s="800"/>
      <c r="K7" s="800"/>
      <c r="L7" s="874"/>
      <c r="M7" s="814"/>
      <c r="N7" s="813"/>
    </row>
    <row r="8" spans="1:14" s="90" customFormat="1" ht="31.5" customHeight="1" x14ac:dyDescent="0.2">
      <c r="A8" s="903" t="s">
        <v>216</v>
      </c>
      <c r="B8" s="903"/>
      <c r="C8" s="903"/>
      <c r="D8" s="903"/>
      <c r="E8" s="903"/>
      <c r="F8" s="903"/>
      <c r="G8" s="903"/>
      <c r="H8" s="903"/>
      <c r="I8" s="903"/>
      <c r="J8" s="903"/>
      <c r="K8" s="903"/>
      <c r="L8" s="321"/>
      <c r="M8" s="321"/>
      <c r="N8" s="568"/>
    </row>
    <row r="9" spans="1:14" s="90" customFormat="1" ht="15" customHeight="1" x14ac:dyDescent="0.2">
      <c r="A9" s="75" t="s">
        <v>122</v>
      </c>
      <c r="B9" s="911" t="s">
        <v>293</v>
      </c>
      <c r="C9" s="911"/>
      <c r="D9" s="911"/>
      <c r="E9" s="911"/>
      <c r="F9" s="911"/>
      <c r="G9" s="911"/>
      <c r="H9" s="911"/>
      <c r="I9" s="911"/>
      <c r="J9" s="911"/>
      <c r="K9" s="911"/>
      <c r="L9" s="322"/>
      <c r="M9" s="322"/>
      <c r="N9" s="540"/>
    </row>
    <row r="10" spans="1:14" s="90" customFormat="1" ht="18" customHeight="1" x14ac:dyDescent="0.2">
      <c r="A10" s="75" t="s">
        <v>122</v>
      </c>
      <c r="B10" s="185" t="s">
        <v>122</v>
      </c>
      <c r="C10" s="911" t="s">
        <v>201</v>
      </c>
      <c r="D10" s="911"/>
      <c r="E10" s="911"/>
      <c r="F10" s="911"/>
      <c r="G10" s="911"/>
      <c r="H10" s="911"/>
      <c r="I10" s="911"/>
      <c r="J10" s="911"/>
      <c r="K10" s="911"/>
      <c r="L10" s="322"/>
      <c r="M10" s="322"/>
      <c r="N10" s="540"/>
    </row>
    <row r="11" spans="1:14" ht="67.5" customHeight="1" x14ac:dyDescent="0.2">
      <c r="A11" s="847" t="s">
        <v>122</v>
      </c>
      <c r="B11" s="847" t="s">
        <v>122</v>
      </c>
      <c r="C11" s="847" t="s">
        <v>122</v>
      </c>
      <c r="D11" s="190" t="s">
        <v>296</v>
      </c>
      <c r="E11" s="930" t="s">
        <v>155</v>
      </c>
      <c r="F11" s="909" t="s">
        <v>636</v>
      </c>
      <c r="G11" s="909" t="s">
        <v>627</v>
      </c>
      <c r="H11" s="965" t="s">
        <v>1</v>
      </c>
      <c r="I11" s="969">
        <v>80.400000000000006</v>
      </c>
      <c r="J11" s="969">
        <v>80.400000000000006</v>
      </c>
      <c r="K11" s="323" t="s">
        <v>362</v>
      </c>
      <c r="L11" s="324">
        <v>9.5</v>
      </c>
      <c r="M11" s="324">
        <v>11.6</v>
      </c>
      <c r="N11" s="186" t="s">
        <v>1040</v>
      </c>
    </row>
    <row r="12" spans="1:14" ht="57.75" customHeight="1" x14ac:dyDescent="0.2">
      <c r="A12" s="847"/>
      <c r="B12" s="847"/>
      <c r="C12" s="847"/>
      <c r="D12" s="111" t="s">
        <v>377</v>
      </c>
      <c r="E12" s="930"/>
      <c r="F12" s="909"/>
      <c r="G12" s="909"/>
      <c r="H12" s="965"/>
      <c r="I12" s="969"/>
      <c r="J12" s="969"/>
      <c r="K12" s="963" t="s">
        <v>190</v>
      </c>
      <c r="L12" s="938">
        <v>4</v>
      </c>
      <c r="M12" s="938">
        <v>4</v>
      </c>
      <c r="N12" s="975" t="s">
        <v>1110</v>
      </c>
    </row>
    <row r="13" spans="1:14" ht="30.75" customHeight="1" x14ac:dyDescent="0.2">
      <c r="A13" s="847"/>
      <c r="B13" s="847"/>
      <c r="C13" s="847"/>
      <c r="D13" s="111" t="s">
        <v>297</v>
      </c>
      <c r="E13" s="930"/>
      <c r="F13" s="909"/>
      <c r="G13" s="909"/>
      <c r="H13" s="965"/>
      <c r="I13" s="969"/>
      <c r="J13" s="969"/>
      <c r="K13" s="963"/>
      <c r="L13" s="938"/>
      <c r="M13" s="938"/>
      <c r="N13" s="975"/>
    </row>
    <row r="14" spans="1:14" ht="68.25" customHeight="1" x14ac:dyDescent="0.2">
      <c r="A14" s="847"/>
      <c r="B14" s="847"/>
      <c r="C14" s="847"/>
      <c r="D14" s="111" t="s">
        <v>299</v>
      </c>
      <c r="E14" s="930"/>
      <c r="F14" s="909"/>
      <c r="G14" s="909"/>
      <c r="H14" s="965"/>
      <c r="I14" s="969"/>
      <c r="J14" s="969"/>
      <c r="K14" s="146" t="s">
        <v>378</v>
      </c>
      <c r="L14" s="147">
        <v>160</v>
      </c>
      <c r="M14" s="147">
        <v>160</v>
      </c>
      <c r="N14" s="123" t="s">
        <v>1041</v>
      </c>
    </row>
    <row r="15" spans="1:14" ht="81.75" customHeight="1" x14ac:dyDescent="0.2">
      <c r="A15" s="847"/>
      <c r="B15" s="847"/>
      <c r="C15" s="847"/>
      <c r="D15" s="111" t="s">
        <v>354</v>
      </c>
      <c r="E15" s="930"/>
      <c r="F15" s="909"/>
      <c r="G15" s="909"/>
      <c r="H15" s="965"/>
      <c r="I15" s="969"/>
      <c r="J15" s="969"/>
      <c r="K15" s="323" t="s">
        <v>191</v>
      </c>
      <c r="L15" s="324">
        <v>4</v>
      </c>
      <c r="M15" s="324">
        <v>4</v>
      </c>
      <c r="N15" s="123" t="s">
        <v>1111</v>
      </c>
    </row>
    <row r="16" spans="1:14" ht="157.5" customHeight="1" x14ac:dyDescent="0.2">
      <c r="A16" s="847"/>
      <c r="B16" s="847"/>
      <c r="C16" s="847"/>
      <c r="D16" s="111" t="s">
        <v>298</v>
      </c>
      <c r="E16" s="930"/>
      <c r="F16" s="909"/>
      <c r="G16" s="909"/>
      <c r="H16" s="965"/>
      <c r="I16" s="969"/>
      <c r="J16" s="969"/>
      <c r="K16" s="323" t="s">
        <v>411</v>
      </c>
      <c r="L16" s="147">
        <v>1390</v>
      </c>
      <c r="M16" s="147">
        <v>1390</v>
      </c>
      <c r="N16" s="123" t="s">
        <v>1042</v>
      </c>
    </row>
    <row r="17" spans="1:14" ht="17.25" customHeight="1" x14ac:dyDescent="0.2">
      <c r="A17" s="134" t="s">
        <v>122</v>
      </c>
      <c r="B17" s="672" t="s">
        <v>122</v>
      </c>
      <c r="C17" s="862" t="s">
        <v>116</v>
      </c>
      <c r="D17" s="862"/>
      <c r="E17" s="862"/>
      <c r="F17" s="862"/>
      <c r="G17" s="862"/>
      <c r="H17" s="862"/>
      <c r="I17" s="335">
        <f>SUM(I11:I16)</f>
        <v>80.400000000000006</v>
      </c>
      <c r="J17" s="335">
        <f>SUM(J11:J16)</f>
        <v>80.400000000000006</v>
      </c>
      <c r="K17" s="668"/>
      <c r="L17" s="669"/>
      <c r="M17" s="669"/>
      <c r="N17" s="668"/>
    </row>
    <row r="18" spans="1:14" ht="17.25" customHeight="1" x14ac:dyDescent="0.2">
      <c r="A18" s="75" t="s">
        <v>122</v>
      </c>
      <c r="B18" s="862" t="s">
        <v>117</v>
      </c>
      <c r="C18" s="862"/>
      <c r="D18" s="862"/>
      <c r="E18" s="862"/>
      <c r="F18" s="862"/>
      <c r="G18" s="862"/>
      <c r="H18" s="862"/>
      <c r="I18" s="335">
        <f t="shared" ref="I18:J18" si="0">+I17</f>
        <v>80.400000000000006</v>
      </c>
      <c r="J18" s="335">
        <f t="shared" si="0"/>
        <v>80.400000000000006</v>
      </c>
      <c r="K18" s="668"/>
      <c r="L18" s="669"/>
      <c r="M18" s="669"/>
      <c r="N18" s="668"/>
    </row>
    <row r="19" spans="1:14" ht="17.25" customHeight="1" x14ac:dyDescent="0.2">
      <c r="A19" s="75" t="s">
        <v>123</v>
      </c>
      <c r="B19" s="911" t="s">
        <v>300</v>
      </c>
      <c r="C19" s="911"/>
      <c r="D19" s="911"/>
      <c r="E19" s="911"/>
      <c r="F19" s="911"/>
      <c r="G19" s="911"/>
      <c r="H19" s="911"/>
      <c r="I19" s="911"/>
      <c r="J19" s="911"/>
      <c r="K19" s="911"/>
      <c r="L19" s="328"/>
      <c r="M19" s="328"/>
      <c r="N19" s="203"/>
    </row>
    <row r="20" spans="1:14" ht="21.75" customHeight="1" x14ac:dyDescent="0.2">
      <c r="A20" s="75" t="s">
        <v>123</v>
      </c>
      <c r="B20" s="185" t="s">
        <v>122</v>
      </c>
      <c r="C20" s="911" t="s">
        <v>292</v>
      </c>
      <c r="D20" s="911"/>
      <c r="E20" s="911"/>
      <c r="F20" s="911"/>
      <c r="G20" s="911"/>
      <c r="H20" s="911"/>
      <c r="I20" s="911"/>
      <c r="J20" s="911"/>
      <c r="K20" s="911"/>
      <c r="L20" s="322"/>
      <c r="M20" s="322"/>
      <c r="N20" s="203"/>
    </row>
    <row r="21" spans="1:14" ht="42.75" customHeight="1" x14ac:dyDescent="0.2">
      <c r="A21" s="197" t="s">
        <v>123</v>
      </c>
      <c r="B21" s="197" t="s">
        <v>123</v>
      </c>
      <c r="C21" s="197" t="s">
        <v>122</v>
      </c>
      <c r="D21" s="974" t="s">
        <v>537</v>
      </c>
      <c r="E21" s="426" t="s">
        <v>155</v>
      </c>
      <c r="F21" s="427" t="s">
        <v>721</v>
      </c>
      <c r="G21" s="428" t="s">
        <v>720</v>
      </c>
      <c r="H21" s="965" t="s">
        <v>1</v>
      </c>
      <c r="I21" s="966">
        <v>6</v>
      </c>
      <c r="J21" s="966">
        <v>4.8</v>
      </c>
      <c r="K21" s="967" t="s">
        <v>538</v>
      </c>
      <c r="L21" s="962">
        <v>1</v>
      </c>
      <c r="M21" s="962">
        <v>1</v>
      </c>
      <c r="N21" s="967" t="s">
        <v>986</v>
      </c>
    </row>
    <row r="22" spans="1:14" ht="42.75" customHeight="1" x14ac:dyDescent="0.2">
      <c r="A22" s="197"/>
      <c r="B22" s="197"/>
      <c r="C22" s="197"/>
      <c r="D22" s="974"/>
      <c r="E22" s="426" t="s">
        <v>88</v>
      </c>
      <c r="F22" s="427" t="s">
        <v>722</v>
      </c>
      <c r="G22" s="428" t="s">
        <v>720</v>
      </c>
      <c r="H22" s="965"/>
      <c r="I22" s="966"/>
      <c r="J22" s="966"/>
      <c r="K22" s="967"/>
      <c r="L22" s="962"/>
      <c r="M22" s="962"/>
      <c r="N22" s="967"/>
    </row>
    <row r="23" spans="1:14" ht="141.75" customHeight="1" x14ac:dyDescent="0.2">
      <c r="A23" s="197" t="s">
        <v>123</v>
      </c>
      <c r="B23" s="197" t="s">
        <v>122</v>
      </c>
      <c r="C23" s="197" t="s">
        <v>123</v>
      </c>
      <c r="D23" s="186" t="s">
        <v>202</v>
      </c>
      <c r="E23" s="426" t="s">
        <v>155</v>
      </c>
      <c r="F23" s="430" t="s">
        <v>628</v>
      </c>
      <c r="G23" s="431" t="s">
        <v>720</v>
      </c>
      <c r="H23" s="330" t="s">
        <v>1</v>
      </c>
      <c r="I23" s="329">
        <v>50</v>
      </c>
      <c r="J23" s="329">
        <v>50</v>
      </c>
      <c r="K23" s="325" t="s">
        <v>475</v>
      </c>
      <c r="L23" s="324">
        <v>3</v>
      </c>
      <c r="M23" s="324">
        <v>5</v>
      </c>
      <c r="N23" s="325" t="s">
        <v>987</v>
      </c>
    </row>
    <row r="24" spans="1:14" ht="76.5" customHeight="1" x14ac:dyDescent="0.2">
      <c r="A24" s="847" t="s">
        <v>123</v>
      </c>
      <c r="B24" s="847" t="s">
        <v>123</v>
      </c>
      <c r="C24" s="847" t="s">
        <v>124</v>
      </c>
      <c r="D24" s="963" t="s">
        <v>540</v>
      </c>
      <c r="E24" s="374">
        <v>1</v>
      </c>
      <c r="F24" s="369" t="s">
        <v>724</v>
      </c>
      <c r="G24" s="431" t="s">
        <v>720</v>
      </c>
      <c r="H24" s="965" t="s">
        <v>1</v>
      </c>
      <c r="I24" s="966">
        <v>80</v>
      </c>
      <c r="J24" s="966">
        <v>54.4</v>
      </c>
      <c r="K24" s="967" t="s">
        <v>220</v>
      </c>
      <c r="L24" s="962">
        <v>5</v>
      </c>
      <c r="M24" s="962">
        <v>7</v>
      </c>
      <c r="N24" s="976" t="s">
        <v>988</v>
      </c>
    </row>
    <row r="25" spans="1:14" ht="68.25" customHeight="1" x14ac:dyDescent="0.2">
      <c r="A25" s="847"/>
      <c r="B25" s="847"/>
      <c r="C25" s="847"/>
      <c r="D25" s="963"/>
      <c r="E25" s="374">
        <v>2</v>
      </c>
      <c r="F25" s="369" t="s">
        <v>725</v>
      </c>
      <c r="G25" s="431" t="s">
        <v>720</v>
      </c>
      <c r="H25" s="965"/>
      <c r="I25" s="966"/>
      <c r="J25" s="966"/>
      <c r="K25" s="967"/>
      <c r="L25" s="962"/>
      <c r="M25" s="962"/>
      <c r="N25" s="977"/>
    </row>
    <row r="26" spans="1:14" ht="51.75" customHeight="1" x14ac:dyDescent="0.2">
      <c r="A26" s="847"/>
      <c r="B26" s="847"/>
      <c r="C26" s="847"/>
      <c r="D26" s="963"/>
      <c r="E26" s="374">
        <v>3</v>
      </c>
      <c r="F26" s="369" t="s">
        <v>726</v>
      </c>
      <c r="G26" s="431" t="s">
        <v>720</v>
      </c>
      <c r="H26" s="965"/>
      <c r="I26" s="966"/>
      <c r="J26" s="966"/>
      <c r="K26" s="967"/>
      <c r="L26" s="962"/>
      <c r="M26" s="962"/>
      <c r="N26" s="977"/>
    </row>
    <row r="27" spans="1:14" ht="72" customHeight="1" x14ac:dyDescent="0.2">
      <c r="A27" s="847"/>
      <c r="B27" s="847"/>
      <c r="C27" s="847"/>
      <c r="D27" s="963"/>
      <c r="E27" s="374">
        <v>4</v>
      </c>
      <c r="F27" s="369" t="s">
        <v>727</v>
      </c>
      <c r="G27" s="431" t="s">
        <v>720</v>
      </c>
      <c r="H27" s="965"/>
      <c r="I27" s="966"/>
      <c r="J27" s="966"/>
      <c r="K27" s="967"/>
      <c r="L27" s="962"/>
      <c r="M27" s="962"/>
      <c r="N27" s="977"/>
    </row>
    <row r="28" spans="1:14" ht="43.5" customHeight="1" x14ac:dyDescent="0.2">
      <c r="A28" s="847"/>
      <c r="B28" s="847"/>
      <c r="C28" s="847"/>
      <c r="D28" s="963"/>
      <c r="E28" s="374">
        <v>5</v>
      </c>
      <c r="F28" s="369" t="s">
        <v>728</v>
      </c>
      <c r="G28" s="431" t="s">
        <v>720</v>
      </c>
      <c r="H28" s="965"/>
      <c r="I28" s="966"/>
      <c r="J28" s="966"/>
      <c r="K28" s="967"/>
      <c r="L28" s="962"/>
      <c r="M28" s="962"/>
      <c r="N28" s="978"/>
    </row>
    <row r="29" spans="1:14" ht="69.75" customHeight="1" x14ac:dyDescent="0.2">
      <c r="A29" s="184" t="s">
        <v>123</v>
      </c>
      <c r="B29" s="184" t="s">
        <v>122</v>
      </c>
      <c r="C29" s="184" t="s">
        <v>127</v>
      </c>
      <c r="D29" s="186" t="s">
        <v>383</v>
      </c>
      <c r="E29" s="374">
        <v>1</v>
      </c>
      <c r="F29" s="369" t="s">
        <v>631</v>
      </c>
      <c r="G29" s="430" t="s">
        <v>720</v>
      </c>
      <c r="H29" s="325" t="s">
        <v>1</v>
      </c>
      <c r="I29" s="329">
        <v>47</v>
      </c>
      <c r="J29" s="329">
        <v>47</v>
      </c>
      <c r="K29" s="323" t="s">
        <v>148</v>
      </c>
      <c r="L29" s="569">
        <v>2</v>
      </c>
      <c r="M29" s="569">
        <v>2</v>
      </c>
      <c r="N29" s="323" t="s">
        <v>1112</v>
      </c>
    </row>
    <row r="30" spans="1:14" ht="90" customHeight="1" x14ac:dyDescent="0.2">
      <c r="A30" s="184" t="s">
        <v>123</v>
      </c>
      <c r="B30" s="184" t="s">
        <v>122</v>
      </c>
      <c r="C30" s="184" t="s">
        <v>128</v>
      </c>
      <c r="D30" s="186" t="s">
        <v>382</v>
      </c>
      <c r="E30" s="374">
        <v>1</v>
      </c>
      <c r="F30" s="369" t="s">
        <v>730</v>
      </c>
      <c r="G30" s="430" t="s">
        <v>720</v>
      </c>
      <c r="H30" s="330" t="s">
        <v>1</v>
      </c>
      <c r="I30" s="329">
        <v>11</v>
      </c>
      <c r="J30" s="329">
        <v>10.6</v>
      </c>
      <c r="K30" s="323" t="s">
        <v>423</v>
      </c>
      <c r="L30" s="313" t="s">
        <v>412</v>
      </c>
      <c r="M30" s="313" t="s">
        <v>349</v>
      </c>
      <c r="N30" s="323" t="s">
        <v>1113</v>
      </c>
    </row>
    <row r="31" spans="1:14" ht="90.75" customHeight="1" x14ac:dyDescent="0.2">
      <c r="A31" s="197" t="s">
        <v>123</v>
      </c>
      <c r="B31" s="197" t="s">
        <v>122</v>
      </c>
      <c r="C31" s="197" t="s">
        <v>129</v>
      </c>
      <c r="D31" s="186" t="s">
        <v>415</v>
      </c>
      <c r="E31" s="433">
        <v>1</v>
      </c>
      <c r="F31" s="430" t="s">
        <v>729</v>
      </c>
      <c r="G31" s="430" t="s">
        <v>720</v>
      </c>
      <c r="H31" s="331" t="s">
        <v>1</v>
      </c>
      <c r="I31" s="329">
        <v>3</v>
      </c>
      <c r="J31" s="329">
        <v>1</v>
      </c>
      <c r="K31" s="325" t="s">
        <v>989</v>
      </c>
      <c r="L31" s="313" t="s">
        <v>416</v>
      </c>
      <c r="M31" s="313" t="s">
        <v>990</v>
      </c>
      <c r="N31" s="325" t="s">
        <v>1114</v>
      </c>
    </row>
    <row r="32" spans="1:14" ht="55.5" customHeight="1" x14ac:dyDescent="0.2">
      <c r="A32" s="184" t="s">
        <v>123</v>
      </c>
      <c r="B32" s="184" t="s">
        <v>122</v>
      </c>
      <c r="C32" s="184" t="s">
        <v>132</v>
      </c>
      <c r="D32" s="186" t="s">
        <v>418</v>
      </c>
      <c r="E32" s="433">
        <v>1</v>
      </c>
      <c r="F32" s="369" t="s">
        <v>731</v>
      </c>
      <c r="G32" s="430" t="s">
        <v>720</v>
      </c>
      <c r="H32" s="253" t="s">
        <v>134</v>
      </c>
      <c r="I32" s="58">
        <v>23</v>
      </c>
      <c r="J32" s="58">
        <v>25.1</v>
      </c>
      <c r="K32" s="325" t="s">
        <v>428</v>
      </c>
      <c r="L32" s="324" t="s">
        <v>429</v>
      </c>
      <c r="M32" s="324" t="s">
        <v>429</v>
      </c>
      <c r="N32" s="325" t="s">
        <v>1115</v>
      </c>
    </row>
    <row r="33" spans="1:14" s="166" customFormat="1" ht="93" customHeight="1" x14ac:dyDescent="0.2">
      <c r="A33" s="184" t="s">
        <v>123</v>
      </c>
      <c r="B33" s="184" t="s">
        <v>122</v>
      </c>
      <c r="C33" s="184" t="s">
        <v>133</v>
      </c>
      <c r="D33" s="190" t="s">
        <v>476</v>
      </c>
      <c r="E33" s="429" t="s">
        <v>155</v>
      </c>
      <c r="F33" s="430" t="s">
        <v>628</v>
      </c>
      <c r="G33" s="431" t="s">
        <v>720</v>
      </c>
      <c r="H33" s="333" t="s">
        <v>1</v>
      </c>
      <c r="I33" s="329">
        <v>20</v>
      </c>
      <c r="J33" s="329">
        <v>7.4</v>
      </c>
      <c r="K33" s="323" t="s">
        <v>444</v>
      </c>
      <c r="L33" s="323">
        <v>2</v>
      </c>
      <c r="M33" s="323">
        <v>2</v>
      </c>
      <c r="N33" s="323" t="s">
        <v>991</v>
      </c>
    </row>
    <row r="34" spans="1:14" ht="24.75" customHeight="1" x14ac:dyDescent="0.2">
      <c r="A34" s="75" t="s">
        <v>123</v>
      </c>
      <c r="B34" s="185" t="s">
        <v>122</v>
      </c>
      <c r="C34" s="862" t="s">
        <v>116</v>
      </c>
      <c r="D34" s="862"/>
      <c r="E34" s="862"/>
      <c r="F34" s="862"/>
      <c r="G34" s="862"/>
      <c r="H34" s="862"/>
      <c r="I34" s="335">
        <f>SUM(I21:I33)</f>
        <v>240</v>
      </c>
      <c r="J34" s="335">
        <f>SUM(J21:J33)</f>
        <v>200.29999999999998</v>
      </c>
      <c r="K34" s="668"/>
      <c r="L34" s="669"/>
      <c r="M34" s="669"/>
      <c r="N34" s="668"/>
    </row>
    <row r="35" spans="1:14" ht="23.25" customHeight="1" x14ac:dyDescent="0.2">
      <c r="A35" s="75" t="s">
        <v>123</v>
      </c>
      <c r="B35" s="185" t="s">
        <v>123</v>
      </c>
      <c r="C35" s="871" t="s">
        <v>239</v>
      </c>
      <c r="D35" s="871"/>
      <c r="E35" s="871"/>
      <c r="F35" s="871"/>
      <c r="G35" s="871"/>
      <c r="H35" s="871"/>
      <c r="I35" s="871"/>
      <c r="J35" s="871"/>
      <c r="K35" s="871"/>
      <c r="L35" s="328"/>
      <c r="M35" s="324"/>
      <c r="N35" s="146"/>
    </row>
    <row r="36" spans="1:14" ht="86.25" customHeight="1" x14ac:dyDescent="0.2">
      <c r="A36" s="254" t="s">
        <v>123</v>
      </c>
      <c r="B36" s="254" t="s">
        <v>123</v>
      </c>
      <c r="C36" s="254" t="s">
        <v>122</v>
      </c>
      <c r="D36" s="186" t="s">
        <v>477</v>
      </c>
      <c r="E36" s="374">
        <v>1</v>
      </c>
      <c r="F36" s="369" t="s">
        <v>732</v>
      </c>
      <c r="G36" s="369" t="s">
        <v>635</v>
      </c>
      <c r="H36" s="325" t="s">
        <v>1</v>
      </c>
      <c r="I36" s="329">
        <v>23</v>
      </c>
      <c r="J36" s="329">
        <v>0</v>
      </c>
      <c r="K36" s="314" t="s">
        <v>733</v>
      </c>
      <c r="L36" s="313" t="s">
        <v>155</v>
      </c>
      <c r="M36" s="313" t="s">
        <v>992</v>
      </c>
      <c r="N36" s="314" t="s">
        <v>1167</v>
      </c>
    </row>
    <row r="37" spans="1:14" ht="27.75" customHeight="1" x14ac:dyDescent="0.2">
      <c r="A37" s="961" t="s">
        <v>123</v>
      </c>
      <c r="B37" s="961" t="s">
        <v>123</v>
      </c>
      <c r="C37" s="961" t="s">
        <v>123</v>
      </c>
      <c r="D37" s="963" t="s">
        <v>586</v>
      </c>
      <c r="E37" s="900" t="s">
        <v>155</v>
      </c>
      <c r="F37" s="909" t="s">
        <v>646</v>
      </c>
      <c r="G37" s="872" t="s">
        <v>644</v>
      </c>
      <c r="H37" s="325" t="s">
        <v>3</v>
      </c>
      <c r="I37" s="329">
        <v>250.8</v>
      </c>
      <c r="J37" s="329">
        <v>79.599999999999994</v>
      </c>
      <c r="K37" s="964" t="s">
        <v>849</v>
      </c>
      <c r="L37" s="891" t="s">
        <v>150</v>
      </c>
      <c r="M37" s="891" t="s">
        <v>150</v>
      </c>
      <c r="N37" s="964" t="s">
        <v>1090</v>
      </c>
    </row>
    <row r="38" spans="1:14" ht="27" customHeight="1" x14ac:dyDescent="0.2">
      <c r="A38" s="961"/>
      <c r="B38" s="961"/>
      <c r="C38" s="961"/>
      <c r="D38" s="963"/>
      <c r="E38" s="901"/>
      <c r="F38" s="909"/>
      <c r="G38" s="872"/>
      <c r="H38" s="325" t="s">
        <v>4</v>
      </c>
      <c r="I38" s="329">
        <v>20.3</v>
      </c>
      <c r="J38" s="329">
        <v>0</v>
      </c>
      <c r="K38" s="964"/>
      <c r="L38" s="891"/>
      <c r="M38" s="891"/>
      <c r="N38" s="964"/>
    </row>
    <row r="39" spans="1:14" ht="17.25" customHeight="1" x14ac:dyDescent="0.2">
      <c r="A39" s="75" t="s">
        <v>123</v>
      </c>
      <c r="B39" s="670" t="s">
        <v>123</v>
      </c>
      <c r="C39" s="862" t="s">
        <v>116</v>
      </c>
      <c r="D39" s="862"/>
      <c r="E39" s="862"/>
      <c r="F39" s="862"/>
      <c r="G39" s="862"/>
      <c r="H39" s="862"/>
      <c r="I39" s="335">
        <f>SUM(I36:I38)</f>
        <v>294.10000000000002</v>
      </c>
      <c r="J39" s="335">
        <f>SUM(J36:J38)</f>
        <v>79.599999999999994</v>
      </c>
      <c r="K39" s="671"/>
      <c r="L39" s="669"/>
      <c r="M39" s="669"/>
      <c r="N39" s="671"/>
    </row>
    <row r="40" spans="1:14" ht="18.75" customHeight="1" x14ac:dyDescent="0.2">
      <c r="A40" s="75" t="s">
        <v>132</v>
      </c>
      <c r="B40" s="862" t="s">
        <v>117</v>
      </c>
      <c r="C40" s="862"/>
      <c r="D40" s="862"/>
      <c r="E40" s="862"/>
      <c r="F40" s="862"/>
      <c r="G40" s="862"/>
      <c r="H40" s="862"/>
      <c r="I40" s="335">
        <f>+I39+I34</f>
        <v>534.1</v>
      </c>
      <c r="J40" s="335">
        <f>+J39+J34</f>
        <v>279.89999999999998</v>
      </c>
      <c r="K40" s="668"/>
      <c r="L40" s="669"/>
      <c r="M40" s="669"/>
      <c r="N40" s="668"/>
    </row>
    <row r="41" spans="1:14" ht="17.25" customHeight="1" x14ac:dyDescent="0.2">
      <c r="A41" s="970" t="s">
        <v>118</v>
      </c>
      <c r="B41" s="970"/>
      <c r="C41" s="970"/>
      <c r="D41" s="970"/>
      <c r="E41" s="970"/>
      <c r="F41" s="970"/>
      <c r="G41" s="970"/>
      <c r="H41" s="970"/>
      <c r="I41" s="336">
        <f>+I40+I18</f>
        <v>614.5</v>
      </c>
      <c r="J41" s="336">
        <f>+J40+J18</f>
        <v>360.29999999999995</v>
      </c>
      <c r="K41" s="337"/>
      <c r="N41" s="337"/>
    </row>
    <row r="42" spans="1:14" ht="17.25" customHeight="1" x14ac:dyDescent="0.2">
      <c r="A42" s="971" t="s">
        <v>136</v>
      </c>
      <c r="B42" s="972"/>
      <c r="C42" s="972"/>
      <c r="D42" s="972"/>
      <c r="E42" s="972"/>
      <c r="F42" s="972"/>
      <c r="G42" s="972"/>
      <c r="H42" s="973"/>
      <c r="I42" s="728">
        <f t="shared" ref="I42:J42" si="1">+I41-I43-I50</f>
        <v>0</v>
      </c>
      <c r="J42" s="728">
        <f t="shared" si="1"/>
        <v>0</v>
      </c>
      <c r="K42" s="337"/>
      <c r="N42" s="337"/>
    </row>
    <row r="43" spans="1:14" ht="18" customHeight="1" x14ac:dyDescent="0.2">
      <c r="A43" s="921" t="s">
        <v>15</v>
      </c>
      <c r="B43" s="922"/>
      <c r="C43" s="922"/>
      <c r="D43" s="922"/>
      <c r="E43" s="922"/>
      <c r="F43" s="922"/>
      <c r="G43" s="922"/>
      <c r="H43" s="923"/>
      <c r="I43" s="339">
        <f t="shared" ref="I43:J43" si="2">SUM(I44:I49)</f>
        <v>343.4</v>
      </c>
      <c r="J43" s="339">
        <f t="shared" si="2"/>
        <v>280.70000000000005</v>
      </c>
      <c r="K43" s="337"/>
      <c r="N43" s="337"/>
    </row>
    <row r="44" spans="1:14" ht="14.25" customHeight="1" x14ac:dyDescent="0.2">
      <c r="A44" s="918" t="s">
        <v>168</v>
      </c>
      <c r="B44" s="919"/>
      <c r="C44" s="919"/>
      <c r="D44" s="919"/>
      <c r="E44" s="919"/>
      <c r="F44" s="919"/>
      <c r="G44" s="919"/>
      <c r="H44" s="920"/>
      <c r="I44" s="340">
        <f>+I36+I33+I31+I30+I29+I24+I23+I21+I11</f>
        <v>320.39999999999998</v>
      </c>
      <c r="J44" s="340">
        <f>+J36+J33+J31+J30+J29+J24+J23+J21+J11</f>
        <v>255.60000000000002</v>
      </c>
      <c r="K44" s="337"/>
      <c r="N44" s="337"/>
    </row>
    <row r="45" spans="1:14" ht="15" customHeight="1" x14ac:dyDescent="0.2">
      <c r="A45" s="918" t="s">
        <v>169</v>
      </c>
      <c r="B45" s="919"/>
      <c r="C45" s="919"/>
      <c r="D45" s="919"/>
      <c r="E45" s="919"/>
      <c r="F45" s="919"/>
      <c r="G45" s="919"/>
      <c r="H45" s="920"/>
      <c r="I45" s="341"/>
      <c r="J45" s="341"/>
      <c r="K45" s="337"/>
      <c r="N45" s="337"/>
    </row>
    <row r="46" spans="1:14" ht="14.25" customHeight="1" x14ac:dyDescent="0.2">
      <c r="A46" s="918" t="s">
        <v>170</v>
      </c>
      <c r="B46" s="919"/>
      <c r="C46" s="919"/>
      <c r="D46" s="919"/>
      <c r="E46" s="919"/>
      <c r="F46" s="919"/>
      <c r="G46" s="919"/>
      <c r="H46" s="920"/>
      <c r="I46" s="340">
        <f>+I32</f>
        <v>23</v>
      </c>
      <c r="J46" s="340">
        <f>+J32</f>
        <v>25.1</v>
      </c>
      <c r="K46" s="337"/>
      <c r="N46" s="337"/>
    </row>
    <row r="47" spans="1:14" ht="15" customHeight="1" x14ac:dyDescent="0.2">
      <c r="A47" s="918" t="s">
        <v>171</v>
      </c>
      <c r="B47" s="919"/>
      <c r="C47" s="919"/>
      <c r="D47" s="919"/>
      <c r="E47" s="919"/>
      <c r="F47" s="919"/>
      <c r="G47" s="919"/>
      <c r="H47" s="920"/>
      <c r="I47" s="341"/>
      <c r="J47" s="341"/>
      <c r="K47" s="337"/>
      <c r="N47" s="337"/>
    </row>
    <row r="48" spans="1:14" ht="14.25" customHeight="1" x14ac:dyDescent="0.2">
      <c r="A48" s="918" t="s">
        <v>172</v>
      </c>
      <c r="B48" s="919"/>
      <c r="C48" s="919"/>
      <c r="D48" s="919"/>
      <c r="E48" s="919"/>
      <c r="F48" s="919"/>
      <c r="G48" s="919"/>
      <c r="H48" s="920"/>
      <c r="I48" s="340"/>
      <c r="J48" s="340"/>
      <c r="K48" s="337"/>
      <c r="N48" s="337"/>
    </row>
    <row r="49" spans="1:14" x14ac:dyDescent="0.2">
      <c r="A49" s="918" t="s">
        <v>173</v>
      </c>
      <c r="B49" s="919"/>
      <c r="C49" s="919"/>
      <c r="D49" s="919"/>
      <c r="E49" s="919"/>
      <c r="F49" s="919"/>
      <c r="G49" s="919"/>
      <c r="H49" s="920"/>
      <c r="I49" s="340"/>
      <c r="J49" s="340"/>
      <c r="K49" s="337"/>
      <c r="N49" s="337"/>
    </row>
    <row r="50" spans="1:14" ht="15.75" customHeight="1" x14ac:dyDescent="0.2">
      <c r="A50" s="934" t="s">
        <v>14</v>
      </c>
      <c r="B50" s="935"/>
      <c r="C50" s="935"/>
      <c r="D50" s="935"/>
      <c r="E50" s="935"/>
      <c r="F50" s="935"/>
      <c r="G50" s="935"/>
      <c r="H50" s="936"/>
      <c r="I50" s="339">
        <f t="shared" ref="I50:J50" si="3">SUM(I51:I54)</f>
        <v>271.10000000000002</v>
      </c>
      <c r="J50" s="339">
        <f t="shared" si="3"/>
        <v>79.599999999999994</v>
      </c>
      <c r="K50" s="337"/>
      <c r="N50" s="337"/>
    </row>
    <row r="51" spans="1:14" ht="15.75" customHeight="1" x14ac:dyDescent="0.2">
      <c r="A51" s="918" t="s">
        <v>174</v>
      </c>
      <c r="B51" s="919"/>
      <c r="C51" s="919"/>
      <c r="D51" s="919"/>
      <c r="E51" s="919"/>
      <c r="F51" s="919"/>
      <c r="G51" s="919"/>
      <c r="H51" s="920"/>
      <c r="I51" s="340">
        <f>+I37</f>
        <v>250.8</v>
      </c>
      <c r="J51" s="340">
        <f>+J37</f>
        <v>79.599999999999994</v>
      </c>
      <c r="K51" s="337"/>
      <c r="N51" s="337"/>
    </row>
    <row r="52" spans="1:14" ht="14.25" customHeight="1" x14ac:dyDescent="0.2">
      <c r="A52" s="918" t="s">
        <v>175</v>
      </c>
      <c r="B52" s="919"/>
      <c r="C52" s="919"/>
      <c r="D52" s="919"/>
      <c r="E52" s="919"/>
      <c r="F52" s="919"/>
      <c r="G52" s="919"/>
      <c r="H52" s="920"/>
      <c r="I52" s="340">
        <f>+I38</f>
        <v>20.3</v>
      </c>
      <c r="J52" s="340">
        <f>+J38</f>
        <v>0</v>
      </c>
      <c r="K52" s="337"/>
      <c r="N52" s="337"/>
    </row>
    <row r="53" spans="1:14" ht="12.75" customHeight="1" x14ac:dyDescent="0.2">
      <c r="A53" s="918" t="s">
        <v>176</v>
      </c>
      <c r="B53" s="919"/>
      <c r="C53" s="919"/>
      <c r="D53" s="919"/>
      <c r="E53" s="919"/>
      <c r="F53" s="919"/>
      <c r="G53" s="919"/>
      <c r="H53" s="920"/>
      <c r="I53" s="340"/>
      <c r="J53" s="340"/>
      <c r="K53" s="337"/>
      <c r="N53" s="337"/>
    </row>
    <row r="54" spans="1:14" ht="13.5" customHeight="1" x14ac:dyDescent="0.2">
      <c r="A54" s="918"/>
      <c r="B54" s="919"/>
      <c r="C54" s="919"/>
      <c r="D54" s="919"/>
      <c r="E54" s="919"/>
      <c r="F54" s="919"/>
      <c r="G54" s="919"/>
      <c r="H54" s="920"/>
      <c r="I54" s="340"/>
      <c r="J54" s="340"/>
      <c r="K54" s="337"/>
      <c r="N54" s="337"/>
    </row>
  </sheetData>
  <mergeCells count="85">
    <mergeCell ref="E37:E38"/>
    <mergeCell ref="M37:M38"/>
    <mergeCell ref="N4:N7"/>
    <mergeCell ref="N12:N13"/>
    <mergeCell ref="N21:N22"/>
    <mergeCell ref="N24:N28"/>
    <mergeCell ref="N37:N38"/>
    <mergeCell ref="M4:M7"/>
    <mergeCell ref="J11:J16"/>
    <mergeCell ref="J21:J22"/>
    <mergeCell ref="J24:J28"/>
    <mergeCell ref="M12:M13"/>
    <mergeCell ref="M21:M22"/>
    <mergeCell ref="M24:M28"/>
    <mergeCell ref="L4:L7"/>
    <mergeCell ref="L12:L13"/>
    <mergeCell ref="K4:K7"/>
    <mergeCell ref="A3:A7"/>
    <mergeCell ref="A11:A16"/>
    <mergeCell ref="I3:I7"/>
    <mergeCell ref="I21:I22"/>
    <mergeCell ref="L21:L22"/>
    <mergeCell ref="D3:D7"/>
    <mergeCell ref="F3:F7"/>
    <mergeCell ref="E3:E7"/>
    <mergeCell ref="G3:G7"/>
    <mergeCell ref="J3:J7"/>
    <mergeCell ref="K3:N3"/>
    <mergeCell ref="C10:K10"/>
    <mergeCell ref="H3:H7"/>
    <mergeCell ref="K21:K22"/>
    <mergeCell ref="D21:D22"/>
    <mergeCell ref="H21:H22"/>
    <mergeCell ref="K12:K13"/>
    <mergeCell ref="B9:K9"/>
    <mergeCell ref="B3:B7"/>
    <mergeCell ref="A8:K8"/>
    <mergeCell ref="A54:H54"/>
    <mergeCell ref="A52:H52"/>
    <mergeCell ref="A51:H51"/>
    <mergeCell ref="A53:H53"/>
    <mergeCell ref="A50:H50"/>
    <mergeCell ref="A49:H49"/>
    <mergeCell ref="A46:H46"/>
    <mergeCell ref="A44:H44"/>
    <mergeCell ref="A48:H48"/>
    <mergeCell ref="A47:H47"/>
    <mergeCell ref="C39:H39"/>
    <mergeCell ref="A45:H45"/>
    <mergeCell ref="B40:H40"/>
    <mergeCell ref="A41:H41"/>
    <mergeCell ref="A43:H43"/>
    <mergeCell ref="A42:H42"/>
    <mergeCell ref="B37:B38"/>
    <mergeCell ref="A37:A38"/>
    <mergeCell ref="F37:F38"/>
    <mergeCell ref="H11:H16"/>
    <mergeCell ref="I11:I16"/>
    <mergeCell ref="B19:K19"/>
    <mergeCell ref="C20:K20"/>
    <mergeCell ref="B18:H18"/>
    <mergeCell ref="B11:B16"/>
    <mergeCell ref="E11:E16"/>
    <mergeCell ref="F11:F16"/>
    <mergeCell ref="G11:G16"/>
    <mergeCell ref="C11:C16"/>
    <mergeCell ref="C17:H17"/>
    <mergeCell ref="B24:B28"/>
    <mergeCell ref="A24:A28"/>
    <mergeCell ref="H1:L1"/>
    <mergeCell ref="C37:C38"/>
    <mergeCell ref="L24:L28"/>
    <mergeCell ref="D24:D28"/>
    <mergeCell ref="C24:C28"/>
    <mergeCell ref="L37:L38"/>
    <mergeCell ref="K37:K38"/>
    <mergeCell ref="D37:D38"/>
    <mergeCell ref="C34:H34"/>
    <mergeCell ref="C35:K35"/>
    <mergeCell ref="H24:H28"/>
    <mergeCell ref="I24:I28"/>
    <mergeCell ref="K24:K28"/>
    <mergeCell ref="G37:G38"/>
    <mergeCell ref="K2:L2"/>
    <mergeCell ref="C3:C7"/>
  </mergeCells>
  <phoneticPr fontId="15" type="noConversion"/>
  <pageMargins left="0.19685039370078741" right="0.19685039370078741" top="0.51181102362204722" bottom="0.19685039370078741" header="0" footer="0"/>
  <pageSetup paperSize="9" scale="6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59999389629810485"/>
    <pageSetUpPr fitToPage="1"/>
  </sheetPr>
  <dimension ref="A1:O102"/>
  <sheetViews>
    <sheetView zoomScale="70" zoomScaleNormal="70" workbookViewId="0">
      <pane ySplit="7" topLeftCell="A69" activePane="bottomLeft" state="frozen"/>
      <selection activeCell="C41" sqref="C41:K41"/>
      <selection pane="bottomLeft" activeCell="K89" sqref="K89"/>
    </sheetView>
  </sheetViews>
  <sheetFormatPr defaultColWidth="9.140625" defaultRowHeight="12.75" x14ac:dyDescent="0.2"/>
  <cols>
    <col min="1" max="1" width="3.42578125" style="14" customWidth="1"/>
    <col min="2" max="2" width="3.7109375" style="14" customWidth="1"/>
    <col min="3" max="3" width="3.42578125" style="14" customWidth="1"/>
    <col min="4" max="4" width="37.28515625" style="13" customWidth="1"/>
    <col min="5" max="5" width="8.5703125" style="13" customWidth="1"/>
    <col min="6" max="6" width="38.5703125" style="13" customWidth="1"/>
    <col min="7" max="7" width="27" style="13" customWidth="1"/>
    <col min="8" max="8" width="9.7109375" style="13" customWidth="1"/>
    <col min="9" max="10" width="12.7109375" style="13" customWidth="1"/>
    <col min="11" max="11" width="29.140625" style="17" customWidth="1"/>
    <col min="12" max="12" width="7.5703125" style="522" customWidth="1"/>
    <col min="13" max="13" width="8.7109375" style="522" customWidth="1"/>
    <col min="14" max="14" width="43.7109375" style="17" customWidth="1"/>
    <col min="15" max="16384" width="9.140625" style="13"/>
  </cols>
  <sheetData>
    <row r="1" spans="1:15" ht="82.5" hidden="1" customHeight="1" x14ac:dyDescent="0.2">
      <c r="A1" s="66"/>
      <c r="B1" s="66"/>
      <c r="C1" s="66"/>
      <c r="D1" s="44"/>
      <c r="E1" s="44"/>
      <c r="F1" s="44"/>
      <c r="G1" s="44"/>
      <c r="H1" s="984" t="s">
        <v>891</v>
      </c>
      <c r="I1" s="984"/>
      <c r="J1" s="984"/>
      <c r="K1" s="984"/>
      <c r="L1" s="984"/>
      <c r="M1" s="13"/>
      <c r="N1" s="13"/>
    </row>
    <row r="2" spans="1:15" hidden="1" x14ac:dyDescent="0.2">
      <c r="A2" s="67"/>
      <c r="B2" s="67"/>
      <c r="C2" s="68"/>
      <c r="D2" s="69"/>
      <c r="E2" s="69"/>
      <c r="F2" s="69"/>
      <c r="G2" s="69"/>
      <c r="H2" s="70"/>
      <c r="I2" s="70"/>
      <c r="J2" s="70"/>
      <c r="K2" s="842"/>
      <c r="L2" s="842"/>
      <c r="M2" s="13"/>
      <c r="N2" s="13"/>
    </row>
    <row r="3" spans="1:15" ht="22.5" customHeight="1" x14ac:dyDescent="0.2">
      <c r="A3" s="805" t="s">
        <v>111</v>
      </c>
      <c r="B3" s="805" t="s">
        <v>112</v>
      </c>
      <c r="C3" s="805" t="s">
        <v>113</v>
      </c>
      <c r="D3" s="807" t="s">
        <v>114</v>
      </c>
      <c r="E3" s="809" t="s">
        <v>621</v>
      </c>
      <c r="F3" s="808" t="s">
        <v>622</v>
      </c>
      <c r="G3" s="808" t="s">
        <v>623</v>
      </c>
      <c r="H3" s="805" t="s">
        <v>110</v>
      </c>
      <c r="I3" s="804" t="s">
        <v>625</v>
      </c>
      <c r="J3" s="800" t="s">
        <v>1092</v>
      </c>
      <c r="K3" s="801" t="s">
        <v>624</v>
      </c>
      <c r="L3" s="802"/>
      <c r="M3" s="802"/>
      <c r="N3" s="803"/>
    </row>
    <row r="4" spans="1:15" ht="13.5" customHeight="1" x14ac:dyDescent="0.2">
      <c r="A4" s="805"/>
      <c r="B4" s="805"/>
      <c r="C4" s="805"/>
      <c r="D4" s="807"/>
      <c r="E4" s="809"/>
      <c r="F4" s="808"/>
      <c r="G4" s="808"/>
      <c r="H4" s="805"/>
      <c r="I4" s="804"/>
      <c r="J4" s="800"/>
      <c r="K4" s="800" t="s">
        <v>115</v>
      </c>
      <c r="L4" s="874" t="s">
        <v>896</v>
      </c>
      <c r="M4" s="814" t="s">
        <v>897</v>
      </c>
      <c r="N4" s="813" t="s">
        <v>898</v>
      </c>
    </row>
    <row r="5" spans="1:15" ht="32.25" customHeight="1" x14ac:dyDescent="0.2">
      <c r="A5" s="805"/>
      <c r="B5" s="805"/>
      <c r="C5" s="805"/>
      <c r="D5" s="807"/>
      <c r="E5" s="809"/>
      <c r="F5" s="808"/>
      <c r="G5" s="808"/>
      <c r="H5" s="805"/>
      <c r="I5" s="804"/>
      <c r="J5" s="800"/>
      <c r="K5" s="800"/>
      <c r="L5" s="874"/>
      <c r="M5" s="814"/>
      <c r="N5" s="813"/>
    </row>
    <row r="6" spans="1:15" ht="28.5" customHeight="1" x14ac:dyDescent="0.2">
      <c r="A6" s="805"/>
      <c r="B6" s="805"/>
      <c r="C6" s="805"/>
      <c r="D6" s="807"/>
      <c r="E6" s="809"/>
      <c r="F6" s="808"/>
      <c r="G6" s="808"/>
      <c r="H6" s="805"/>
      <c r="I6" s="804"/>
      <c r="J6" s="800"/>
      <c r="K6" s="800"/>
      <c r="L6" s="874"/>
      <c r="M6" s="814"/>
      <c r="N6" s="813"/>
    </row>
    <row r="7" spans="1:15" ht="66.75" customHeight="1" x14ac:dyDescent="0.2">
      <c r="A7" s="805"/>
      <c r="B7" s="805"/>
      <c r="C7" s="805"/>
      <c r="D7" s="807"/>
      <c r="E7" s="809"/>
      <c r="F7" s="808"/>
      <c r="G7" s="808"/>
      <c r="H7" s="805"/>
      <c r="I7" s="804"/>
      <c r="J7" s="800"/>
      <c r="K7" s="800"/>
      <c r="L7" s="874"/>
      <c r="M7" s="814"/>
      <c r="N7" s="813"/>
    </row>
    <row r="8" spans="1:15" ht="30" customHeight="1" x14ac:dyDescent="0.2">
      <c r="A8" s="845" t="s">
        <v>217</v>
      </c>
      <c r="B8" s="845"/>
      <c r="C8" s="845"/>
      <c r="D8" s="845"/>
      <c r="E8" s="845"/>
      <c r="F8" s="845"/>
      <c r="G8" s="845"/>
      <c r="H8" s="845"/>
      <c r="I8" s="845"/>
      <c r="J8" s="845"/>
      <c r="K8" s="845"/>
      <c r="L8" s="570"/>
      <c r="M8" s="510"/>
      <c r="N8" s="544"/>
    </row>
    <row r="9" spans="1:15" ht="19.5" customHeight="1" x14ac:dyDescent="0.2">
      <c r="A9" s="1012" t="s">
        <v>338</v>
      </c>
      <c r="B9" s="1012"/>
      <c r="C9" s="1012"/>
      <c r="D9" s="1012"/>
      <c r="E9" s="1012"/>
      <c r="F9" s="1012"/>
      <c r="G9" s="1012"/>
      <c r="H9" s="1012"/>
      <c r="I9" s="1012"/>
      <c r="J9" s="1012"/>
      <c r="K9" s="1012"/>
      <c r="L9" s="35"/>
      <c r="M9" s="505"/>
      <c r="N9" s="543"/>
    </row>
    <row r="10" spans="1:15" ht="20.25" customHeight="1" x14ac:dyDescent="0.2">
      <c r="A10" s="1010" t="s">
        <v>342</v>
      </c>
      <c r="B10" s="1011"/>
      <c r="C10" s="1011"/>
      <c r="D10" s="1011"/>
      <c r="E10" s="1011"/>
      <c r="F10" s="1011"/>
      <c r="G10" s="1011"/>
      <c r="H10" s="1011"/>
      <c r="I10" s="1011"/>
      <c r="J10" s="1011"/>
      <c r="K10" s="1011"/>
      <c r="L10" s="1011"/>
      <c r="M10" s="543"/>
      <c r="N10" s="543"/>
    </row>
    <row r="11" spans="1:15" ht="129.75" customHeight="1" x14ac:dyDescent="0.2">
      <c r="A11" s="28" t="s">
        <v>122</v>
      </c>
      <c r="B11" s="28" t="s">
        <v>122</v>
      </c>
      <c r="C11" s="173" t="s">
        <v>122</v>
      </c>
      <c r="D11" s="22" t="s">
        <v>426</v>
      </c>
      <c r="E11" s="488">
        <v>1</v>
      </c>
      <c r="F11" s="489" t="s">
        <v>824</v>
      </c>
      <c r="G11" s="489" t="s">
        <v>720</v>
      </c>
      <c r="H11" s="141" t="s">
        <v>1</v>
      </c>
      <c r="I11" s="174">
        <v>75</v>
      </c>
      <c r="J11" s="174">
        <v>35.4</v>
      </c>
      <c r="K11" s="118" t="s">
        <v>151</v>
      </c>
      <c r="L11" s="571" t="s">
        <v>1053</v>
      </c>
      <c r="M11" s="175">
        <v>46</v>
      </c>
      <c r="N11" s="118" t="s">
        <v>1116</v>
      </c>
      <c r="O11" s="674"/>
    </row>
    <row r="12" spans="1:15" ht="55.5" customHeight="1" x14ac:dyDescent="0.2">
      <c r="A12" s="242" t="s">
        <v>122</v>
      </c>
      <c r="B12" s="242" t="s">
        <v>122</v>
      </c>
      <c r="C12" s="173" t="s">
        <v>123</v>
      </c>
      <c r="D12" s="243" t="s">
        <v>448</v>
      </c>
      <c r="E12" s="488">
        <v>1</v>
      </c>
      <c r="F12" s="489" t="s">
        <v>825</v>
      </c>
      <c r="G12" s="489" t="s">
        <v>720</v>
      </c>
      <c r="H12" s="172" t="s">
        <v>1</v>
      </c>
      <c r="I12" s="174">
        <v>50</v>
      </c>
      <c r="J12" s="174">
        <v>0</v>
      </c>
      <c r="K12" s="118" t="s">
        <v>841</v>
      </c>
      <c r="L12" s="571">
        <v>1</v>
      </c>
      <c r="M12" s="175">
        <v>1</v>
      </c>
      <c r="N12" s="118" t="s">
        <v>1168</v>
      </c>
      <c r="O12" s="674"/>
    </row>
    <row r="13" spans="1:15" ht="58.5" customHeight="1" x14ac:dyDescent="0.2">
      <c r="A13" s="759" t="s">
        <v>122</v>
      </c>
      <c r="B13" s="759" t="s">
        <v>122</v>
      </c>
      <c r="C13" s="759" t="s">
        <v>124</v>
      </c>
      <c r="D13" s="985" t="s">
        <v>830</v>
      </c>
      <c r="E13" s="490">
        <v>1</v>
      </c>
      <c r="F13" s="398" t="s">
        <v>826</v>
      </c>
      <c r="G13" s="944" t="s">
        <v>635</v>
      </c>
      <c r="H13" s="990" t="s">
        <v>1</v>
      </c>
      <c r="I13" s="869">
        <v>30</v>
      </c>
      <c r="J13" s="869">
        <v>22.9</v>
      </c>
      <c r="K13" s="843" t="s">
        <v>34</v>
      </c>
      <c r="L13" s="1016">
        <v>50</v>
      </c>
      <c r="M13" s="1014">
        <v>83</v>
      </c>
      <c r="N13" s="963" t="s">
        <v>1047</v>
      </c>
      <c r="O13" s="675"/>
    </row>
    <row r="14" spans="1:15" ht="49.5" customHeight="1" x14ac:dyDescent="0.2">
      <c r="A14" s="760"/>
      <c r="B14" s="760"/>
      <c r="C14" s="760"/>
      <c r="D14" s="986"/>
      <c r="E14" s="490">
        <v>2</v>
      </c>
      <c r="F14" s="398" t="s">
        <v>827</v>
      </c>
      <c r="G14" s="1013"/>
      <c r="H14" s="991"/>
      <c r="I14" s="988"/>
      <c r="J14" s="988"/>
      <c r="K14" s="989"/>
      <c r="L14" s="1017"/>
      <c r="M14" s="1014"/>
      <c r="N14" s="963"/>
      <c r="O14" s="74"/>
    </row>
    <row r="15" spans="1:15" ht="39" customHeight="1" x14ac:dyDescent="0.2">
      <c r="A15" s="761"/>
      <c r="B15" s="761"/>
      <c r="C15" s="761"/>
      <c r="D15" s="987"/>
      <c r="E15" s="490">
        <v>3</v>
      </c>
      <c r="F15" s="398" t="s">
        <v>828</v>
      </c>
      <c r="G15" s="945"/>
      <c r="H15" s="992"/>
      <c r="I15" s="870"/>
      <c r="J15" s="870"/>
      <c r="K15" s="844"/>
      <c r="L15" s="1018"/>
      <c r="M15" s="1014"/>
      <c r="N15" s="963"/>
    </row>
    <row r="16" spans="1:15" ht="76.5" customHeight="1" x14ac:dyDescent="0.2">
      <c r="A16" s="18" t="s">
        <v>122</v>
      </c>
      <c r="B16" s="18" t="s">
        <v>122</v>
      </c>
      <c r="C16" s="173" t="s">
        <v>125</v>
      </c>
      <c r="D16" s="20" t="s">
        <v>577</v>
      </c>
      <c r="E16" s="396">
        <v>1</v>
      </c>
      <c r="F16" s="397" t="s">
        <v>829</v>
      </c>
      <c r="G16" s="397" t="s">
        <v>644</v>
      </c>
      <c r="H16" s="20" t="s">
        <v>1</v>
      </c>
      <c r="I16" s="174">
        <v>60</v>
      </c>
      <c r="J16" s="174">
        <v>5.7</v>
      </c>
      <c r="K16" s="146" t="s">
        <v>572</v>
      </c>
      <c r="L16" s="596">
        <v>4</v>
      </c>
      <c r="M16" s="596">
        <v>12</v>
      </c>
      <c r="N16" s="146" t="s">
        <v>1052</v>
      </c>
    </row>
    <row r="17" spans="1:14" ht="54.75" customHeight="1" x14ac:dyDescent="0.2">
      <c r="A17" s="18" t="s">
        <v>122</v>
      </c>
      <c r="B17" s="18" t="s">
        <v>122</v>
      </c>
      <c r="C17" s="173" t="s">
        <v>126</v>
      </c>
      <c r="D17" s="20" t="s">
        <v>596</v>
      </c>
      <c r="E17" s="396">
        <v>1</v>
      </c>
      <c r="F17" s="398" t="s">
        <v>840</v>
      </c>
      <c r="G17" s="489" t="s">
        <v>720</v>
      </c>
      <c r="H17" s="20" t="s">
        <v>1</v>
      </c>
      <c r="I17" s="174">
        <v>50</v>
      </c>
      <c r="J17" s="174">
        <v>0</v>
      </c>
      <c r="K17" s="118" t="s">
        <v>584</v>
      </c>
      <c r="L17" s="175">
        <v>2</v>
      </c>
      <c r="M17" s="175">
        <v>0</v>
      </c>
      <c r="N17" s="118" t="s">
        <v>1046</v>
      </c>
    </row>
    <row r="18" spans="1:14" ht="24.75" customHeight="1" x14ac:dyDescent="0.2">
      <c r="A18" s="591" t="s">
        <v>122</v>
      </c>
      <c r="B18" s="591" t="s">
        <v>122</v>
      </c>
      <c r="C18" s="772" t="s">
        <v>33</v>
      </c>
      <c r="D18" s="772"/>
      <c r="E18" s="772"/>
      <c r="F18" s="772"/>
      <c r="G18" s="772"/>
      <c r="H18" s="772"/>
      <c r="I18" s="255">
        <f>SUM(I11:I17)</f>
        <v>265</v>
      </c>
      <c r="J18" s="255">
        <f>SUM(J11:J17)</f>
        <v>64</v>
      </c>
      <c r="K18" s="605"/>
      <c r="L18" s="379"/>
      <c r="M18" s="379"/>
      <c r="N18" s="605"/>
    </row>
    <row r="19" spans="1:14" ht="19.5" customHeight="1" x14ac:dyDescent="0.2">
      <c r="A19" s="29"/>
      <c r="B19" s="30"/>
      <c r="C19" s="173"/>
      <c r="D19" s="2"/>
      <c r="E19" s="2"/>
      <c r="F19" s="2"/>
      <c r="G19" s="2"/>
      <c r="H19" s="19" t="s">
        <v>27</v>
      </c>
      <c r="I19" s="256">
        <f>+I16+I13+I11+I12+I17</f>
        <v>265</v>
      </c>
      <c r="J19" s="256">
        <f>+J16+J13+J11+J12+J17</f>
        <v>64</v>
      </c>
      <c r="K19" s="1"/>
      <c r="L19" s="512"/>
      <c r="M19" s="514"/>
      <c r="N19" s="1"/>
    </row>
    <row r="20" spans="1:14" x14ac:dyDescent="0.2">
      <c r="A20" s="29"/>
      <c r="B20" s="30"/>
      <c r="C20" s="173"/>
      <c r="D20" s="2"/>
      <c r="E20" s="2"/>
      <c r="F20" s="2"/>
      <c r="G20" s="2"/>
      <c r="H20" s="19"/>
      <c r="I20" s="40"/>
      <c r="J20" s="40"/>
      <c r="K20" s="15"/>
      <c r="L20" s="513"/>
      <c r="M20" s="56"/>
      <c r="N20" s="15"/>
    </row>
    <row r="21" spans="1:14" ht="18" customHeight="1" x14ac:dyDescent="0.2">
      <c r="A21" s="1000" t="s">
        <v>35</v>
      </c>
      <c r="B21" s="1000"/>
      <c r="C21" s="1000"/>
      <c r="D21" s="1000"/>
      <c r="E21" s="1000"/>
      <c r="F21" s="1000"/>
      <c r="G21" s="1000"/>
      <c r="H21" s="1000"/>
      <c r="I21" s="1000"/>
      <c r="J21" s="1000"/>
      <c r="K21" s="1000"/>
      <c r="L21" s="179"/>
      <c r="M21" s="179"/>
      <c r="N21" s="13"/>
    </row>
    <row r="22" spans="1:14" ht="56.25" customHeight="1" x14ac:dyDescent="0.2">
      <c r="A22" s="169" t="s">
        <v>122</v>
      </c>
      <c r="B22" s="169" t="s">
        <v>123</v>
      </c>
      <c r="C22" s="169" t="s">
        <v>122</v>
      </c>
      <c r="D22" s="172" t="s">
        <v>1054</v>
      </c>
      <c r="E22" s="374">
        <v>1</v>
      </c>
      <c r="F22" s="381" t="s">
        <v>844</v>
      </c>
      <c r="G22" s="369" t="s">
        <v>635</v>
      </c>
      <c r="H22" s="172" t="s">
        <v>1</v>
      </c>
      <c r="I22" s="174">
        <v>83.1</v>
      </c>
      <c r="J22" s="174">
        <v>83.1</v>
      </c>
      <c r="K22" s="137" t="s">
        <v>36</v>
      </c>
      <c r="L22" s="514" t="s">
        <v>355</v>
      </c>
      <c r="M22" s="514">
        <v>416</v>
      </c>
      <c r="N22" s="137" t="s">
        <v>1055</v>
      </c>
    </row>
    <row r="23" spans="1:14" ht="33" customHeight="1" x14ac:dyDescent="0.2">
      <c r="A23" s="759" t="s">
        <v>122</v>
      </c>
      <c r="B23" s="759" t="s">
        <v>123</v>
      </c>
      <c r="C23" s="759" t="s">
        <v>123</v>
      </c>
      <c r="D23" s="836" t="s">
        <v>246</v>
      </c>
      <c r="E23" s="781">
        <v>1</v>
      </c>
      <c r="F23" s="784" t="s">
        <v>833</v>
      </c>
      <c r="G23" s="784" t="s">
        <v>669</v>
      </c>
      <c r="H23" s="172" t="s">
        <v>1</v>
      </c>
      <c r="I23" s="174">
        <v>445.3</v>
      </c>
      <c r="J23" s="174">
        <v>1.9</v>
      </c>
      <c r="K23" s="836" t="s">
        <v>598</v>
      </c>
      <c r="L23" s="830" t="s">
        <v>351</v>
      </c>
      <c r="M23" s="830" t="s">
        <v>351</v>
      </c>
      <c r="N23" s="836" t="s">
        <v>1058</v>
      </c>
    </row>
    <row r="24" spans="1:14" ht="30.75" customHeight="1" x14ac:dyDescent="0.2">
      <c r="A24" s="761"/>
      <c r="B24" s="761"/>
      <c r="C24" s="761"/>
      <c r="D24" s="837"/>
      <c r="E24" s="783"/>
      <c r="F24" s="786"/>
      <c r="G24" s="786"/>
      <c r="H24" s="172" t="s">
        <v>134</v>
      </c>
      <c r="I24" s="174">
        <v>150</v>
      </c>
      <c r="J24" s="174">
        <v>0</v>
      </c>
      <c r="K24" s="837"/>
      <c r="L24" s="831"/>
      <c r="M24" s="831"/>
      <c r="N24" s="837"/>
    </row>
    <row r="25" spans="1:14" ht="43.5" customHeight="1" x14ac:dyDescent="0.2">
      <c r="A25" s="169" t="s">
        <v>122</v>
      </c>
      <c r="B25" s="169" t="s">
        <v>123</v>
      </c>
      <c r="C25" s="169" t="s">
        <v>125</v>
      </c>
      <c r="D25" s="137" t="s">
        <v>242</v>
      </c>
      <c r="E25" s="375">
        <v>1</v>
      </c>
      <c r="F25" s="381" t="s">
        <v>833</v>
      </c>
      <c r="G25" s="381" t="s">
        <v>669</v>
      </c>
      <c r="H25" s="172" t="s">
        <v>1</v>
      </c>
      <c r="I25" s="174">
        <v>39.5</v>
      </c>
      <c r="J25" s="174">
        <v>18.600000000000001</v>
      </c>
      <c r="K25" s="137" t="s">
        <v>251</v>
      </c>
      <c r="L25" s="511">
        <v>1</v>
      </c>
      <c r="M25" s="511">
        <v>1</v>
      </c>
      <c r="N25" s="137" t="s">
        <v>1057</v>
      </c>
    </row>
    <row r="26" spans="1:14" ht="25.5" customHeight="1" x14ac:dyDescent="0.2">
      <c r="A26" s="759" t="s">
        <v>122</v>
      </c>
      <c r="B26" s="759" t="s">
        <v>123</v>
      </c>
      <c r="C26" s="759" t="s">
        <v>127</v>
      </c>
      <c r="D26" s="836" t="s">
        <v>140</v>
      </c>
      <c r="E26" s="781">
        <v>1</v>
      </c>
      <c r="F26" s="784" t="s">
        <v>634</v>
      </c>
      <c r="G26" s="784" t="s">
        <v>635</v>
      </c>
      <c r="H26" s="172" t="s">
        <v>1</v>
      </c>
      <c r="I26" s="174">
        <v>0</v>
      </c>
      <c r="J26" s="174">
        <v>0</v>
      </c>
      <c r="K26" s="836" t="s">
        <v>419</v>
      </c>
      <c r="L26" s="982" t="s">
        <v>420</v>
      </c>
      <c r="M26" s="982">
        <v>2728</v>
      </c>
      <c r="N26" s="836" t="s">
        <v>1117</v>
      </c>
    </row>
    <row r="27" spans="1:14" ht="23.25" customHeight="1" x14ac:dyDescent="0.2">
      <c r="A27" s="761"/>
      <c r="B27" s="761"/>
      <c r="C27" s="761"/>
      <c r="D27" s="837"/>
      <c r="E27" s="783"/>
      <c r="F27" s="786"/>
      <c r="G27" s="786"/>
      <c r="H27" s="172" t="s">
        <v>11</v>
      </c>
      <c r="I27" s="174">
        <v>210</v>
      </c>
      <c r="J27" s="174">
        <v>210</v>
      </c>
      <c r="K27" s="837"/>
      <c r="L27" s="983"/>
      <c r="M27" s="983"/>
      <c r="N27" s="837"/>
    </row>
    <row r="28" spans="1:14" ht="45.75" customHeight="1" x14ac:dyDescent="0.2">
      <c r="A28" s="180" t="s">
        <v>122</v>
      </c>
      <c r="B28" s="180" t="s">
        <v>123</v>
      </c>
      <c r="C28" s="173" t="s">
        <v>129</v>
      </c>
      <c r="D28" s="172" t="s">
        <v>241</v>
      </c>
      <c r="E28" s="375">
        <v>1</v>
      </c>
      <c r="F28" s="381" t="s">
        <v>831</v>
      </c>
      <c r="G28" s="369" t="s">
        <v>635</v>
      </c>
      <c r="H28" s="172" t="s">
        <v>1</v>
      </c>
      <c r="I28" s="174">
        <v>17.7</v>
      </c>
      <c r="J28" s="174">
        <v>14.7</v>
      </c>
      <c r="K28" s="172" t="s">
        <v>166</v>
      </c>
      <c r="L28" s="175">
        <v>1</v>
      </c>
      <c r="M28" s="175">
        <v>1</v>
      </c>
      <c r="N28" s="172" t="s">
        <v>1059</v>
      </c>
    </row>
    <row r="29" spans="1:14" ht="35.25" customHeight="1" x14ac:dyDescent="0.2">
      <c r="A29" s="180" t="s">
        <v>122</v>
      </c>
      <c r="B29" s="180" t="s">
        <v>123</v>
      </c>
      <c r="C29" s="173" t="s">
        <v>131</v>
      </c>
      <c r="D29" s="172" t="s">
        <v>90</v>
      </c>
      <c r="E29" s="374">
        <v>1</v>
      </c>
      <c r="F29" s="369" t="s">
        <v>636</v>
      </c>
      <c r="G29" s="381" t="s">
        <v>627</v>
      </c>
      <c r="H29" s="172" t="s">
        <v>1</v>
      </c>
      <c r="I29" s="174">
        <v>80</v>
      </c>
      <c r="J29" s="174">
        <v>74.5</v>
      </c>
      <c r="K29" s="172" t="s">
        <v>40</v>
      </c>
      <c r="L29" s="175">
        <v>7</v>
      </c>
      <c r="M29" s="175">
        <v>11</v>
      </c>
      <c r="N29" s="172" t="s">
        <v>1061</v>
      </c>
    </row>
    <row r="30" spans="1:14" ht="35.25" customHeight="1" x14ac:dyDescent="0.2">
      <c r="A30" s="180" t="s">
        <v>122</v>
      </c>
      <c r="B30" s="180" t="s">
        <v>123</v>
      </c>
      <c r="C30" s="173" t="s">
        <v>132</v>
      </c>
      <c r="D30" s="172" t="s">
        <v>0</v>
      </c>
      <c r="E30" s="374">
        <v>1</v>
      </c>
      <c r="F30" s="369" t="s">
        <v>636</v>
      </c>
      <c r="G30" s="381" t="s">
        <v>627</v>
      </c>
      <c r="H30" s="172" t="s">
        <v>1</v>
      </c>
      <c r="I30" s="174">
        <v>40</v>
      </c>
      <c r="J30" s="174">
        <v>15.7</v>
      </c>
      <c r="K30" s="172" t="s">
        <v>152</v>
      </c>
      <c r="L30" s="175">
        <v>6</v>
      </c>
      <c r="M30" s="175">
        <v>5</v>
      </c>
      <c r="N30" s="172" t="s">
        <v>1060</v>
      </c>
    </row>
    <row r="31" spans="1:14" ht="31.5" customHeight="1" x14ac:dyDescent="0.2">
      <c r="A31" s="759" t="s">
        <v>122</v>
      </c>
      <c r="B31" s="759" t="s">
        <v>123</v>
      </c>
      <c r="C31" s="759" t="s">
        <v>8</v>
      </c>
      <c r="D31" s="836" t="s">
        <v>247</v>
      </c>
      <c r="E31" s="781">
        <v>1</v>
      </c>
      <c r="F31" s="784" t="s">
        <v>832</v>
      </c>
      <c r="G31" s="784" t="s">
        <v>635</v>
      </c>
      <c r="H31" s="172" t="s">
        <v>1</v>
      </c>
      <c r="I31" s="139">
        <v>0</v>
      </c>
      <c r="J31" s="139">
        <v>0</v>
      </c>
      <c r="K31" s="836" t="s">
        <v>617</v>
      </c>
      <c r="L31" s="982" t="s">
        <v>618</v>
      </c>
      <c r="M31" s="982">
        <v>0</v>
      </c>
      <c r="N31" s="836" t="s">
        <v>1118</v>
      </c>
    </row>
    <row r="32" spans="1:14" ht="24" customHeight="1" x14ac:dyDescent="0.2">
      <c r="A32" s="761"/>
      <c r="B32" s="761"/>
      <c r="C32" s="761"/>
      <c r="D32" s="837"/>
      <c r="E32" s="783"/>
      <c r="F32" s="786"/>
      <c r="G32" s="786"/>
      <c r="H32" s="172" t="s">
        <v>134</v>
      </c>
      <c r="I32" s="688">
        <v>42</v>
      </c>
      <c r="J32" s="688">
        <v>41.8</v>
      </c>
      <c r="K32" s="837"/>
      <c r="L32" s="983"/>
      <c r="M32" s="983"/>
      <c r="N32" s="837"/>
    </row>
    <row r="33" spans="1:14" ht="22.5" customHeight="1" x14ac:dyDescent="0.2">
      <c r="A33" s="759" t="s">
        <v>122</v>
      </c>
      <c r="B33" s="759" t="s">
        <v>123</v>
      </c>
      <c r="C33" s="759" t="s">
        <v>5</v>
      </c>
      <c r="D33" s="836" t="s">
        <v>248</v>
      </c>
      <c r="E33" s="781">
        <v>1</v>
      </c>
      <c r="F33" s="784" t="s">
        <v>634</v>
      </c>
      <c r="G33" s="784" t="s">
        <v>635</v>
      </c>
      <c r="H33" s="172" t="s">
        <v>1</v>
      </c>
      <c r="I33" s="174">
        <v>0</v>
      </c>
      <c r="J33" s="174">
        <v>0</v>
      </c>
      <c r="K33" s="836" t="s">
        <v>573</v>
      </c>
      <c r="L33" s="982" t="s">
        <v>386</v>
      </c>
      <c r="M33" s="982" t="s">
        <v>1078</v>
      </c>
      <c r="N33" s="836" t="s">
        <v>1077</v>
      </c>
    </row>
    <row r="34" spans="1:14" ht="21.75" customHeight="1" x14ac:dyDescent="0.2">
      <c r="A34" s="761"/>
      <c r="B34" s="761"/>
      <c r="C34" s="761"/>
      <c r="D34" s="837"/>
      <c r="E34" s="783"/>
      <c r="F34" s="786"/>
      <c r="G34" s="786"/>
      <c r="H34" s="172" t="s">
        <v>11</v>
      </c>
      <c r="I34" s="174">
        <v>150</v>
      </c>
      <c r="J34" s="174">
        <v>150</v>
      </c>
      <c r="K34" s="837"/>
      <c r="L34" s="983"/>
      <c r="M34" s="983"/>
      <c r="N34" s="837"/>
    </row>
    <row r="35" spans="1:14" ht="42.75" customHeight="1" x14ac:dyDescent="0.2">
      <c r="A35" s="170" t="s">
        <v>122</v>
      </c>
      <c r="B35" s="170" t="s">
        <v>123</v>
      </c>
      <c r="C35" s="170" t="s">
        <v>6</v>
      </c>
      <c r="D35" s="168" t="s">
        <v>350</v>
      </c>
      <c r="E35" s="375">
        <v>1</v>
      </c>
      <c r="F35" s="381" t="s">
        <v>831</v>
      </c>
      <c r="G35" s="369" t="s">
        <v>635</v>
      </c>
      <c r="H35" s="172" t="s">
        <v>1</v>
      </c>
      <c r="I35" s="174">
        <v>5</v>
      </c>
      <c r="J35" s="174">
        <v>0</v>
      </c>
      <c r="K35" s="118" t="s">
        <v>166</v>
      </c>
      <c r="L35" s="175"/>
      <c r="M35" s="175"/>
      <c r="N35" s="118" t="s">
        <v>1065</v>
      </c>
    </row>
    <row r="36" spans="1:14" ht="32.25" customHeight="1" x14ac:dyDescent="0.2">
      <c r="A36" s="173" t="s">
        <v>122</v>
      </c>
      <c r="B36" s="173" t="s">
        <v>123</v>
      </c>
      <c r="C36" s="173" t="s">
        <v>7</v>
      </c>
      <c r="D36" s="172" t="s">
        <v>574</v>
      </c>
      <c r="E36" s="491">
        <v>1</v>
      </c>
      <c r="F36" s="369" t="s">
        <v>636</v>
      </c>
      <c r="G36" s="381" t="s">
        <v>635</v>
      </c>
      <c r="H36" s="172" t="s">
        <v>1</v>
      </c>
      <c r="I36" s="174">
        <v>15</v>
      </c>
      <c r="J36" s="174">
        <v>14.8</v>
      </c>
      <c r="K36" s="118" t="s">
        <v>254</v>
      </c>
      <c r="L36" s="175">
        <v>1</v>
      </c>
      <c r="M36" s="175">
        <v>1</v>
      </c>
      <c r="N36" s="118" t="s">
        <v>1062</v>
      </c>
    </row>
    <row r="37" spans="1:14" ht="41.25" customHeight="1" x14ac:dyDescent="0.2">
      <c r="A37" s="294" t="s">
        <v>122</v>
      </c>
      <c r="B37" s="294" t="s">
        <v>123</v>
      </c>
      <c r="C37" s="294" t="s">
        <v>9</v>
      </c>
      <c r="D37" s="92" t="s">
        <v>575</v>
      </c>
      <c r="E37" s="375">
        <v>1</v>
      </c>
      <c r="F37" s="381" t="s">
        <v>850</v>
      </c>
      <c r="G37" s="369" t="s">
        <v>635</v>
      </c>
      <c r="H37" s="141" t="s">
        <v>1</v>
      </c>
      <c r="I37" s="38">
        <v>10</v>
      </c>
      <c r="J37" s="38">
        <v>0</v>
      </c>
      <c r="K37" s="172" t="s">
        <v>166</v>
      </c>
      <c r="L37" s="175"/>
      <c r="M37" s="175"/>
      <c r="N37" s="118" t="s">
        <v>1065</v>
      </c>
    </row>
    <row r="38" spans="1:14" ht="42.75" customHeight="1" x14ac:dyDescent="0.2">
      <c r="A38" s="173" t="s">
        <v>122</v>
      </c>
      <c r="B38" s="173" t="s">
        <v>123</v>
      </c>
      <c r="C38" s="173" t="s">
        <v>349</v>
      </c>
      <c r="D38" s="167" t="s">
        <v>442</v>
      </c>
      <c r="E38" s="375">
        <v>1</v>
      </c>
      <c r="F38" s="381" t="s">
        <v>831</v>
      </c>
      <c r="G38" s="369" t="s">
        <v>635</v>
      </c>
      <c r="H38" s="141" t="s">
        <v>1</v>
      </c>
      <c r="I38" s="38">
        <v>5</v>
      </c>
      <c r="J38" s="38">
        <v>0</v>
      </c>
      <c r="K38" s="141" t="s">
        <v>166</v>
      </c>
      <c r="L38" s="175"/>
      <c r="M38" s="175"/>
      <c r="N38" s="118" t="s">
        <v>1065</v>
      </c>
    </row>
    <row r="39" spans="1:14" ht="36" customHeight="1" x14ac:dyDescent="0.2">
      <c r="A39" s="173" t="s">
        <v>122</v>
      </c>
      <c r="B39" s="173" t="s">
        <v>123</v>
      </c>
      <c r="C39" s="173" t="s">
        <v>222</v>
      </c>
      <c r="D39" s="92" t="s">
        <v>430</v>
      </c>
      <c r="E39" s="375">
        <v>1</v>
      </c>
      <c r="F39" s="381" t="s">
        <v>831</v>
      </c>
      <c r="G39" s="369" t="s">
        <v>635</v>
      </c>
      <c r="H39" s="141" t="s">
        <v>1</v>
      </c>
      <c r="I39" s="38">
        <v>4</v>
      </c>
      <c r="J39" s="38">
        <v>4</v>
      </c>
      <c r="K39" s="141" t="s">
        <v>166</v>
      </c>
      <c r="L39" s="175">
        <v>1</v>
      </c>
      <c r="M39" s="175">
        <v>1</v>
      </c>
      <c r="N39" s="172" t="s">
        <v>1059</v>
      </c>
    </row>
    <row r="40" spans="1:14" ht="23.25" customHeight="1" x14ac:dyDescent="0.2">
      <c r="A40" s="604" t="s">
        <v>122</v>
      </c>
      <c r="B40" s="604" t="s">
        <v>123</v>
      </c>
      <c r="C40" s="1001" t="s">
        <v>37</v>
      </c>
      <c r="D40" s="1002"/>
      <c r="E40" s="1002"/>
      <c r="F40" s="1002"/>
      <c r="G40" s="1002"/>
      <c r="H40" s="1003"/>
      <c r="I40" s="65">
        <f>SUM(I22:I39)</f>
        <v>1296.5999999999999</v>
      </c>
      <c r="J40" s="65">
        <f>SUM(J22:J39)</f>
        <v>629.09999999999991</v>
      </c>
      <c r="K40" s="689"/>
      <c r="L40" s="690"/>
      <c r="M40" s="690"/>
      <c r="N40" s="689"/>
    </row>
    <row r="41" spans="1:14" ht="15.75" customHeight="1" x14ac:dyDescent="0.2">
      <c r="A41" s="176"/>
      <c r="B41" s="176"/>
      <c r="C41" s="173"/>
      <c r="D41" s="119"/>
      <c r="E41" s="119"/>
      <c r="F41" s="119"/>
      <c r="G41" s="119"/>
      <c r="H41" s="54" t="s">
        <v>27</v>
      </c>
      <c r="I41" s="47">
        <f>+I36+I33+I31+I30+I29+I28+I26+I25+I23+I22+I35+I38+I39+I37</f>
        <v>744.6</v>
      </c>
      <c r="J41" s="47">
        <f>+J36+J33+J31+J30+J29+J28+J26+J25+J23+J22+J35+J38+J39+J37</f>
        <v>227.3</v>
      </c>
      <c r="K41" s="56"/>
      <c r="L41" s="57"/>
      <c r="M41" s="57"/>
      <c r="N41" s="56"/>
    </row>
    <row r="42" spans="1:14" ht="16.5" hidden="1" customHeight="1" x14ac:dyDescent="0.2">
      <c r="A42" s="176"/>
      <c r="B42" s="176"/>
      <c r="C42" s="173"/>
      <c r="D42" s="119"/>
      <c r="E42" s="119"/>
      <c r="F42" s="119"/>
      <c r="G42" s="119"/>
      <c r="H42" s="54" t="s">
        <v>28</v>
      </c>
      <c r="I42" s="47"/>
      <c r="J42" s="47"/>
      <c r="K42" s="56"/>
      <c r="L42" s="57"/>
      <c r="M42" s="57"/>
      <c r="N42" s="56"/>
    </row>
    <row r="43" spans="1:14" ht="13.5" hidden="1" customHeight="1" x14ac:dyDescent="0.2">
      <c r="A43" s="176"/>
      <c r="B43" s="176"/>
      <c r="C43" s="173"/>
      <c r="D43" s="119"/>
      <c r="E43" s="119"/>
      <c r="F43" s="119"/>
      <c r="G43" s="119"/>
      <c r="H43" s="54" t="s">
        <v>29</v>
      </c>
      <c r="I43" s="47"/>
      <c r="J43" s="47"/>
      <c r="K43" s="56"/>
      <c r="L43" s="57"/>
      <c r="M43" s="57"/>
      <c r="N43" s="56"/>
    </row>
    <row r="44" spans="1:14" x14ac:dyDescent="0.2">
      <c r="A44" s="176"/>
      <c r="B44" s="176"/>
      <c r="C44" s="173"/>
      <c r="D44" s="119"/>
      <c r="E44" s="119"/>
      <c r="F44" s="119"/>
      <c r="G44" s="119"/>
      <c r="H44" s="54" t="s">
        <v>369</v>
      </c>
      <c r="I44" s="47">
        <f>+I34+I27</f>
        <v>360</v>
      </c>
      <c r="J44" s="47">
        <f>+J34+J27</f>
        <v>360</v>
      </c>
      <c r="K44" s="56"/>
      <c r="L44" s="57"/>
      <c r="M44" s="57"/>
      <c r="N44" s="56"/>
    </row>
    <row r="45" spans="1:14" x14ac:dyDescent="0.2">
      <c r="A45" s="176"/>
      <c r="B45" s="176"/>
      <c r="C45" s="173"/>
      <c r="D45" s="119"/>
      <c r="E45" s="119"/>
      <c r="F45" s="119"/>
      <c r="G45" s="119"/>
      <c r="H45" s="54" t="s">
        <v>30</v>
      </c>
      <c r="I45" s="47">
        <f>+I32+I24</f>
        <v>192</v>
      </c>
      <c r="J45" s="47">
        <f>+J32+J24</f>
        <v>41.8</v>
      </c>
      <c r="K45" s="56"/>
      <c r="L45" s="57"/>
      <c r="M45" s="57"/>
      <c r="N45" s="56"/>
    </row>
    <row r="46" spans="1:14" hidden="1" x14ac:dyDescent="0.2">
      <c r="A46" s="176"/>
      <c r="B46" s="176"/>
      <c r="C46" s="173"/>
      <c r="D46" s="119"/>
      <c r="E46" s="119"/>
      <c r="F46" s="119"/>
      <c r="G46" s="119"/>
      <c r="H46" s="54" t="s">
        <v>139</v>
      </c>
      <c r="I46" s="55"/>
      <c r="J46" s="55"/>
      <c r="K46" s="56"/>
      <c r="L46" s="57"/>
      <c r="M46" s="57"/>
      <c r="N46" s="56"/>
    </row>
    <row r="47" spans="1:14" ht="24" customHeight="1" x14ac:dyDescent="0.2">
      <c r="A47" s="892" t="s">
        <v>339</v>
      </c>
      <c r="B47" s="892"/>
      <c r="C47" s="892"/>
      <c r="D47" s="892"/>
      <c r="E47" s="892"/>
      <c r="F47" s="892"/>
      <c r="G47" s="892"/>
      <c r="H47" s="892"/>
      <c r="I47" s="892"/>
      <c r="J47" s="892"/>
      <c r="K47" s="892"/>
      <c r="L47" s="177"/>
      <c r="M47" s="177"/>
      <c r="N47" s="543"/>
    </row>
    <row r="48" spans="1:14" ht="53.25" customHeight="1" x14ac:dyDescent="0.2">
      <c r="A48" s="173" t="s">
        <v>122</v>
      </c>
      <c r="B48" s="173" t="s">
        <v>124</v>
      </c>
      <c r="C48" s="173" t="s">
        <v>122</v>
      </c>
      <c r="D48" s="172" t="s">
        <v>562</v>
      </c>
      <c r="E48" s="374">
        <v>1</v>
      </c>
      <c r="F48" s="381" t="s">
        <v>834</v>
      </c>
      <c r="G48" s="367" t="s">
        <v>635</v>
      </c>
      <c r="H48" s="172" t="s">
        <v>1</v>
      </c>
      <c r="I48" s="174">
        <v>70</v>
      </c>
      <c r="J48" s="174">
        <v>67.900000000000006</v>
      </c>
      <c r="K48" s="180" t="s">
        <v>453</v>
      </c>
      <c r="L48" s="691" t="s">
        <v>454</v>
      </c>
      <c r="M48" s="691" t="s">
        <v>1064</v>
      </c>
      <c r="N48" s="180" t="s">
        <v>1119</v>
      </c>
    </row>
    <row r="49" spans="1:14" ht="30" customHeight="1" x14ac:dyDescent="0.2">
      <c r="A49" s="759" t="s">
        <v>122</v>
      </c>
      <c r="B49" s="759" t="s">
        <v>124</v>
      </c>
      <c r="C49" s="759" t="s">
        <v>123</v>
      </c>
      <c r="D49" s="836" t="s">
        <v>390</v>
      </c>
      <c r="E49" s="402">
        <v>1</v>
      </c>
      <c r="F49" s="773" t="s">
        <v>835</v>
      </c>
      <c r="G49" s="773" t="s">
        <v>697</v>
      </c>
      <c r="H49" s="172" t="s">
        <v>1</v>
      </c>
      <c r="I49" s="174">
        <v>65</v>
      </c>
      <c r="J49" s="174">
        <v>45.4</v>
      </c>
      <c r="K49" s="776" t="s">
        <v>845</v>
      </c>
      <c r="L49" s="759" t="s">
        <v>578</v>
      </c>
      <c r="M49" s="759" t="s">
        <v>1063</v>
      </c>
      <c r="N49" s="872" t="s">
        <v>1066</v>
      </c>
    </row>
    <row r="50" spans="1:14" ht="24.75" customHeight="1" x14ac:dyDescent="0.2">
      <c r="A50" s="761"/>
      <c r="B50" s="761"/>
      <c r="C50" s="761"/>
      <c r="D50" s="837"/>
      <c r="E50" s="383"/>
      <c r="F50" s="779"/>
      <c r="G50" s="779"/>
      <c r="H50" s="172" t="s">
        <v>3</v>
      </c>
      <c r="I50" s="174">
        <v>75</v>
      </c>
      <c r="J50" s="174">
        <v>45.9</v>
      </c>
      <c r="K50" s="778"/>
      <c r="L50" s="761"/>
      <c r="M50" s="761"/>
      <c r="N50" s="872"/>
    </row>
    <row r="51" spans="1:14" ht="24" customHeight="1" x14ac:dyDescent="0.2">
      <c r="A51" s="692"/>
      <c r="B51" s="693"/>
      <c r="C51" s="148"/>
      <c r="D51" s="797" t="s">
        <v>38</v>
      </c>
      <c r="E51" s="798"/>
      <c r="F51" s="798"/>
      <c r="G51" s="798"/>
      <c r="H51" s="799"/>
      <c r="I51" s="61">
        <f>SUM(I48:I50)</f>
        <v>210</v>
      </c>
      <c r="J51" s="61">
        <f>SUM(J48:J50)</f>
        <v>159.20000000000002</v>
      </c>
      <c r="K51" s="694"/>
      <c r="L51" s="695"/>
      <c r="M51" s="695"/>
      <c r="N51" s="694"/>
    </row>
    <row r="52" spans="1:14" ht="19.5" customHeight="1" x14ac:dyDescent="0.2">
      <c r="A52" s="45"/>
      <c r="B52" s="46"/>
      <c r="C52" s="173"/>
      <c r="D52" s="177"/>
      <c r="E52" s="177"/>
      <c r="F52" s="177"/>
      <c r="G52" s="177"/>
      <c r="H52" s="53" t="s">
        <v>27</v>
      </c>
      <c r="I52" s="55">
        <f>+I48+I49</f>
        <v>135</v>
      </c>
      <c r="J52" s="55">
        <f>+J48+J49</f>
        <v>113.30000000000001</v>
      </c>
      <c r="K52" s="118"/>
      <c r="L52" s="175"/>
      <c r="M52" s="175"/>
      <c r="N52" s="118"/>
    </row>
    <row r="53" spans="1:14" ht="16.5" customHeight="1" x14ac:dyDescent="0.2">
      <c r="A53" s="45"/>
      <c r="B53" s="46"/>
      <c r="C53" s="173"/>
      <c r="D53" s="177"/>
      <c r="E53" s="177"/>
      <c r="F53" s="177"/>
      <c r="G53" s="177"/>
      <c r="H53" s="53" t="s">
        <v>28</v>
      </c>
      <c r="I53" s="55">
        <f>+I50</f>
        <v>75</v>
      </c>
      <c r="J53" s="55">
        <f>+J50</f>
        <v>45.9</v>
      </c>
      <c r="K53" s="118"/>
      <c r="L53" s="175"/>
      <c r="M53" s="175"/>
      <c r="N53" s="118"/>
    </row>
    <row r="54" spans="1:14" ht="16.5" hidden="1" customHeight="1" x14ac:dyDescent="0.2">
      <c r="A54" s="45"/>
      <c r="B54" s="46"/>
      <c r="C54" s="173"/>
      <c r="D54" s="177"/>
      <c r="E54" s="177"/>
      <c r="F54" s="177"/>
      <c r="G54" s="177"/>
      <c r="H54" s="53" t="s">
        <v>139</v>
      </c>
      <c r="I54" s="55"/>
      <c r="J54" s="55"/>
      <c r="K54" s="118"/>
      <c r="L54" s="175"/>
      <c r="M54" s="175"/>
      <c r="N54" s="118"/>
    </row>
    <row r="55" spans="1:14" ht="16.5" hidden="1" customHeight="1" x14ac:dyDescent="0.2">
      <c r="A55" s="45"/>
      <c r="B55" s="46"/>
      <c r="C55" s="173"/>
      <c r="D55" s="177"/>
      <c r="E55" s="177"/>
      <c r="F55" s="177"/>
      <c r="G55" s="177"/>
      <c r="H55" s="53" t="s">
        <v>369</v>
      </c>
      <c r="I55" s="55"/>
      <c r="J55" s="55"/>
      <c r="K55" s="118"/>
      <c r="L55" s="175"/>
      <c r="M55" s="175"/>
      <c r="N55" s="118"/>
    </row>
    <row r="56" spans="1:14" ht="13.5" hidden="1" customHeight="1" x14ac:dyDescent="0.2">
      <c r="A56" s="45"/>
      <c r="B56" s="46"/>
      <c r="C56" s="173"/>
      <c r="D56" s="172"/>
      <c r="E56" s="172"/>
      <c r="F56" s="172"/>
      <c r="G56" s="172"/>
      <c r="H56" s="136" t="s">
        <v>29</v>
      </c>
      <c r="I56" s="47"/>
      <c r="J56" s="47"/>
      <c r="K56" s="118"/>
      <c r="L56" s="175"/>
      <c r="M56" s="175"/>
      <c r="N56" s="118"/>
    </row>
    <row r="57" spans="1:14" ht="20.25" customHeight="1" x14ac:dyDescent="0.2">
      <c r="A57" s="1000" t="s">
        <v>341</v>
      </c>
      <c r="B57" s="1000"/>
      <c r="C57" s="1000"/>
      <c r="D57" s="1000"/>
      <c r="E57" s="1000"/>
      <c r="F57" s="1000"/>
      <c r="G57" s="1000"/>
      <c r="H57" s="1000"/>
      <c r="I57" s="1000"/>
      <c r="J57" s="1000"/>
      <c r="K57" s="1000"/>
      <c r="L57" s="179"/>
      <c r="M57" s="179"/>
      <c r="N57" s="13"/>
    </row>
    <row r="58" spans="1:14" ht="69" customHeight="1" x14ac:dyDescent="0.2">
      <c r="A58" s="178" t="s">
        <v>122</v>
      </c>
      <c r="B58" s="178" t="s">
        <v>125</v>
      </c>
      <c r="C58" s="178" t="s">
        <v>122</v>
      </c>
      <c r="D58" s="195" t="s">
        <v>435</v>
      </c>
      <c r="E58" s="402">
        <v>1</v>
      </c>
      <c r="F58" s="401" t="s">
        <v>856</v>
      </c>
      <c r="G58" s="507" t="s">
        <v>635</v>
      </c>
      <c r="H58" s="141" t="s">
        <v>12</v>
      </c>
      <c r="I58" s="174">
        <v>1569.5</v>
      </c>
      <c r="J58" s="174">
        <v>1578.3</v>
      </c>
      <c r="K58" s="180" t="s">
        <v>154</v>
      </c>
      <c r="L58" s="175" t="s">
        <v>436</v>
      </c>
      <c r="M58" s="175">
        <v>54</v>
      </c>
      <c r="N58" s="180" t="s">
        <v>1074</v>
      </c>
    </row>
    <row r="59" spans="1:14" ht="47.25" customHeight="1" x14ac:dyDescent="0.2">
      <c r="A59" s="178" t="s">
        <v>122</v>
      </c>
      <c r="B59" s="178" t="s">
        <v>125</v>
      </c>
      <c r="C59" s="178" t="s">
        <v>123</v>
      </c>
      <c r="D59" s="141" t="s">
        <v>427</v>
      </c>
      <c r="E59" s="508">
        <v>1</v>
      </c>
      <c r="F59" s="509" t="s">
        <v>857</v>
      </c>
      <c r="G59" s="368" t="s">
        <v>635</v>
      </c>
      <c r="H59" s="141" t="s">
        <v>12</v>
      </c>
      <c r="I59" s="174">
        <v>78.3</v>
      </c>
      <c r="J59" s="174">
        <f>18.6+2.8+45.7+12.5</f>
        <v>79.600000000000009</v>
      </c>
      <c r="K59" s="180" t="s">
        <v>261</v>
      </c>
      <c r="L59" s="175">
        <v>45</v>
      </c>
      <c r="M59" s="175">
        <v>45</v>
      </c>
      <c r="N59" s="180" t="s">
        <v>1075</v>
      </c>
    </row>
    <row r="60" spans="1:14" ht="62.25" customHeight="1" x14ac:dyDescent="0.2">
      <c r="A60" s="759" t="s">
        <v>122</v>
      </c>
      <c r="B60" s="759" t="s">
        <v>125</v>
      </c>
      <c r="C60" s="759" t="s">
        <v>124</v>
      </c>
      <c r="D60" s="836" t="s">
        <v>561</v>
      </c>
      <c r="E60" s="1004">
        <v>1</v>
      </c>
      <c r="F60" s="784" t="s">
        <v>858</v>
      </c>
      <c r="G60" s="784" t="s">
        <v>635</v>
      </c>
      <c r="H60" s="172" t="s">
        <v>12</v>
      </c>
      <c r="I60" s="174">
        <v>975.2</v>
      </c>
      <c r="J60" s="174">
        <v>1116.8</v>
      </c>
      <c r="K60" s="776" t="s">
        <v>153</v>
      </c>
      <c r="L60" s="982" t="s">
        <v>437</v>
      </c>
      <c r="M60" s="982">
        <v>46</v>
      </c>
      <c r="N60" s="776" t="s">
        <v>1076</v>
      </c>
    </row>
    <row r="61" spans="1:14" ht="41.25" customHeight="1" x14ac:dyDescent="0.2">
      <c r="A61" s="761"/>
      <c r="B61" s="761"/>
      <c r="C61" s="761"/>
      <c r="D61" s="837"/>
      <c r="E61" s="1005"/>
      <c r="F61" s="786"/>
      <c r="G61" s="786"/>
      <c r="H61" s="172" t="s">
        <v>3</v>
      </c>
      <c r="I61" s="312">
        <v>58.7</v>
      </c>
      <c r="J61" s="312">
        <v>58.6</v>
      </c>
      <c r="K61" s="778"/>
      <c r="L61" s="983"/>
      <c r="M61" s="1015"/>
      <c r="N61" s="778"/>
    </row>
    <row r="62" spans="1:14" s="74" customFormat="1" ht="21" customHeight="1" x14ac:dyDescent="0.2">
      <c r="A62" s="1007" t="s">
        <v>123</v>
      </c>
      <c r="B62" s="1007" t="s">
        <v>123</v>
      </c>
      <c r="C62" s="1007" t="s">
        <v>125</v>
      </c>
      <c r="D62" s="836" t="s">
        <v>301</v>
      </c>
      <c r="E62" s="781">
        <v>1</v>
      </c>
      <c r="F62" s="784" t="s">
        <v>851</v>
      </c>
      <c r="G62" s="773" t="s">
        <v>644</v>
      </c>
      <c r="H62" s="172" t="s">
        <v>1</v>
      </c>
      <c r="I62" s="154">
        <v>0</v>
      </c>
      <c r="J62" s="154">
        <v>0</v>
      </c>
      <c r="K62" s="776" t="s">
        <v>424</v>
      </c>
      <c r="L62" s="979"/>
      <c r="M62" s="979"/>
      <c r="N62" s="872" t="s">
        <v>1089</v>
      </c>
    </row>
    <row r="63" spans="1:14" s="74" customFormat="1" ht="33.75" customHeight="1" x14ac:dyDescent="0.2">
      <c r="A63" s="1008"/>
      <c r="B63" s="1008"/>
      <c r="C63" s="1008"/>
      <c r="D63" s="1006"/>
      <c r="E63" s="783"/>
      <c r="F63" s="786"/>
      <c r="G63" s="779"/>
      <c r="H63" s="172" t="s">
        <v>3</v>
      </c>
      <c r="I63" s="154">
        <v>35.200000000000003</v>
      </c>
      <c r="J63" s="154">
        <v>22.8</v>
      </c>
      <c r="K63" s="777"/>
      <c r="L63" s="980"/>
      <c r="M63" s="980"/>
      <c r="N63" s="872"/>
    </row>
    <row r="64" spans="1:14" s="74" customFormat="1" ht="83.25" customHeight="1" x14ac:dyDescent="0.2">
      <c r="A64" s="1008"/>
      <c r="B64" s="1008"/>
      <c r="C64" s="1008"/>
      <c r="D64" s="1006"/>
      <c r="E64" s="382">
        <v>2</v>
      </c>
      <c r="F64" s="383" t="s">
        <v>1070</v>
      </c>
      <c r="G64" s="423" t="s">
        <v>635</v>
      </c>
      <c r="H64" s="172" t="s">
        <v>12</v>
      </c>
      <c r="I64" s="154">
        <v>142</v>
      </c>
      <c r="J64" s="154">
        <v>0</v>
      </c>
      <c r="K64" s="778"/>
      <c r="L64" s="981"/>
      <c r="M64" s="981"/>
      <c r="N64" s="180" t="s">
        <v>1120</v>
      </c>
    </row>
    <row r="65" spans="1:14" s="74" customFormat="1" ht="41.25" customHeight="1" x14ac:dyDescent="0.2">
      <c r="A65" s="1009"/>
      <c r="B65" s="1009"/>
      <c r="C65" s="1009"/>
      <c r="D65" s="837"/>
      <c r="E65" s="382">
        <v>3</v>
      </c>
      <c r="F65" s="383" t="s">
        <v>860</v>
      </c>
      <c r="G65" s="423" t="s">
        <v>635</v>
      </c>
      <c r="H65" s="172" t="s">
        <v>12</v>
      </c>
      <c r="I65" s="154">
        <v>80.599999999999994</v>
      </c>
      <c r="J65" s="154">
        <v>80.400000000000006</v>
      </c>
      <c r="K65" s="281" t="s">
        <v>861</v>
      </c>
      <c r="L65" s="515" t="s">
        <v>862</v>
      </c>
      <c r="M65" s="515" t="s">
        <v>1068</v>
      </c>
      <c r="N65" s="281" t="s">
        <v>1069</v>
      </c>
    </row>
    <row r="66" spans="1:14" ht="49.5" customHeight="1" x14ac:dyDescent="0.2">
      <c r="A66" s="173" t="s">
        <v>122</v>
      </c>
      <c r="B66" s="173" t="s">
        <v>125</v>
      </c>
      <c r="C66" s="173" t="s">
        <v>126</v>
      </c>
      <c r="D66" s="172" t="s">
        <v>31</v>
      </c>
      <c r="E66" s="374">
        <v>1</v>
      </c>
      <c r="F66" s="368" t="s">
        <v>836</v>
      </c>
      <c r="G66" s="387" t="s">
        <v>635</v>
      </c>
      <c r="H66" s="172" t="s">
        <v>1</v>
      </c>
      <c r="I66" s="139">
        <v>70</v>
      </c>
      <c r="J66" s="139">
        <v>69.7</v>
      </c>
      <c r="K66" s="180" t="s">
        <v>42</v>
      </c>
      <c r="L66" s="175">
        <v>5</v>
      </c>
      <c r="M66" s="175">
        <v>2</v>
      </c>
      <c r="N66" s="180" t="s">
        <v>1071</v>
      </c>
    </row>
    <row r="67" spans="1:14" ht="45.75" customHeight="1" x14ac:dyDescent="0.2">
      <c r="A67" s="173" t="s">
        <v>122</v>
      </c>
      <c r="B67" s="173" t="s">
        <v>125</v>
      </c>
      <c r="C67" s="173" t="s">
        <v>127</v>
      </c>
      <c r="D67" s="172" t="s">
        <v>236</v>
      </c>
      <c r="E67" s="374">
        <v>1</v>
      </c>
      <c r="F67" s="493" t="s">
        <v>837</v>
      </c>
      <c r="G67" s="415" t="s">
        <v>635</v>
      </c>
      <c r="H67" s="172" t="s">
        <v>1</v>
      </c>
      <c r="I67" s="139">
        <v>165</v>
      </c>
      <c r="J67" s="139">
        <v>132.80000000000001</v>
      </c>
      <c r="K67" s="180" t="s">
        <v>43</v>
      </c>
      <c r="L67" s="175">
        <v>100</v>
      </c>
      <c r="M67" s="175">
        <v>100</v>
      </c>
      <c r="N67" s="180" t="s">
        <v>1072</v>
      </c>
    </row>
    <row r="68" spans="1:14" ht="33.75" customHeight="1" x14ac:dyDescent="0.2">
      <c r="A68" s="170" t="s">
        <v>122</v>
      </c>
      <c r="B68" s="170" t="s">
        <v>125</v>
      </c>
      <c r="C68" s="170" t="s">
        <v>129</v>
      </c>
      <c r="D68" s="168" t="s">
        <v>589</v>
      </c>
      <c r="E68" s="382">
        <v>1</v>
      </c>
      <c r="F68" s="383" t="s">
        <v>631</v>
      </c>
      <c r="G68" s="383" t="s">
        <v>720</v>
      </c>
      <c r="H68" s="172" t="s">
        <v>1</v>
      </c>
      <c r="I68" s="139">
        <v>175</v>
      </c>
      <c r="J68" s="139">
        <v>0</v>
      </c>
      <c r="K68" s="281" t="s">
        <v>590</v>
      </c>
      <c r="L68" s="515" t="s">
        <v>88</v>
      </c>
      <c r="M68" s="515" t="s">
        <v>992</v>
      </c>
      <c r="N68" s="281" t="s">
        <v>1073</v>
      </c>
    </row>
    <row r="69" spans="1:14" ht="24" customHeight="1" x14ac:dyDescent="0.2">
      <c r="A69" s="696"/>
      <c r="B69" s="696"/>
      <c r="C69" s="148"/>
      <c r="D69" s="664" t="s">
        <v>39</v>
      </c>
      <c r="E69" s="664"/>
      <c r="F69" s="664"/>
      <c r="G69" s="664"/>
      <c r="H69" s="697"/>
      <c r="I69" s="63">
        <f>SUM(I58:I68)</f>
        <v>3349.4999999999995</v>
      </c>
      <c r="J69" s="63">
        <f>SUM(J58:J68)</f>
        <v>3139</v>
      </c>
      <c r="K69" s="698"/>
      <c r="L69" s="699"/>
      <c r="M69" s="699"/>
      <c r="N69" s="698"/>
    </row>
    <row r="70" spans="1:14" ht="15" customHeight="1" x14ac:dyDescent="0.2">
      <c r="A70" s="173"/>
      <c r="B70" s="173"/>
      <c r="C70" s="173"/>
      <c r="D70" s="37"/>
      <c r="E70" s="37"/>
      <c r="F70" s="37"/>
      <c r="G70" s="37"/>
      <c r="H70" s="36" t="s">
        <v>27</v>
      </c>
      <c r="I70" s="41">
        <f>+I62+I66+I67+I68</f>
        <v>410</v>
      </c>
      <c r="J70" s="41">
        <f>+J62+J66+J67+J68</f>
        <v>202.5</v>
      </c>
      <c r="K70" s="48"/>
      <c r="L70" s="516"/>
      <c r="M70" s="516"/>
      <c r="N70" s="48"/>
    </row>
    <row r="71" spans="1:14" ht="15" customHeight="1" x14ac:dyDescent="0.2">
      <c r="A71" s="49"/>
      <c r="B71" s="50"/>
      <c r="C71" s="173"/>
      <c r="D71" s="37"/>
      <c r="E71" s="37"/>
      <c r="F71" s="37"/>
      <c r="G71" s="37"/>
      <c r="H71" s="36" t="s">
        <v>181</v>
      </c>
      <c r="I71" s="41">
        <f>+I60+I59+I58+I64+I65</f>
        <v>2845.6</v>
      </c>
      <c r="J71" s="41">
        <f>+J60+J59+J58+J64+J65</f>
        <v>2855.1</v>
      </c>
      <c r="K71" s="51"/>
      <c r="L71" s="516"/>
      <c r="M71" s="516"/>
      <c r="N71" s="51"/>
    </row>
    <row r="72" spans="1:14" x14ac:dyDescent="0.2">
      <c r="A72" s="49"/>
      <c r="B72" s="50"/>
      <c r="C72" s="173"/>
      <c r="D72" s="37"/>
      <c r="E72" s="37"/>
      <c r="F72" s="37"/>
      <c r="G72" s="37"/>
      <c r="H72" s="36" t="s">
        <v>28</v>
      </c>
      <c r="I72" s="41">
        <f>+I63+I61</f>
        <v>93.9</v>
      </c>
      <c r="J72" s="41">
        <f>+J63+J61</f>
        <v>81.400000000000006</v>
      </c>
      <c r="K72" s="51"/>
      <c r="L72" s="516"/>
      <c r="M72" s="516"/>
      <c r="N72" s="51"/>
    </row>
    <row r="73" spans="1:14" hidden="1" x14ac:dyDescent="0.2">
      <c r="A73" s="49"/>
      <c r="B73" s="50"/>
      <c r="C73" s="173"/>
      <c r="D73" s="37"/>
      <c r="E73" s="37"/>
      <c r="F73" s="37"/>
      <c r="G73" s="37"/>
      <c r="H73" s="36" t="s">
        <v>139</v>
      </c>
      <c r="I73" s="41"/>
      <c r="J73" s="41"/>
      <c r="K73" s="51"/>
      <c r="L73" s="516"/>
      <c r="M73" s="516"/>
      <c r="N73" s="51"/>
    </row>
    <row r="74" spans="1:14" hidden="1" x14ac:dyDescent="0.2">
      <c r="A74" s="49"/>
      <c r="B74" s="50"/>
      <c r="C74" s="173"/>
      <c r="D74" s="37"/>
      <c r="E74" s="37"/>
      <c r="F74" s="37"/>
      <c r="G74" s="37"/>
      <c r="H74" s="36" t="s">
        <v>401</v>
      </c>
      <c r="I74" s="41"/>
      <c r="J74" s="41"/>
      <c r="K74" s="51"/>
      <c r="L74" s="516"/>
      <c r="M74" s="516"/>
      <c r="N74" s="51"/>
    </row>
    <row r="75" spans="1:14" hidden="1" x14ac:dyDescent="0.2">
      <c r="A75" s="49"/>
      <c r="B75" s="50"/>
      <c r="C75" s="173"/>
      <c r="D75" s="52"/>
      <c r="E75" s="52"/>
      <c r="F75" s="52"/>
      <c r="G75" s="52"/>
      <c r="H75" s="53" t="s">
        <v>29</v>
      </c>
      <c r="I75" s="41"/>
      <c r="J75" s="41"/>
      <c r="K75" s="51"/>
      <c r="L75" s="516"/>
      <c r="M75" s="516"/>
      <c r="N75" s="51"/>
    </row>
    <row r="76" spans="1:14" ht="18.75" customHeight="1" x14ac:dyDescent="0.2">
      <c r="A76" s="835" t="s">
        <v>340</v>
      </c>
      <c r="B76" s="835"/>
      <c r="C76" s="835"/>
      <c r="D76" s="835"/>
      <c r="E76" s="835"/>
      <c r="F76" s="835"/>
      <c r="G76" s="835"/>
      <c r="H76" s="835"/>
      <c r="I76" s="835"/>
      <c r="J76" s="835"/>
      <c r="K76" s="835"/>
      <c r="L76" s="247"/>
      <c r="M76" s="177"/>
      <c r="N76" s="13"/>
    </row>
    <row r="77" spans="1:14" ht="78" customHeight="1" x14ac:dyDescent="0.2">
      <c r="A77" s="173" t="s">
        <v>122</v>
      </c>
      <c r="B77" s="173" t="s">
        <v>126</v>
      </c>
      <c r="C77" s="173" t="s">
        <v>123</v>
      </c>
      <c r="D77" s="172" t="s">
        <v>22</v>
      </c>
      <c r="E77" s="374">
        <v>1</v>
      </c>
      <c r="F77" s="368" t="s">
        <v>838</v>
      </c>
      <c r="G77" s="367" t="s">
        <v>635</v>
      </c>
      <c r="H77" s="172" t="s">
        <v>1</v>
      </c>
      <c r="I77" s="174">
        <v>50</v>
      </c>
      <c r="J77" s="174">
        <v>31.4</v>
      </c>
      <c r="K77" s="118" t="s">
        <v>44</v>
      </c>
      <c r="L77" s="175">
        <v>6</v>
      </c>
      <c r="M77" s="175">
        <v>5</v>
      </c>
      <c r="N77" s="118" t="s">
        <v>1169</v>
      </c>
    </row>
    <row r="78" spans="1:14" ht="31.5" customHeight="1" x14ac:dyDescent="0.2">
      <c r="A78" s="759" t="s">
        <v>122</v>
      </c>
      <c r="B78" s="759" t="s">
        <v>126</v>
      </c>
      <c r="C78" s="759" t="s">
        <v>124</v>
      </c>
      <c r="D78" s="836" t="s">
        <v>259</v>
      </c>
      <c r="E78" s="781">
        <v>1</v>
      </c>
      <c r="F78" s="784" t="s">
        <v>838</v>
      </c>
      <c r="G78" s="851" t="s">
        <v>635</v>
      </c>
      <c r="H78" s="172" t="s">
        <v>1</v>
      </c>
      <c r="I78" s="139">
        <v>0</v>
      </c>
      <c r="J78" s="139">
        <v>0</v>
      </c>
      <c r="K78" s="836" t="s">
        <v>260</v>
      </c>
      <c r="L78" s="982" t="s">
        <v>859</v>
      </c>
      <c r="M78" s="982">
        <v>1680</v>
      </c>
      <c r="N78" s="836" t="s">
        <v>1067</v>
      </c>
    </row>
    <row r="79" spans="1:14" ht="23.25" customHeight="1" x14ac:dyDescent="0.2">
      <c r="A79" s="761"/>
      <c r="B79" s="761"/>
      <c r="C79" s="761"/>
      <c r="D79" s="837"/>
      <c r="E79" s="783"/>
      <c r="F79" s="786"/>
      <c r="G79" s="852"/>
      <c r="H79" s="172" t="s">
        <v>12</v>
      </c>
      <c r="I79" s="139">
        <v>150</v>
      </c>
      <c r="J79" s="139">
        <v>140.19999999999999</v>
      </c>
      <c r="K79" s="837"/>
      <c r="L79" s="983"/>
      <c r="M79" s="983"/>
      <c r="N79" s="837"/>
    </row>
    <row r="80" spans="1:14" ht="41.25" customHeight="1" x14ac:dyDescent="0.2">
      <c r="A80" s="173" t="s">
        <v>122</v>
      </c>
      <c r="B80" s="173" t="s">
        <v>126</v>
      </c>
      <c r="C80" s="173" t="s">
        <v>125</v>
      </c>
      <c r="D80" s="172" t="s">
        <v>232</v>
      </c>
      <c r="E80" s="374">
        <v>1</v>
      </c>
      <c r="F80" s="369" t="s">
        <v>839</v>
      </c>
      <c r="G80" s="367" t="s">
        <v>669</v>
      </c>
      <c r="H80" s="172" t="s">
        <v>1</v>
      </c>
      <c r="I80" s="139">
        <v>40</v>
      </c>
      <c r="J80" s="139">
        <v>36.4</v>
      </c>
      <c r="K80" s="118" t="s">
        <v>478</v>
      </c>
      <c r="L80" s="175">
        <v>2</v>
      </c>
      <c r="M80" s="175">
        <v>2</v>
      </c>
      <c r="N80" s="118" t="s">
        <v>1079</v>
      </c>
    </row>
    <row r="81" spans="1:14" ht="17.25" customHeight="1" x14ac:dyDescent="0.2">
      <c r="A81" s="700"/>
      <c r="B81" s="700"/>
      <c r="C81" s="701"/>
      <c r="D81" s="702" t="s">
        <v>41</v>
      </c>
      <c r="E81" s="702"/>
      <c r="F81" s="702"/>
      <c r="G81" s="702"/>
      <c r="H81" s="703"/>
      <c r="I81" s="87">
        <f>SUM(I77:I80)</f>
        <v>240</v>
      </c>
      <c r="J81" s="87">
        <f>SUM(J77:J80)</f>
        <v>208</v>
      </c>
      <c r="K81" s="257"/>
      <c r="L81" s="517"/>
      <c r="M81" s="517"/>
      <c r="N81" s="257"/>
    </row>
    <row r="82" spans="1:14" x14ac:dyDescent="0.2">
      <c r="A82" s="31"/>
      <c r="B82" s="32"/>
      <c r="C82" s="178"/>
      <c r="D82" s="27"/>
      <c r="E82" s="27"/>
      <c r="F82" s="27"/>
      <c r="G82" s="27"/>
      <c r="H82" s="23" t="s">
        <v>27</v>
      </c>
      <c r="I82" s="41">
        <f>+I80+I78+I77</f>
        <v>90</v>
      </c>
      <c r="J82" s="41">
        <f>+J80+J78+J77</f>
        <v>67.8</v>
      </c>
      <c r="K82" s="257"/>
      <c r="L82" s="517"/>
      <c r="M82" s="517"/>
      <c r="N82" s="257"/>
    </row>
    <row r="83" spans="1:14" hidden="1" x14ac:dyDescent="0.2">
      <c r="A83" s="31"/>
      <c r="B83" s="32"/>
      <c r="C83" s="178"/>
      <c r="D83" s="27"/>
      <c r="E83" s="27"/>
      <c r="F83" s="27"/>
      <c r="G83" s="27"/>
      <c r="H83" s="23" t="s">
        <v>28</v>
      </c>
      <c r="I83" s="41"/>
      <c r="J83" s="41"/>
      <c r="K83" s="257"/>
      <c r="L83" s="518"/>
      <c r="M83" s="518"/>
      <c r="N83" s="257"/>
    </row>
    <row r="84" spans="1:14" hidden="1" x14ac:dyDescent="0.2">
      <c r="A84" s="31"/>
      <c r="B84" s="32"/>
      <c r="C84" s="178"/>
      <c r="D84" s="27"/>
      <c r="E84" s="27"/>
      <c r="F84" s="27"/>
      <c r="G84" s="27"/>
      <c r="H84" s="23" t="s">
        <v>139</v>
      </c>
      <c r="I84" s="41"/>
      <c r="J84" s="41"/>
      <c r="K84" s="257"/>
      <c r="L84" s="518"/>
      <c r="M84" s="518"/>
      <c r="N84" s="257"/>
    </row>
    <row r="85" spans="1:14" hidden="1" x14ac:dyDescent="0.2">
      <c r="A85" s="31"/>
      <c r="B85" s="32"/>
      <c r="C85" s="178"/>
      <c r="D85" s="27"/>
      <c r="E85" s="27"/>
      <c r="F85" s="27"/>
      <c r="G85" s="27"/>
      <c r="H85" s="23" t="s">
        <v>369</v>
      </c>
      <c r="I85" s="41">
        <v>0</v>
      </c>
      <c r="J85" s="41">
        <v>0</v>
      </c>
      <c r="K85" s="257"/>
      <c r="L85" s="518"/>
      <c r="M85" s="518"/>
      <c r="N85" s="257"/>
    </row>
    <row r="86" spans="1:14" x14ac:dyDescent="0.2">
      <c r="A86" s="31"/>
      <c r="B86" s="32"/>
      <c r="C86" s="178"/>
      <c r="D86" s="27"/>
      <c r="E86" s="27"/>
      <c r="F86" s="27"/>
      <c r="G86" s="27"/>
      <c r="H86" s="36" t="s">
        <v>181</v>
      </c>
      <c r="I86" s="41">
        <f>+I79</f>
        <v>150</v>
      </c>
      <c r="J86" s="41">
        <f>+J79</f>
        <v>140.19999999999999</v>
      </c>
      <c r="K86" s="257"/>
      <c r="L86" s="518"/>
      <c r="M86" s="518"/>
      <c r="N86" s="257"/>
    </row>
    <row r="87" spans="1:14" hidden="1" x14ac:dyDescent="0.2">
      <c r="A87" s="31"/>
      <c r="B87" s="32"/>
      <c r="C87" s="178"/>
      <c r="D87" s="27"/>
      <c r="E87" s="27"/>
      <c r="F87" s="27"/>
      <c r="G87" s="27"/>
      <c r="H87" s="23" t="s">
        <v>29</v>
      </c>
      <c r="I87" s="41"/>
      <c r="J87" s="41"/>
      <c r="K87" s="257"/>
      <c r="L87" s="518"/>
      <c r="M87" s="518"/>
      <c r="N87" s="257"/>
    </row>
    <row r="88" spans="1:14" ht="21" customHeight="1" x14ac:dyDescent="0.2">
      <c r="A88" s="31"/>
      <c r="B88" s="32"/>
      <c r="C88" s="178"/>
      <c r="D88" s="35" t="s">
        <v>135</v>
      </c>
      <c r="E88" s="35"/>
      <c r="F88" s="35"/>
      <c r="G88" s="35"/>
      <c r="H88" s="33"/>
      <c r="I88" s="63">
        <f>+I81+I69+I51+I40+I18</f>
        <v>5361.0999999999995</v>
      </c>
      <c r="J88" s="63">
        <f>+J81+J69+J51+J40+J18</f>
        <v>4199.2999999999993</v>
      </c>
      <c r="K88" s="257"/>
      <c r="L88" s="519"/>
      <c r="M88" s="519"/>
      <c r="N88" s="257"/>
    </row>
    <row r="89" spans="1:14" ht="21.75" customHeight="1" x14ac:dyDescent="0.2">
      <c r="A89" s="999" t="s">
        <v>118</v>
      </c>
      <c r="B89" s="999"/>
      <c r="C89" s="999"/>
      <c r="D89" s="999"/>
      <c r="E89" s="999"/>
      <c r="F89" s="999"/>
      <c r="G89" s="999"/>
      <c r="H89" s="999"/>
      <c r="I89" s="155">
        <f t="shared" ref="I89:J89" si="0">+I88</f>
        <v>5361.0999999999995</v>
      </c>
      <c r="J89" s="155">
        <f t="shared" si="0"/>
        <v>4199.2999999999993</v>
      </c>
      <c r="K89" s="257"/>
      <c r="L89" s="520"/>
      <c r="M89" s="520"/>
      <c r="N89" s="257"/>
    </row>
    <row r="90" spans="1:14" ht="15.75" customHeight="1" x14ac:dyDescent="0.2">
      <c r="A90" s="818" t="s">
        <v>136</v>
      </c>
      <c r="B90" s="819"/>
      <c r="C90" s="819"/>
      <c r="D90" s="819"/>
      <c r="E90" s="819"/>
      <c r="F90" s="819"/>
      <c r="G90" s="819"/>
      <c r="H90" s="820"/>
      <c r="I90" s="527">
        <f>+I89-I91-I98</f>
        <v>-3.694822225952521E-13</v>
      </c>
      <c r="J90" s="527">
        <f>+J89-J91-J98</f>
        <v>-7.3896444519050419E-13</v>
      </c>
      <c r="K90" s="257"/>
      <c r="L90" s="520"/>
      <c r="M90" s="520"/>
      <c r="N90" s="257"/>
    </row>
    <row r="91" spans="1:14" ht="21.75" customHeight="1" x14ac:dyDescent="0.2">
      <c r="A91" s="996" t="s">
        <v>15</v>
      </c>
      <c r="B91" s="997"/>
      <c r="C91" s="997"/>
      <c r="D91" s="997"/>
      <c r="E91" s="997"/>
      <c r="F91" s="997"/>
      <c r="G91" s="997"/>
      <c r="H91" s="998"/>
      <c r="I91" s="156">
        <f t="shared" ref="I91:J91" si="1">SUM(I92:I97)</f>
        <v>5192.2</v>
      </c>
      <c r="J91" s="156">
        <f t="shared" si="1"/>
        <v>4072</v>
      </c>
      <c r="K91" s="257"/>
      <c r="L91" s="520"/>
      <c r="M91" s="520"/>
      <c r="N91" s="257"/>
    </row>
    <row r="92" spans="1:14" ht="18.75" customHeight="1" x14ac:dyDescent="0.2">
      <c r="A92" s="821" t="s">
        <v>93</v>
      </c>
      <c r="B92" s="822"/>
      <c r="C92" s="822"/>
      <c r="D92" s="822"/>
      <c r="E92" s="822"/>
      <c r="F92" s="822"/>
      <c r="G92" s="822"/>
      <c r="H92" s="823"/>
      <c r="I92" s="78">
        <f>+I82+I70+I52+I41+I19</f>
        <v>1644.6</v>
      </c>
      <c r="J92" s="78">
        <f>+J82+J70+J52+J41+J19</f>
        <v>674.90000000000009</v>
      </c>
      <c r="K92" s="729">
        <f>+J92+J94</f>
        <v>716.7</v>
      </c>
      <c r="L92" s="520"/>
      <c r="M92" s="520"/>
      <c r="N92" s="257"/>
    </row>
    <row r="93" spans="1:14" ht="15" customHeight="1" x14ac:dyDescent="0.2">
      <c r="A93" s="821" t="s">
        <v>145</v>
      </c>
      <c r="B93" s="822"/>
      <c r="C93" s="822"/>
      <c r="D93" s="822"/>
      <c r="E93" s="822"/>
      <c r="F93" s="822"/>
      <c r="G93" s="822"/>
      <c r="H93" s="823"/>
      <c r="I93" s="79"/>
      <c r="J93" s="79"/>
      <c r="K93" s="257"/>
      <c r="L93" s="520"/>
      <c r="M93" s="520"/>
      <c r="N93" s="257"/>
    </row>
    <row r="94" spans="1:14" x14ac:dyDescent="0.2">
      <c r="A94" s="821" t="s">
        <v>94</v>
      </c>
      <c r="B94" s="822"/>
      <c r="C94" s="822"/>
      <c r="D94" s="822"/>
      <c r="E94" s="822"/>
      <c r="F94" s="822"/>
      <c r="G94" s="822"/>
      <c r="H94" s="823"/>
      <c r="I94" s="79">
        <f>+I45</f>
        <v>192</v>
      </c>
      <c r="J94" s="79">
        <f>+J45</f>
        <v>41.8</v>
      </c>
      <c r="K94" s="257"/>
      <c r="L94" s="520"/>
      <c r="M94" s="520"/>
      <c r="N94" s="257"/>
    </row>
    <row r="95" spans="1:14" x14ac:dyDescent="0.2">
      <c r="A95" s="821" t="s">
        <v>95</v>
      </c>
      <c r="B95" s="822"/>
      <c r="C95" s="822"/>
      <c r="D95" s="822"/>
      <c r="E95" s="822"/>
      <c r="F95" s="822"/>
      <c r="G95" s="822"/>
      <c r="H95" s="823"/>
      <c r="I95" s="79"/>
      <c r="J95" s="79"/>
      <c r="K95" s="257"/>
      <c r="L95" s="520"/>
      <c r="M95" s="520"/>
      <c r="N95" s="257"/>
    </row>
    <row r="96" spans="1:14" x14ac:dyDescent="0.2">
      <c r="A96" s="821" t="s">
        <v>98</v>
      </c>
      <c r="B96" s="822"/>
      <c r="C96" s="822"/>
      <c r="D96" s="822"/>
      <c r="E96" s="822"/>
      <c r="F96" s="822"/>
      <c r="G96" s="822"/>
      <c r="H96" s="823"/>
      <c r="I96" s="79">
        <f>+I85+I74+I55+I44</f>
        <v>360</v>
      </c>
      <c r="J96" s="79">
        <f>+J85+J74+J55+J44</f>
        <v>360</v>
      </c>
      <c r="K96" s="257"/>
      <c r="L96" s="520"/>
      <c r="M96" s="520"/>
      <c r="N96" s="257"/>
    </row>
    <row r="97" spans="1:14" ht="15.75" customHeight="1" x14ac:dyDescent="0.2">
      <c r="A97" s="821" t="s">
        <v>99</v>
      </c>
      <c r="B97" s="822"/>
      <c r="C97" s="822"/>
      <c r="D97" s="822"/>
      <c r="E97" s="822"/>
      <c r="F97" s="822"/>
      <c r="G97" s="822"/>
      <c r="H97" s="823"/>
      <c r="I97" s="79">
        <f>+I71+I86</f>
        <v>2995.6</v>
      </c>
      <c r="J97" s="79">
        <f>+J71+J86</f>
        <v>2995.2999999999997</v>
      </c>
      <c r="K97" s="257"/>
      <c r="L97" s="520"/>
      <c r="M97" s="520"/>
      <c r="N97" s="257"/>
    </row>
    <row r="98" spans="1:14" ht="14.25" x14ac:dyDescent="0.2">
      <c r="A98" s="993" t="s">
        <v>14</v>
      </c>
      <c r="B98" s="994"/>
      <c r="C98" s="994"/>
      <c r="D98" s="994"/>
      <c r="E98" s="994"/>
      <c r="F98" s="994"/>
      <c r="G98" s="994"/>
      <c r="H98" s="995"/>
      <c r="I98" s="156">
        <f t="shared" ref="I98:J98" si="2">SUM(I99:I102)</f>
        <v>168.9</v>
      </c>
      <c r="J98" s="156">
        <f t="shared" si="2"/>
        <v>127.30000000000001</v>
      </c>
      <c r="K98" s="257"/>
      <c r="L98" s="520"/>
      <c r="M98" s="520"/>
      <c r="N98" s="257"/>
    </row>
    <row r="99" spans="1:14" x14ac:dyDescent="0.2">
      <c r="A99" s="821" t="s">
        <v>96</v>
      </c>
      <c r="B99" s="822"/>
      <c r="C99" s="822"/>
      <c r="D99" s="822"/>
      <c r="E99" s="822"/>
      <c r="F99" s="822"/>
      <c r="G99" s="822"/>
      <c r="H99" s="823"/>
      <c r="I99" s="79">
        <f>+I83+I72+I53+I42</f>
        <v>168.9</v>
      </c>
      <c r="J99" s="79">
        <f>+J83+J72+J53+J42</f>
        <v>127.30000000000001</v>
      </c>
      <c r="K99" s="257"/>
      <c r="L99" s="520"/>
      <c r="M99" s="520"/>
      <c r="N99" s="257"/>
    </row>
    <row r="100" spans="1:14" x14ac:dyDescent="0.2">
      <c r="A100" s="821" t="s">
        <v>97</v>
      </c>
      <c r="B100" s="822"/>
      <c r="C100" s="822"/>
      <c r="D100" s="822"/>
      <c r="E100" s="822"/>
      <c r="F100" s="822"/>
      <c r="G100" s="822"/>
      <c r="H100" s="823"/>
      <c r="I100" s="79">
        <f>+I84+I73+I54+I46</f>
        <v>0</v>
      </c>
      <c r="J100" s="79">
        <f>+J84+J73+J54+J46</f>
        <v>0</v>
      </c>
      <c r="K100" s="257"/>
      <c r="L100" s="520"/>
      <c r="M100" s="520"/>
      <c r="N100" s="257"/>
    </row>
    <row r="101" spans="1:14" ht="13.5" customHeight="1" x14ac:dyDescent="0.2">
      <c r="A101" s="821" t="s">
        <v>100</v>
      </c>
      <c r="B101" s="822"/>
      <c r="C101" s="822"/>
      <c r="D101" s="822"/>
      <c r="E101" s="822"/>
      <c r="F101" s="822"/>
      <c r="G101" s="822"/>
      <c r="H101" s="823"/>
      <c r="I101" s="79">
        <f>+I87+I75+I56+I43</f>
        <v>0</v>
      </c>
      <c r="J101" s="79">
        <f>+J87+J75+J56+J43</f>
        <v>0</v>
      </c>
      <c r="K101" s="257"/>
      <c r="L101" s="520"/>
      <c r="M101" s="520"/>
      <c r="N101" s="257"/>
    </row>
    <row r="102" spans="1:14" x14ac:dyDescent="0.2">
      <c r="A102" s="821" t="s">
        <v>101</v>
      </c>
      <c r="B102" s="822"/>
      <c r="C102" s="822"/>
      <c r="D102" s="822"/>
      <c r="E102" s="822"/>
      <c r="F102" s="822"/>
      <c r="G102" s="822"/>
      <c r="H102" s="823"/>
      <c r="I102" s="39"/>
      <c r="J102" s="39"/>
      <c r="K102" s="257"/>
      <c r="L102" s="521"/>
      <c r="M102" s="521"/>
      <c r="N102" s="257"/>
    </row>
  </sheetData>
  <autoFilter ref="A7:L102" xr:uid="{00000000-0009-0000-0000-000008000000}"/>
  <mergeCells count="140">
    <mergeCell ref="N78:N79"/>
    <mergeCell ref="K3:N3"/>
    <mergeCell ref="L4:L7"/>
    <mergeCell ref="M4:M7"/>
    <mergeCell ref="N4:N7"/>
    <mergeCell ref="N13:N15"/>
    <mergeCell ref="N23:N24"/>
    <mergeCell ref="N26:N27"/>
    <mergeCell ref="N31:N32"/>
    <mergeCell ref="N33:N34"/>
    <mergeCell ref="N49:N50"/>
    <mergeCell ref="N60:N61"/>
    <mergeCell ref="M13:M15"/>
    <mergeCell ref="M23:M24"/>
    <mergeCell ref="M26:M27"/>
    <mergeCell ref="M31:M32"/>
    <mergeCell ref="M33:M34"/>
    <mergeCell ref="M49:M50"/>
    <mergeCell ref="M60:M61"/>
    <mergeCell ref="M78:M79"/>
    <mergeCell ref="L13:L15"/>
    <mergeCell ref="L78:L79"/>
    <mergeCell ref="L60:L61"/>
    <mergeCell ref="K78:K79"/>
    <mergeCell ref="B13:B15"/>
    <mergeCell ref="D62:D65"/>
    <mergeCell ref="C62:C65"/>
    <mergeCell ref="B62:B65"/>
    <mergeCell ref="A62:A65"/>
    <mergeCell ref="K2:L2"/>
    <mergeCell ref="H3:H7"/>
    <mergeCell ref="A21:K21"/>
    <mergeCell ref="A8:K8"/>
    <mergeCell ref="F3:F7"/>
    <mergeCell ref="D3:D7"/>
    <mergeCell ref="A3:A7"/>
    <mergeCell ref="C3:C7"/>
    <mergeCell ref="A10:L10"/>
    <mergeCell ref="C18:H18"/>
    <mergeCell ref="I3:I7"/>
    <mergeCell ref="K4:K7"/>
    <mergeCell ref="B3:B7"/>
    <mergeCell ref="A9:K9"/>
    <mergeCell ref="E3:E7"/>
    <mergeCell ref="G3:G7"/>
    <mergeCell ref="G13:G15"/>
    <mergeCell ref="L49:L50"/>
    <mergeCell ref="A13:A15"/>
    <mergeCell ref="D78:D79"/>
    <mergeCell ref="K62:K64"/>
    <mergeCell ref="A76:K76"/>
    <mergeCell ref="A23:A24"/>
    <mergeCell ref="K23:K24"/>
    <mergeCell ref="E26:E27"/>
    <mergeCell ref="F26:F27"/>
    <mergeCell ref="K60:K61"/>
    <mergeCell ref="E62:E63"/>
    <mergeCell ref="F62:F63"/>
    <mergeCell ref="G62:G63"/>
    <mergeCell ref="K33:K34"/>
    <mergeCell ref="B33:B34"/>
    <mergeCell ref="A33:A34"/>
    <mergeCell ref="C49:C50"/>
    <mergeCell ref="C40:H40"/>
    <mergeCell ref="F60:F61"/>
    <mergeCell ref="E60:E61"/>
    <mergeCell ref="K49:K50"/>
    <mergeCell ref="B23:B24"/>
    <mergeCell ref="A49:A50"/>
    <mergeCell ref="A60:A61"/>
    <mergeCell ref="F49:F50"/>
    <mergeCell ref="A91:H91"/>
    <mergeCell ref="A89:H89"/>
    <mergeCell ref="A90:H90"/>
    <mergeCell ref="F78:F79"/>
    <mergeCell ref="G78:G79"/>
    <mergeCell ref="E78:E79"/>
    <mergeCell ref="A26:A27"/>
    <mergeCell ref="E31:E32"/>
    <mergeCell ref="F31:F32"/>
    <mergeCell ref="D31:D32"/>
    <mergeCell ref="C31:C32"/>
    <mergeCell ref="C78:C79"/>
    <mergeCell ref="B78:B79"/>
    <mergeCell ref="A78:A79"/>
    <mergeCell ref="D49:D50"/>
    <mergeCell ref="D33:D34"/>
    <mergeCell ref="C33:C34"/>
    <mergeCell ref="B49:B50"/>
    <mergeCell ref="A47:K47"/>
    <mergeCell ref="G60:G61"/>
    <mergeCell ref="A57:K57"/>
    <mergeCell ref="C60:C61"/>
    <mergeCell ref="B60:B61"/>
    <mergeCell ref="D60:D61"/>
    <mergeCell ref="A102:H102"/>
    <mergeCell ref="A92:H92"/>
    <mergeCell ref="A93:H93"/>
    <mergeCell ref="A100:H100"/>
    <mergeCell ref="A99:H99"/>
    <mergeCell ref="A98:H98"/>
    <mergeCell ref="A101:H101"/>
    <mergeCell ref="A97:H97"/>
    <mergeCell ref="A96:H96"/>
    <mergeCell ref="A95:H95"/>
    <mergeCell ref="A94:H94"/>
    <mergeCell ref="H1:L1"/>
    <mergeCell ref="G33:G34"/>
    <mergeCell ref="C13:C15"/>
    <mergeCell ref="D13:D15"/>
    <mergeCell ref="L23:L24"/>
    <mergeCell ref="G23:G24"/>
    <mergeCell ref="F23:F24"/>
    <mergeCell ref="E23:E24"/>
    <mergeCell ref="D23:D24"/>
    <mergeCell ref="C23:C24"/>
    <mergeCell ref="J3:J7"/>
    <mergeCell ref="J13:J15"/>
    <mergeCell ref="I13:I15"/>
    <mergeCell ref="K13:K15"/>
    <mergeCell ref="H13:H15"/>
    <mergeCell ref="L33:L34"/>
    <mergeCell ref="G26:G27"/>
    <mergeCell ref="E33:E34"/>
    <mergeCell ref="F33:F34"/>
    <mergeCell ref="L62:L64"/>
    <mergeCell ref="M62:M64"/>
    <mergeCell ref="N62:N63"/>
    <mergeCell ref="G49:G50"/>
    <mergeCell ref="D26:D27"/>
    <mergeCell ref="L26:L27"/>
    <mergeCell ref="B31:B32"/>
    <mergeCell ref="A31:A32"/>
    <mergeCell ref="D51:H51"/>
    <mergeCell ref="K31:K32"/>
    <mergeCell ref="L31:L32"/>
    <mergeCell ref="K26:K27"/>
    <mergeCell ref="C26:C27"/>
    <mergeCell ref="G31:G32"/>
    <mergeCell ref="B26:B27"/>
  </mergeCells>
  <phoneticPr fontId="15" type="noConversion"/>
  <pageMargins left="0.19685039370078741" right="0.19685039370078741" top="0.51181102362204722" bottom="0.19685039370078741" header="0" footer="0"/>
  <pageSetup paperSize="9" scale="59"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59999389629810485"/>
    <pageSetUpPr fitToPage="1"/>
  </sheetPr>
  <dimension ref="A1:O84"/>
  <sheetViews>
    <sheetView topLeftCell="C1" zoomScale="70" zoomScaleNormal="70" workbookViewId="0">
      <pane ySplit="7" topLeftCell="A32" activePane="bottomLeft" state="frozen"/>
      <selection activeCell="B16" sqref="B11:J23"/>
      <selection pane="bottomLeft" activeCell="K42" sqref="K42:K43"/>
    </sheetView>
  </sheetViews>
  <sheetFormatPr defaultColWidth="9.140625" defaultRowHeight="12.75" x14ac:dyDescent="0.2"/>
  <cols>
    <col min="1" max="1" width="3.140625" style="338" customWidth="1"/>
    <col min="2" max="2" width="3.5703125" style="338" customWidth="1"/>
    <col min="3" max="3" width="4" style="338" customWidth="1"/>
    <col min="4" max="4" width="39.140625" style="342" customWidth="1"/>
    <col min="5" max="5" width="6.42578125" style="342" hidden="1" customWidth="1"/>
    <col min="6" max="6" width="43.85546875" style="342" hidden="1" customWidth="1"/>
    <col min="7" max="7" width="33.28515625" style="730" hidden="1" customWidth="1"/>
    <col min="8" max="8" width="7" style="635" customWidth="1"/>
    <col min="9" max="10" width="13.140625" style="445" customWidth="1"/>
    <col min="11" max="11" width="29.28515625" style="319" customWidth="1"/>
    <col min="12" max="13" width="5.7109375" style="338" customWidth="1"/>
    <col min="14" max="14" width="44.85546875" style="319" customWidth="1"/>
    <col min="15" max="16384" width="9.140625" style="94"/>
  </cols>
  <sheetData>
    <row r="1" spans="1:15" ht="82.5" hidden="1" customHeight="1" x14ac:dyDescent="0.2">
      <c r="H1" s="840" t="s">
        <v>893</v>
      </c>
      <c r="I1" s="840"/>
      <c r="J1" s="840"/>
      <c r="K1" s="840"/>
      <c r="L1" s="840"/>
      <c r="M1" s="94"/>
      <c r="N1" s="94"/>
    </row>
    <row r="2" spans="1:15" ht="15" hidden="1" customHeight="1" x14ac:dyDescent="0.2">
      <c r="A2" s="343"/>
      <c r="B2" s="343"/>
      <c r="C2" s="343"/>
      <c r="D2" s="344"/>
      <c r="E2" s="344"/>
      <c r="F2" s="344"/>
      <c r="G2" s="731"/>
      <c r="H2" s="634"/>
      <c r="I2" s="446"/>
      <c r="J2" s="446"/>
      <c r="K2" s="968"/>
      <c r="L2" s="968"/>
      <c r="M2" s="94"/>
      <c r="N2" s="94"/>
    </row>
    <row r="3" spans="1:15" ht="27" customHeight="1" x14ac:dyDescent="0.2">
      <c r="A3" s="805" t="s">
        <v>111</v>
      </c>
      <c r="B3" s="805" t="s">
        <v>112</v>
      </c>
      <c r="C3" s="805" t="s">
        <v>113</v>
      </c>
      <c r="D3" s="807" t="s">
        <v>114</v>
      </c>
      <c r="E3" s="809" t="s">
        <v>621</v>
      </c>
      <c r="F3" s="808" t="s">
        <v>622</v>
      </c>
      <c r="G3" s="1048" t="s">
        <v>623</v>
      </c>
      <c r="H3" s="805" t="s">
        <v>110</v>
      </c>
      <c r="I3" s="804" t="s">
        <v>625</v>
      </c>
      <c r="J3" s="800" t="s">
        <v>1092</v>
      </c>
      <c r="K3" s="801" t="s">
        <v>624</v>
      </c>
      <c r="L3" s="802"/>
      <c r="M3" s="802"/>
      <c r="N3" s="803"/>
    </row>
    <row r="4" spans="1:15" ht="14.25" hidden="1" customHeight="1" x14ac:dyDescent="0.2">
      <c r="A4" s="805"/>
      <c r="B4" s="805"/>
      <c r="C4" s="805"/>
      <c r="D4" s="807"/>
      <c r="E4" s="809"/>
      <c r="F4" s="808"/>
      <c r="G4" s="1048"/>
      <c r="H4" s="805"/>
      <c r="I4" s="804"/>
      <c r="J4" s="800"/>
      <c r="K4" s="800" t="s">
        <v>115</v>
      </c>
      <c r="L4" s="874" t="s">
        <v>896</v>
      </c>
      <c r="M4" s="814" t="s">
        <v>897</v>
      </c>
      <c r="N4" s="813" t="s">
        <v>898</v>
      </c>
    </row>
    <row r="5" spans="1:15" ht="21.75" customHeight="1" x14ac:dyDescent="0.2">
      <c r="A5" s="805"/>
      <c r="B5" s="805"/>
      <c r="C5" s="805"/>
      <c r="D5" s="807"/>
      <c r="E5" s="809"/>
      <c r="F5" s="808"/>
      <c r="G5" s="1048"/>
      <c r="H5" s="805"/>
      <c r="I5" s="804"/>
      <c r="J5" s="800"/>
      <c r="K5" s="800"/>
      <c r="L5" s="874"/>
      <c r="M5" s="814"/>
      <c r="N5" s="813"/>
    </row>
    <row r="6" spans="1:15" ht="83.25" customHeight="1" x14ac:dyDescent="0.2">
      <c r="A6" s="805"/>
      <c r="B6" s="805"/>
      <c r="C6" s="805"/>
      <c r="D6" s="807"/>
      <c r="E6" s="809"/>
      <c r="F6" s="808"/>
      <c r="G6" s="1048"/>
      <c r="H6" s="805"/>
      <c r="I6" s="804"/>
      <c r="J6" s="800"/>
      <c r="K6" s="800"/>
      <c r="L6" s="874"/>
      <c r="M6" s="814"/>
      <c r="N6" s="813"/>
    </row>
    <row r="7" spans="1:15" ht="24.75" customHeight="1" x14ac:dyDescent="0.2">
      <c r="A7" s="805"/>
      <c r="B7" s="805"/>
      <c r="C7" s="805"/>
      <c r="D7" s="807"/>
      <c r="E7" s="809"/>
      <c r="F7" s="808"/>
      <c r="G7" s="1048"/>
      <c r="H7" s="805"/>
      <c r="I7" s="804"/>
      <c r="J7" s="800"/>
      <c r="K7" s="800"/>
      <c r="L7" s="874"/>
      <c r="M7" s="814"/>
      <c r="N7" s="813"/>
    </row>
    <row r="8" spans="1:15" ht="23.25" customHeight="1" x14ac:dyDescent="0.2">
      <c r="A8" s="1049" t="s">
        <v>212</v>
      </c>
      <c r="B8" s="1049"/>
      <c r="C8" s="1049"/>
      <c r="D8" s="1049"/>
      <c r="E8" s="1049"/>
      <c r="F8" s="1049"/>
      <c r="G8" s="1049"/>
      <c r="H8" s="1049"/>
      <c r="I8" s="1049"/>
      <c r="J8" s="1049"/>
      <c r="K8" s="1049"/>
      <c r="L8" s="321"/>
      <c r="M8" s="321"/>
      <c r="N8" s="736"/>
    </row>
    <row r="9" spans="1:15" ht="18" customHeight="1" x14ac:dyDescent="0.2">
      <c r="A9" s="345" t="s">
        <v>122</v>
      </c>
      <c r="B9" s="1041" t="s">
        <v>69</v>
      </c>
      <c r="C9" s="1041"/>
      <c r="D9" s="1041"/>
      <c r="E9" s="1041"/>
      <c r="F9" s="1041"/>
      <c r="G9" s="1041"/>
      <c r="H9" s="1041"/>
      <c r="I9" s="1041"/>
      <c r="J9" s="1041"/>
      <c r="K9" s="1041"/>
      <c r="L9" s="347"/>
      <c r="M9" s="347"/>
      <c r="N9" s="572"/>
    </row>
    <row r="10" spans="1:15" ht="18" customHeight="1" x14ac:dyDescent="0.2">
      <c r="A10" s="345" t="s">
        <v>122</v>
      </c>
      <c r="B10" s="348" t="s">
        <v>122</v>
      </c>
      <c r="C10" s="1041" t="s">
        <v>70</v>
      </c>
      <c r="D10" s="1041"/>
      <c r="E10" s="1041"/>
      <c r="F10" s="1041"/>
      <c r="G10" s="1041"/>
      <c r="H10" s="1041"/>
      <c r="I10" s="1041"/>
      <c r="J10" s="1041"/>
      <c r="K10" s="1041"/>
      <c r="L10" s="347"/>
      <c r="M10" s="347"/>
      <c r="N10" s="572"/>
    </row>
    <row r="11" spans="1:15" ht="34.5" customHeight="1" x14ac:dyDescent="0.2">
      <c r="A11" s="1037" t="s">
        <v>122</v>
      </c>
      <c r="B11" s="1037" t="s">
        <v>122</v>
      </c>
      <c r="C11" s="1037" t="s">
        <v>122</v>
      </c>
      <c r="D11" s="1036" t="s">
        <v>141</v>
      </c>
      <c r="E11" s="386" t="s">
        <v>155</v>
      </c>
      <c r="F11" s="387" t="s">
        <v>734</v>
      </c>
      <c r="G11" s="1028" t="s">
        <v>735</v>
      </c>
      <c r="H11" s="965" t="s">
        <v>134</v>
      </c>
      <c r="I11" s="969">
        <v>91.3</v>
      </c>
      <c r="J11" s="969">
        <v>61.2</v>
      </c>
      <c r="K11" s="967" t="s">
        <v>186</v>
      </c>
      <c r="L11" s="962">
        <v>5</v>
      </c>
      <c r="M11" s="962">
        <v>5</v>
      </c>
      <c r="N11" s="965" t="s">
        <v>1121</v>
      </c>
      <c r="O11" s="732">
        <f>+J11+J15+J19+J22+J25+J28+J29+J30+J50</f>
        <v>335.9</v>
      </c>
    </row>
    <row r="12" spans="1:15" ht="35.25" customHeight="1" x14ac:dyDescent="0.2">
      <c r="A12" s="1037"/>
      <c r="B12" s="1037"/>
      <c r="C12" s="1037"/>
      <c r="D12" s="1036"/>
      <c r="E12" s="386" t="s">
        <v>88</v>
      </c>
      <c r="F12" s="387" t="s">
        <v>736</v>
      </c>
      <c r="G12" s="1028"/>
      <c r="H12" s="965"/>
      <c r="I12" s="969"/>
      <c r="J12" s="969"/>
      <c r="K12" s="967"/>
      <c r="L12" s="962"/>
      <c r="M12" s="962"/>
      <c r="N12" s="965"/>
    </row>
    <row r="13" spans="1:15" ht="33.75" customHeight="1" x14ac:dyDescent="0.2">
      <c r="A13" s="1037"/>
      <c r="B13" s="1037"/>
      <c r="C13" s="1037"/>
      <c r="D13" s="1036"/>
      <c r="E13" s="386" t="s">
        <v>276</v>
      </c>
      <c r="F13" s="387" t="s">
        <v>738</v>
      </c>
      <c r="G13" s="1028"/>
      <c r="H13" s="965" t="s">
        <v>13</v>
      </c>
      <c r="I13" s="969">
        <v>7.3</v>
      </c>
      <c r="J13" s="969">
        <v>7.2</v>
      </c>
      <c r="K13" s="967"/>
      <c r="L13" s="962"/>
      <c r="M13" s="962"/>
      <c r="N13" s="965"/>
    </row>
    <row r="14" spans="1:15" ht="28.5" customHeight="1" x14ac:dyDescent="0.2">
      <c r="A14" s="1037"/>
      <c r="B14" s="1037"/>
      <c r="C14" s="1037"/>
      <c r="D14" s="1036"/>
      <c r="E14" s="386" t="s">
        <v>737</v>
      </c>
      <c r="F14" s="387" t="s">
        <v>739</v>
      </c>
      <c r="G14" s="1028"/>
      <c r="H14" s="965"/>
      <c r="I14" s="969"/>
      <c r="J14" s="969"/>
      <c r="K14" s="967"/>
      <c r="L14" s="962"/>
      <c r="M14" s="962"/>
      <c r="N14" s="965"/>
    </row>
    <row r="15" spans="1:15" ht="27.75" customHeight="1" x14ac:dyDescent="0.2">
      <c r="A15" s="1037" t="s">
        <v>122</v>
      </c>
      <c r="B15" s="1037" t="s">
        <v>122</v>
      </c>
      <c r="C15" s="1037" t="s">
        <v>123</v>
      </c>
      <c r="D15" s="1036" t="s">
        <v>368</v>
      </c>
      <c r="E15" s="434" t="s">
        <v>155</v>
      </c>
      <c r="F15" s="363" t="s">
        <v>846</v>
      </c>
      <c r="G15" s="1035" t="s">
        <v>735</v>
      </c>
      <c r="H15" s="967" t="s">
        <v>134</v>
      </c>
      <c r="I15" s="969">
        <v>37.200000000000003</v>
      </c>
      <c r="J15" s="969">
        <v>44</v>
      </c>
      <c r="K15" s="967" t="s">
        <v>159</v>
      </c>
      <c r="L15" s="962">
        <v>5</v>
      </c>
      <c r="M15" s="962">
        <v>5</v>
      </c>
      <c r="N15" s="963" t="s">
        <v>1122</v>
      </c>
    </row>
    <row r="16" spans="1:15" ht="33.75" customHeight="1" x14ac:dyDescent="0.2">
      <c r="A16" s="1037"/>
      <c r="B16" s="1037"/>
      <c r="C16" s="1037"/>
      <c r="D16" s="1036"/>
      <c r="E16" s="434" t="s">
        <v>88</v>
      </c>
      <c r="F16" s="363" t="s">
        <v>740</v>
      </c>
      <c r="G16" s="1035"/>
      <c r="H16" s="967"/>
      <c r="I16" s="969"/>
      <c r="J16" s="969"/>
      <c r="K16" s="967"/>
      <c r="L16" s="962"/>
      <c r="M16" s="962"/>
      <c r="N16" s="963"/>
    </row>
    <row r="17" spans="1:14" ht="41.25" customHeight="1" x14ac:dyDescent="0.2">
      <c r="A17" s="1037"/>
      <c r="B17" s="1037"/>
      <c r="C17" s="1037"/>
      <c r="D17" s="1036"/>
      <c r="E17" s="434" t="s">
        <v>276</v>
      </c>
      <c r="F17" s="363" t="s">
        <v>742</v>
      </c>
      <c r="G17" s="1035"/>
      <c r="H17" s="967"/>
      <c r="I17" s="969"/>
      <c r="J17" s="969"/>
      <c r="K17" s="967"/>
      <c r="L17" s="962"/>
      <c r="M17" s="962"/>
      <c r="N17" s="963"/>
    </row>
    <row r="18" spans="1:14" ht="40.5" customHeight="1" x14ac:dyDescent="0.2">
      <c r="A18" s="1037"/>
      <c r="B18" s="1037"/>
      <c r="C18" s="1037"/>
      <c r="D18" s="1036"/>
      <c r="E18" s="386" t="s">
        <v>737</v>
      </c>
      <c r="F18" s="363" t="s">
        <v>741</v>
      </c>
      <c r="G18" s="1035"/>
      <c r="H18" s="967"/>
      <c r="I18" s="969"/>
      <c r="J18" s="969"/>
      <c r="K18" s="967"/>
      <c r="L18" s="962"/>
      <c r="M18" s="962"/>
      <c r="N18" s="963"/>
    </row>
    <row r="19" spans="1:14" ht="29.25" customHeight="1" x14ac:dyDescent="0.2">
      <c r="A19" s="847" t="s">
        <v>122</v>
      </c>
      <c r="B19" s="847" t="s">
        <v>122</v>
      </c>
      <c r="C19" s="847" t="s">
        <v>124</v>
      </c>
      <c r="D19" s="974" t="s">
        <v>353</v>
      </c>
      <c r="E19" s="435" t="s">
        <v>155</v>
      </c>
      <c r="F19" s="363" t="s">
        <v>743</v>
      </c>
      <c r="G19" s="1035" t="s">
        <v>735</v>
      </c>
      <c r="H19" s="775" t="s">
        <v>134</v>
      </c>
      <c r="I19" s="969">
        <v>25.5</v>
      </c>
      <c r="J19" s="969">
        <v>22.8</v>
      </c>
      <c r="K19" s="967" t="s">
        <v>352</v>
      </c>
      <c r="L19" s="962">
        <v>5</v>
      </c>
      <c r="M19" s="962">
        <v>5</v>
      </c>
      <c r="N19" s="967" t="s">
        <v>1011</v>
      </c>
    </row>
    <row r="20" spans="1:14" ht="32.25" customHeight="1" x14ac:dyDescent="0.2">
      <c r="A20" s="847"/>
      <c r="B20" s="847"/>
      <c r="C20" s="847"/>
      <c r="D20" s="974"/>
      <c r="E20" s="435" t="s">
        <v>88</v>
      </c>
      <c r="F20" s="363" t="s">
        <v>744</v>
      </c>
      <c r="G20" s="1035"/>
      <c r="H20" s="775"/>
      <c r="I20" s="969"/>
      <c r="J20" s="969"/>
      <c r="K20" s="967"/>
      <c r="L20" s="962"/>
      <c r="M20" s="962"/>
      <c r="N20" s="967"/>
    </row>
    <row r="21" spans="1:14" ht="19.5" customHeight="1" x14ac:dyDescent="0.2">
      <c r="A21" s="847"/>
      <c r="B21" s="847"/>
      <c r="C21" s="847"/>
      <c r="D21" s="974"/>
      <c r="E21" s="435" t="s">
        <v>276</v>
      </c>
      <c r="F21" s="363" t="s">
        <v>745</v>
      </c>
      <c r="G21" s="1035"/>
      <c r="H21" s="775"/>
      <c r="I21" s="969"/>
      <c r="J21" s="969"/>
      <c r="K21" s="967"/>
      <c r="L21" s="962"/>
      <c r="M21" s="962"/>
      <c r="N21" s="967"/>
    </row>
    <row r="22" spans="1:14" ht="100.5" customHeight="1" x14ac:dyDescent="0.2">
      <c r="A22" s="350" t="s">
        <v>122</v>
      </c>
      <c r="B22" s="350" t="s">
        <v>122</v>
      </c>
      <c r="C22" s="350" t="s">
        <v>125</v>
      </c>
      <c r="D22" s="288" t="s">
        <v>121</v>
      </c>
      <c r="E22" s="434" t="s">
        <v>155</v>
      </c>
      <c r="F22" s="436" t="s">
        <v>746</v>
      </c>
      <c r="G22" s="111" t="s">
        <v>735</v>
      </c>
      <c r="H22" s="330" t="s">
        <v>134</v>
      </c>
      <c r="I22" s="290">
        <v>110.3</v>
      </c>
      <c r="J22" s="290">
        <v>86.3</v>
      </c>
      <c r="K22" s="323" t="s">
        <v>479</v>
      </c>
      <c r="L22" s="324">
        <v>11</v>
      </c>
      <c r="M22" s="324">
        <v>11</v>
      </c>
      <c r="N22" s="652" t="s">
        <v>1012</v>
      </c>
    </row>
    <row r="23" spans="1:14" ht="18" customHeight="1" x14ac:dyDescent="0.2">
      <c r="A23" s="667" t="s">
        <v>122</v>
      </c>
      <c r="B23" s="667" t="s">
        <v>122</v>
      </c>
      <c r="C23" s="1019" t="s">
        <v>157</v>
      </c>
      <c r="D23" s="1019"/>
      <c r="E23" s="1019"/>
      <c r="F23" s="1019"/>
      <c r="G23" s="1019"/>
      <c r="H23" s="1019"/>
      <c r="I23" s="327">
        <f>SUM(I11:I22)</f>
        <v>271.60000000000002</v>
      </c>
      <c r="J23" s="327">
        <f>SUM(J11:J22)</f>
        <v>221.5</v>
      </c>
      <c r="K23" s="668"/>
      <c r="L23" s="669"/>
      <c r="M23" s="669"/>
      <c r="N23" s="668"/>
    </row>
    <row r="24" spans="1:14" s="95" customFormat="1" ht="15.75" customHeight="1" x14ac:dyDescent="0.2">
      <c r="A24" s="345" t="s">
        <v>122</v>
      </c>
      <c r="B24" s="345" t="s">
        <v>123</v>
      </c>
      <c r="C24" s="1054" t="s">
        <v>156</v>
      </c>
      <c r="D24" s="1054"/>
      <c r="E24" s="1054"/>
      <c r="F24" s="1054"/>
      <c r="G24" s="1054"/>
      <c r="H24" s="1054"/>
      <c r="I24" s="447"/>
      <c r="J24" s="447"/>
      <c r="K24" s="346"/>
      <c r="L24" s="322"/>
      <c r="M24" s="322"/>
      <c r="N24" s="346"/>
    </row>
    <row r="25" spans="1:14" ht="60" customHeight="1" x14ac:dyDescent="0.2">
      <c r="A25" s="291" t="s">
        <v>122</v>
      </c>
      <c r="B25" s="291" t="s">
        <v>123</v>
      </c>
      <c r="C25" s="291" t="s">
        <v>122</v>
      </c>
      <c r="D25" s="288" t="s">
        <v>58</v>
      </c>
      <c r="E25" s="434" t="s">
        <v>155</v>
      </c>
      <c r="F25" s="436" t="s">
        <v>747</v>
      </c>
      <c r="G25" s="111" t="s">
        <v>735</v>
      </c>
      <c r="H25" s="141" t="s">
        <v>134</v>
      </c>
      <c r="I25" s="290">
        <v>82.7</v>
      </c>
      <c r="J25" s="290">
        <v>76.3</v>
      </c>
      <c r="K25" s="323" t="s">
        <v>71</v>
      </c>
      <c r="L25" s="324">
        <v>4</v>
      </c>
      <c r="M25" s="324">
        <v>11</v>
      </c>
      <c r="N25" s="649" t="s">
        <v>1013</v>
      </c>
    </row>
    <row r="26" spans="1:14" ht="16.5" customHeight="1" x14ac:dyDescent="0.2">
      <c r="A26" s="667" t="s">
        <v>122</v>
      </c>
      <c r="B26" s="667" t="s">
        <v>123</v>
      </c>
      <c r="C26" s="1019" t="s">
        <v>157</v>
      </c>
      <c r="D26" s="1019"/>
      <c r="E26" s="1019"/>
      <c r="F26" s="1019"/>
      <c r="G26" s="1019"/>
      <c r="H26" s="1019"/>
      <c r="I26" s="448">
        <f t="shared" ref="I26:J26" si="0">+I25</f>
        <v>82.7</v>
      </c>
      <c r="J26" s="448">
        <f t="shared" si="0"/>
        <v>76.3</v>
      </c>
      <c r="K26" s="668"/>
      <c r="L26" s="669"/>
      <c r="M26" s="669"/>
      <c r="N26" s="668"/>
    </row>
    <row r="27" spans="1:14" ht="18.75" customHeight="1" x14ac:dyDescent="0.2">
      <c r="A27" s="345" t="s">
        <v>122</v>
      </c>
      <c r="B27" s="345" t="s">
        <v>124</v>
      </c>
      <c r="C27" s="1038" t="s">
        <v>379</v>
      </c>
      <c r="D27" s="1039"/>
      <c r="E27" s="1039"/>
      <c r="F27" s="1039"/>
      <c r="G27" s="1039"/>
      <c r="H27" s="1039"/>
      <c r="I27" s="1039"/>
      <c r="J27" s="1039"/>
      <c r="K27" s="1040"/>
      <c r="L27" s="328"/>
      <c r="M27" s="328"/>
      <c r="N27" s="94"/>
    </row>
    <row r="28" spans="1:14" ht="94.5" customHeight="1" x14ac:dyDescent="0.2">
      <c r="A28" s="349" t="s">
        <v>122</v>
      </c>
      <c r="B28" s="349" t="s">
        <v>124</v>
      </c>
      <c r="C28" s="349" t="s">
        <v>122</v>
      </c>
      <c r="D28" s="334" t="s">
        <v>387</v>
      </c>
      <c r="E28" s="437" t="s">
        <v>155</v>
      </c>
      <c r="F28" s="438" t="s">
        <v>748</v>
      </c>
      <c r="G28" s="438" t="s">
        <v>735</v>
      </c>
      <c r="H28" s="325" t="s">
        <v>134</v>
      </c>
      <c r="I28" s="290">
        <v>6</v>
      </c>
      <c r="J28" s="290">
        <v>3.4</v>
      </c>
      <c r="K28" s="332" t="s">
        <v>347</v>
      </c>
      <c r="L28" s="315">
        <v>7</v>
      </c>
      <c r="M28" s="315">
        <v>7</v>
      </c>
      <c r="N28" s="188" t="s">
        <v>1016</v>
      </c>
    </row>
    <row r="29" spans="1:14" ht="57" customHeight="1" x14ac:dyDescent="0.2">
      <c r="A29" s="291" t="s">
        <v>122</v>
      </c>
      <c r="B29" s="291" t="s">
        <v>124</v>
      </c>
      <c r="C29" s="291" t="s">
        <v>123</v>
      </c>
      <c r="D29" s="314" t="s">
        <v>142</v>
      </c>
      <c r="E29" s="439" t="s">
        <v>155</v>
      </c>
      <c r="F29" s="220" t="s">
        <v>749</v>
      </c>
      <c r="G29" s="111" t="s">
        <v>735</v>
      </c>
      <c r="H29" s="330" t="s">
        <v>134</v>
      </c>
      <c r="I29" s="449">
        <v>7</v>
      </c>
      <c r="J29" s="449">
        <v>7</v>
      </c>
      <c r="K29" s="323" t="s">
        <v>161</v>
      </c>
      <c r="L29" s="324">
        <v>10</v>
      </c>
      <c r="M29" s="324">
        <v>16</v>
      </c>
      <c r="N29" s="323" t="s">
        <v>1015</v>
      </c>
    </row>
    <row r="30" spans="1:14" ht="57.75" customHeight="1" x14ac:dyDescent="0.2">
      <c r="A30" s="291" t="s">
        <v>122</v>
      </c>
      <c r="B30" s="291" t="s">
        <v>124</v>
      </c>
      <c r="C30" s="291" t="s">
        <v>124</v>
      </c>
      <c r="D30" s="314" t="s">
        <v>371</v>
      </c>
      <c r="E30" s="439" t="s">
        <v>155</v>
      </c>
      <c r="F30" s="220" t="s">
        <v>750</v>
      </c>
      <c r="G30" s="111" t="s">
        <v>735</v>
      </c>
      <c r="H30" s="330" t="s">
        <v>134</v>
      </c>
      <c r="I30" s="449">
        <v>7</v>
      </c>
      <c r="J30" s="449">
        <v>2</v>
      </c>
      <c r="K30" s="323" t="s">
        <v>160</v>
      </c>
      <c r="L30" s="324">
        <v>4</v>
      </c>
      <c r="M30" s="324">
        <v>3</v>
      </c>
      <c r="N30" s="186" t="s">
        <v>1014</v>
      </c>
    </row>
    <row r="31" spans="1:14" x14ac:dyDescent="0.2">
      <c r="A31" s="667" t="s">
        <v>122</v>
      </c>
      <c r="B31" s="667" t="s">
        <v>123</v>
      </c>
      <c r="C31" s="1019" t="s">
        <v>157</v>
      </c>
      <c r="D31" s="1019"/>
      <c r="E31" s="1019"/>
      <c r="F31" s="1019"/>
      <c r="G31" s="1019"/>
      <c r="H31" s="1019"/>
      <c r="I31" s="448">
        <f t="shared" ref="I31:J31" si="1">SUM(I28:I30)</f>
        <v>20</v>
      </c>
      <c r="J31" s="448">
        <f t="shared" si="1"/>
        <v>12.4</v>
      </c>
      <c r="K31" s="668"/>
      <c r="L31" s="669"/>
      <c r="M31" s="669"/>
      <c r="N31" s="668"/>
    </row>
    <row r="32" spans="1:14" ht="16.5" customHeight="1" x14ac:dyDescent="0.2">
      <c r="A32" s="667" t="s">
        <v>122</v>
      </c>
      <c r="B32" s="1019" t="s">
        <v>117</v>
      </c>
      <c r="C32" s="1019"/>
      <c r="D32" s="1019"/>
      <c r="E32" s="1019"/>
      <c r="F32" s="1019"/>
      <c r="G32" s="1019"/>
      <c r="H32" s="1019"/>
      <c r="I32" s="448">
        <f t="shared" ref="I32:J32" si="2">+I31+I26+I23</f>
        <v>374.3</v>
      </c>
      <c r="J32" s="448">
        <f t="shared" si="2"/>
        <v>310.2</v>
      </c>
      <c r="K32" s="668"/>
      <c r="L32" s="669"/>
      <c r="M32" s="669"/>
      <c r="N32" s="668"/>
    </row>
    <row r="33" spans="1:14" ht="18.75" customHeight="1" x14ac:dyDescent="0.2">
      <c r="A33" s="345" t="s">
        <v>123</v>
      </c>
      <c r="B33" s="1041" t="s">
        <v>289</v>
      </c>
      <c r="C33" s="1041"/>
      <c r="D33" s="1041"/>
      <c r="E33" s="1041"/>
      <c r="F33" s="1041"/>
      <c r="G33" s="1041"/>
      <c r="H33" s="1041"/>
      <c r="I33" s="1041"/>
      <c r="J33" s="1041"/>
      <c r="K33" s="1041"/>
      <c r="L33" s="322"/>
      <c r="M33" s="322"/>
      <c r="N33" s="572"/>
    </row>
    <row r="34" spans="1:14" ht="19.5" customHeight="1" x14ac:dyDescent="0.2">
      <c r="A34" s="345" t="s">
        <v>123</v>
      </c>
      <c r="B34" s="345" t="s">
        <v>122</v>
      </c>
      <c r="C34" s="1041" t="s">
        <v>72</v>
      </c>
      <c r="D34" s="1041"/>
      <c r="E34" s="1041"/>
      <c r="F34" s="1041"/>
      <c r="G34" s="1041"/>
      <c r="H34" s="1041"/>
      <c r="I34" s="1041"/>
      <c r="J34" s="1041"/>
      <c r="K34" s="1041"/>
      <c r="L34" s="322"/>
      <c r="M34" s="322"/>
      <c r="N34" s="572"/>
    </row>
    <row r="35" spans="1:14" ht="54.75" customHeight="1" x14ac:dyDescent="0.2">
      <c r="A35" s="291" t="s">
        <v>123</v>
      </c>
      <c r="B35" s="291" t="s">
        <v>122</v>
      </c>
      <c r="C35" s="291" t="s">
        <v>122</v>
      </c>
      <c r="D35" s="288" t="s">
        <v>290</v>
      </c>
      <c r="E35" s="441" t="s">
        <v>155</v>
      </c>
      <c r="F35" s="442" t="s">
        <v>636</v>
      </c>
      <c r="G35" s="443" t="s">
        <v>751</v>
      </c>
      <c r="H35" s="330" t="s">
        <v>1</v>
      </c>
      <c r="I35" s="290">
        <v>1713</v>
      </c>
      <c r="J35" s="290">
        <v>1553.8</v>
      </c>
      <c r="K35" s="661" t="s">
        <v>597</v>
      </c>
      <c r="L35" s="315">
        <v>14</v>
      </c>
      <c r="M35" s="315">
        <v>14.6</v>
      </c>
      <c r="N35" s="963" t="s">
        <v>1037</v>
      </c>
    </row>
    <row r="36" spans="1:14" ht="76.5" customHeight="1" x14ac:dyDescent="0.2">
      <c r="A36" s="291" t="s">
        <v>123</v>
      </c>
      <c r="B36" s="291" t="s">
        <v>122</v>
      </c>
      <c r="C36" s="291" t="s">
        <v>123</v>
      </c>
      <c r="D36" s="289" t="s">
        <v>410</v>
      </c>
      <c r="E36" s="444" t="s">
        <v>155</v>
      </c>
      <c r="F36" s="442" t="s">
        <v>752</v>
      </c>
      <c r="G36" s="443" t="s">
        <v>751</v>
      </c>
      <c r="H36" s="289" t="s">
        <v>1</v>
      </c>
      <c r="I36" s="290">
        <v>120</v>
      </c>
      <c r="J36" s="290">
        <v>120</v>
      </c>
      <c r="K36" s="662"/>
      <c r="L36" s="663"/>
      <c r="M36" s="663"/>
      <c r="N36" s="963"/>
    </row>
    <row r="37" spans="1:14" ht="36" customHeight="1" x14ac:dyDescent="0.2">
      <c r="A37" s="291" t="s">
        <v>123</v>
      </c>
      <c r="B37" s="291" t="s">
        <v>122</v>
      </c>
      <c r="C37" s="291" t="s">
        <v>124</v>
      </c>
      <c r="D37" s="289" t="s">
        <v>252</v>
      </c>
      <c r="E37" s="444" t="s">
        <v>155</v>
      </c>
      <c r="F37" s="442" t="s">
        <v>636</v>
      </c>
      <c r="G37" s="123" t="s">
        <v>753</v>
      </c>
      <c r="H37" s="289" t="s">
        <v>1</v>
      </c>
      <c r="I37" s="290">
        <v>230</v>
      </c>
      <c r="J37" s="290">
        <v>229.9</v>
      </c>
      <c r="K37" s="325" t="s">
        <v>253</v>
      </c>
      <c r="L37" s="324" t="s">
        <v>437</v>
      </c>
      <c r="M37" s="324">
        <v>41.5</v>
      </c>
      <c r="N37" s="146" t="s">
        <v>1087</v>
      </c>
    </row>
    <row r="38" spans="1:14" ht="48" customHeight="1" x14ac:dyDescent="0.2">
      <c r="A38" s="1037" t="s">
        <v>123</v>
      </c>
      <c r="B38" s="1037" t="s">
        <v>122</v>
      </c>
      <c r="C38" s="1037" t="s">
        <v>125</v>
      </c>
      <c r="D38" s="1036" t="s">
        <v>185</v>
      </c>
      <c r="E38" s="1022" t="s">
        <v>155</v>
      </c>
      <c r="F38" s="927" t="s">
        <v>754</v>
      </c>
      <c r="G38" s="1024" t="s">
        <v>755</v>
      </c>
      <c r="H38" s="330" t="s">
        <v>1</v>
      </c>
      <c r="I38" s="290">
        <v>60</v>
      </c>
      <c r="J38" s="290">
        <v>60</v>
      </c>
      <c r="K38" s="1034" t="s">
        <v>287</v>
      </c>
      <c r="L38" s="962">
        <v>29</v>
      </c>
      <c r="M38" s="962">
        <v>29</v>
      </c>
      <c r="N38" s="1034" t="s">
        <v>1123</v>
      </c>
    </row>
    <row r="39" spans="1:14" ht="59.25" customHeight="1" x14ac:dyDescent="0.2">
      <c r="A39" s="1037"/>
      <c r="B39" s="1037"/>
      <c r="C39" s="1037"/>
      <c r="D39" s="1036"/>
      <c r="E39" s="1023"/>
      <c r="F39" s="928"/>
      <c r="G39" s="1025"/>
      <c r="H39" s="330" t="s">
        <v>3</v>
      </c>
      <c r="I39" s="290">
        <v>307.39999999999998</v>
      </c>
      <c r="J39" s="290">
        <v>307.3</v>
      </c>
      <c r="K39" s="1034"/>
      <c r="L39" s="962"/>
      <c r="M39" s="962"/>
      <c r="N39" s="1034"/>
    </row>
    <row r="40" spans="1:14" ht="45.75" customHeight="1" x14ac:dyDescent="0.2">
      <c r="A40" s="1050" t="s">
        <v>123</v>
      </c>
      <c r="B40" s="1050" t="s">
        <v>122</v>
      </c>
      <c r="C40" s="1050" t="s">
        <v>126</v>
      </c>
      <c r="D40" s="1052" t="s">
        <v>480</v>
      </c>
      <c r="E40" s="1022" t="s">
        <v>155</v>
      </c>
      <c r="F40" s="1024" t="s">
        <v>756</v>
      </c>
      <c r="G40" s="1020" t="s">
        <v>757</v>
      </c>
      <c r="H40" s="330" t="s">
        <v>1</v>
      </c>
      <c r="I40" s="290">
        <v>0.1</v>
      </c>
      <c r="J40" s="290">
        <v>0</v>
      </c>
      <c r="K40" s="1055" t="s">
        <v>1124</v>
      </c>
      <c r="L40" s="315">
        <v>227</v>
      </c>
      <c r="M40" s="315">
        <v>62.08</v>
      </c>
      <c r="N40" s="1055" t="s">
        <v>1036</v>
      </c>
    </row>
    <row r="41" spans="1:14" ht="25.5" customHeight="1" x14ac:dyDescent="0.2">
      <c r="A41" s="1051"/>
      <c r="B41" s="1051"/>
      <c r="C41" s="1051"/>
      <c r="D41" s="1053"/>
      <c r="E41" s="1023"/>
      <c r="F41" s="1025"/>
      <c r="G41" s="1021"/>
      <c r="H41" s="330" t="s">
        <v>13</v>
      </c>
      <c r="I41" s="290">
        <v>15.4</v>
      </c>
      <c r="J41" s="290">
        <v>15.4</v>
      </c>
      <c r="K41" s="1056"/>
      <c r="L41" s="316"/>
      <c r="M41" s="316"/>
      <c r="N41" s="1056"/>
    </row>
    <row r="42" spans="1:14" ht="31.5" customHeight="1" x14ac:dyDescent="0.2">
      <c r="A42" s="1050" t="s">
        <v>123</v>
      </c>
      <c r="B42" s="1050" t="s">
        <v>122</v>
      </c>
      <c r="C42" s="1050" t="s">
        <v>127</v>
      </c>
      <c r="D42" s="1052" t="s">
        <v>451</v>
      </c>
      <c r="E42" s="444" t="s">
        <v>155</v>
      </c>
      <c r="F42" s="1024" t="s">
        <v>758</v>
      </c>
      <c r="G42" s="1020" t="s">
        <v>757</v>
      </c>
      <c r="H42" s="330" t="s">
        <v>1</v>
      </c>
      <c r="I42" s="290">
        <v>3.2</v>
      </c>
      <c r="J42" s="290">
        <v>3.1</v>
      </c>
      <c r="K42" s="1055" t="s">
        <v>456</v>
      </c>
      <c r="L42" s="1032">
        <v>130</v>
      </c>
      <c r="M42" s="1032">
        <v>145.9</v>
      </c>
      <c r="N42" s="1055" t="s">
        <v>1034</v>
      </c>
    </row>
    <row r="43" spans="1:14" ht="24.75" customHeight="1" x14ac:dyDescent="0.2">
      <c r="A43" s="1051"/>
      <c r="B43" s="1051"/>
      <c r="C43" s="1051"/>
      <c r="D43" s="1053"/>
      <c r="E43" s="425"/>
      <c r="F43" s="1025"/>
      <c r="G43" s="1021"/>
      <c r="H43" s="330" t="s">
        <v>13</v>
      </c>
      <c r="I43" s="290">
        <v>27.8</v>
      </c>
      <c r="J43" s="290">
        <v>25.7</v>
      </c>
      <c r="K43" s="1056"/>
      <c r="L43" s="1033"/>
      <c r="M43" s="1033"/>
      <c r="N43" s="1056"/>
    </row>
    <row r="44" spans="1:14" ht="29.25" customHeight="1" x14ac:dyDescent="0.2">
      <c r="A44" s="1050" t="s">
        <v>123</v>
      </c>
      <c r="B44" s="1050" t="s">
        <v>122</v>
      </c>
      <c r="C44" s="1050" t="s">
        <v>128</v>
      </c>
      <c r="D44" s="1052" t="s">
        <v>569</v>
      </c>
      <c r="E44" s="1022" t="s">
        <v>155</v>
      </c>
      <c r="F44" s="1024" t="s">
        <v>759</v>
      </c>
      <c r="G44" s="1020" t="s">
        <v>757</v>
      </c>
      <c r="H44" s="330" t="s">
        <v>1</v>
      </c>
      <c r="I44" s="290">
        <v>7.6</v>
      </c>
      <c r="J44" s="290">
        <v>7.5</v>
      </c>
      <c r="K44" s="1055" t="s">
        <v>455</v>
      </c>
      <c r="L44" s="1032">
        <v>39</v>
      </c>
      <c r="M44" s="1032">
        <v>39</v>
      </c>
      <c r="N44" s="1055" t="s">
        <v>1035</v>
      </c>
    </row>
    <row r="45" spans="1:14" ht="25.5" customHeight="1" x14ac:dyDescent="0.2">
      <c r="A45" s="1051"/>
      <c r="B45" s="1051"/>
      <c r="C45" s="1051"/>
      <c r="D45" s="1053"/>
      <c r="E45" s="1023"/>
      <c r="F45" s="1025"/>
      <c r="G45" s="1021"/>
      <c r="H45" s="330" t="s">
        <v>13</v>
      </c>
      <c r="I45" s="290">
        <v>42.9</v>
      </c>
      <c r="J45" s="290">
        <v>42.9</v>
      </c>
      <c r="K45" s="1056"/>
      <c r="L45" s="1033"/>
      <c r="M45" s="1033"/>
      <c r="N45" s="1056"/>
    </row>
    <row r="46" spans="1:14" ht="19.5" customHeight="1" x14ac:dyDescent="0.2">
      <c r="A46" s="667" t="s">
        <v>123</v>
      </c>
      <c r="B46" s="667" t="s">
        <v>122</v>
      </c>
      <c r="C46" s="1019" t="s">
        <v>157</v>
      </c>
      <c r="D46" s="1019"/>
      <c r="E46" s="1019"/>
      <c r="F46" s="1019"/>
      <c r="G46" s="1019"/>
      <c r="H46" s="1019"/>
      <c r="I46" s="327">
        <f>SUM(I35:I45)</f>
        <v>2527.4</v>
      </c>
      <c r="J46" s="327">
        <f>SUM(J35:J45)</f>
        <v>2365.6</v>
      </c>
      <c r="K46" s="668"/>
      <c r="L46" s="669"/>
      <c r="M46" s="669"/>
      <c r="N46" s="668"/>
    </row>
    <row r="47" spans="1:14" ht="18.75" customHeight="1" x14ac:dyDescent="0.2">
      <c r="A47" s="345" t="s">
        <v>123</v>
      </c>
      <c r="B47" s="345" t="s">
        <v>123</v>
      </c>
      <c r="C47" s="1029" t="s">
        <v>288</v>
      </c>
      <c r="D47" s="1030"/>
      <c r="E47" s="1030"/>
      <c r="F47" s="1030"/>
      <c r="G47" s="1030"/>
      <c r="H47" s="1030"/>
      <c r="I47" s="1030"/>
      <c r="J47" s="1030"/>
      <c r="K47" s="1031"/>
      <c r="L47" s="328"/>
      <c r="M47" s="328"/>
      <c r="N47" s="94"/>
    </row>
    <row r="48" spans="1:14" ht="21" customHeight="1" x14ac:dyDescent="0.2">
      <c r="A48" s="1042" t="s">
        <v>123</v>
      </c>
      <c r="B48" s="1042" t="s">
        <v>123</v>
      </c>
      <c r="C48" s="1042" t="s">
        <v>122</v>
      </c>
      <c r="D48" s="965" t="s">
        <v>285</v>
      </c>
      <c r="E48" s="1026">
        <v>1</v>
      </c>
      <c r="F48" s="1027" t="s">
        <v>760</v>
      </c>
      <c r="G48" s="1028" t="s">
        <v>761</v>
      </c>
      <c r="H48" s="330" t="s">
        <v>1</v>
      </c>
      <c r="I48" s="290">
        <v>10</v>
      </c>
      <c r="J48" s="290">
        <v>10</v>
      </c>
      <c r="K48" s="964" t="s">
        <v>158</v>
      </c>
      <c r="L48" s="891" t="s">
        <v>88</v>
      </c>
      <c r="M48" s="891" t="s">
        <v>276</v>
      </c>
      <c r="N48" s="964" t="s">
        <v>1032</v>
      </c>
    </row>
    <row r="49" spans="1:14" ht="25.5" customHeight="1" x14ac:dyDescent="0.2">
      <c r="A49" s="1042"/>
      <c r="B49" s="1042"/>
      <c r="C49" s="1042"/>
      <c r="D49" s="965"/>
      <c r="E49" s="1026"/>
      <c r="F49" s="1027"/>
      <c r="G49" s="1028"/>
      <c r="H49" s="330" t="s">
        <v>3</v>
      </c>
      <c r="I49" s="290">
        <v>10</v>
      </c>
      <c r="J49" s="290">
        <v>9.1999999999999993</v>
      </c>
      <c r="K49" s="964"/>
      <c r="L49" s="891"/>
      <c r="M49" s="891"/>
      <c r="N49" s="964"/>
    </row>
    <row r="50" spans="1:14" ht="39.75" customHeight="1" x14ac:dyDescent="0.2">
      <c r="A50" s="351" t="s">
        <v>123</v>
      </c>
      <c r="B50" s="351" t="s">
        <v>123</v>
      </c>
      <c r="C50" s="351" t="s">
        <v>123</v>
      </c>
      <c r="D50" s="326" t="s">
        <v>439</v>
      </c>
      <c r="E50" s="440">
        <v>1</v>
      </c>
      <c r="F50" s="423" t="s">
        <v>634</v>
      </c>
      <c r="G50" s="283" t="s">
        <v>735</v>
      </c>
      <c r="H50" s="330" t="s">
        <v>134</v>
      </c>
      <c r="I50" s="290">
        <v>33</v>
      </c>
      <c r="J50" s="290">
        <v>32.9</v>
      </c>
      <c r="K50" s="333" t="s">
        <v>481</v>
      </c>
      <c r="L50" s="313" t="s">
        <v>150</v>
      </c>
      <c r="M50" s="313" t="s">
        <v>150</v>
      </c>
      <c r="N50" s="333" t="s">
        <v>1017</v>
      </c>
    </row>
    <row r="51" spans="1:14" ht="43.5" customHeight="1" x14ac:dyDescent="0.2">
      <c r="A51" s="350" t="s">
        <v>123</v>
      </c>
      <c r="B51" s="350" t="s">
        <v>123</v>
      </c>
      <c r="C51" s="350" t="s">
        <v>125</v>
      </c>
      <c r="D51" s="333" t="s">
        <v>425</v>
      </c>
      <c r="E51" s="412">
        <v>1</v>
      </c>
      <c r="F51" s="369" t="s">
        <v>762</v>
      </c>
      <c r="G51" s="283" t="s">
        <v>735</v>
      </c>
      <c r="H51" s="333" t="s">
        <v>1</v>
      </c>
      <c r="I51" s="96">
        <v>5.0999999999999996</v>
      </c>
      <c r="J51" s="450">
        <v>5</v>
      </c>
      <c r="K51" s="325" t="s">
        <v>291</v>
      </c>
      <c r="L51" s="324">
        <v>80</v>
      </c>
      <c r="M51" s="324">
        <v>31</v>
      </c>
      <c r="N51" s="325" t="s">
        <v>1018</v>
      </c>
    </row>
    <row r="52" spans="1:14" ht="42.75" customHeight="1" x14ac:dyDescent="0.2">
      <c r="A52" s="350" t="s">
        <v>123</v>
      </c>
      <c r="B52" s="350" t="s">
        <v>123</v>
      </c>
      <c r="C52" s="350" t="s">
        <v>126</v>
      </c>
      <c r="D52" s="314" t="s">
        <v>441</v>
      </c>
      <c r="E52" s="412">
        <v>1</v>
      </c>
      <c r="F52" s="369" t="s">
        <v>762</v>
      </c>
      <c r="G52" s="283" t="s">
        <v>735</v>
      </c>
      <c r="H52" s="289" t="s">
        <v>1</v>
      </c>
      <c r="I52" s="96">
        <v>3.1</v>
      </c>
      <c r="J52" s="450">
        <v>3.1</v>
      </c>
      <c r="K52" s="325" t="s">
        <v>46</v>
      </c>
      <c r="L52" s="324">
        <v>160</v>
      </c>
      <c r="M52" s="324">
        <v>159</v>
      </c>
      <c r="N52" s="325" t="s">
        <v>1170</v>
      </c>
    </row>
    <row r="53" spans="1:14" ht="54.75" customHeight="1" x14ac:dyDescent="0.2">
      <c r="A53" s="424" t="s">
        <v>123</v>
      </c>
      <c r="B53" s="424" t="s">
        <v>123</v>
      </c>
      <c r="C53" s="424" t="s">
        <v>127</v>
      </c>
      <c r="D53" s="334" t="s">
        <v>525</v>
      </c>
      <c r="E53" s="412">
        <v>1</v>
      </c>
      <c r="F53" s="385" t="s">
        <v>763</v>
      </c>
      <c r="G53" s="283" t="s">
        <v>735</v>
      </c>
      <c r="H53" s="333" t="s">
        <v>1</v>
      </c>
      <c r="I53" s="96">
        <v>2.5</v>
      </c>
      <c r="J53" s="450">
        <v>2.5</v>
      </c>
      <c r="K53" s="332" t="s">
        <v>286</v>
      </c>
      <c r="L53" s="315">
        <v>7</v>
      </c>
      <c r="M53" s="315">
        <v>6</v>
      </c>
      <c r="N53" s="332" t="s">
        <v>1019</v>
      </c>
    </row>
    <row r="54" spans="1:14" ht="54.75" customHeight="1" x14ac:dyDescent="0.2">
      <c r="A54" s="424" t="s">
        <v>123</v>
      </c>
      <c r="B54" s="424" t="s">
        <v>123</v>
      </c>
      <c r="C54" s="424" t="s">
        <v>128</v>
      </c>
      <c r="D54" s="334" t="s">
        <v>863</v>
      </c>
      <c r="E54" s="412">
        <v>1</v>
      </c>
      <c r="F54" s="385" t="s">
        <v>1125</v>
      </c>
      <c r="G54" s="283" t="s">
        <v>735</v>
      </c>
      <c r="H54" s="333" t="s">
        <v>13</v>
      </c>
      <c r="I54" s="450">
        <v>14.1</v>
      </c>
      <c r="J54" s="450">
        <v>12</v>
      </c>
      <c r="K54" s="332" t="s">
        <v>864</v>
      </c>
      <c r="L54" s="315" t="s">
        <v>865</v>
      </c>
      <c r="M54" s="315">
        <v>9</v>
      </c>
      <c r="N54" s="332" t="s">
        <v>1126</v>
      </c>
    </row>
    <row r="55" spans="1:14" ht="15.75" customHeight="1" x14ac:dyDescent="0.2">
      <c r="A55" s="667" t="s">
        <v>123</v>
      </c>
      <c r="B55" s="667" t="s">
        <v>123</v>
      </c>
      <c r="C55" s="1019" t="s">
        <v>157</v>
      </c>
      <c r="D55" s="1019"/>
      <c r="E55" s="1019"/>
      <c r="F55" s="1019"/>
      <c r="G55" s="1019"/>
      <c r="H55" s="1019"/>
      <c r="I55" s="448">
        <f>SUM(I48:I54)</f>
        <v>77.8</v>
      </c>
      <c r="J55" s="448">
        <f>SUM(J48:J54)</f>
        <v>74.699999999999989</v>
      </c>
      <c r="K55" s="668"/>
      <c r="L55" s="669"/>
      <c r="M55" s="669"/>
      <c r="N55" s="668"/>
    </row>
    <row r="56" spans="1:14" ht="20.25" customHeight="1" x14ac:dyDescent="0.2">
      <c r="A56" s="667" t="s">
        <v>123</v>
      </c>
      <c r="B56" s="1019" t="s">
        <v>117</v>
      </c>
      <c r="C56" s="1019"/>
      <c r="D56" s="1019"/>
      <c r="E56" s="1019"/>
      <c r="F56" s="1019"/>
      <c r="G56" s="1019"/>
      <c r="H56" s="1019"/>
      <c r="I56" s="448">
        <f>+I55+I46</f>
        <v>2605.2000000000003</v>
      </c>
      <c r="J56" s="448">
        <f>+J55+J46</f>
        <v>2440.2999999999997</v>
      </c>
      <c r="K56" s="668"/>
      <c r="L56" s="669"/>
      <c r="M56" s="669"/>
      <c r="N56" s="668"/>
    </row>
    <row r="57" spans="1:14" ht="22.5" customHeight="1" x14ac:dyDescent="0.2">
      <c r="A57" s="1046" t="s">
        <v>118</v>
      </c>
      <c r="B57" s="1046"/>
      <c r="C57" s="1046"/>
      <c r="D57" s="1046"/>
      <c r="E57" s="1046"/>
      <c r="F57" s="1046"/>
      <c r="G57" s="1046"/>
      <c r="H57" s="1046"/>
      <c r="I57" s="451">
        <f>+I56+I32</f>
        <v>2979.5000000000005</v>
      </c>
      <c r="J57" s="451">
        <f>+J56+J32</f>
        <v>2750.4999999999995</v>
      </c>
      <c r="K57" s="352"/>
      <c r="L57" s="353"/>
      <c r="M57" s="353"/>
      <c r="N57" s="352"/>
    </row>
    <row r="58" spans="1:14" ht="15.75" customHeight="1" x14ac:dyDescent="0.2">
      <c r="A58" s="1045" t="s">
        <v>136</v>
      </c>
      <c r="B58" s="1045"/>
      <c r="C58" s="1045"/>
      <c r="D58" s="1045"/>
      <c r="E58" s="1045"/>
      <c r="F58" s="1045"/>
      <c r="G58" s="1045"/>
      <c r="H58" s="1045"/>
      <c r="I58" s="528">
        <f>+I57-I59-I66</f>
        <v>1.0231815394945443E-12</v>
      </c>
      <c r="J58" s="528">
        <f>+J57-J59-J66</f>
        <v>-4.5474735088646412E-13</v>
      </c>
      <c r="K58" s="352"/>
      <c r="L58" s="353"/>
      <c r="M58" s="353"/>
      <c r="N58" s="352"/>
    </row>
    <row r="59" spans="1:14" ht="18" customHeight="1" x14ac:dyDescent="0.2">
      <c r="A59" s="1047" t="s">
        <v>15</v>
      </c>
      <c r="B59" s="1047"/>
      <c r="C59" s="1047"/>
      <c r="D59" s="1047"/>
      <c r="E59" s="1047"/>
      <c r="F59" s="1047"/>
      <c r="G59" s="1047"/>
      <c r="H59" s="1047"/>
      <c r="I59" s="452">
        <f t="shared" ref="I59:J59" si="3">SUM(I60:I65)</f>
        <v>2662.0999999999995</v>
      </c>
      <c r="J59" s="452">
        <f t="shared" si="3"/>
        <v>2434</v>
      </c>
      <c r="K59" s="536"/>
      <c r="L59" s="353"/>
      <c r="M59" s="353"/>
      <c r="N59" s="536"/>
    </row>
    <row r="60" spans="1:14" x14ac:dyDescent="0.2">
      <c r="A60" s="1043" t="s">
        <v>599</v>
      </c>
      <c r="B60" s="1043"/>
      <c r="C60" s="1043"/>
      <c r="D60" s="1043"/>
      <c r="E60" s="1043"/>
      <c r="F60" s="1043"/>
      <c r="G60" s="1043"/>
      <c r="H60" s="1043"/>
      <c r="I60" s="354">
        <f>+I53+I52+I51+I48+I38+I37+I36+I35+I44+I42+I40</f>
        <v>2154.5999999999995</v>
      </c>
      <c r="J60" s="354">
        <f>+J53+J52+J51+J48+J38+J37+J36+J35+J44+J42+J40</f>
        <v>1994.8999999999999</v>
      </c>
      <c r="K60" s="539">
        <f>+I60+I62</f>
        <v>2554.5999999999995</v>
      </c>
      <c r="L60" s="353"/>
      <c r="M60" s="353"/>
      <c r="N60" s="539">
        <f>+L60+L62</f>
        <v>0</v>
      </c>
    </row>
    <row r="61" spans="1:14" x14ac:dyDescent="0.2">
      <c r="A61" s="1043" t="s">
        <v>600</v>
      </c>
      <c r="B61" s="1043"/>
      <c r="C61" s="1043"/>
      <c r="D61" s="1043"/>
      <c r="E61" s="1043"/>
      <c r="F61" s="1043"/>
      <c r="G61" s="1043"/>
      <c r="H61" s="1043"/>
      <c r="I61" s="354">
        <f>+I54+I45+I43+I41+I13</f>
        <v>107.5</v>
      </c>
      <c r="J61" s="354">
        <f>+J54+J45+J43+J41+J13</f>
        <v>103.2</v>
      </c>
      <c r="K61" s="536"/>
      <c r="L61" s="353"/>
      <c r="M61" s="353"/>
      <c r="N61" s="536"/>
    </row>
    <row r="62" spans="1:14" x14ac:dyDescent="0.2">
      <c r="A62" s="1043" t="s">
        <v>601</v>
      </c>
      <c r="B62" s="1043"/>
      <c r="C62" s="1043"/>
      <c r="D62" s="1043"/>
      <c r="E62" s="1043"/>
      <c r="F62" s="1043"/>
      <c r="G62" s="1043"/>
      <c r="H62" s="1043"/>
      <c r="I62" s="354">
        <f>+I30+I29+I28+I25+I22+I19+I15+I11+I50</f>
        <v>400</v>
      </c>
      <c r="J62" s="354">
        <f>+J30+J29+J28+J25+J22+J19+J15+J11+J50</f>
        <v>335.9</v>
      </c>
      <c r="K62" s="536"/>
      <c r="L62" s="353"/>
      <c r="M62" s="353"/>
      <c r="N62" s="536"/>
    </row>
    <row r="63" spans="1:14" x14ac:dyDescent="0.2">
      <c r="A63" s="1043" t="s">
        <v>602</v>
      </c>
      <c r="B63" s="1043"/>
      <c r="C63" s="1043"/>
      <c r="D63" s="1043"/>
      <c r="E63" s="1043"/>
      <c r="F63" s="1043"/>
      <c r="G63" s="1043"/>
      <c r="H63" s="1043"/>
      <c r="I63" s="354"/>
      <c r="J63" s="354"/>
      <c r="K63" s="536"/>
      <c r="L63" s="353"/>
      <c r="M63" s="353"/>
      <c r="N63" s="536"/>
    </row>
    <row r="64" spans="1:14" x14ac:dyDescent="0.2">
      <c r="A64" s="1043" t="s">
        <v>603</v>
      </c>
      <c r="B64" s="1043"/>
      <c r="C64" s="1043"/>
      <c r="D64" s="1043"/>
      <c r="E64" s="1043"/>
      <c r="F64" s="1043"/>
      <c r="G64" s="1043"/>
      <c r="H64" s="1043"/>
      <c r="I64" s="354"/>
      <c r="J64" s="354"/>
      <c r="K64" s="536"/>
      <c r="L64" s="353"/>
      <c r="M64" s="353"/>
      <c r="N64" s="536"/>
    </row>
    <row r="65" spans="1:14" x14ac:dyDescent="0.2">
      <c r="A65" s="1043" t="s">
        <v>604</v>
      </c>
      <c r="B65" s="1043"/>
      <c r="C65" s="1043"/>
      <c r="D65" s="1043"/>
      <c r="E65" s="1043"/>
      <c r="F65" s="1043"/>
      <c r="G65" s="1043"/>
      <c r="H65" s="1043"/>
      <c r="I65" s="354"/>
      <c r="J65" s="354"/>
      <c r="K65" s="352"/>
      <c r="L65" s="353"/>
      <c r="M65" s="353"/>
      <c r="N65" s="352"/>
    </row>
    <row r="66" spans="1:14" x14ac:dyDescent="0.2">
      <c r="A66" s="1044" t="s">
        <v>14</v>
      </c>
      <c r="B66" s="1044"/>
      <c r="C66" s="1044"/>
      <c r="D66" s="1044"/>
      <c r="E66" s="1044"/>
      <c r="F66" s="1044"/>
      <c r="G66" s="1044"/>
      <c r="H66" s="1044"/>
      <c r="I66" s="452">
        <f t="shared" ref="I66:J66" si="4">SUM(I67:I70)</f>
        <v>317.39999999999998</v>
      </c>
      <c r="J66" s="452">
        <f t="shared" si="4"/>
        <v>316.5</v>
      </c>
      <c r="K66" s="352"/>
      <c r="L66" s="353"/>
      <c r="M66" s="353"/>
      <c r="N66" s="352"/>
    </row>
    <row r="67" spans="1:14" x14ac:dyDescent="0.2">
      <c r="A67" s="1043" t="s">
        <v>605</v>
      </c>
      <c r="B67" s="1043"/>
      <c r="C67" s="1043"/>
      <c r="D67" s="1043"/>
      <c r="E67" s="1043"/>
      <c r="F67" s="1043"/>
      <c r="G67" s="1043"/>
      <c r="H67" s="1043"/>
      <c r="I67" s="354">
        <f>+I49+I39</f>
        <v>317.39999999999998</v>
      </c>
      <c r="J67" s="354">
        <f>+J49+J39</f>
        <v>316.5</v>
      </c>
      <c r="K67" s="352"/>
      <c r="L67" s="353"/>
      <c r="M67" s="353"/>
      <c r="N67" s="352"/>
    </row>
    <row r="68" spans="1:14" x14ac:dyDescent="0.2">
      <c r="A68" s="1043" t="s">
        <v>606</v>
      </c>
      <c r="B68" s="1043"/>
      <c r="C68" s="1043"/>
      <c r="D68" s="1043"/>
      <c r="E68" s="1043"/>
      <c r="F68" s="1043"/>
      <c r="G68" s="1043"/>
      <c r="H68" s="1043"/>
      <c r="I68" s="354"/>
      <c r="J68" s="354"/>
      <c r="K68" s="352"/>
      <c r="N68" s="352"/>
    </row>
    <row r="69" spans="1:14" x14ac:dyDescent="0.2">
      <c r="A69" s="1043" t="s">
        <v>607</v>
      </c>
      <c r="B69" s="1043"/>
      <c r="C69" s="1043"/>
      <c r="D69" s="1043"/>
      <c r="E69" s="1043"/>
      <c r="F69" s="1043"/>
      <c r="G69" s="1043"/>
      <c r="H69" s="1043"/>
      <c r="I69" s="354"/>
      <c r="J69" s="354"/>
      <c r="K69" s="352"/>
      <c r="N69" s="352"/>
    </row>
    <row r="70" spans="1:14" x14ac:dyDescent="0.2">
      <c r="A70" s="1043" t="s">
        <v>608</v>
      </c>
      <c r="B70" s="1043"/>
      <c r="C70" s="1043"/>
      <c r="D70" s="1043"/>
      <c r="E70" s="1043"/>
      <c r="F70" s="1043"/>
      <c r="G70" s="1043"/>
      <c r="H70" s="1043"/>
      <c r="I70" s="453"/>
      <c r="J70" s="453"/>
      <c r="K70" s="352"/>
      <c r="N70" s="352"/>
    </row>
    <row r="72" spans="1:14" x14ac:dyDescent="0.2">
      <c r="I72" s="733"/>
      <c r="J72" s="733"/>
      <c r="K72" s="734"/>
    </row>
    <row r="73" spans="1:14" x14ac:dyDescent="0.2">
      <c r="I73" s="733"/>
      <c r="J73" s="735"/>
      <c r="K73" s="734"/>
    </row>
    <row r="74" spans="1:14" x14ac:dyDescent="0.2">
      <c r="I74" s="733"/>
      <c r="J74" s="746">
        <f>+J60+J62</f>
        <v>2330.7999999999997</v>
      </c>
      <c r="K74" s="734"/>
    </row>
    <row r="75" spans="1:14" x14ac:dyDescent="0.2">
      <c r="I75" s="733"/>
      <c r="J75" s="733"/>
      <c r="K75" s="734"/>
    </row>
    <row r="76" spans="1:14" x14ac:dyDescent="0.2">
      <c r="I76" s="733"/>
      <c r="J76" s="733"/>
      <c r="K76" s="734"/>
    </row>
    <row r="77" spans="1:14" x14ac:dyDescent="0.2">
      <c r="I77" s="733"/>
      <c r="J77" s="733"/>
      <c r="K77" s="734"/>
    </row>
    <row r="78" spans="1:14" x14ac:dyDescent="0.2">
      <c r="I78" s="733"/>
      <c r="J78" s="733"/>
      <c r="K78" s="734"/>
    </row>
    <row r="79" spans="1:14" x14ac:dyDescent="0.2">
      <c r="I79" s="733"/>
      <c r="J79" s="733"/>
      <c r="K79" s="734"/>
    </row>
    <row r="80" spans="1:14" x14ac:dyDescent="0.2">
      <c r="I80" s="733"/>
      <c r="J80" s="733"/>
      <c r="K80" s="734"/>
    </row>
    <row r="81" spans="9:11" x14ac:dyDescent="0.2">
      <c r="I81" s="733"/>
      <c r="J81" s="733"/>
      <c r="K81" s="734"/>
    </row>
    <row r="82" spans="9:11" x14ac:dyDescent="0.2">
      <c r="I82" s="733"/>
      <c r="J82" s="733"/>
      <c r="K82" s="734"/>
    </row>
    <row r="83" spans="9:11" x14ac:dyDescent="0.2">
      <c r="I83" s="733"/>
      <c r="J83" s="733"/>
      <c r="K83" s="734"/>
    </row>
    <row r="84" spans="9:11" x14ac:dyDescent="0.2">
      <c r="I84" s="733"/>
      <c r="J84" s="733"/>
      <c r="K84" s="734"/>
    </row>
  </sheetData>
  <mergeCells count="138">
    <mergeCell ref="L44:L45"/>
    <mergeCell ref="M48:M49"/>
    <mergeCell ref="N4:N7"/>
    <mergeCell ref="N11:N14"/>
    <mergeCell ref="N15:N18"/>
    <mergeCell ref="N19:N21"/>
    <mergeCell ref="N38:N39"/>
    <mergeCell ref="N40:N41"/>
    <mergeCell ref="N42:N43"/>
    <mergeCell ref="N44:N45"/>
    <mergeCell ref="N48:N49"/>
    <mergeCell ref="M11:M14"/>
    <mergeCell ref="M15:M18"/>
    <mergeCell ref="M19:M21"/>
    <mergeCell ref="M38:M39"/>
    <mergeCell ref="M42:M43"/>
    <mergeCell ref="M44:M45"/>
    <mergeCell ref="N35:N36"/>
    <mergeCell ref="D42:D43"/>
    <mergeCell ref="D44:D45"/>
    <mergeCell ref="C40:C41"/>
    <mergeCell ref="K40:K41"/>
    <mergeCell ref="K42:K43"/>
    <mergeCell ref="K44:K45"/>
    <mergeCell ref="F42:F43"/>
    <mergeCell ref="A44:A45"/>
    <mergeCell ref="B44:B45"/>
    <mergeCell ref="C44:C45"/>
    <mergeCell ref="A42:A43"/>
    <mergeCell ref="B42:B43"/>
    <mergeCell ref="C42:C43"/>
    <mergeCell ref="A15:A18"/>
    <mergeCell ref="H15:H18"/>
    <mergeCell ref="I15:I18"/>
    <mergeCell ref="K15:K18"/>
    <mergeCell ref="D3:D7"/>
    <mergeCell ref="B3:B7"/>
    <mergeCell ref="A11:A14"/>
    <mergeCell ref="C3:C7"/>
    <mergeCell ref="A40:A41"/>
    <mergeCell ref="B40:B41"/>
    <mergeCell ref="D40:D41"/>
    <mergeCell ref="K3:N3"/>
    <mergeCell ref="L4:L7"/>
    <mergeCell ref="M4:M7"/>
    <mergeCell ref="A19:A21"/>
    <mergeCell ref="B19:B21"/>
    <mergeCell ref="C19:C21"/>
    <mergeCell ref="D19:D21"/>
    <mergeCell ref="J15:J18"/>
    <mergeCell ref="J19:J21"/>
    <mergeCell ref="G19:G21"/>
    <mergeCell ref="D38:D39"/>
    <mergeCell ref="C24:H24"/>
    <mergeCell ref="C26:H26"/>
    <mergeCell ref="C38:C39"/>
    <mergeCell ref="A38:A39"/>
    <mergeCell ref="C31:H31"/>
    <mergeCell ref="C23:H23"/>
    <mergeCell ref="E38:E39"/>
    <mergeCell ref="F38:F39"/>
    <mergeCell ref="G38:G39"/>
    <mergeCell ref="H19:H21"/>
    <mergeCell ref="C34:K34"/>
    <mergeCell ref="B32:H32"/>
    <mergeCell ref="B38:B39"/>
    <mergeCell ref="B15:B18"/>
    <mergeCell ref="K2:L2"/>
    <mergeCell ref="I3:I7"/>
    <mergeCell ref="L11:L14"/>
    <mergeCell ref="B9:K9"/>
    <mergeCell ref="H3:H7"/>
    <mergeCell ref="B11:B14"/>
    <mergeCell ref="C11:C14"/>
    <mergeCell ref="D11:D14"/>
    <mergeCell ref="K11:K14"/>
    <mergeCell ref="E3:E7"/>
    <mergeCell ref="G3:G7"/>
    <mergeCell ref="G11:G14"/>
    <mergeCell ref="A8:K8"/>
    <mergeCell ref="K4:K7"/>
    <mergeCell ref="C10:K10"/>
    <mergeCell ref="F3:F7"/>
    <mergeCell ref="H11:H12"/>
    <mergeCell ref="I11:I12"/>
    <mergeCell ref="H13:H14"/>
    <mergeCell ref="I13:I14"/>
    <mergeCell ref="J3:J7"/>
    <mergeCell ref="J11:J12"/>
    <mergeCell ref="J13:J14"/>
    <mergeCell ref="A3:A7"/>
    <mergeCell ref="B48:B49"/>
    <mergeCell ref="E40:E41"/>
    <mergeCell ref="F40:F41"/>
    <mergeCell ref="G40:G41"/>
    <mergeCell ref="A70:H70"/>
    <mergeCell ref="A64:H64"/>
    <mergeCell ref="B56:H56"/>
    <mergeCell ref="A69:H69"/>
    <mergeCell ref="A61:H61"/>
    <mergeCell ref="A67:H67"/>
    <mergeCell ref="A65:H65"/>
    <mergeCell ref="A68:H68"/>
    <mergeCell ref="A66:H66"/>
    <mergeCell ref="A62:H62"/>
    <mergeCell ref="A63:H63"/>
    <mergeCell ref="A60:H60"/>
    <mergeCell ref="A58:H58"/>
    <mergeCell ref="A57:H57"/>
    <mergeCell ref="A59:H59"/>
    <mergeCell ref="C55:H55"/>
    <mergeCell ref="A48:A49"/>
    <mergeCell ref="D48:D49"/>
    <mergeCell ref="C48:C49"/>
    <mergeCell ref="C46:H46"/>
    <mergeCell ref="H1:L1"/>
    <mergeCell ref="L15:L18"/>
    <mergeCell ref="G42:G43"/>
    <mergeCell ref="E44:E45"/>
    <mergeCell ref="F44:F45"/>
    <mergeCell ref="G44:G45"/>
    <mergeCell ref="E48:E49"/>
    <mergeCell ref="F48:F49"/>
    <mergeCell ref="G48:G49"/>
    <mergeCell ref="C47:K47"/>
    <mergeCell ref="L42:L43"/>
    <mergeCell ref="K38:K39"/>
    <mergeCell ref="I19:I21"/>
    <mergeCell ref="K19:K21"/>
    <mergeCell ref="L19:L21"/>
    <mergeCell ref="G15:G18"/>
    <mergeCell ref="D15:D18"/>
    <mergeCell ref="C15:C18"/>
    <mergeCell ref="C27:K27"/>
    <mergeCell ref="L48:L49"/>
    <mergeCell ref="L38:L39"/>
    <mergeCell ref="B33:K33"/>
    <mergeCell ref="K48:K49"/>
  </mergeCells>
  <phoneticPr fontId="15" type="noConversion"/>
  <pageMargins left="0.19685039370078741" right="0.19685039370078741" top="0.19685039370078741" bottom="0.19685039370078741" header="0" footer="0"/>
  <pageSetup paperSize="9" scale="58"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59999389629810485"/>
    <pageSetUpPr fitToPage="1"/>
  </sheetPr>
  <dimension ref="A1:N63"/>
  <sheetViews>
    <sheetView topLeftCell="C1" zoomScale="70" zoomScaleNormal="70" workbookViewId="0">
      <pane ySplit="7" topLeftCell="A29" activePane="bottomLeft" state="frozen"/>
      <selection activeCell="M28" sqref="M28"/>
      <selection pane="bottomLeft" activeCell="J37" sqref="J37:N38"/>
    </sheetView>
  </sheetViews>
  <sheetFormatPr defaultColWidth="9.140625" defaultRowHeight="12" x14ac:dyDescent="0.2"/>
  <cols>
    <col min="1" max="3" width="3.5703125" style="100" customWidth="1"/>
    <col min="4" max="4" width="38.140625" style="100" customWidth="1"/>
    <col min="5" max="5" width="8.140625" style="100" hidden="1" customWidth="1"/>
    <col min="6" max="6" width="44" style="100" hidden="1" customWidth="1"/>
    <col min="7" max="7" width="28.140625" style="100" hidden="1" customWidth="1"/>
    <col min="8" max="8" width="8.140625" style="360" customWidth="1"/>
    <col min="9" max="9" width="11.85546875" style="11" customWidth="1"/>
    <col min="10" max="10" width="13.140625" style="11" customWidth="1"/>
    <col min="11" max="11" width="38.140625" style="11" customWidth="1"/>
    <col min="12" max="13" width="6.28515625" style="502" customWidth="1"/>
    <col min="14" max="14" width="36.28515625" style="11" customWidth="1"/>
    <col min="15" max="16384" width="9.140625" style="11"/>
  </cols>
  <sheetData>
    <row r="1" spans="1:14" ht="80.25" hidden="1" customHeight="1" x14ac:dyDescent="0.2">
      <c r="H1" s="840" t="s">
        <v>893</v>
      </c>
      <c r="I1" s="840"/>
      <c r="J1" s="840"/>
      <c r="K1" s="840"/>
      <c r="L1" s="840"/>
      <c r="M1" s="11"/>
    </row>
    <row r="2" spans="1:14" ht="16.5" hidden="1" customHeight="1" x14ac:dyDescent="0.2">
      <c r="A2" s="101"/>
      <c r="B2" s="101"/>
      <c r="C2" s="101"/>
      <c r="D2" s="101"/>
      <c r="E2" s="101"/>
      <c r="F2" s="101"/>
      <c r="G2" s="101"/>
      <c r="H2" s="361"/>
      <c r="I2" s="101"/>
      <c r="J2" s="101"/>
      <c r="K2" s="916"/>
      <c r="L2" s="916"/>
      <c r="M2" s="11"/>
    </row>
    <row r="3" spans="1:14" s="12" customFormat="1" ht="34.5" customHeight="1" x14ac:dyDescent="0.2">
      <c r="A3" s="805" t="s">
        <v>111</v>
      </c>
      <c r="B3" s="805" t="s">
        <v>112</v>
      </c>
      <c r="C3" s="805" t="s">
        <v>113</v>
      </c>
      <c r="D3" s="807" t="s">
        <v>114</v>
      </c>
      <c r="E3" s="809" t="s">
        <v>621</v>
      </c>
      <c r="F3" s="808" t="s">
        <v>622</v>
      </c>
      <c r="G3" s="808" t="s">
        <v>623</v>
      </c>
      <c r="H3" s="805" t="s">
        <v>110</v>
      </c>
      <c r="I3" s="804" t="s">
        <v>625</v>
      </c>
      <c r="J3" s="800" t="s">
        <v>1092</v>
      </c>
      <c r="K3" s="801" t="s">
        <v>624</v>
      </c>
      <c r="L3" s="802"/>
      <c r="M3" s="802"/>
      <c r="N3" s="803"/>
    </row>
    <row r="4" spans="1:14" s="12" customFormat="1" ht="11.25" customHeight="1" x14ac:dyDescent="0.2">
      <c r="A4" s="805"/>
      <c r="B4" s="805"/>
      <c r="C4" s="805"/>
      <c r="D4" s="807"/>
      <c r="E4" s="809"/>
      <c r="F4" s="808"/>
      <c r="G4" s="808"/>
      <c r="H4" s="805"/>
      <c r="I4" s="804"/>
      <c r="J4" s="800"/>
      <c r="K4" s="800" t="s">
        <v>115</v>
      </c>
      <c r="L4" s="874" t="s">
        <v>896</v>
      </c>
      <c r="M4" s="814" t="s">
        <v>897</v>
      </c>
      <c r="N4" s="813" t="s">
        <v>898</v>
      </c>
    </row>
    <row r="5" spans="1:14" s="12" customFormat="1" ht="24" customHeight="1" x14ac:dyDescent="0.2">
      <c r="A5" s="805"/>
      <c r="B5" s="805"/>
      <c r="C5" s="805"/>
      <c r="D5" s="807"/>
      <c r="E5" s="809"/>
      <c r="F5" s="808"/>
      <c r="G5" s="808"/>
      <c r="H5" s="805"/>
      <c r="I5" s="804"/>
      <c r="J5" s="800"/>
      <c r="K5" s="800"/>
      <c r="L5" s="874"/>
      <c r="M5" s="814"/>
      <c r="N5" s="813"/>
    </row>
    <row r="6" spans="1:14" s="12" customFormat="1" ht="7.5" customHeight="1" x14ac:dyDescent="0.2">
      <c r="A6" s="805"/>
      <c r="B6" s="805"/>
      <c r="C6" s="805"/>
      <c r="D6" s="807"/>
      <c r="E6" s="809"/>
      <c r="F6" s="808"/>
      <c r="G6" s="808"/>
      <c r="H6" s="805"/>
      <c r="I6" s="804"/>
      <c r="J6" s="800"/>
      <c r="K6" s="800"/>
      <c r="L6" s="874"/>
      <c r="M6" s="814"/>
      <c r="N6" s="813"/>
    </row>
    <row r="7" spans="1:14" s="12" customFormat="1" ht="78" customHeight="1" x14ac:dyDescent="0.2">
      <c r="A7" s="805"/>
      <c r="B7" s="805"/>
      <c r="C7" s="805"/>
      <c r="D7" s="807"/>
      <c r="E7" s="809"/>
      <c r="F7" s="808"/>
      <c r="G7" s="808"/>
      <c r="H7" s="805"/>
      <c r="I7" s="804"/>
      <c r="J7" s="800"/>
      <c r="K7" s="800"/>
      <c r="L7" s="874"/>
      <c r="M7" s="814"/>
      <c r="N7" s="813"/>
    </row>
    <row r="8" spans="1:14" s="12" customFormat="1" ht="33.75" customHeight="1" x14ac:dyDescent="0.2">
      <c r="A8" s="903" t="s">
        <v>213</v>
      </c>
      <c r="B8" s="903"/>
      <c r="C8" s="903"/>
      <c r="D8" s="903"/>
      <c r="E8" s="903"/>
      <c r="F8" s="903"/>
      <c r="G8" s="903"/>
      <c r="H8" s="903"/>
      <c r="I8" s="903"/>
      <c r="J8" s="903"/>
      <c r="K8" s="903"/>
      <c r="L8" s="497"/>
      <c r="M8" s="497"/>
      <c r="N8" s="737"/>
    </row>
    <row r="9" spans="1:14" s="12" customFormat="1" ht="18" customHeight="1" x14ac:dyDescent="0.2">
      <c r="A9" s="102" t="s">
        <v>122</v>
      </c>
      <c r="B9" s="1085" t="s">
        <v>331</v>
      </c>
      <c r="C9" s="1085"/>
      <c r="D9" s="1085"/>
      <c r="E9" s="1085"/>
      <c r="F9" s="1085"/>
      <c r="G9" s="1085"/>
      <c r="H9" s="1085"/>
      <c r="I9" s="1085"/>
      <c r="J9" s="1085"/>
      <c r="K9" s="1085"/>
      <c r="L9" s="1085"/>
      <c r="M9" s="573"/>
      <c r="N9" s="573"/>
    </row>
    <row r="10" spans="1:14" s="12" customFormat="1" ht="31.5" customHeight="1" x14ac:dyDescent="0.2">
      <c r="A10" s="102" t="s">
        <v>122</v>
      </c>
      <c r="B10" s="102" t="s">
        <v>122</v>
      </c>
      <c r="C10" s="1090" t="s">
        <v>332</v>
      </c>
      <c r="D10" s="1091"/>
      <c r="E10" s="1091"/>
      <c r="F10" s="1091"/>
      <c r="G10" s="1091"/>
      <c r="H10" s="1091"/>
      <c r="I10" s="1091"/>
      <c r="J10" s="1091"/>
      <c r="K10" s="1091"/>
      <c r="L10" s="1091"/>
      <c r="M10" s="1091"/>
      <c r="N10" s="1092"/>
    </row>
    <row r="11" spans="1:14" ht="44.25" customHeight="1" x14ac:dyDescent="0.2">
      <c r="A11" s="204" t="s">
        <v>122</v>
      </c>
      <c r="B11" s="204" t="s">
        <v>122</v>
      </c>
      <c r="C11" s="204" t="s">
        <v>122</v>
      </c>
      <c r="D11" s="1077" t="s">
        <v>333</v>
      </c>
      <c r="E11" s="412">
        <v>1</v>
      </c>
      <c r="F11" s="454" t="s">
        <v>764</v>
      </c>
      <c r="G11" s="1070" t="s">
        <v>735</v>
      </c>
      <c r="H11" s="1089" t="s">
        <v>13</v>
      </c>
      <c r="I11" s="1080">
        <v>136.5</v>
      </c>
      <c r="J11" s="1080">
        <v>136.1</v>
      </c>
      <c r="K11" s="203" t="s">
        <v>224</v>
      </c>
      <c r="L11" s="200">
        <v>2660</v>
      </c>
      <c r="M11" s="147">
        <v>2888</v>
      </c>
      <c r="N11" s="1081" t="s">
        <v>1020</v>
      </c>
    </row>
    <row r="12" spans="1:14" ht="42.75" customHeight="1" x14ac:dyDescent="0.2">
      <c r="A12" s="204"/>
      <c r="B12" s="204"/>
      <c r="C12" s="204"/>
      <c r="D12" s="1077"/>
      <c r="E12" s="412">
        <v>2</v>
      </c>
      <c r="F12" s="454" t="s">
        <v>765</v>
      </c>
      <c r="G12" s="1070"/>
      <c r="H12" s="1089"/>
      <c r="I12" s="1080"/>
      <c r="J12" s="1080"/>
      <c r="K12" s="203" t="s">
        <v>245</v>
      </c>
      <c r="L12" s="200">
        <v>1700</v>
      </c>
      <c r="M12" s="147">
        <v>1962</v>
      </c>
      <c r="N12" s="1082"/>
    </row>
    <row r="13" spans="1:14" ht="21" customHeight="1" x14ac:dyDescent="0.2">
      <c r="A13" s="204"/>
      <c r="B13" s="204"/>
      <c r="C13" s="204"/>
      <c r="D13" s="1077"/>
      <c r="E13" s="1026">
        <v>3</v>
      </c>
      <c r="F13" s="1094" t="s">
        <v>766</v>
      </c>
      <c r="G13" s="1070"/>
      <c r="H13" s="1089"/>
      <c r="I13" s="1080"/>
      <c r="J13" s="1080"/>
      <c r="K13" s="1093" t="s">
        <v>225</v>
      </c>
      <c r="L13" s="910">
        <v>2000</v>
      </c>
      <c r="M13" s="938">
        <v>1978</v>
      </c>
      <c r="N13" s="1082"/>
    </row>
    <row r="14" spans="1:14" ht="21" customHeight="1" x14ac:dyDescent="0.2">
      <c r="A14" s="204"/>
      <c r="B14" s="204"/>
      <c r="C14" s="204"/>
      <c r="D14" s="1077"/>
      <c r="E14" s="1026"/>
      <c r="F14" s="1094"/>
      <c r="G14" s="1070"/>
      <c r="H14" s="1089"/>
      <c r="I14" s="1080"/>
      <c r="J14" s="1080"/>
      <c r="K14" s="1093"/>
      <c r="L14" s="910"/>
      <c r="M14" s="938"/>
      <c r="N14" s="1082"/>
    </row>
    <row r="15" spans="1:14" ht="20.25" customHeight="1" x14ac:dyDescent="0.2">
      <c r="A15" s="204"/>
      <c r="B15" s="204"/>
      <c r="C15" s="204"/>
      <c r="D15" s="1077"/>
      <c r="E15" s="1026"/>
      <c r="F15" s="1094"/>
      <c r="G15" s="1070"/>
      <c r="H15" s="1089"/>
      <c r="I15" s="1080"/>
      <c r="J15" s="1080"/>
      <c r="K15" s="1093"/>
      <c r="L15" s="910"/>
      <c r="M15" s="938"/>
      <c r="N15" s="1082"/>
    </row>
    <row r="16" spans="1:14" ht="66.75" customHeight="1" x14ac:dyDescent="0.2">
      <c r="A16" s="204"/>
      <c r="B16" s="204"/>
      <c r="C16" s="204"/>
      <c r="D16" s="1077"/>
      <c r="E16" s="412">
        <v>4</v>
      </c>
      <c r="F16" s="454" t="s">
        <v>767</v>
      </c>
      <c r="G16" s="1070"/>
      <c r="H16" s="1089"/>
      <c r="I16" s="1080"/>
      <c r="J16" s="1080"/>
      <c r="K16" s="203" t="s">
        <v>226</v>
      </c>
      <c r="L16" s="200">
        <v>30</v>
      </c>
      <c r="M16" s="147">
        <v>44</v>
      </c>
      <c r="N16" s="1082"/>
    </row>
    <row r="17" spans="1:14" ht="87.75" customHeight="1" x14ac:dyDescent="0.2">
      <c r="A17" s="204"/>
      <c r="B17" s="204"/>
      <c r="C17" s="204"/>
      <c r="D17" s="1077"/>
      <c r="E17" s="412">
        <v>5</v>
      </c>
      <c r="F17" s="454" t="s">
        <v>768</v>
      </c>
      <c r="G17" s="1070"/>
      <c r="H17" s="1089" t="s">
        <v>1</v>
      </c>
      <c r="I17" s="1080">
        <v>97</v>
      </c>
      <c r="J17" s="1080">
        <v>77.900000000000006</v>
      </c>
      <c r="K17" s="203" t="s">
        <v>227</v>
      </c>
      <c r="L17" s="200">
        <v>100</v>
      </c>
      <c r="M17" s="147">
        <v>115</v>
      </c>
      <c r="N17" s="1082"/>
    </row>
    <row r="18" spans="1:14" ht="89.25" customHeight="1" x14ac:dyDescent="0.2">
      <c r="A18" s="204"/>
      <c r="B18" s="204"/>
      <c r="C18" s="204"/>
      <c r="D18" s="1077"/>
      <c r="E18" s="412">
        <v>6</v>
      </c>
      <c r="F18" s="454" t="s">
        <v>769</v>
      </c>
      <c r="G18" s="1070"/>
      <c r="H18" s="1089"/>
      <c r="I18" s="1080"/>
      <c r="J18" s="1080"/>
      <c r="K18" s="203" t="s">
        <v>482</v>
      </c>
      <c r="L18" s="200">
        <v>55</v>
      </c>
      <c r="M18" s="147">
        <v>55</v>
      </c>
      <c r="N18" s="1082"/>
    </row>
    <row r="19" spans="1:14" ht="29.25" customHeight="1" x14ac:dyDescent="0.2">
      <c r="A19" s="204"/>
      <c r="B19" s="204"/>
      <c r="C19" s="204"/>
      <c r="D19" s="1077"/>
      <c r="E19" s="412">
        <v>7</v>
      </c>
      <c r="F19" s="454" t="s">
        <v>770</v>
      </c>
      <c r="G19" s="1070"/>
      <c r="H19" s="1089"/>
      <c r="I19" s="1080"/>
      <c r="J19" s="1080"/>
      <c r="K19" s="203" t="s">
        <v>86</v>
      </c>
      <c r="L19" s="200">
        <v>125</v>
      </c>
      <c r="M19" s="147">
        <v>130</v>
      </c>
      <c r="N19" s="1082"/>
    </row>
    <row r="20" spans="1:14" ht="39" customHeight="1" x14ac:dyDescent="0.2">
      <c r="A20" s="204"/>
      <c r="B20" s="204"/>
      <c r="C20" s="204"/>
      <c r="D20" s="1077"/>
      <c r="E20" s="412">
        <v>8</v>
      </c>
      <c r="F20" s="454" t="s">
        <v>771</v>
      </c>
      <c r="G20" s="1070"/>
      <c r="H20" s="1089"/>
      <c r="I20" s="1080"/>
      <c r="J20" s="1080"/>
      <c r="K20" s="203" t="s">
        <v>228</v>
      </c>
      <c r="L20" s="200">
        <v>27</v>
      </c>
      <c r="M20" s="147">
        <v>34</v>
      </c>
      <c r="N20" s="1082"/>
    </row>
    <row r="21" spans="1:14" ht="40.5" customHeight="1" x14ac:dyDescent="0.2">
      <c r="A21" s="204"/>
      <c r="B21" s="204"/>
      <c r="C21" s="204"/>
      <c r="D21" s="1077"/>
      <c r="E21" s="455">
        <v>9</v>
      </c>
      <c r="F21" s="456" t="s">
        <v>772</v>
      </c>
      <c r="G21" s="1070"/>
      <c r="H21" s="1089"/>
      <c r="I21" s="1080"/>
      <c r="J21" s="1080"/>
      <c r="K21" s="204" t="s">
        <v>229</v>
      </c>
      <c r="L21" s="498">
        <v>7200</v>
      </c>
      <c r="M21" s="654">
        <v>7046</v>
      </c>
      <c r="N21" s="1082"/>
    </row>
    <row r="22" spans="1:14" ht="38.25" customHeight="1" x14ac:dyDescent="0.2">
      <c r="A22" s="204"/>
      <c r="B22" s="204"/>
      <c r="C22" s="204"/>
      <c r="D22" s="1077"/>
      <c r="E22" s="455">
        <v>10</v>
      </c>
      <c r="F22" s="456" t="s">
        <v>773</v>
      </c>
      <c r="G22" s="1070"/>
      <c r="H22" s="1089"/>
      <c r="I22" s="1080"/>
      <c r="J22" s="1080"/>
      <c r="K22" s="204" t="s">
        <v>230</v>
      </c>
      <c r="L22" s="498">
        <v>2800</v>
      </c>
      <c r="M22" s="654">
        <v>3344</v>
      </c>
      <c r="N22" s="1083"/>
    </row>
    <row r="23" spans="1:14" ht="40.5" customHeight="1" x14ac:dyDescent="0.2">
      <c r="A23" s="103" t="s">
        <v>122</v>
      </c>
      <c r="B23" s="103" t="s">
        <v>122</v>
      </c>
      <c r="C23" s="103" t="s">
        <v>123</v>
      </c>
      <c r="D23" s="204" t="s">
        <v>243</v>
      </c>
      <c r="E23" s="455">
        <v>1</v>
      </c>
      <c r="F23" s="456" t="s">
        <v>631</v>
      </c>
      <c r="G23" s="456" t="s">
        <v>720</v>
      </c>
      <c r="H23" s="253" t="s">
        <v>13</v>
      </c>
      <c r="I23" s="202">
        <v>19.899999999999999</v>
      </c>
      <c r="J23" s="202">
        <v>19.899999999999999</v>
      </c>
      <c r="K23" s="104" t="s">
        <v>244</v>
      </c>
      <c r="L23" s="492">
        <v>100</v>
      </c>
      <c r="M23" s="492">
        <v>100</v>
      </c>
      <c r="N23" s="292" t="s">
        <v>1021</v>
      </c>
    </row>
    <row r="24" spans="1:14" ht="72" customHeight="1" x14ac:dyDescent="0.2">
      <c r="A24" s="103" t="s">
        <v>122</v>
      </c>
      <c r="B24" s="103" t="s">
        <v>122</v>
      </c>
      <c r="C24" s="103" t="s">
        <v>124</v>
      </c>
      <c r="D24" s="204" t="s">
        <v>445</v>
      </c>
      <c r="E24" s="374">
        <v>1</v>
      </c>
      <c r="F24" s="367" t="s">
        <v>774</v>
      </c>
      <c r="G24" s="387" t="s">
        <v>735</v>
      </c>
      <c r="H24" s="253" t="s">
        <v>1</v>
      </c>
      <c r="I24" s="202">
        <v>3</v>
      </c>
      <c r="J24" s="202">
        <v>3</v>
      </c>
      <c r="K24" s="186" t="s">
        <v>167</v>
      </c>
      <c r="L24" s="492">
        <v>1</v>
      </c>
      <c r="M24" s="492">
        <v>1</v>
      </c>
      <c r="N24" s="186" t="s">
        <v>1022</v>
      </c>
    </row>
    <row r="25" spans="1:14" ht="21" customHeight="1" x14ac:dyDescent="0.2">
      <c r="A25" s="657" t="s">
        <v>122</v>
      </c>
      <c r="B25" s="657" t="s">
        <v>122</v>
      </c>
      <c r="C25" s="1066" t="s">
        <v>116</v>
      </c>
      <c r="D25" s="1066"/>
      <c r="E25" s="1066"/>
      <c r="F25" s="1066"/>
      <c r="G25" s="1066"/>
      <c r="H25" s="1066"/>
      <c r="I25" s="651">
        <f>+I11+I23+I24+I17</f>
        <v>256.39999999999998</v>
      </c>
      <c r="J25" s="651">
        <f>+J11+J23+J24+J17</f>
        <v>236.9</v>
      </c>
      <c r="K25" s="659"/>
      <c r="L25" s="660"/>
      <c r="M25" s="660"/>
      <c r="N25" s="659"/>
    </row>
    <row r="26" spans="1:14" ht="31.5" customHeight="1" x14ac:dyDescent="0.2">
      <c r="A26" s="204" t="s">
        <v>122</v>
      </c>
      <c r="B26" s="204" t="s">
        <v>123</v>
      </c>
      <c r="C26" s="1085" t="s">
        <v>330</v>
      </c>
      <c r="D26" s="1085"/>
      <c r="E26" s="1085"/>
      <c r="F26" s="1085"/>
      <c r="G26" s="1085"/>
      <c r="H26" s="1085"/>
      <c r="I26" s="1085"/>
      <c r="J26" s="1085"/>
      <c r="K26" s="1085"/>
      <c r="L26" s="1085"/>
      <c r="M26" s="747"/>
      <c r="N26" s="747"/>
    </row>
    <row r="27" spans="1:14" ht="55.5" customHeight="1" x14ac:dyDescent="0.2">
      <c r="A27" s="204" t="s">
        <v>122</v>
      </c>
      <c r="B27" s="204" t="s">
        <v>123</v>
      </c>
      <c r="C27" s="204" t="s">
        <v>122</v>
      </c>
      <c r="D27" s="1069" t="s">
        <v>143</v>
      </c>
      <c r="E27" s="372" t="s">
        <v>155</v>
      </c>
      <c r="F27" s="367" t="s">
        <v>775</v>
      </c>
      <c r="G27" s="1070" t="s">
        <v>735</v>
      </c>
      <c r="H27" s="1077" t="s">
        <v>13</v>
      </c>
      <c r="I27" s="1080">
        <v>360</v>
      </c>
      <c r="J27" s="1080">
        <v>360</v>
      </c>
      <c r="K27" s="1061" t="s">
        <v>1025</v>
      </c>
      <c r="L27" s="1079">
        <v>45</v>
      </c>
      <c r="M27" s="1084">
        <v>59</v>
      </c>
      <c r="N27" s="1061" t="s">
        <v>1024</v>
      </c>
    </row>
    <row r="28" spans="1:14" ht="57" customHeight="1" x14ac:dyDescent="0.2">
      <c r="A28" s="204"/>
      <c r="B28" s="204"/>
      <c r="C28" s="204"/>
      <c r="D28" s="1069"/>
      <c r="E28" s="372" t="s">
        <v>88</v>
      </c>
      <c r="F28" s="367" t="s">
        <v>776</v>
      </c>
      <c r="G28" s="1070"/>
      <c r="H28" s="1078"/>
      <c r="I28" s="1080"/>
      <c r="J28" s="1080"/>
      <c r="K28" s="1061"/>
      <c r="L28" s="1079"/>
      <c r="M28" s="1084"/>
      <c r="N28" s="1061"/>
    </row>
    <row r="29" spans="1:14" ht="35.25" customHeight="1" x14ac:dyDescent="0.2">
      <c r="A29" s="204"/>
      <c r="B29" s="204"/>
      <c r="C29" s="204"/>
      <c r="D29" s="1069"/>
      <c r="E29" s="372" t="s">
        <v>276</v>
      </c>
      <c r="F29" s="367" t="s">
        <v>777</v>
      </c>
      <c r="G29" s="1070"/>
      <c r="H29" s="1078"/>
      <c r="I29" s="1080"/>
      <c r="J29" s="1080"/>
      <c r="K29" s="1061"/>
      <c r="L29" s="1079"/>
      <c r="M29" s="1084"/>
      <c r="N29" s="1061"/>
    </row>
    <row r="30" spans="1:14" ht="72.75" customHeight="1" x14ac:dyDescent="0.2">
      <c r="A30" s="105" t="s">
        <v>122</v>
      </c>
      <c r="B30" s="105" t="s">
        <v>123</v>
      </c>
      <c r="C30" s="106" t="s">
        <v>123</v>
      </c>
      <c r="D30" s="204" t="s">
        <v>357</v>
      </c>
      <c r="E30" s="455">
        <v>1</v>
      </c>
      <c r="F30" s="367" t="s">
        <v>778</v>
      </c>
      <c r="G30" s="380" t="s">
        <v>735</v>
      </c>
      <c r="H30" s="253" t="s">
        <v>1</v>
      </c>
      <c r="I30" s="97">
        <v>40</v>
      </c>
      <c r="J30" s="97">
        <v>40</v>
      </c>
      <c r="K30" s="204" t="s">
        <v>483</v>
      </c>
      <c r="L30" s="105">
        <v>10</v>
      </c>
      <c r="M30" s="258">
        <v>8</v>
      </c>
      <c r="N30" s="204" t="s">
        <v>1026</v>
      </c>
    </row>
    <row r="31" spans="1:14" ht="69" customHeight="1" x14ac:dyDescent="0.2">
      <c r="A31" s="105" t="s">
        <v>122</v>
      </c>
      <c r="B31" s="105" t="s">
        <v>123</v>
      </c>
      <c r="C31" s="106" t="s">
        <v>124</v>
      </c>
      <c r="D31" s="204" t="s">
        <v>417</v>
      </c>
      <c r="E31" s="455">
        <v>1</v>
      </c>
      <c r="F31" s="367" t="s">
        <v>778</v>
      </c>
      <c r="G31" s="380" t="s">
        <v>735</v>
      </c>
      <c r="H31" s="253" t="s">
        <v>13</v>
      </c>
      <c r="I31" s="97">
        <v>300</v>
      </c>
      <c r="J31" s="97">
        <v>282.39999999999998</v>
      </c>
      <c r="K31" s="138" t="s">
        <v>779</v>
      </c>
      <c r="L31" s="258">
        <v>15.9</v>
      </c>
      <c r="M31" s="258">
        <v>15.9</v>
      </c>
      <c r="N31" s="138" t="s">
        <v>1027</v>
      </c>
    </row>
    <row r="32" spans="1:14" ht="45" customHeight="1" x14ac:dyDescent="0.2">
      <c r="A32" s="276" t="s">
        <v>122</v>
      </c>
      <c r="B32" s="276" t="s">
        <v>123</v>
      </c>
      <c r="C32" s="275" t="s">
        <v>125</v>
      </c>
      <c r="D32" s="666" t="s">
        <v>570</v>
      </c>
      <c r="E32" s="457">
        <v>1</v>
      </c>
      <c r="F32" s="367" t="s">
        <v>778</v>
      </c>
      <c r="G32" s="380" t="s">
        <v>735</v>
      </c>
      <c r="H32" s="253" t="s">
        <v>1</v>
      </c>
      <c r="I32" s="97">
        <v>10</v>
      </c>
      <c r="J32" s="97">
        <v>9.9</v>
      </c>
      <c r="K32" s="666" t="s">
        <v>871</v>
      </c>
      <c r="L32" s="275" t="s">
        <v>155</v>
      </c>
      <c r="M32" s="275" t="s">
        <v>88</v>
      </c>
      <c r="N32" s="666" t="s">
        <v>1028</v>
      </c>
    </row>
    <row r="33" spans="1:14" ht="22.5" customHeight="1" x14ac:dyDescent="0.2">
      <c r="A33" s="1062" t="s">
        <v>122</v>
      </c>
      <c r="B33" s="1062" t="s">
        <v>123</v>
      </c>
      <c r="C33" s="1086" t="s">
        <v>127</v>
      </c>
      <c r="D33" s="1071" t="s">
        <v>518</v>
      </c>
      <c r="E33" s="1074">
        <v>1</v>
      </c>
      <c r="F33" s="793" t="s">
        <v>778</v>
      </c>
      <c r="G33" s="784" t="s">
        <v>735</v>
      </c>
      <c r="H33" s="253" t="s">
        <v>1</v>
      </c>
      <c r="I33" s="97">
        <v>151</v>
      </c>
      <c r="J33" s="97">
        <v>148.1</v>
      </c>
      <c r="K33" s="1058" t="s">
        <v>870</v>
      </c>
      <c r="L33" s="1062">
        <v>1</v>
      </c>
      <c r="M33" s="1062">
        <v>1</v>
      </c>
      <c r="N33" s="1058" t="s">
        <v>1127</v>
      </c>
    </row>
    <row r="34" spans="1:14" ht="23.25" customHeight="1" x14ac:dyDescent="0.2">
      <c r="A34" s="1063"/>
      <c r="B34" s="1063"/>
      <c r="C34" s="1087"/>
      <c r="D34" s="1072"/>
      <c r="E34" s="1075"/>
      <c r="F34" s="794"/>
      <c r="G34" s="785"/>
      <c r="H34" s="253" t="s">
        <v>3</v>
      </c>
      <c r="I34" s="97">
        <v>76</v>
      </c>
      <c r="J34" s="97">
        <v>76</v>
      </c>
      <c r="K34" s="1059"/>
      <c r="L34" s="1063"/>
      <c r="M34" s="1063"/>
      <c r="N34" s="1059"/>
    </row>
    <row r="35" spans="1:14" ht="22.5" customHeight="1" x14ac:dyDescent="0.2">
      <c r="A35" s="1064"/>
      <c r="B35" s="1064"/>
      <c r="C35" s="1088"/>
      <c r="D35" s="1073"/>
      <c r="E35" s="1076"/>
      <c r="F35" s="902"/>
      <c r="G35" s="786"/>
      <c r="H35" s="253" t="s">
        <v>4</v>
      </c>
      <c r="I35" s="97">
        <v>14</v>
      </c>
      <c r="J35" s="97">
        <v>13.4</v>
      </c>
      <c r="K35" s="1060"/>
      <c r="L35" s="1064"/>
      <c r="M35" s="1064"/>
      <c r="N35" s="1060"/>
    </row>
    <row r="36" spans="1:14" ht="68.25" customHeight="1" x14ac:dyDescent="0.2">
      <c r="A36" s="276" t="s">
        <v>122</v>
      </c>
      <c r="B36" s="276" t="s">
        <v>123</v>
      </c>
      <c r="C36" s="275" t="s">
        <v>128</v>
      </c>
      <c r="D36" s="292" t="s">
        <v>520</v>
      </c>
      <c r="E36" s="455">
        <v>1</v>
      </c>
      <c r="F36" s="367" t="s">
        <v>778</v>
      </c>
      <c r="G36" s="380" t="s">
        <v>735</v>
      </c>
      <c r="H36" s="253" t="s">
        <v>13</v>
      </c>
      <c r="I36" s="97">
        <v>282</v>
      </c>
      <c r="J36" s="97">
        <v>124.8</v>
      </c>
      <c r="K36" s="274" t="s">
        <v>869</v>
      </c>
      <c r="L36" s="492">
        <v>1</v>
      </c>
      <c r="M36" s="492">
        <v>1</v>
      </c>
      <c r="N36" s="274" t="s">
        <v>1029</v>
      </c>
    </row>
    <row r="37" spans="1:14" ht="55.5" customHeight="1" x14ac:dyDescent="0.2">
      <c r="A37" s="276" t="s">
        <v>122</v>
      </c>
      <c r="B37" s="276" t="s">
        <v>123</v>
      </c>
      <c r="C37" s="275" t="s">
        <v>16</v>
      </c>
      <c r="D37" s="138" t="s">
        <v>519</v>
      </c>
      <c r="E37" s="457">
        <v>1</v>
      </c>
      <c r="F37" s="138" t="s">
        <v>1128</v>
      </c>
      <c r="G37" s="380" t="s">
        <v>1129</v>
      </c>
      <c r="H37" s="253" t="s">
        <v>1</v>
      </c>
      <c r="I37" s="97">
        <v>3.8</v>
      </c>
      <c r="J37" s="97">
        <v>3.8</v>
      </c>
      <c r="K37" s="253" t="s">
        <v>521</v>
      </c>
      <c r="L37" s="258" t="s">
        <v>522</v>
      </c>
      <c r="M37" s="258" t="s">
        <v>1023</v>
      </c>
      <c r="N37" s="253" t="s">
        <v>1030</v>
      </c>
    </row>
    <row r="38" spans="1:14" ht="57" customHeight="1" x14ac:dyDescent="0.2">
      <c r="A38" s="258" t="s">
        <v>122</v>
      </c>
      <c r="B38" s="258" t="s">
        <v>123</v>
      </c>
      <c r="C38" s="705" t="s">
        <v>2</v>
      </c>
      <c r="D38" s="138" t="s">
        <v>571</v>
      </c>
      <c r="E38" s="457">
        <v>1</v>
      </c>
      <c r="F38" s="138" t="s">
        <v>780</v>
      </c>
      <c r="G38" s="380" t="s">
        <v>735</v>
      </c>
      <c r="H38" s="253" t="s">
        <v>1</v>
      </c>
      <c r="I38" s="97">
        <v>30</v>
      </c>
      <c r="J38" s="97">
        <v>19.2</v>
      </c>
      <c r="K38" s="274" t="s">
        <v>166</v>
      </c>
      <c r="L38" s="258">
        <v>1</v>
      </c>
      <c r="M38" s="258">
        <v>1</v>
      </c>
      <c r="N38" s="274" t="s">
        <v>1031</v>
      </c>
    </row>
    <row r="39" spans="1:14" ht="24" customHeight="1" x14ac:dyDescent="0.2">
      <c r="A39" s="655" t="s">
        <v>122</v>
      </c>
      <c r="B39" s="656" t="s">
        <v>123</v>
      </c>
      <c r="C39" s="1066" t="s">
        <v>116</v>
      </c>
      <c r="D39" s="1066"/>
      <c r="E39" s="1066"/>
      <c r="F39" s="1066"/>
      <c r="G39" s="1066"/>
      <c r="H39" s="1066"/>
      <c r="I39" s="650">
        <f>SUM(I27:I38)</f>
        <v>1266.8</v>
      </c>
      <c r="J39" s="650">
        <f>SUM(J27:J38)</f>
        <v>1077.5999999999999</v>
      </c>
      <c r="K39" s="657"/>
      <c r="L39" s="658"/>
      <c r="M39" s="658"/>
      <c r="N39" s="657"/>
    </row>
    <row r="40" spans="1:14" ht="19.5" customHeight="1" x14ac:dyDescent="0.2">
      <c r="A40" s="655" t="s">
        <v>122</v>
      </c>
      <c r="B40" s="1066" t="s">
        <v>117</v>
      </c>
      <c r="C40" s="1066"/>
      <c r="D40" s="1066"/>
      <c r="E40" s="1066"/>
      <c r="F40" s="1066"/>
      <c r="G40" s="1066"/>
      <c r="H40" s="1066"/>
      <c r="I40" s="650">
        <f>+I39+I25</f>
        <v>1523.1999999999998</v>
      </c>
      <c r="J40" s="650">
        <f>+J39+J25</f>
        <v>1314.5</v>
      </c>
      <c r="K40" s="657"/>
      <c r="L40" s="658"/>
      <c r="M40" s="658"/>
      <c r="N40" s="657"/>
    </row>
    <row r="41" spans="1:14" ht="20.25" customHeight="1" x14ac:dyDescent="0.2">
      <c r="A41" s="1068" t="s">
        <v>118</v>
      </c>
      <c r="B41" s="1068"/>
      <c r="C41" s="1068"/>
      <c r="D41" s="1068"/>
      <c r="E41" s="1068"/>
      <c r="F41" s="1068"/>
      <c r="G41" s="1068"/>
      <c r="H41" s="1068"/>
      <c r="I41" s="157">
        <f t="shared" ref="I41:J41" si="0">+I40</f>
        <v>1523.1999999999998</v>
      </c>
      <c r="J41" s="157">
        <f t="shared" si="0"/>
        <v>1314.5</v>
      </c>
      <c r="K41" s="259"/>
      <c r="L41" s="499"/>
      <c r="M41" s="499"/>
      <c r="N41" s="259"/>
    </row>
    <row r="42" spans="1:14" ht="17.25" customHeight="1" x14ac:dyDescent="0.2">
      <c r="A42" s="880" t="s">
        <v>136</v>
      </c>
      <c r="B42" s="880"/>
      <c r="C42" s="880"/>
      <c r="D42" s="880"/>
      <c r="E42" s="880"/>
      <c r="F42" s="880"/>
      <c r="G42" s="880"/>
      <c r="H42" s="880"/>
      <c r="I42" s="748">
        <f>+I41-I43-I50</f>
        <v>-2.2737367544323206E-13</v>
      </c>
      <c r="J42" s="748">
        <f>+J41-J43-J50</f>
        <v>0</v>
      </c>
      <c r="K42" s="259"/>
      <c r="L42" s="500"/>
      <c r="M42" s="500"/>
      <c r="N42" s="259"/>
    </row>
    <row r="43" spans="1:14" ht="18" customHeight="1" x14ac:dyDescent="0.2">
      <c r="A43" s="1065" t="s">
        <v>15</v>
      </c>
      <c r="B43" s="1065"/>
      <c r="C43" s="1065"/>
      <c r="D43" s="1065"/>
      <c r="E43" s="1065"/>
      <c r="F43" s="1065"/>
      <c r="G43" s="1065"/>
      <c r="H43" s="1065"/>
      <c r="I43" s="157">
        <f t="shared" ref="I43:J43" si="1">SUM(I44:I49)</f>
        <v>1433.2</v>
      </c>
      <c r="J43" s="157">
        <f t="shared" si="1"/>
        <v>1225.0999999999999</v>
      </c>
      <c r="K43" s="259"/>
      <c r="L43" s="500"/>
      <c r="M43" s="500"/>
      <c r="N43" s="259"/>
    </row>
    <row r="44" spans="1:14" ht="12.75" customHeight="1" x14ac:dyDescent="0.2">
      <c r="A44" s="1057" t="s">
        <v>168</v>
      </c>
      <c r="B44" s="1057"/>
      <c r="C44" s="1057"/>
      <c r="D44" s="1057"/>
      <c r="E44" s="1057"/>
      <c r="F44" s="1057"/>
      <c r="G44" s="1057"/>
      <c r="H44" s="1057"/>
      <c r="I44" s="98">
        <f>+I38+I37+I33+I32+I30+I24+I17</f>
        <v>334.8</v>
      </c>
      <c r="J44" s="98">
        <f>+J38+J37+J33+J32+J30+J24+J17</f>
        <v>301.89999999999998</v>
      </c>
      <c r="K44" s="259"/>
      <c r="L44" s="500"/>
      <c r="M44" s="500"/>
      <c r="N44" s="259"/>
    </row>
    <row r="45" spans="1:14" ht="12.75" customHeight="1" x14ac:dyDescent="0.2">
      <c r="A45" s="1057" t="s">
        <v>169</v>
      </c>
      <c r="B45" s="1057"/>
      <c r="C45" s="1057"/>
      <c r="D45" s="1057"/>
      <c r="E45" s="1057"/>
      <c r="F45" s="1057"/>
      <c r="G45" s="1057"/>
      <c r="H45" s="1057"/>
      <c r="I45" s="98">
        <f>+I36+I27+I23+I11+I31</f>
        <v>1098.4000000000001</v>
      </c>
      <c r="J45" s="98">
        <f>+J36+J27+J23+J11+J31</f>
        <v>923.19999999999993</v>
      </c>
      <c r="K45" s="259"/>
      <c r="L45" s="500"/>
      <c r="M45" s="500"/>
      <c r="N45" s="259"/>
    </row>
    <row r="46" spans="1:14" ht="12.75" customHeight="1" x14ac:dyDescent="0.2">
      <c r="A46" s="1057" t="s">
        <v>170</v>
      </c>
      <c r="B46" s="1057"/>
      <c r="C46" s="1057"/>
      <c r="D46" s="1057"/>
      <c r="E46" s="1057"/>
      <c r="F46" s="1057"/>
      <c r="G46" s="1057"/>
      <c r="H46" s="1057"/>
      <c r="I46" s="99"/>
      <c r="J46" s="99"/>
      <c r="K46" s="259"/>
      <c r="L46" s="500"/>
      <c r="M46" s="500"/>
      <c r="N46" s="259"/>
    </row>
    <row r="47" spans="1:14" ht="12.75" customHeight="1" x14ac:dyDescent="0.2">
      <c r="A47" s="1057" t="s">
        <v>171</v>
      </c>
      <c r="B47" s="1057"/>
      <c r="C47" s="1057"/>
      <c r="D47" s="1057"/>
      <c r="E47" s="1057"/>
      <c r="F47" s="1057"/>
      <c r="G47" s="1057"/>
      <c r="H47" s="1057"/>
      <c r="I47" s="99"/>
      <c r="J47" s="99"/>
      <c r="K47" s="259"/>
      <c r="L47" s="500"/>
      <c r="M47" s="500"/>
      <c r="N47" s="259"/>
    </row>
    <row r="48" spans="1:14" ht="12.75" customHeight="1" x14ac:dyDescent="0.2">
      <c r="A48" s="1057" t="s">
        <v>172</v>
      </c>
      <c r="B48" s="1057"/>
      <c r="C48" s="1057"/>
      <c r="D48" s="1057"/>
      <c r="E48" s="1057"/>
      <c r="F48" s="1057"/>
      <c r="G48" s="1057"/>
      <c r="H48" s="1057"/>
      <c r="I48" s="98"/>
      <c r="J48" s="98"/>
      <c r="K48" s="259"/>
      <c r="L48" s="500"/>
      <c r="M48" s="500"/>
      <c r="N48" s="259"/>
    </row>
    <row r="49" spans="1:14" ht="15" customHeight="1" x14ac:dyDescent="0.2">
      <c r="A49" s="1057" t="s">
        <v>173</v>
      </c>
      <c r="B49" s="1057"/>
      <c r="C49" s="1057"/>
      <c r="D49" s="1057"/>
      <c r="E49" s="1057"/>
      <c r="F49" s="1057"/>
      <c r="G49" s="1057"/>
      <c r="H49" s="1057"/>
      <c r="I49" s="158"/>
      <c r="J49" s="158"/>
      <c r="K49" s="259"/>
      <c r="L49" s="500"/>
      <c r="M49" s="500"/>
      <c r="N49" s="259"/>
    </row>
    <row r="50" spans="1:14" ht="17.25" customHeight="1" x14ac:dyDescent="0.2">
      <c r="A50" s="1067" t="s">
        <v>14</v>
      </c>
      <c r="B50" s="1067"/>
      <c r="C50" s="1067"/>
      <c r="D50" s="1067"/>
      <c r="E50" s="1067"/>
      <c r="F50" s="1067"/>
      <c r="G50" s="1067"/>
      <c r="H50" s="1067"/>
      <c r="I50" s="159">
        <f t="shared" ref="I50:J50" si="2">SUM(I51:I54)</f>
        <v>90</v>
      </c>
      <c r="J50" s="159">
        <f t="shared" si="2"/>
        <v>89.4</v>
      </c>
      <c r="K50" s="259"/>
      <c r="L50" s="500"/>
      <c r="M50" s="500"/>
      <c r="N50" s="259"/>
    </row>
    <row r="51" spans="1:14" ht="12.75" customHeight="1" x14ac:dyDescent="0.2">
      <c r="A51" s="1057" t="s">
        <v>174</v>
      </c>
      <c r="B51" s="1057"/>
      <c r="C51" s="1057"/>
      <c r="D51" s="1057"/>
      <c r="E51" s="1057"/>
      <c r="F51" s="1057"/>
      <c r="G51" s="1057"/>
      <c r="H51" s="1057"/>
      <c r="I51" s="98">
        <f>+I34</f>
        <v>76</v>
      </c>
      <c r="J51" s="98">
        <f>+J34</f>
        <v>76</v>
      </c>
      <c r="K51" s="259"/>
      <c r="L51" s="500"/>
      <c r="M51" s="500"/>
      <c r="N51" s="259"/>
    </row>
    <row r="52" spans="1:14" ht="12.75" customHeight="1" x14ac:dyDescent="0.2">
      <c r="A52" s="1057" t="s">
        <v>175</v>
      </c>
      <c r="B52" s="1057"/>
      <c r="C52" s="1057"/>
      <c r="D52" s="1057"/>
      <c r="E52" s="1057"/>
      <c r="F52" s="1057"/>
      <c r="G52" s="1057"/>
      <c r="H52" s="1057"/>
      <c r="I52" s="98">
        <f>+I35</f>
        <v>14</v>
      </c>
      <c r="J52" s="98">
        <f>+J35</f>
        <v>13.4</v>
      </c>
      <c r="K52" s="259"/>
      <c r="L52" s="500"/>
      <c r="M52" s="500"/>
      <c r="N52" s="259"/>
    </row>
    <row r="53" spans="1:14" ht="12.75" customHeight="1" x14ac:dyDescent="0.2">
      <c r="A53" s="1057" t="s">
        <v>176</v>
      </c>
      <c r="B53" s="1057"/>
      <c r="C53" s="1057"/>
      <c r="D53" s="1057"/>
      <c r="E53" s="1057"/>
      <c r="F53" s="1057"/>
      <c r="G53" s="1057"/>
      <c r="H53" s="1057"/>
      <c r="I53" s="99"/>
      <c r="J53" s="99"/>
      <c r="K53" s="259"/>
      <c r="L53" s="500"/>
      <c r="M53" s="500"/>
      <c r="N53" s="259"/>
    </row>
    <row r="54" spans="1:14" ht="12.75" customHeight="1" x14ac:dyDescent="0.2">
      <c r="A54" s="1057" t="s">
        <v>177</v>
      </c>
      <c r="B54" s="1057"/>
      <c r="C54" s="1057"/>
      <c r="D54" s="1057"/>
      <c r="E54" s="1057"/>
      <c r="F54" s="1057"/>
      <c r="G54" s="1057"/>
      <c r="H54" s="1057"/>
      <c r="I54" s="99"/>
      <c r="J54" s="99"/>
      <c r="K54" s="259"/>
      <c r="L54" s="500"/>
      <c r="M54" s="500"/>
      <c r="N54" s="259"/>
    </row>
    <row r="55" spans="1:14" s="150" customFormat="1" ht="12.75" x14ac:dyDescent="0.2">
      <c r="A55" s="789"/>
      <c r="B55" s="789"/>
      <c r="C55" s="789"/>
      <c r="D55" s="789"/>
      <c r="E55" s="789"/>
      <c r="F55" s="789"/>
      <c r="G55" s="789"/>
      <c r="H55" s="789"/>
      <c r="I55" s="789"/>
      <c r="J55" s="542"/>
      <c r="K55" s="108"/>
      <c r="L55" s="501"/>
      <c r="M55" s="501"/>
      <c r="N55" s="108"/>
    </row>
    <row r="56" spans="1:14" s="94" customFormat="1" ht="12.75" x14ac:dyDescent="0.2">
      <c r="A56" s="93"/>
      <c r="B56" s="93"/>
      <c r="C56" s="93"/>
      <c r="H56" s="362"/>
      <c r="K56" s="74"/>
      <c r="L56" s="93"/>
      <c r="M56" s="93"/>
      <c r="N56" s="74"/>
    </row>
    <row r="57" spans="1:14" s="94" customFormat="1" ht="12.75" x14ac:dyDescent="0.2">
      <c r="A57" s="93"/>
      <c r="B57" s="93"/>
      <c r="C57" s="93"/>
      <c r="H57" s="362"/>
      <c r="K57" s="74"/>
      <c r="L57" s="93"/>
      <c r="M57" s="93"/>
      <c r="N57" s="74"/>
    </row>
    <row r="58" spans="1:14" s="94" customFormat="1" ht="12.75" x14ac:dyDescent="0.2">
      <c r="A58" s="93"/>
      <c r="B58" s="93"/>
      <c r="C58" s="93"/>
      <c r="H58" s="362"/>
      <c r="K58" s="74"/>
      <c r="L58" s="93"/>
      <c r="M58" s="93"/>
      <c r="N58" s="74"/>
    </row>
    <row r="59" spans="1:14" s="94" customFormat="1" ht="12.75" x14ac:dyDescent="0.2">
      <c r="A59" s="93"/>
      <c r="B59" s="93"/>
      <c r="C59" s="93"/>
      <c r="H59" s="362"/>
      <c r="K59" s="74"/>
      <c r="L59" s="93"/>
      <c r="M59" s="93"/>
      <c r="N59" s="74"/>
    </row>
    <row r="60" spans="1:14" s="94" customFormat="1" ht="12.75" x14ac:dyDescent="0.2">
      <c r="A60" s="93"/>
      <c r="B60" s="93"/>
      <c r="C60" s="93"/>
      <c r="H60" s="362"/>
      <c r="K60" s="74"/>
      <c r="L60" s="93"/>
      <c r="M60" s="93"/>
      <c r="N60" s="74"/>
    </row>
    <row r="61" spans="1:14" s="94" customFormat="1" ht="12.75" x14ac:dyDescent="0.2">
      <c r="A61" s="93"/>
      <c r="B61" s="93"/>
      <c r="C61" s="93"/>
      <c r="H61" s="362"/>
      <c r="K61" s="74"/>
      <c r="L61" s="93"/>
      <c r="M61" s="93"/>
      <c r="N61" s="74"/>
    </row>
    <row r="62" spans="1:14" s="94" customFormat="1" ht="12.75" x14ac:dyDescent="0.2">
      <c r="A62" s="93"/>
      <c r="B62" s="93"/>
      <c r="C62" s="93"/>
      <c r="H62" s="362"/>
      <c r="K62" s="74"/>
      <c r="L62" s="93"/>
      <c r="M62" s="93"/>
      <c r="N62" s="74"/>
    </row>
    <row r="63" spans="1:14" s="94" customFormat="1" ht="12.75" x14ac:dyDescent="0.2">
      <c r="A63" s="93"/>
      <c r="B63" s="93"/>
      <c r="C63" s="93"/>
      <c r="H63" s="362"/>
      <c r="K63" s="74"/>
      <c r="L63" s="93"/>
      <c r="M63" s="93"/>
      <c r="N63" s="74"/>
    </row>
  </sheetData>
  <mergeCells count="73">
    <mergeCell ref="C10:N10"/>
    <mergeCell ref="K13:K15"/>
    <mergeCell ref="I11:I16"/>
    <mergeCell ref="I27:I29"/>
    <mergeCell ref="J17:J22"/>
    <mergeCell ref="J27:J29"/>
    <mergeCell ref="F13:F15"/>
    <mergeCell ref="G11:G22"/>
    <mergeCell ref="H11:H16"/>
    <mergeCell ref="C25:H25"/>
    <mergeCell ref="C26:L26"/>
    <mergeCell ref="F3:F7"/>
    <mergeCell ref="E3:E7"/>
    <mergeCell ref="G3:G7"/>
    <mergeCell ref="M33:M35"/>
    <mergeCell ref="N4:N7"/>
    <mergeCell ref="N27:N29"/>
    <mergeCell ref="N33:N35"/>
    <mergeCell ref="M13:M15"/>
    <mergeCell ref="M27:M29"/>
    <mergeCell ref="B9:L9"/>
    <mergeCell ref="D11:D22"/>
    <mergeCell ref="B33:B35"/>
    <mergeCell ref="C33:C35"/>
    <mergeCell ref="I17:I22"/>
    <mergeCell ref="H17:H22"/>
    <mergeCell ref="L13:L15"/>
    <mergeCell ref="K2:L2"/>
    <mergeCell ref="J3:J7"/>
    <mergeCell ref="K4:K7"/>
    <mergeCell ref="I3:I7"/>
    <mergeCell ref="J11:J16"/>
    <mergeCell ref="K3:N3"/>
    <mergeCell ref="L4:L7"/>
    <mergeCell ref="M4:M7"/>
    <mergeCell ref="A8:K8"/>
    <mergeCell ref="E13:E15"/>
    <mergeCell ref="A3:A7"/>
    <mergeCell ref="B3:B7"/>
    <mergeCell ref="H3:H7"/>
    <mergeCell ref="C3:C7"/>
    <mergeCell ref="D3:D7"/>
    <mergeCell ref="N11:N22"/>
    <mergeCell ref="L33:L35"/>
    <mergeCell ref="D27:D29"/>
    <mergeCell ref="G27:G29"/>
    <mergeCell ref="D33:D35"/>
    <mergeCell ref="E33:E35"/>
    <mergeCell ref="F33:F35"/>
    <mergeCell ref="H27:H29"/>
    <mergeCell ref="L27:L29"/>
    <mergeCell ref="H1:L1"/>
    <mergeCell ref="A55:I55"/>
    <mergeCell ref="A48:H48"/>
    <mergeCell ref="A54:H54"/>
    <mergeCell ref="C39:H39"/>
    <mergeCell ref="A53:H53"/>
    <mergeCell ref="A45:H45"/>
    <mergeCell ref="A51:H51"/>
    <mergeCell ref="A52:H52"/>
    <mergeCell ref="A44:H44"/>
    <mergeCell ref="A50:H50"/>
    <mergeCell ref="B40:H40"/>
    <mergeCell ref="A49:H49"/>
    <mergeCell ref="A46:H46"/>
    <mergeCell ref="A42:H42"/>
    <mergeCell ref="A41:H41"/>
    <mergeCell ref="A47:H47"/>
    <mergeCell ref="K33:K35"/>
    <mergeCell ref="G33:G35"/>
    <mergeCell ref="K27:K29"/>
    <mergeCell ref="A33:A35"/>
    <mergeCell ref="A43:H43"/>
  </mergeCells>
  <phoneticPr fontId="15" type="noConversion"/>
  <pageMargins left="0.19685039370078741" right="0.19685039370078741" top="0.59055118110236227" bottom="0.19685039370078741" header="0" footer="0"/>
  <pageSetup paperSize="9" scale="59"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4" tint="0.59999389629810485"/>
    <pageSetUpPr fitToPage="1"/>
  </sheetPr>
  <dimension ref="A1:N45"/>
  <sheetViews>
    <sheetView topLeftCell="H1" zoomScale="70" zoomScaleNormal="70" workbookViewId="0">
      <pane ySplit="7" topLeftCell="A8" activePane="bottomLeft" state="frozen"/>
      <selection activeCell="M28" sqref="M28"/>
      <selection pane="bottomLeft" activeCell="J36" sqref="J36"/>
    </sheetView>
  </sheetViews>
  <sheetFormatPr defaultColWidth="9.140625" defaultRowHeight="12.75" x14ac:dyDescent="0.2"/>
  <cols>
    <col min="1" max="1" width="3.85546875" style="125" customWidth="1"/>
    <col min="2" max="2" width="3.5703125" style="125" customWidth="1"/>
    <col min="3" max="3" width="5.140625" style="125" customWidth="1"/>
    <col min="4" max="4" width="39.7109375" style="125" customWidth="1"/>
    <col min="5" max="5" width="4.7109375" style="125" hidden="1" customWidth="1"/>
    <col min="6" max="6" width="37.85546875" style="125" hidden="1" customWidth="1"/>
    <col min="7" max="7" width="30.140625" style="125" hidden="1" customWidth="1"/>
    <col min="8" max="8" width="7.140625" style="125" customWidth="1"/>
    <col min="9" max="10" width="12.7109375" style="108" customWidth="1"/>
    <col min="11" max="11" width="30.140625" style="108" customWidth="1"/>
    <col min="12" max="12" width="6.7109375" style="501" customWidth="1"/>
    <col min="13" max="13" width="6.85546875" style="501" customWidth="1"/>
    <col min="14" max="14" width="41.7109375" style="108" customWidth="1"/>
    <col min="15" max="16384" width="9.140625" style="120"/>
  </cols>
  <sheetData>
    <row r="1" spans="1:14" ht="87.75" hidden="1" customHeight="1" x14ac:dyDescent="0.2">
      <c r="A1" s="107"/>
      <c r="B1" s="107"/>
      <c r="C1" s="107"/>
      <c r="D1" s="107"/>
      <c r="E1" s="107"/>
      <c r="F1" s="107"/>
      <c r="G1" s="107"/>
      <c r="H1" s="840" t="s">
        <v>894</v>
      </c>
      <c r="I1" s="840"/>
      <c r="J1" s="840"/>
      <c r="K1" s="840"/>
      <c r="L1" s="840"/>
      <c r="M1" s="120"/>
      <c r="N1" s="120"/>
    </row>
    <row r="2" spans="1:14" ht="12.75" hidden="1" customHeight="1" x14ac:dyDescent="0.2">
      <c r="A2" s="109"/>
      <c r="B2" s="109"/>
      <c r="C2" s="109"/>
      <c r="D2" s="109"/>
      <c r="E2" s="109"/>
      <c r="F2" s="109"/>
      <c r="G2" s="109"/>
      <c r="H2" s="110"/>
      <c r="I2" s="110"/>
      <c r="J2" s="110"/>
      <c r="K2" s="916"/>
      <c r="L2" s="916"/>
      <c r="M2" s="120"/>
      <c r="N2" s="120"/>
    </row>
    <row r="3" spans="1:14" s="121" customFormat="1" ht="27" customHeight="1" x14ac:dyDescent="0.2">
      <c r="A3" s="805" t="s">
        <v>111</v>
      </c>
      <c r="B3" s="805" t="s">
        <v>112</v>
      </c>
      <c r="C3" s="805" t="s">
        <v>113</v>
      </c>
      <c r="D3" s="807" t="s">
        <v>114</v>
      </c>
      <c r="E3" s="809" t="s">
        <v>621</v>
      </c>
      <c r="F3" s="808" t="s">
        <v>622</v>
      </c>
      <c r="G3" s="808" t="s">
        <v>623</v>
      </c>
      <c r="H3" s="805" t="s">
        <v>110</v>
      </c>
      <c r="I3" s="804" t="s">
        <v>625</v>
      </c>
      <c r="J3" s="800" t="s">
        <v>1092</v>
      </c>
      <c r="K3" s="800" t="s">
        <v>624</v>
      </c>
      <c r="L3" s="800"/>
      <c r="M3" s="800"/>
      <c r="N3" s="800"/>
    </row>
    <row r="4" spans="1:14" s="121" customFormat="1" ht="16.5" customHeight="1" x14ac:dyDescent="0.2">
      <c r="A4" s="805"/>
      <c r="B4" s="805"/>
      <c r="C4" s="805"/>
      <c r="D4" s="807"/>
      <c r="E4" s="809"/>
      <c r="F4" s="808"/>
      <c r="G4" s="808"/>
      <c r="H4" s="805"/>
      <c r="I4" s="804"/>
      <c r="J4" s="800"/>
      <c r="K4" s="800" t="s">
        <v>115</v>
      </c>
      <c r="L4" s="814" t="s">
        <v>896</v>
      </c>
      <c r="M4" s="814" t="s">
        <v>897</v>
      </c>
      <c r="N4" s="813" t="s">
        <v>898</v>
      </c>
    </row>
    <row r="5" spans="1:14" s="121" customFormat="1" ht="15" customHeight="1" x14ac:dyDescent="0.2">
      <c r="A5" s="805"/>
      <c r="B5" s="805"/>
      <c r="C5" s="805"/>
      <c r="D5" s="807"/>
      <c r="E5" s="809"/>
      <c r="F5" s="808"/>
      <c r="G5" s="808"/>
      <c r="H5" s="805"/>
      <c r="I5" s="804"/>
      <c r="J5" s="800"/>
      <c r="K5" s="800"/>
      <c r="L5" s="814"/>
      <c r="M5" s="814"/>
      <c r="N5" s="813"/>
    </row>
    <row r="6" spans="1:14" s="121" customFormat="1" ht="12.75" customHeight="1" x14ac:dyDescent="0.2">
      <c r="A6" s="805"/>
      <c r="B6" s="805"/>
      <c r="C6" s="805"/>
      <c r="D6" s="807"/>
      <c r="E6" s="809"/>
      <c r="F6" s="808"/>
      <c r="G6" s="808"/>
      <c r="H6" s="805"/>
      <c r="I6" s="804"/>
      <c r="J6" s="800"/>
      <c r="K6" s="800"/>
      <c r="L6" s="814"/>
      <c r="M6" s="814"/>
      <c r="N6" s="813"/>
    </row>
    <row r="7" spans="1:14" s="121" customFormat="1" ht="75" customHeight="1" x14ac:dyDescent="0.2">
      <c r="A7" s="805"/>
      <c r="B7" s="805"/>
      <c r="C7" s="805"/>
      <c r="D7" s="807"/>
      <c r="E7" s="809"/>
      <c r="F7" s="808"/>
      <c r="G7" s="808"/>
      <c r="H7" s="805"/>
      <c r="I7" s="804"/>
      <c r="J7" s="800"/>
      <c r="K7" s="800"/>
      <c r="L7" s="814"/>
      <c r="M7" s="814"/>
      <c r="N7" s="813"/>
    </row>
    <row r="8" spans="1:14" s="121" customFormat="1" ht="26.25" customHeight="1" x14ac:dyDescent="0.2">
      <c r="A8" s="903" t="s">
        <v>214</v>
      </c>
      <c r="B8" s="903"/>
      <c r="C8" s="903"/>
      <c r="D8" s="903"/>
      <c r="E8" s="903"/>
      <c r="F8" s="903"/>
      <c r="G8" s="903"/>
      <c r="H8" s="903"/>
      <c r="I8" s="903"/>
      <c r="J8" s="903"/>
      <c r="K8" s="903"/>
      <c r="L8" s="903"/>
      <c r="M8" s="676"/>
      <c r="N8" s="676"/>
    </row>
    <row r="9" spans="1:14" s="74" customFormat="1" ht="18.75" customHeight="1" x14ac:dyDescent="0.2">
      <c r="A9" s="75" t="s">
        <v>122</v>
      </c>
      <c r="B9" s="911" t="s">
        <v>358</v>
      </c>
      <c r="C9" s="911"/>
      <c r="D9" s="911"/>
      <c r="E9" s="911"/>
      <c r="F9" s="911"/>
      <c r="G9" s="911"/>
      <c r="H9" s="911"/>
      <c r="I9" s="911"/>
      <c r="J9" s="911"/>
      <c r="K9" s="911"/>
      <c r="L9" s="200"/>
      <c r="M9" s="200"/>
      <c r="N9" s="203"/>
    </row>
    <row r="10" spans="1:14" s="74" customFormat="1" ht="14.25" customHeight="1" x14ac:dyDescent="0.2">
      <c r="A10" s="75" t="s">
        <v>122</v>
      </c>
      <c r="B10" s="185" t="s">
        <v>122</v>
      </c>
      <c r="C10" s="911" t="s">
        <v>87</v>
      </c>
      <c r="D10" s="911"/>
      <c r="E10" s="911"/>
      <c r="F10" s="911"/>
      <c r="G10" s="911"/>
      <c r="H10" s="911"/>
      <c r="I10" s="911"/>
      <c r="J10" s="911"/>
      <c r="K10" s="911"/>
      <c r="L10" s="200"/>
      <c r="M10" s="200"/>
      <c r="N10" s="203"/>
    </row>
    <row r="11" spans="1:14" s="74" customFormat="1" ht="57.75" customHeight="1" x14ac:dyDescent="0.2">
      <c r="A11" s="200" t="s">
        <v>122</v>
      </c>
      <c r="B11" s="200" t="s">
        <v>122</v>
      </c>
      <c r="C11" s="197" t="s">
        <v>122</v>
      </c>
      <c r="D11" s="132" t="s">
        <v>322</v>
      </c>
      <c r="E11" s="917" t="s">
        <v>155</v>
      </c>
      <c r="F11" s="873" t="s">
        <v>636</v>
      </c>
      <c r="G11" s="1117" t="s">
        <v>627</v>
      </c>
      <c r="H11" s="910" t="s">
        <v>1</v>
      </c>
      <c r="I11" s="1102">
        <v>36</v>
      </c>
      <c r="J11" s="1102">
        <v>36</v>
      </c>
      <c r="K11" s="186" t="s">
        <v>484</v>
      </c>
      <c r="L11" s="147">
        <v>900</v>
      </c>
      <c r="M11" s="147">
        <v>1390</v>
      </c>
      <c r="N11" s="836" t="s">
        <v>1043</v>
      </c>
    </row>
    <row r="12" spans="1:14" s="122" customFormat="1" ht="53.25" customHeight="1" x14ac:dyDescent="0.2">
      <c r="A12" s="200" t="s">
        <v>122</v>
      </c>
      <c r="B12" s="200" t="s">
        <v>122</v>
      </c>
      <c r="C12" s="117" t="s">
        <v>192</v>
      </c>
      <c r="D12" s="111" t="s">
        <v>321</v>
      </c>
      <c r="E12" s="917"/>
      <c r="F12" s="873"/>
      <c r="G12" s="1117"/>
      <c r="H12" s="910"/>
      <c r="I12" s="1102"/>
      <c r="J12" s="1102"/>
      <c r="K12" s="91" t="s">
        <v>391</v>
      </c>
      <c r="L12" s="503">
        <v>300</v>
      </c>
      <c r="M12" s="503">
        <v>350</v>
      </c>
      <c r="N12" s="1006"/>
    </row>
    <row r="13" spans="1:14" s="122" customFormat="1" ht="33.75" customHeight="1" x14ac:dyDescent="0.2">
      <c r="A13" s="200" t="s">
        <v>122</v>
      </c>
      <c r="B13" s="200" t="s">
        <v>122</v>
      </c>
      <c r="C13" s="117" t="s">
        <v>193</v>
      </c>
      <c r="D13" s="111" t="s">
        <v>392</v>
      </c>
      <c r="E13" s="917"/>
      <c r="F13" s="873"/>
      <c r="G13" s="1117"/>
      <c r="H13" s="910"/>
      <c r="I13" s="1102"/>
      <c r="J13" s="1102"/>
      <c r="K13" s="123" t="s">
        <v>326</v>
      </c>
      <c r="L13" s="503">
        <v>110</v>
      </c>
      <c r="M13" s="503">
        <v>115</v>
      </c>
      <c r="N13" s="1006"/>
    </row>
    <row r="14" spans="1:14" s="122" customFormat="1" ht="45.75" customHeight="1" x14ac:dyDescent="0.2">
      <c r="A14" s="200" t="s">
        <v>122</v>
      </c>
      <c r="B14" s="200" t="s">
        <v>122</v>
      </c>
      <c r="C14" s="117" t="s">
        <v>194</v>
      </c>
      <c r="D14" s="111" t="s">
        <v>323</v>
      </c>
      <c r="E14" s="917"/>
      <c r="F14" s="873"/>
      <c r="G14" s="1117"/>
      <c r="H14" s="910"/>
      <c r="I14" s="1102"/>
      <c r="J14" s="1102"/>
      <c r="K14" s="91" t="s">
        <v>393</v>
      </c>
      <c r="L14" s="503">
        <v>20</v>
      </c>
      <c r="M14" s="503">
        <v>20</v>
      </c>
      <c r="N14" s="1006"/>
    </row>
    <row r="15" spans="1:14" s="122" customFormat="1" ht="31.5" customHeight="1" x14ac:dyDescent="0.2">
      <c r="A15" s="200" t="s">
        <v>122</v>
      </c>
      <c r="B15" s="200" t="s">
        <v>122</v>
      </c>
      <c r="C15" s="117" t="s">
        <v>198</v>
      </c>
      <c r="D15" s="111" t="s">
        <v>324</v>
      </c>
      <c r="E15" s="917"/>
      <c r="F15" s="873"/>
      <c r="G15" s="1117"/>
      <c r="H15" s="910"/>
      <c r="I15" s="1102"/>
      <c r="J15" s="1102"/>
      <c r="K15" s="975" t="s">
        <v>327</v>
      </c>
      <c r="L15" s="1116">
        <v>2</v>
      </c>
      <c r="M15" s="1116">
        <v>2</v>
      </c>
      <c r="N15" s="1006"/>
    </row>
    <row r="16" spans="1:14" s="122" customFormat="1" ht="45" customHeight="1" x14ac:dyDescent="0.2">
      <c r="A16" s="200" t="s">
        <v>122</v>
      </c>
      <c r="B16" s="200" t="s">
        <v>122</v>
      </c>
      <c r="C16" s="117" t="s">
        <v>238</v>
      </c>
      <c r="D16" s="111" t="s">
        <v>394</v>
      </c>
      <c r="E16" s="917"/>
      <c r="F16" s="873"/>
      <c r="G16" s="1117"/>
      <c r="H16" s="910"/>
      <c r="I16" s="1102"/>
      <c r="J16" s="1102"/>
      <c r="K16" s="975"/>
      <c r="L16" s="1116"/>
      <c r="M16" s="1116"/>
      <c r="N16" s="837"/>
    </row>
    <row r="17" spans="1:14" s="74" customFormat="1" ht="60" customHeight="1" x14ac:dyDescent="0.2">
      <c r="A17" s="1106" t="s">
        <v>122</v>
      </c>
      <c r="B17" s="1106" t="s">
        <v>122</v>
      </c>
      <c r="C17" s="859" t="s">
        <v>123</v>
      </c>
      <c r="D17" s="1114" t="s">
        <v>325</v>
      </c>
      <c r="E17" s="900" t="s">
        <v>155</v>
      </c>
      <c r="F17" s="851" t="s">
        <v>636</v>
      </c>
      <c r="G17" s="773" t="s">
        <v>627</v>
      </c>
      <c r="H17" s="203" t="s">
        <v>59</v>
      </c>
      <c r="I17" s="290">
        <v>26.15</v>
      </c>
      <c r="J17" s="290">
        <v>0</v>
      </c>
      <c r="K17" s="843" t="s">
        <v>485</v>
      </c>
      <c r="L17" s="1032">
        <v>37</v>
      </c>
      <c r="M17" s="1032">
        <v>15</v>
      </c>
      <c r="N17" s="1118" t="s">
        <v>1048</v>
      </c>
    </row>
    <row r="18" spans="1:14" s="74" customFormat="1" ht="72.75" customHeight="1" x14ac:dyDescent="0.2">
      <c r="A18" s="1107"/>
      <c r="B18" s="1107"/>
      <c r="C18" s="860"/>
      <c r="D18" s="1115"/>
      <c r="E18" s="901"/>
      <c r="F18" s="852"/>
      <c r="G18" s="779"/>
      <c r="H18" s="203" t="s">
        <v>1</v>
      </c>
      <c r="I18" s="290">
        <v>50</v>
      </c>
      <c r="J18" s="290">
        <v>36.299999999999997</v>
      </c>
      <c r="K18" s="844"/>
      <c r="L18" s="1033"/>
      <c r="M18" s="1033"/>
      <c r="N18" s="1119"/>
    </row>
    <row r="19" spans="1:14" s="74" customFormat="1" ht="171.75" customHeight="1" x14ac:dyDescent="0.2">
      <c r="A19" s="203" t="s">
        <v>122</v>
      </c>
      <c r="B19" s="198" t="s">
        <v>122</v>
      </c>
      <c r="C19" s="197" t="s">
        <v>124</v>
      </c>
      <c r="D19" s="190" t="s">
        <v>320</v>
      </c>
      <c r="E19" s="372" t="s">
        <v>155</v>
      </c>
      <c r="F19" s="387" t="s">
        <v>636</v>
      </c>
      <c r="G19" s="415" t="s">
        <v>627</v>
      </c>
      <c r="H19" s="203" t="s">
        <v>1</v>
      </c>
      <c r="I19" s="58">
        <v>3</v>
      </c>
      <c r="J19" s="58">
        <v>0</v>
      </c>
      <c r="K19" s="146" t="s">
        <v>486</v>
      </c>
      <c r="L19" s="147">
        <v>1</v>
      </c>
      <c r="M19" s="147">
        <v>1</v>
      </c>
      <c r="N19" s="146" t="s">
        <v>1130</v>
      </c>
    </row>
    <row r="20" spans="1:14" ht="17.25" customHeight="1" x14ac:dyDescent="0.2">
      <c r="A20" s="677" t="s">
        <v>122</v>
      </c>
      <c r="B20" s="678" t="s">
        <v>122</v>
      </c>
      <c r="C20" s="1112" t="s">
        <v>116</v>
      </c>
      <c r="D20" s="1112"/>
      <c r="E20" s="1112"/>
      <c r="F20" s="1112"/>
      <c r="G20" s="1112"/>
      <c r="H20" s="1112"/>
      <c r="I20" s="112">
        <f t="shared" ref="I20:J20" si="0">SUM(I11:I19)</f>
        <v>115.15</v>
      </c>
      <c r="J20" s="112">
        <f t="shared" si="0"/>
        <v>72.3</v>
      </c>
      <c r="K20" s="679"/>
      <c r="L20" s="680"/>
      <c r="M20" s="680"/>
      <c r="N20" s="679"/>
    </row>
    <row r="21" spans="1:14" ht="15.75" customHeight="1" x14ac:dyDescent="0.2">
      <c r="A21" s="677" t="s">
        <v>122</v>
      </c>
      <c r="B21" s="1113" t="s">
        <v>117</v>
      </c>
      <c r="C21" s="1113"/>
      <c r="D21" s="1113"/>
      <c r="E21" s="1113"/>
      <c r="F21" s="1113"/>
      <c r="G21" s="1113"/>
      <c r="H21" s="1113"/>
      <c r="I21" s="113">
        <f t="shared" ref="I21:J21" si="1">+I20</f>
        <v>115.15</v>
      </c>
      <c r="J21" s="113">
        <f t="shared" si="1"/>
        <v>72.3</v>
      </c>
      <c r="K21" s="679"/>
      <c r="L21" s="680"/>
      <c r="M21" s="680"/>
      <c r="N21" s="679"/>
    </row>
    <row r="22" spans="1:14" s="74" customFormat="1" ht="18.75" customHeight="1" x14ac:dyDescent="0.2">
      <c r="A22" s="75" t="s">
        <v>123</v>
      </c>
      <c r="B22" s="1111" t="s">
        <v>329</v>
      </c>
      <c r="C22" s="1111"/>
      <c r="D22" s="1111"/>
      <c r="E22" s="1111"/>
      <c r="F22" s="1111"/>
      <c r="G22" s="1111"/>
      <c r="H22" s="1111"/>
      <c r="I22" s="1111"/>
      <c r="J22" s="1111"/>
      <c r="K22" s="1111"/>
      <c r="L22" s="200"/>
      <c r="M22" s="200"/>
      <c r="N22" s="203"/>
    </row>
    <row r="23" spans="1:14" s="74" customFormat="1" ht="21" customHeight="1" x14ac:dyDescent="0.2">
      <c r="A23" s="75" t="s">
        <v>123</v>
      </c>
      <c r="B23" s="75" t="s">
        <v>122</v>
      </c>
      <c r="C23" s="1111" t="s">
        <v>328</v>
      </c>
      <c r="D23" s="1111"/>
      <c r="E23" s="1111"/>
      <c r="F23" s="1111"/>
      <c r="G23" s="1111"/>
      <c r="H23" s="1111"/>
      <c r="I23" s="1111"/>
      <c r="J23" s="1111"/>
      <c r="K23" s="1111"/>
      <c r="L23" s="200"/>
      <c r="M23" s="200"/>
      <c r="N23" s="203"/>
    </row>
    <row r="24" spans="1:14" ht="84.75" customHeight="1" x14ac:dyDescent="0.2">
      <c r="A24" s="847" t="s">
        <v>123</v>
      </c>
      <c r="B24" s="847" t="s">
        <v>122</v>
      </c>
      <c r="C24" s="847" t="s">
        <v>123</v>
      </c>
      <c r="D24" s="914" t="s">
        <v>395</v>
      </c>
      <c r="E24" s="441" t="s">
        <v>155</v>
      </c>
      <c r="F24" s="111" t="s">
        <v>878</v>
      </c>
      <c r="G24" s="111" t="s">
        <v>635</v>
      </c>
      <c r="H24" s="134" t="s">
        <v>13</v>
      </c>
      <c r="I24" s="58">
        <v>724.4</v>
      </c>
      <c r="J24" s="58">
        <v>729.4</v>
      </c>
      <c r="K24" s="963" t="s">
        <v>370</v>
      </c>
      <c r="L24" s="882" t="s">
        <v>877</v>
      </c>
      <c r="M24" s="882" t="s">
        <v>877</v>
      </c>
      <c r="N24" s="963" t="s">
        <v>1049</v>
      </c>
    </row>
    <row r="25" spans="1:14" ht="86.25" customHeight="1" x14ac:dyDescent="0.2">
      <c r="A25" s="847"/>
      <c r="B25" s="847"/>
      <c r="C25" s="847"/>
      <c r="D25" s="914"/>
      <c r="E25" s="441" t="s">
        <v>88</v>
      </c>
      <c r="F25" s="111" t="s">
        <v>879</v>
      </c>
      <c r="G25" s="111" t="s">
        <v>876</v>
      </c>
      <c r="H25" s="134" t="s">
        <v>13</v>
      </c>
      <c r="I25" s="58">
        <v>2496.5</v>
      </c>
      <c r="J25" s="58">
        <v>2189</v>
      </c>
      <c r="K25" s="963"/>
      <c r="L25" s="882"/>
      <c r="M25" s="882"/>
      <c r="N25" s="963"/>
    </row>
    <row r="26" spans="1:14" ht="17.25" customHeight="1" x14ac:dyDescent="0.2">
      <c r="A26" s="623" t="s">
        <v>124</v>
      </c>
      <c r="B26" s="623" t="s">
        <v>122</v>
      </c>
      <c r="C26" s="1105" t="s">
        <v>116</v>
      </c>
      <c r="D26" s="1105"/>
      <c r="E26" s="1105"/>
      <c r="F26" s="1105"/>
      <c r="G26" s="1105"/>
      <c r="H26" s="1105"/>
      <c r="I26" s="86">
        <f>SUM(I24:I25)</f>
        <v>3220.9</v>
      </c>
      <c r="J26" s="86">
        <f>SUM(J24:J25)</f>
        <v>2918.4</v>
      </c>
      <c r="K26" s="683"/>
      <c r="L26" s="680"/>
      <c r="M26" s="680"/>
      <c r="N26" s="683"/>
    </row>
    <row r="27" spans="1:14" s="124" customFormat="1" ht="15.75" customHeight="1" x14ac:dyDescent="0.2">
      <c r="A27" s="684" t="s">
        <v>124</v>
      </c>
      <c r="B27" s="1104" t="s">
        <v>117</v>
      </c>
      <c r="C27" s="1104"/>
      <c r="D27" s="1104"/>
      <c r="E27" s="1104"/>
      <c r="F27" s="1104"/>
      <c r="G27" s="1104"/>
      <c r="H27" s="1104"/>
      <c r="I27" s="681">
        <f t="shared" ref="I27:J27" si="2">+I26</f>
        <v>3220.9</v>
      </c>
      <c r="J27" s="681">
        <f t="shared" si="2"/>
        <v>2918.4</v>
      </c>
      <c r="K27" s="685"/>
      <c r="L27" s="686"/>
      <c r="M27" s="686"/>
      <c r="N27" s="685"/>
    </row>
    <row r="28" spans="1:14" ht="17.25" customHeight="1" x14ac:dyDescent="0.2">
      <c r="A28" s="1103" t="s">
        <v>118</v>
      </c>
      <c r="B28" s="1103"/>
      <c r="C28" s="1103"/>
      <c r="D28" s="1103"/>
      <c r="E28" s="1103"/>
      <c r="F28" s="1103"/>
      <c r="G28" s="1103"/>
      <c r="H28" s="1103"/>
      <c r="I28" s="682">
        <f>+I27+I21</f>
        <v>3336.05</v>
      </c>
      <c r="J28" s="682">
        <f>+J27+J21</f>
        <v>2990.7000000000003</v>
      </c>
      <c r="K28" s="317"/>
      <c r="N28" s="317"/>
    </row>
    <row r="29" spans="1:14" ht="14.25" customHeight="1" x14ac:dyDescent="0.2">
      <c r="A29" s="971" t="s">
        <v>136</v>
      </c>
      <c r="B29" s="972"/>
      <c r="C29" s="972"/>
      <c r="D29" s="972"/>
      <c r="E29" s="972"/>
      <c r="F29" s="972"/>
      <c r="G29" s="972"/>
      <c r="H29" s="973"/>
      <c r="I29" s="738">
        <f t="shared" ref="I29:J29" si="3">+I28-I30-I37</f>
        <v>9.2370555648813024E-14</v>
      </c>
      <c r="J29" s="528">
        <f t="shared" si="3"/>
        <v>0</v>
      </c>
      <c r="K29" s="317"/>
      <c r="N29" s="317"/>
    </row>
    <row r="30" spans="1:14" ht="16.5" customHeight="1" x14ac:dyDescent="0.2">
      <c r="A30" s="1108" t="s">
        <v>15</v>
      </c>
      <c r="B30" s="1109"/>
      <c r="C30" s="1109"/>
      <c r="D30" s="1109"/>
      <c r="E30" s="1109"/>
      <c r="F30" s="1109"/>
      <c r="G30" s="1109"/>
      <c r="H30" s="1110"/>
      <c r="I30" s="241">
        <f t="shared" ref="I30:J30" si="4">SUM(I31:I36)</f>
        <v>3309.9</v>
      </c>
      <c r="J30" s="241">
        <f t="shared" si="4"/>
        <v>2990.7000000000003</v>
      </c>
      <c r="K30" s="317"/>
      <c r="N30" s="317"/>
    </row>
    <row r="31" spans="1:14" x14ac:dyDescent="0.2">
      <c r="A31" s="1096" t="s">
        <v>168</v>
      </c>
      <c r="B31" s="1097"/>
      <c r="C31" s="1097"/>
      <c r="D31" s="1097"/>
      <c r="E31" s="1097"/>
      <c r="F31" s="1097"/>
      <c r="G31" s="1097"/>
      <c r="H31" s="1098"/>
      <c r="I31" s="97">
        <f>+I19+I11+I18</f>
        <v>89</v>
      </c>
      <c r="J31" s="97">
        <f>+J19+J11+J18</f>
        <v>72.3</v>
      </c>
      <c r="K31" s="317"/>
      <c r="N31" s="317"/>
    </row>
    <row r="32" spans="1:14" x14ac:dyDescent="0.2">
      <c r="A32" s="1096" t="s">
        <v>169</v>
      </c>
      <c r="B32" s="1097"/>
      <c r="C32" s="1097"/>
      <c r="D32" s="1097"/>
      <c r="E32" s="1097"/>
      <c r="F32" s="1097"/>
      <c r="G32" s="1097"/>
      <c r="H32" s="1098"/>
      <c r="I32" s="98">
        <f>+I24+I25</f>
        <v>3220.9</v>
      </c>
      <c r="J32" s="98">
        <f>+J24+J25</f>
        <v>2918.4</v>
      </c>
      <c r="K32" s="317"/>
      <c r="N32" s="317"/>
    </row>
    <row r="33" spans="1:14" x14ac:dyDescent="0.2">
      <c r="A33" s="1096" t="s">
        <v>170</v>
      </c>
      <c r="B33" s="1097"/>
      <c r="C33" s="1097"/>
      <c r="D33" s="1097"/>
      <c r="E33" s="1097"/>
      <c r="F33" s="1097"/>
      <c r="G33" s="1097"/>
      <c r="H33" s="1098"/>
      <c r="I33" s="160"/>
      <c r="J33" s="98"/>
      <c r="K33" s="317"/>
      <c r="N33" s="317"/>
    </row>
    <row r="34" spans="1:14" x14ac:dyDescent="0.2">
      <c r="A34" s="1096" t="s">
        <v>171</v>
      </c>
      <c r="B34" s="1097"/>
      <c r="C34" s="1097"/>
      <c r="D34" s="1097"/>
      <c r="E34" s="1097"/>
      <c r="F34" s="1097"/>
      <c r="G34" s="1097"/>
      <c r="H34" s="1098"/>
      <c r="I34" s="160"/>
      <c r="J34" s="98"/>
      <c r="K34" s="317"/>
      <c r="N34" s="317"/>
    </row>
    <row r="35" spans="1:14" x14ac:dyDescent="0.2">
      <c r="A35" s="1096" t="s">
        <v>172</v>
      </c>
      <c r="B35" s="1097"/>
      <c r="C35" s="1097"/>
      <c r="D35" s="1097"/>
      <c r="E35" s="1097"/>
      <c r="F35" s="1097"/>
      <c r="G35" s="1097"/>
      <c r="H35" s="1098"/>
      <c r="I35" s="160"/>
      <c r="J35" s="98"/>
      <c r="K35" s="317"/>
      <c r="N35" s="317"/>
    </row>
    <row r="36" spans="1:14" x14ac:dyDescent="0.2">
      <c r="A36" s="1096" t="s">
        <v>173</v>
      </c>
      <c r="B36" s="1097"/>
      <c r="C36" s="1097"/>
      <c r="D36" s="1097"/>
      <c r="E36" s="1097"/>
      <c r="F36" s="1097"/>
      <c r="G36" s="1097"/>
      <c r="H36" s="1098"/>
      <c r="I36" s="160"/>
      <c r="J36" s="98"/>
      <c r="K36" s="317"/>
      <c r="N36" s="317"/>
    </row>
    <row r="37" spans="1:14" ht="16.5" customHeight="1" x14ac:dyDescent="0.2">
      <c r="A37" s="1099" t="s">
        <v>14</v>
      </c>
      <c r="B37" s="1100"/>
      <c r="C37" s="1100"/>
      <c r="D37" s="1100"/>
      <c r="E37" s="1100"/>
      <c r="F37" s="1100"/>
      <c r="G37" s="1100"/>
      <c r="H37" s="1101"/>
      <c r="I37" s="241">
        <f t="shared" ref="I37:J37" si="5">SUM(I38:I41)</f>
        <v>26.15</v>
      </c>
      <c r="J37" s="241">
        <f t="shared" si="5"/>
        <v>0</v>
      </c>
      <c r="K37" s="317"/>
      <c r="N37" s="317"/>
    </row>
    <row r="38" spans="1:14" x14ac:dyDescent="0.2">
      <c r="A38" s="1096" t="s">
        <v>174</v>
      </c>
      <c r="B38" s="1097"/>
      <c r="C38" s="1097"/>
      <c r="D38" s="1097"/>
      <c r="E38" s="1097"/>
      <c r="F38" s="1097"/>
      <c r="G38" s="1097"/>
      <c r="H38" s="1098"/>
      <c r="I38" s="98"/>
      <c r="J38" s="98"/>
      <c r="K38" s="317"/>
      <c r="N38" s="317"/>
    </row>
    <row r="39" spans="1:14" x14ac:dyDescent="0.2">
      <c r="A39" s="1096" t="s">
        <v>175</v>
      </c>
      <c r="B39" s="1097"/>
      <c r="C39" s="1097"/>
      <c r="D39" s="1097"/>
      <c r="E39" s="1097"/>
      <c r="F39" s="1097"/>
      <c r="G39" s="1097"/>
      <c r="H39" s="1098"/>
      <c r="I39" s="160"/>
      <c r="J39" s="98"/>
      <c r="K39" s="317"/>
      <c r="N39" s="317"/>
    </row>
    <row r="40" spans="1:14" x14ac:dyDescent="0.2">
      <c r="A40" s="1096" t="s">
        <v>176</v>
      </c>
      <c r="B40" s="1097"/>
      <c r="C40" s="1097"/>
      <c r="D40" s="1097"/>
      <c r="E40" s="1097"/>
      <c r="F40" s="1097"/>
      <c r="G40" s="1097"/>
      <c r="H40" s="1098"/>
      <c r="I40" s="98">
        <f>+I14</f>
        <v>0</v>
      </c>
      <c r="J40" s="98">
        <f>+J14</f>
        <v>0</v>
      </c>
      <c r="K40" s="317"/>
      <c r="N40" s="317"/>
    </row>
    <row r="41" spans="1:14" ht="15" customHeight="1" x14ac:dyDescent="0.2">
      <c r="A41" s="1096" t="s">
        <v>177</v>
      </c>
      <c r="B41" s="1097"/>
      <c r="C41" s="1097"/>
      <c r="D41" s="1097"/>
      <c r="E41" s="1097"/>
      <c r="F41" s="1097"/>
      <c r="G41" s="1097"/>
      <c r="H41" s="1098"/>
      <c r="I41" s="160">
        <f>+I17</f>
        <v>26.15</v>
      </c>
      <c r="J41" s="98">
        <f>+J17</f>
        <v>0</v>
      </c>
      <c r="K41" s="317"/>
      <c r="N41" s="317"/>
    </row>
    <row r="42" spans="1:14" s="150" customFormat="1" x14ac:dyDescent="0.2">
      <c r="A42" s="1095"/>
      <c r="B42" s="1095"/>
      <c r="C42" s="1095"/>
      <c r="D42" s="1095"/>
      <c r="E42" s="1095"/>
      <c r="F42" s="1095"/>
      <c r="G42" s="1095"/>
      <c r="H42" s="1095"/>
      <c r="I42" s="1095"/>
      <c r="J42" s="574"/>
      <c r="K42" s="108"/>
      <c r="L42" s="501"/>
      <c r="M42" s="501"/>
      <c r="N42" s="108"/>
    </row>
    <row r="45" spans="1:14" x14ac:dyDescent="0.2">
      <c r="J45" s="758"/>
    </row>
  </sheetData>
  <mergeCells count="70">
    <mergeCell ref="N4:N7"/>
    <mergeCell ref="N17:N18"/>
    <mergeCell ref="N24:N25"/>
    <mergeCell ref="M4:M7"/>
    <mergeCell ref="M15:M16"/>
    <mergeCell ref="M17:M18"/>
    <mergeCell ref="N11:N16"/>
    <mergeCell ref="H3:H7"/>
    <mergeCell ref="E3:E7"/>
    <mergeCell ref="G3:G7"/>
    <mergeCell ref="M24:M25"/>
    <mergeCell ref="C10:K10"/>
    <mergeCell ref="C24:C25"/>
    <mergeCell ref="B24:B25"/>
    <mergeCell ref="A24:A25"/>
    <mergeCell ref="L17:L18"/>
    <mergeCell ref="K15:K16"/>
    <mergeCell ref="L15:L16"/>
    <mergeCell ref="G11:G16"/>
    <mergeCell ref="K24:K25"/>
    <mergeCell ref="L24:L25"/>
    <mergeCell ref="E11:E16"/>
    <mergeCell ref="F11:F16"/>
    <mergeCell ref="K17:K18"/>
    <mergeCell ref="J11:J16"/>
    <mergeCell ref="C17:C18"/>
    <mergeCell ref="B17:B18"/>
    <mergeCell ref="A31:H31"/>
    <mergeCell ref="A28:H28"/>
    <mergeCell ref="B27:H27"/>
    <mergeCell ref="C26:H26"/>
    <mergeCell ref="A17:A18"/>
    <mergeCell ref="A30:H30"/>
    <mergeCell ref="A29:H29"/>
    <mergeCell ref="C23:K23"/>
    <mergeCell ref="C20:H20"/>
    <mergeCell ref="B21:H21"/>
    <mergeCell ref="B22:K22"/>
    <mergeCell ref="D17:D18"/>
    <mergeCell ref="D24:D25"/>
    <mergeCell ref="E17:E18"/>
    <mergeCell ref="F17:F18"/>
    <mergeCell ref="G17:G18"/>
    <mergeCell ref="H1:L1"/>
    <mergeCell ref="H11:H16"/>
    <mergeCell ref="I11:I16"/>
    <mergeCell ref="K2:L2"/>
    <mergeCell ref="B9:K9"/>
    <mergeCell ref="J3:J7"/>
    <mergeCell ref="K3:N3"/>
    <mergeCell ref="L4:L7"/>
    <mergeCell ref="A8:L8"/>
    <mergeCell ref="B3:B7"/>
    <mergeCell ref="A3:A7"/>
    <mergeCell ref="C3:C7"/>
    <mergeCell ref="D3:D7"/>
    <mergeCell ref="F3:F7"/>
    <mergeCell ref="I3:I7"/>
    <mergeCell ref="K4:K7"/>
    <mergeCell ref="A42:I42"/>
    <mergeCell ref="A41:H41"/>
    <mergeCell ref="A39:H39"/>
    <mergeCell ref="A40:H40"/>
    <mergeCell ref="A32:H32"/>
    <mergeCell ref="A37:H37"/>
    <mergeCell ref="A38:H38"/>
    <mergeCell ref="A36:H36"/>
    <mergeCell ref="A34:H34"/>
    <mergeCell ref="A35:H35"/>
    <mergeCell ref="A33:H33"/>
  </mergeCells>
  <phoneticPr fontId="15" type="noConversion"/>
  <pageMargins left="0.19685039370078741" right="0.19685039370078741" top="0.59055118110236227" bottom="0.19685039370078741" header="0" footer="0"/>
  <pageSetup paperSize="9" scale="6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59999389629810485"/>
    <pageSetUpPr fitToPage="1"/>
  </sheetPr>
  <dimension ref="A1:AB92"/>
  <sheetViews>
    <sheetView zoomScale="70" zoomScaleNormal="70" workbookViewId="0">
      <pane ySplit="7" topLeftCell="A17" activePane="bottomLeft" state="frozen"/>
      <selection activeCell="B16" sqref="B16:J17"/>
      <selection pane="bottomLeft" activeCell="M23" sqref="M23:M25"/>
    </sheetView>
  </sheetViews>
  <sheetFormatPr defaultColWidth="9.140625" defaultRowHeight="12.75" x14ac:dyDescent="0.2"/>
  <cols>
    <col min="1" max="1" width="3.140625" style="34" customWidth="1"/>
    <col min="2" max="2" width="4.140625" style="34" customWidth="1"/>
    <col min="3" max="3" width="3.42578125" style="34" customWidth="1"/>
    <col min="4" max="4" width="32.42578125" style="3" customWidth="1"/>
    <col min="5" max="5" width="4.85546875" style="484" hidden="1" customWidth="1"/>
    <col min="6" max="6" width="37" style="3" hidden="1" customWidth="1"/>
    <col min="7" max="7" width="32.42578125" style="3" hidden="1" customWidth="1"/>
    <col min="8" max="8" width="7.140625" style="3" customWidth="1"/>
    <col min="9" max="10" width="12.5703125" style="481" customWidth="1"/>
    <col min="11" max="11" width="28.7109375" style="16" customWidth="1"/>
    <col min="12" max="13" width="6.7109375" style="468" customWidth="1"/>
    <col min="14" max="14" width="42.7109375" style="16" customWidth="1"/>
    <col min="15" max="27" width="9.140625" style="3"/>
    <col min="28" max="28" width="36" style="3" customWidth="1"/>
    <col min="29" max="16384" width="9.140625" style="3"/>
  </cols>
  <sheetData>
    <row r="1" spans="1:22" ht="82.5" hidden="1" customHeight="1" x14ac:dyDescent="0.2">
      <c r="A1" s="59"/>
      <c r="B1" s="59"/>
      <c r="C1" s="59"/>
      <c r="D1" s="44"/>
      <c r="E1" s="482"/>
      <c r="F1" s="44"/>
      <c r="G1" s="44"/>
      <c r="H1" s="840" t="s">
        <v>892</v>
      </c>
      <c r="I1" s="840"/>
      <c r="J1" s="840"/>
      <c r="K1" s="840"/>
      <c r="L1" s="840"/>
      <c r="M1" s="3"/>
      <c r="N1" s="3"/>
    </row>
    <row r="2" spans="1:22" ht="13.5" hidden="1" customHeight="1" x14ac:dyDescent="0.25">
      <c r="A2" s="88"/>
      <c r="B2" s="88"/>
      <c r="C2" s="88"/>
      <c r="D2" s="89"/>
      <c r="E2" s="483"/>
      <c r="F2" s="89"/>
      <c r="G2" s="89"/>
      <c r="H2" s="485"/>
      <c r="I2" s="473"/>
      <c r="J2" s="473"/>
      <c r="K2" s="842"/>
      <c r="L2" s="842"/>
      <c r="M2" s="3"/>
      <c r="N2" s="3"/>
    </row>
    <row r="3" spans="1:22" ht="31.5" customHeight="1" x14ac:dyDescent="0.2">
      <c r="A3" s="805" t="s">
        <v>111</v>
      </c>
      <c r="B3" s="805" t="s">
        <v>112</v>
      </c>
      <c r="C3" s="805" t="s">
        <v>113</v>
      </c>
      <c r="D3" s="807" t="s">
        <v>114</v>
      </c>
      <c r="E3" s="809" t="s">
        <v>621</v>
      </c>
      <c r="F3" s="808" t="s">
        <v>622</v>
      </c>
      <c r="G3" s="808" t="s">
        <v>623</v>
      </c>
      <c r="H3" s="805" t="s">
        <v>110</v>
      </c>
      <c r="I3" s="804" t="s">
        <v>625</v>
      </c>
      <c r="J3" s="800" t="s">
        <v>1092</v>
      </c>
      <c r="K3" s="801" t="s">
        <v>624</v>
      </c>
      <c r="L3" s="802"/>
      <c r="M3" s="802"/>
      <c r="N3" s="803"/>
    </row>
    <row r="4" spans="1:22" ht="12.75" customHeight="1" x14ac:dyDescent="0.2">
      <c r="A4" s="805"/>
      <c r="B4" s="805"/>
      <c r="C4" s="805"/>
      <c r="D4" s="807"/>
      <c r="E4" s="809"/>
      <c r="F4" s="808"/>
      <c r="G4" s="808"/>
      <c r="H4" s="805"/>
      <c r="I4" s="804"/>
      <c r="J4" s="800"/>
      <c r="K4" s="800" t="s">
        <v>115</v>
      </c>
      <c r="L4" s="874" t="s">
        <v>896</v>
      </c>
      <c r="M4" s="814" t="s">
        <v>897</v>
      </c>
      <c r="N4" s="813" t="s">
        <v>898</v>
      </c>
    </row>
    <row r="5" spans="1:22" ht="12.75" customHeight="1" x14ac:dyDescent="0.2">
      <c r="A5" s="805"/>
      <c r="B5" s="805"/>
      <c r="C5" s="805"/>
      <c r="D5" s="807"/>
      <c r="E5" s="809"/>
      <c r="F5" s="808"/>
      <c r="G5" s="808"/>
      <c r="H5" s="805"/>
      <c r="I5" s="804"/>
      <c r="J5" s="800"/>
      <c r="K5" s="800"/>
      <c r="L5" s="874"/>
      <c r="M5" s="814"/>
      <c r="N5" s="813"/>
    </row>
    <row r="6" spans="1:22" ht="30" customHeight="1" x14ac:dyDescent="0.2">
      <c r="A6" s="805"/>
      <c r="B6" s="805"/>
      <c r="C6" s="805"/>
      <c r="D6" s="807"/>
      <c r="E6" s="809"/>
      <c r="F6" s="808"/>
      <c r="G6" s="808"/>
      <c r="H6" s="805"/>
      <c r="I6" s="804"/>
      <c r="J6" s="800"/>
      <c r="K6" s="800"/>
      <c r="L6" s="874"/>
      <c r="M6" s="814"/>
      <c r="N6" s="813"/>
    </row>
    <row r="7" spans="1:22" ht="57.75" customHeight="1" x14ac:dyDescent="0.2">
      <c r="A7" s="805"/>
      <c r="B7" s="805"/>
      <c r="C7" s="805"/>
      <c r="D7" s="807"/>
      <c r="E7" s="809"/>
      <c r="F7" s="808"/>
      <c r="G7" s="808"/>
      <c r="H7" s="805"/>
      <c r="I7" s="804"/>
      <c r="J7" s="800"/>
      <c r="K7" s="800"/>
      <c r="L7" s="874"/>
      <c r="M7" s="814"/>
      <c r="N7" s="813"/>
    </row>
    <row r="8" spans="1:22" ht="27" customHeight="1" x14ac:dyDescent="0.2">
      <c r="A8" s="845" t="s">
        <v>215</v>
      </c>
      <c r="B8" s="845"/>
      <c r="C8" s="845"/>
      <c r="D8" s="845"/>
      <c r="E8" s="845"/>
      <c r="F8" s="845"/>
      <c r="G8" s="845"/>
      <c r="H8" s="845"/>
      <c r="I8" s="845"/>
      <c r="J8" s="845"/>
      <c r="K8" s="845"/>
      <c r="L8" s="419"/>
      <c r="M8" s="419"/>
      <c r="N8" s="544"/>
    </row>
    <row r="9" spans="1:22" ht="18" customHeight="1" x14ac:dyDescent="0.2">
      <c r="A9" s="71" t="s">
        <v>122</v>
      </c>
      <c r="B9" s="1149" t="s">
        <v>266</v>
      </c>
      <c r="C9" s="1149"/>
      <c r="D9" s="1149"/>
      <c r="E9" s="1149"/>
      <c r="F9" s="1149"/>
      <c r="G9" s="1149"/>
      <c r="H9" s="1149"/>
      <c r="I9" s="1149"/>
      <c r="J9" s="1149"/>
      <c r="K9" s="1149"/>
      <c r="L9" s="463"/>
      <c r="M9" s="463"/>
      <c r="N9" s="575"/>
    </row>
    <row r="10" spans="1:22" ht="24.75" customHeight="1" x14ac:dyDescent="0.2">
      <c r="A10" s="71" t="s">
        <v>122</v>
      </c>
      <c r="B10" s="71" t="s">
        <v>122</v>
      </c>
      <c r="C10" s="1123" t="s">
        <v>267</v>
      </c>
      <c r="D10" s="1124"/>
      <c r="E10" s="1124"/>
      <c r="F10" s="1124"/>
      <c r="G10" s="1124"/>
      <c r="H10" s="1124"/>
      <c r="I10" s="1124"/>
      <c r="J10" s="1124"/>
      <c r="K10" s="1124"/>
      <c r="L10" s="1124"/>
      <c r="M10" s="1124"/>
      <c r="N10" s="1125"/>
    </row>
    <row r="11" spans="1:22" ht="80.25" customHeight="1" x14ac:dyDescent="0.2">
      <c r="A11" s="1133" t="s">
        <v>122</v>
      </c>
      <c r="B11" s="1133" t="s">
        <v>122</v>
      </c>
      <c r="C11" s="1133" t="s">
        <v>122</v>
      </c>
      <c r="D11" s="1146" t="s">
        <v>270</v>
      </c>
      <c r="E11" s="1156" t="s">
        <v>155</v>
      </c>
      <c r="F11" s="1157" t="s">
        <v>781</v>
      </c>
      <c r="G11" s="1142" t="s">
        <v>627</v>
      </c>
      <c r="H11" s="1158" t="s">
        <v>1</v>
      </c>
      <c r="I11" s="1135">
        <v>5084.6000000000004</v>
      </c>
      <c r="J11" s="1135">
        <v>4554.3999999999996</v>
      </c>
      <c r="K11" s="260" t="s">
        <v>73</v>
      </c>
      <c r="L11" s="464">
        <v>300</v>
      </c>
      <c r="M11" s="464">
        <v>389</v>
      </c>
      <c r="N11" s="1132" t="s">
        <v>1010</v>
      </c>
      <c r="O11" s="537"/>
      <c r="P11" s="537"/>
      <c r="Q11" s="537"/>
      <c r="R11" s="537"/>
      <c r="S11" s="537"/>
      <c r="T11" s="537"/>
      <c r="U11" s="537"/>
      <c r="V11" s="739">
        <f>4886.1-J49-J52-J58-J70-J71</f>
        <v>4554.3999999999996</v>
      </c>
    </row>
    <row r="12" spans="1:22" ht="93.75" customHeight="1" x14ac:dyDescent="0.2">
      <c r="A12" s="1133"/>
      <c r="B12" s="1133"/>
      <c r="C12" s="1133"/>
      <c r="D12" s="1146"/>
      <c r="E12" s="1156"/>
      <c r="F12" s="1157"/>
      <c r="G12" s="1142"/>
      <c r="H12" s="1158"/>
      <c r="I12" s="1135"/>
      <c r="J12" s="1135"/>
      <c r="K12" s="260" t="s">
        <v>487</v>
      </c>
      <c r="L12" s="462">
        <v>100</v>
      </c>
      <c r="M12" s="464">
        <v>97.2</v>
      </c>
      <c r="N12" s="1122"/>
    </row>
    <row r="13" spans="1:22" ht="117" customHeight="1" x14ac:dyDescent="0.2">
      <c r="A13" s="1133"/>
      <c r="B13" s="1133"/>
      <c r="C13" s="1133"/>
      <c r="D13" s="1146"/>
      <c r="E13" s="1156"/>
      <c r="F13" s="1157"/>
      <c r="G13" s="1142"/>
      <c r="H13" s="1158"/>
      <c r="I13" s="1135"/>
      <c r="J13" s="1135"/>
      <c r="K13" s="263" t="s">
        <v>268</v>
      </c>
      <c r="L13" s="464">
        <v>9</v>
      </c>
      <c r="M13" s="464">
        <v>9</v>
      </c>
      <c r="N13" s="261" t="s">
        <v>1141</v>
      </c>
    </row>
    <row r="14" spans="1:22" ht="149.25" customHeight="1" x14ac:dyDescent="0.2">
      <c r="A14" s="1133"/>
      <c r="B14" s="1133"/>
      <c r="C14" s="1133"/>
      <c r="D14" s="1146"/>
      <c r="E14" s="1156" t="s">
        <v>88</v>
      </c>
      <c r="F14" s="1157" t="s">
        <v>782</v>
      </c>
      <c r="G14" s="1142" t="s">
        <v>627</v>
      </c>
      <c r="H14" s="1158" t="s">
        <v>17</v>
      </c>
      <c r="I14" s="1135">
        <v>24.3</v>
      </c>
      <c r="J14" s="1135">
        <v>14.2</v>
      </c>
      <c r="K14" s="263" t="s">
        <v>997</v>
      </c>
      <c r="L14" s="464">
        <v>100</v>
      </c>
      <c r="M14" s="464">
        <v>100</v>
      </c>
      <c r="N14" s="260" t="s">
        <v>1132</v>
      </c>
    </row>
    <row r="15" spans="1:22" ht="126.75" customHeight="1" x14ac:dyDescent="0.2">
      <c r="A15" s="1133"/>
      <c r="B15" s="1133"/>
      <c r="C15" s="1133"/>
      <c r="D15" s="1146"/>
      <c r="E15" s="1156"/>
      <c r="F15" s="1157"/>
      <c r="G15" s="1142"/>
      <c r="H15" s="1158"/>
      <c r="I15" s="1135"/>
      <c r="J15" s="1135"/>
      <c r="K15" s="263" t="s">
        <v>269</v>
      </c>
      <c r="L15" s="464">
        <v>7</v>
      </c>
      <c r="M15" s="464">
        <v>7</v>
      </c>
      <c r="N15" s="263" t="s">
        <v>1133</v>
      </c>
    </row>
    <row r="16" spans="1:22" ht="71.25" customHeight="1" x14ac:dyDescent="0.2">
      <c r="A16" s="1140" t="s">
        <v>122</v>
      </c>
      <c r="B16" s="1140" t="s">
        <v>122</v>
      </c>
      <c r="C16" s="1133" t="s">
        <v>125</v>
      </c>
      <c r="D16" s="1147" t="s">
        <v>399</v>
      </c>
      <c r="E16" s="470" t="s">
        <v>155</v>
      </c>
      <c r="F16" s="395" t="s">
        <v>821</v>
      </c>
      <c r="G16" s="909" t="s">
        <v>635</v>
      </c>
      <c r="H16" s="1148" t="s">
        <v>1</v>
      </c>
      <c r="I16" s="1136">
        <v>40</v>
      </c>
      <c r="J16" s="1136">
        <v>37.4</v>
      </c>
      <c r="K16" s="1164" t="s">
        <v>822</v>
      </c>
      <c r="L16" s="1126">
        <v>2</v>
      </c>
      <c r="M16" s="1126">
        <v>2</v>
      </c>
      <c r="N16" s="1179" t="s">
        <v>996</v>
      </c>
    </row>
    <row r="17" spans="1:14" ht="68.25" customHeight="1" x14ac:dyDescent="0.2">
      <c r="A17" s="1141"/>
      <c r="B17" s="1141"/>
      <c r="C17" s="1133"/>
      <c r="D17" s="1147"/>
      <c r="E17" s="470" t="s">
        <v>88</v>
      </c>
      <c r="F17" s="395" t="s">
        <v>853</v>
      </c>
      <c r="G17" s="909"/>
      <c r="H17" s="1148"/>
      <c r="I17" s="1136"/>
      <c r="J17" s="1136"/>
      <c r="K17" s="1164"/>
      <c r="L17" s="1126"/>
      <c r="M17" s="1126"/>
      <c r="N17" s="1180"/>
    </row>
    <row r="18" spans="1:14" ht="24" customHeight="1" x14ac:dyDescent="0.2">
      <c r="A18" s="642" t="s">
        <v>122</v>
      </c>
      <c r="B18" s="642" t="s">
        <v>122</v>
      </c>
      <c r="C18" s="1160" t="s">
        <v>116</v>
      </c>
      <c r="D18" s="1160"/>
      <c r="E18" s="1160"/>
      <c r="F18" s="1160"/>
      <c r="G18" s="1160"/>
      <c r="H18" s="1160"/>
      <c r="I18" s="648">
        <f>SUM(I11:I16)</f>
        <v>5148.9000000000005</v>
      </c>
      <c r="J18" s="648">
        <f>SUM(J11:J16)</f>
        <v>4605.9999999999991</v>
      </c>
      <c r="K18" s="643"/>
      <c r="L18" s="645"/>
      <c r="M18" s="645"/>
      <c r="N18" s="643"/>
    </row>
    <row r="19" spans="1:14" ht="22.5" customHeight="1" x14ac:dyDescent="0.2">
      <c r="A19" s="206" t="s">
        <v>122</v>
      </c>
      <c r="B19" s="206" t="s">
        <v>123</v>
      </c>
      <c r="C19" s="1159" t="s">
        <v>271</v>
      </c>
      <c r="D19" s="1159"/>
      <c r="E19" s="1159"/>
      <c r="F19" s="1159"/>
      <c r="G19" s="1159"/>
      <c r="H19" s="1159"/>
      <c r="I19" s="1159"/>
      <c r="J19" s="1159"/>
      <c r="K19" s="1159"/>
      <c r="L19" s="465"/>
      <c r="M19" s="644"/>
      <c r="N19" s="44"/>
    </row>
    <row r="20" spans="1:14" ht="42.75" customHeight="1" x14ac:dyDescent="0.2">
      <c r="A20" s="262" t="s">
        <v>122</v>
      </c>
      <c r="B20" s="262" t="s">
        <v>123</v>
      </c>
      <c r="C20" s="262" t="s">
        <v>122</v>
      </c>
      <c r="D20" s="264" t="s">
        <v>60</v>
      </c>
      <c r="E20" s="459" t="s">
        <v>155</v>
      </c>
      <c r="F20" s="369" t="s">
        <v>783</v>
      </c>
      <c r="G20" s="460" t="s">
        <v>784</v>
      </c>
      <c r="H20" s="266" t="s">
        <v>13</v>
      </c>
      <c r="I20" s="293">
        <v>0.8</v>
      </c>
      <c r="J20" s="293">
        <v>0.8</v>
      </c>
      <c r="K20" s="260" t="s">
        <v>74</v>
      </c>
      <c r="L20" s="462">
        <v>2000</v>
      </c>
      <c r="M20" s="464">
        <v>471</v>
      </c>
      <c r="N20" s="263" t="s">
        <v>998</v>
      </c>
    </row>
    <row r="21" spans="1:14" ht="47.25" customHeight="1" x14ac:dyDescent="0.2">
      <c r="A21" s="262" t="s">
        <v>122</v>
      </c>
      <c r="B21" s="262" t="s">
        <v>123</v>
      </c>
      <c r="C21" s="262" t="s">
        <v>123</v>
      </c>
      <c r="D21" s="264" t="s">
        <v>61</v>
      </c>
      <c r="E21" s="459" t="s">
        <v>155</v>
      </c>
      <c r="F21" s="369" t="s">
        <v>785</v>
      </c>
      <c r="G21" s="460" t="s">
        <v>784</v>
      </c>
      <c r="H21" s="266" t="s">
        <v>13</v>
      </c>
      <c r="I21" s="293">
        <v>47.9</v>
      </c>
      <c r="J21" s="293">
        <v>47.6</v>
      </c>
      <c r="K21" s="260" t="s">
        <v>75</v>
      </c>
      <c r="L21" s="462">
        <v>700</v>
      </c>
      <c r="M21" s="464">
        <v>1006</v>
      </c>
      <c r="N21" s="263" t="s">
        <v>1134</v>
      </c>
    </row>
    <row r="22" spans="1:14" ht="49.5" customHeight="1" x14ac:dyDescent="0.2">
      <c r="A22" s="262" t="s">
        <v>122</v>
      </c>
      <c r="B22" s="262" t="s">
        <v>123</v>
      </c>
      <c r="C22" s="262" t="s">
        <v>124</v>
      </c>
      <c r="D22" s="264" t="s">
        <v>62</v>
      </c>
      <c r="E22" s="459" t="s">
        <v>155</v>
      </c>
      <c r="F22" s="369" t="s">
        <v>786</v>
      </c>
      <c r="G22" s="460" t="s">
        <v>784</v>
      </c>
      <c r="H22" s="266" t="s">
        <v>13</v>
      </c>
      <c r="I22" s="293">
        <v>35.5</v>
      </c>
      <c r="J22" s="293">
        <v>35.5</v>
      </c>
      <c r="K22" s="260" t="s">
        <v>488</v>
      </c>
      <c r="L22" s="462">
        <v>1600</v>
      </c>
      <c r="M22" s="464">
        <v>1438</v>
      </c>
      <c r="N22" s="263" t="s">
        <v>999</v>
      </c>
    </row>
    <row r="23" spans="1:14" ht="45" customHeight="1" x14ac:dyDescent="0.2">
      <c r="A23" s="1140" t="s">
        <v>122</v>
      </c>
      <c r="B23" s="1140" t="s">
        <v>123</v>
      </c>
      <c r="C23" s="1133" t="s">
        <v>125</v>
      </c>
      <c r="D23" s="1146" t="s">
        <v>64</v>
      </c>
      <c r="E23" s="459" t="s">
        <v>155</v>
      </c>
      <c r="F23" s="461" t="s">
        <v>787</v>
      </c>
      <c r="G23" s="1144" t="s">
        <v>788</v>
      </c>
      <c r="H23" s="1145" t="s">
        <v>13</v>
      </c>
      <c r="I23" s="1135">
        <v>9</v>
      </c>
      <c r="J23" s="1135">
        <v>9</v>
      </c>
      <c r="K23" s="1138" t="s">
        <v>76</v>
      </c>
      <c r="L23" s="1126">
        <v>20</v>
      </c>
      <c r="M23" s="1126">
        <v>50</v>
      </c>
      <c r="N23" s="1127" t="s">
        <v>1135</v>
      </c>
    </row>
    <row r="24" spans="1:14" ht="36.75" customHeight="1" x14ac:dyDescent="0.2">
      <c r="A24" s="1143"/>
      <c r="B24" s="1143"/>
      <c r="C24" s="1133"/>
      <c r="D24" s="1146"/>
      <c r="E24" s="459" t="s">
        <v>88</v>
      </c>
      <c r="F24" s="461" t="s">
        <v>789</v>
      </c>
      <c r="G24" s="1144"/>
      <c r="H24" s="1145"/>
      <c r="I24" s="1135"/>
      <c r="J24" s="1135"/>
      <c r="K24" s="1138"/>
      <c r="L24" s="1126"/>
      <c r="M24" s="1126"/>
      <c r="N24" s="1128"/>
    </row>
    <row r="25" spans="1:14" ht="26.25" customHeight="1" x14ac:dyDescent="0.2">
      <c r="A25" s="1141"/>
      <c r="B25" s="1141"/>
      <c r="C25" s="1133"/>
      <c r="D25" s="1146"/>
      <c r="E25" s="459" t="s">
        <v>276</v>
      </c>
      <c r="F25" s="461" t="s">
        <v>790</v>
      </c>
      <c r="G25" s="1144"/>
      <c r="H25" s="1145"/>
      <c r="I25" s="1135"/>
      <c r="J25" s="1135"/>
      <c r="K25" s="1138"/>
      <c r="L25" s="1126"/>
      <c r="M25" s="1126"/>
      <c r="N25" s="1129"/>
    </row>
    <row r="26" spans="1:14" ht="109.5" customHeight="1" x14ac:dyDescent="0.2">
      <c r="A26" s="262" t="s">
        <v>122</v>
      </c>
      <c r="B26" s="262" t="s">
        <v>123</v>
      </c>
      <c r="C26" s="262" t="s">
        <v>126</v>
      </c>
      <c r="D26" s="176" t="s">
        <v>438</v>
      </c>
      <c r="E26" s="386" t="s">
        <v>155</v>
      </c>
      <c r="F26" s="454" t="s">
        <v>791</v>
      </c>
      <c r="G26" s="394" t="s">
        <v>792</v>
      </c>
      <c r="H26" s="266" t="s">
        <v>13</v>
      </c>
      <c r="I26" s="293">
        <v>20.2</v>
      </c>
      <c r="J26" s="293">
        <v>18.7</v>
      </c>
      <c r="K26" s="263" t="s">
        <v>265</v>
      </c>
      <c r="L26" s="462">
        <v>5</v>
      </c>
      <c r="M26" s="464">
        <v>14</v>
      </c>
      <c r="N26" s="263" t="s">
        <v>1000</v>
      </c>
    </row>
    <row r="27" spans="1:14" ht="34.5" customHeight="1" x14ac:dyDescent="0.2">
      <c r="A27" s="1140" t="s">
        <v>122</v>
      </c>
      <c r="B27" s="1140" t="s">
        <v>123</v>
      </c>
      <c r="C27" s="1133" t="s">
        <v>127</v>
      </c>
      <c r="D27" s="1146" t="s">
        <v>78</v>
      </c>
      <c r="E27" s="459" t="s">
        <v>155</v>
      </c>
      <c r="F27" s="368" t="s">
        <v>793</v>
      </c>
      <c r="G27" s="1155" t="s">
        <v>705</v>
      </c>
      <c r="H27" s="1145" t="s">
        <v>13</v>
      </c>
      <c r="I27" s="1137">
        <v>21.7</v>
      </c>
      <c r="J27" s="1137">
        <v>21.7</v>
      </c>
      <c r="K27" s="1138" t="s">
        <v>79</v>
      </c>
      <c r="L27" s="1139">
        <v>10</v>
      </c>
      <c r="M27" s="1126">
        <v>10</v>
      </c>
      <c r="N27" s="1130" t="s">
        <v>1001</v>
      </c>
    </row>
    <row r="28" spans="1:14" ht="34.5" customHeight="1" x14ac:dyDescent="0.2">
      <c r="A28" s="1143"/>
      <c r="B28" s="1143"/>
      <c r="C28" s="1133"/>
      <c r="D28" s="1146"/>
      <c r="E28" s="459" t="s">
        <v>88</v>
      </c>
      <c r="F28" s="368" t="s">
        <v>794</v>
      </c>
      <c r="G28" s="1155"/>
      <c r="H28" s="1145"/>
      <c r="I28" s="1137"/>
      <c r="J28" s="1137"/>
      <c r="K28" s="1138"/>
      <c r="L28" s="1139"/>
      <c r="M28" s="1126"/>
      <c r="N28" s="1165"/>
    </row>
    <row r="29" spans="1:14" ht="53.25" customHeight="1" x14ac:dyDescent="0.2">
      <c r="A29" s="1141"/>
      <c r="B29" s="1141"/>
      <c r="C29" s="1133"/>
      <c r="D29" s="1146"/>
      <c r="E29" s="459" t="s">
        <v>276</v>
      </c>
      <c r="F29" s="368" t="s">
        <v>795</v>
      </c>
      <c r="G29" s="1155"/>
      <c r="H29" s="1145"/>
      <c r="I29" s="1137"/>
      <c r="J29" s="1137"/>
      <c r="K29" s="1138"/>
      <c r="L29" s="1139"/>
      <c r="M29" s="1126"/>
      <c r="N29" s="1131"/>
    </row>
    <row r="30" spans="1:14" ht="84" customHeight="1" x14ac:dyDescent="0.2">
      <c r="A30" s="1140" t="s">
        <v>122</v>
      </c>
      <c r="B30" s="1140" t="s">
        <v>123</v>
      </c>
      <c r="C30" s="1133" t="s">
        <v>128</v>
      </c>
      <c r="D30" s="1146" t="s">
        <v>65</v>
      </c>
      <c r="E30" s="459" t="s">
        <v>155</v>
      </c>
      <c r="F30" s="395" t="s">
        <v>796</v>
      </c>
      <c r="G30" s="1142" t="s">
        <v>798</v>
      </c>
      <c r="H30" s="1145" t="s">
        <v>13</v>
      </c>
      <c r="I30" s="1135">
        <v>12.2</v>
      </c>
      <c r="J30" s="1135">
        <v>12.2</v>
      </c>
      <c r="K30" s="1138" t="s">
        <v>80</v>
      </c>
      <c r="L30" s="1139">
        <v>720</v>
      </c>
      <c r="M30" s="1126">
        <v>783</v>
      </c>
      <c r="N30" s="1130" t="s">
        <v>1002</v>
      </c>
    </row>
    <row r="31" spans="1:14" ht="43.5" customHeight="1" x14ac:dyDescent="0.2">
      <c r="A31" s="1141"/>
      <c r="B31" s="1141"/>
      <c r="C31" s="1133"/>
      <c r="D31" s="1146"/>
      <c r="E31" s="459" t="s">
        <v>88</v>
      </c>
      <c r="F31" s="395" t="s">
        <v>797</v>
      </c>
      <c r="G31" s="1142"/>
      <c r="H31" s="1145"/>
      <c r="I31" s="1135"/>
      <c r="J31" s="1135"/>
      <c r="K31" s="1138"/>
      <c r="L31" s="1139"/>
      <c r="M31" s="1126"/>
      <c r="N31" s="1131"/>
    </row>
    <row r="32" spans="1:14" ht="30" customHeight="1" x14ac:dyDescent="0.2">
      <c r="A32" s="262" t="s">
        <v>122</v>
      </c>
      <c r="B32" s="262" t="s">
        <v>123</v>
      </c>
      <c r="C32" s="262" t="s">
        <v>129</v>
      </c>
      <c r="D32" s="264" t="s">
        <v>66</v>
      </c>
      <c r="E32" s="459" t="s">
        <v>155</v>
      </c>
      <c r="F32" s="395" t="s">
        <v>799</v>
      </c>
      <c r="G32" s="460" t="s">
        <v>800</v>
      </c>
      <c r="H32" s="266" t="s">
        <v>13</v>
      </c>
      <c r="I32" s="293">
        <v>1.2</v>
      </c>
      <c r="J32" s="293">
        <v>1.2</v>
      </c>
      <c r="K32" s="260" t="s">
        <v>74</v>
      </c>
      <c r="L32" s="462">
        <v>12</v>
      </c>
      <c r="M32" s="462">
        <v>12</v>
      </c>
      <c r="N32" s="261" t="s">
        <v>1142</v>
      </c>
    </row>
    <row r="33" spans="1:14" ht="57.75" customHeight="1" x14ac:dyDescent="0.2">
      <c r="A33" s="262" t="s">
        <v>122</v>
      </c>
      <c r="B33" s="262" t="s">
        <v>123</v>
      </c>
      <c r="C33" s="262" t="s">
        <v>132</v>
      </c>
      <c r="D33" s="264" t="s">
        <v>882</v>
      </c>
      <c r="E33" s="459" t="s">
        <v>155</v>
      </c>
      <c r="F33" s="395" t="s">
        <v>885</v>
      </c>
      <c r="G33" s="460" t="s">
        <v>884</v>
      </c>
      <c r="H33" s="145" t="s">
        <v>13</v>
      </c>
      <c r="I33" s="293">
        <v>6.3</v>
      </c>
      <c r="J33" s="293">
        <v>6.3</v>
      </c>
      <c r="K33" s="263" t="s">
        <v>883</v>
      </c>
      <c r="L33" s="464">
        <v>100</v>
      </c>
      <c r="M33" s="464">
        <v>100</v>
      </c>
      <c r="N33" s="263" t="s">
        <v>1136</v>
      </c>
    </row>
    <row r="34" spans="1:14" ht="18" customHeight="1" x14ac:dyDescent="0.2">
      <c r="A34" s="640" t="s">
        <v>122</v>
      </c>
      <c r="B34" s="640" t="s">
        <v>123</v>
      </c>
      <c r="C34" s="1154" t="s">
        <v>116</v>
      </c>
      <c r="D34" s="1154"/>
      <c r="E34" s="1154"/>
      <c r="F34" s="1154"/>
      <c r="G34" s="1154"/>
      <c r="H34" s="1154"/>
      <c r="I34" s="647">
        <f>SUM(I20:I33)</f>
        <v>154.79999999999998</v>
      </c>
      <c r="J34" s="647">
        <f>SUM(J20:J33)</f>
        <v>153</v>
      </c>
      <c r="K34" s="646"/>
      <c r="L34" s="639"/>
      <c r="M34" s="639"/>
      <c r="N34" s="646"/>
    </row>
    <row r="35" spans="1:14" ht="20.25" customHeight="1" x14ac:dyDescent="0.2">
      <c r="A35" s="206" t="s">
        <v>122</v>
      </c>
      <c r="B35" s="206" t="s">
        <v>124</v>
      </c>
      <c r="C35" s="1159" t="s">
        <v>81</v>
      </c>
      <c r="D35" s="1159"/>
      <c r="E35" s="1159"/>
      <c r="F35" s="1159"/>
      <c r="G35" s="1159"/>
      <c r="H35" s="1159"/>
      <c r="I35" s="1159"/>
      <c r="J35" s="1159"/>
      <c r="K35" s="1159"/>
      <c r="L35" s="463"/>
      <c r="M35" s="638"/>
      <c r="N35" s="3"/>
    </row>
    <row r="36" spans="1:14" ht="168" customHeight="1" x14ac:dyDescent="0.2">
      <c r="A36" s="262" t="s">
        <v>122</v>
      </c>
      <c r="B36" s="272" t="s">
        <v>124</v>
      </c>
      <c r="C36" s="272" t="s">
        <v>122</v>
      </c>
      <c r="D36" s="265" t="s">
        <v>1003</v>
      </c>
      <c r="E36" s="459" t="s">
        <v>155</v>
      </c>
      <c r="F36" s="395" t="s">
        <v>801</v>
      </c>
      <c r="G36" s="469" t="s">
        <v>669</v>
      </c>
      <c r="H36" s="486" t="s">
        <v>1</v>
      </c>
      <c r="I36" s="293">
        <v>120</v>
      </c>
      <c r="J36" s="293">
        <v>0</v>
      </c>
      <c r="K36" s="263" t="s">
        <v>82</v>
      </c>
      <c r="L36" s="464">
        <v>100</v>
      </c>
      <c r="M36" s="464">
        <v>0</v>
      </c>
      <c r="N36" s="263" t="s">
        <v>1004</v>
      </c>
    </row>
    <row r="37" spans="1:14" ht="40.5" customHeight="1" x14ac:dyDescent="0.2">
      <c r="A37" s="262" t="s">
        <v>122</v>
      </c>
      <c r="B37" s="272" t="s">
        <v>124</v>
      </c>
      <c r="C37" s="272" t="s">
        <v>123</v>
      </c>
      <c r="D37" s="265" t="s">
        <v>886</v>
      </c>
      <c r="E37" s="470" t="s">
        <v>155</v>
      </c>
      <c r="F37" s="395" t="s">
        <v>802</v>
      </c>
      <c r="G37" s="469" t="s">
        <v>669</v>
      </c>
      <c r="H37" s="486" t="s">
        <v>1</v>
      </c>
      <c r="I37" s="293">
        <v>21.6</v>
      </c>
      <c r="J37" s="293">
        <v>21.5</v>
      </c>
      <c r="K37" s="263" t="s">
        <v>82</v>
      </c>
      <c r="L37" s="464">
        <v>100</v>
      </c>
      <c r="M37" s="464">
        <v>99.5</v>
      </c>
      <c r="N37" s="263" t="s">
        <v>1005</v>
      </c>
    </row>
    <row r="38" spans="1:14" ht="16.5" customHeight="1" x14ac:dyDescent="0.2">
      <c r="A38" s="1133" t="s">
        <v>122</v>
      </c>
      <c r="B38" s="1134" t="s">
        <v>124</v>
      </c>
      <c r="C38" s="1134" t="s">
        <v>124</v>
      </c>
      <c r="D38" s="872" t="s">
        <v>583</v>
      </c>
      <c r="E38" s="853" t="s">
        <v>155</v>
      </c>
      <c r="F38" s="1151" t="s">
        <v>803</v>
      </c>
      <c r="G38" s="1144" t="s">
        <v>800</v>
      </c>
      <c r="H38" s="486" t="s">
        <v>1</v>
      </c>
      <c r="I38" s="293">
        <v>230</v>
      </c>
      <c r="J38" s="293">
        <v>185.1</v>
      </c>
      <c r="K38" s="1127" t="s">
        <v>250</v>
      </c>
      <c r="L38" s="1126">
        <v>100</v>
      </c>
      <c r="M38" s="1126">
        <v>100</v>
      </c>
      <c r="N38" s="1127" t="s">
        <v>1006</v>
      </c>
    </row>
    <row r="39" spans="1:14" ht="19.5" customHeight="1" x14ac:dyDescent="0.2">
      <c r="A39" s="1133"/>
      <c r="B39" s="1134"/>
      <c r="C39" s="1134"/>
      <c r="D39" s="872"/>
      <c r="E39" s="1150"/>
      <c r="F39" s="1152"/>
      <c r="G39" s="1144"/>
      <c r="H39" s="486" t="s">
        <v>1</v>
      </c>
      <c r="I39" s="293">
        <v>48.1</v>
      </c>
      <c r="J39" s="293">
        <v>48.1</v>
      </c>
      <c r="K39" s="1128"/>
      <c r="L39" s="1126"/>
      <c r="M39" s="1126"/>
      <c r="N39" s="1128"/>
    </row>
    <row r="40" spans="1:14" ht="18" customHeight="1" x14ac:dyDescent="0.2">
      <c r="A40" s="1133"/>
      <c r="B40" s="1134"/>
      <c r="C40" s="1134"/>
      <c r="D40" s="872"/>
      <c r="E40" s="1150"/>
      <c r="F40" s="1152"/>
      <c r="G40" s="1144"/>
      <c r="H40" s="486" t="s">
        <v>1</v>
      </c>
      <c r="I40" s="293">
        <v>0</v>
      </c>
      <c r="J40" s="293">
        <v>0</v>
      </c>
      <c r="K40" s="1128"/>
      <c r="L40" s="1126"/>
      <c r="M40" s="1126"/>
      <c r="N40" s="1128"/>
    </row>
    <row r="41" spans="1:14" ht="21.75" customHeight="1" x14ac:dyDescent="0.2">
      <c r="A41" s="1133"/>
      <c r="B41" s="1134"/>
      <c r="C41" s="1134"/>
      <c r="D41" s="872"/>
      <c r="E41" s="854"/>
      <c r="F41" s="1153"/>
      <c r="G41" s="1144"/>
      <c r="H41" s="486" t="s">
        <v>11</v>
      </c>
      <c r="I41" s="474">
        <v>1836.7</v>
      </c>
      <c r="J41" s="293">
        <v>1836.6</v>
      </c>
      <c r="K41" s="1129"/>
      <c r="L41" s="1126"/>
      <c r="M41" s="1126"/>
      <c r="N41" s="1129"/>
    </row>
    <row r="42" spans="1:14" ht="79.5" customHeight="1" x14ac:dyDescent="0.2">
      <c r="A42" s="356" t="s">
        <v>122</v>
      </c>
      <c r="B42" s="358" t="s">
        <v>124</v>
      </c>
      <c r="C42" s="358" t="s">
        <v>125</v>
      </c>
      <c r="D42" s="357" t="s">
        <v>83</v>
      </c>
      <c r="E42" s="458" t="s">
        <v>155</v>
      </c>
      <c r="F42" s="471" t="s">
        <v>804</v>
      </c>
      <c r="G42" s="471" t="s">
        <v>899</v>
      </c>
      <c r="H42" s="487" t="s">
        <v>1</v>
      </c>
      <c r="I42" s="475">
        <v>1622</v>
      </c>
      <c r="J42" s="475">
        <v>1622</v>
      </c>
      <c r="K42" s="355" t="s">
        <v>84</v>
      </c>
      <c r="L42" s="636">
        <v>100</v>
      </c>
      <c r="M42" s="636">
        <v>100</v>
      </c>
      <c r="N42" s="355" t="s">
        <v>1007</v>
      </c>
    </row>
    <row r="43" spans="1:14" ht="67.5" hidden="1" customHeight="1" x14ac:dyDescent="0.2">
      <c r="A43" s="262"/>
      <c r="B43" s="272"/>
      <c r="C43" s="272"/>
      <c r="D43" s="265"/>
      <c r="E43" s="459"/>
      <c r="F43" s="460"/>
      <c r="G43" s="460"/>
      <c r="H43" s="486"/>
      <c r="I43" s="293"/>
      <c r="J43" s="293"/>
      <c r="K43" s="261"/>
      <c r="L43" s="462"/>
      <c r="M43" s="565"/>
      <c r="N43" s="261"/>
    </row>
    <row r="44" spans="1:14" ht="67.5" customHeight="1" x14ac:dyDescent="0.2">
      <c r="A44" s="262" t="s">
        <v>122</v>
      </c>
      <c r="B44" s="272" t="s">
        <v>124</v>
      </c>
      <c r="C44" s="272" t="s">
        <v>127</v>
      </c>
      <c r="D44" s="265" t="s">
        <v>489</v>
      </c>
      <c r="E44" s="524" t="s">
        <v>155</v>
      </c>
      <c r="F44" s="525" t="s">
        <v>631</v>
      </c>
      <c r="G44" s="526" t="s">
        <v>669</v>
      </c>
      <c r="H44" s="486" t="s">
        <v>13</v>
      </c>
      <c r="I44" s="293">
        <v>26.7</v>
      </c>
      <c r="J44" s="293">
        <v>26.7</v>
      </c>
      <c r="K44" s="261" t="s">
        <v>490</v>
      </c>
      <c r="L44" s="523" t="s">
        <v>868</v>
      </c>
      <c r="M44" s="523" t="s">
        <v>1038</v>
      </c>
      <c r="N44" s="261" t="s">
        <v>1039</v>
      </c>
    </row>
    <row r="45" spans="1:14" ht="20.25" customHeight="1" x14ac:dyDescent="0.2">
      <c r="A45" s="640" t="s">
        <v>122</v>
      </c>
      <c r="B45" s="640" t="s">
        <v>124</v>
      </c>
      <c r="C45" s="1154" t="s">
        <v>116</v>
      </c>
      <c r="D45" s="1154"/>
      <c r="E45" s="1154"/>
      <c r="F45" s="1154"/>
      <c r="G45" s="1154"/>
      <c r="H45" s="1154"/>
      <c r="I45" s="647">
        <f>SUM(I36:I44)</f>
        <v>3905.1</v>
      </c>
      <c r="J45" s="647">
        <f>SUM(J36:J44)</f>
        <v>3739.9999999999995</v>
      </c>
      <c r="K45" s="646"/>
      <c r="L45" s="639"/>
      <c r="M45" s="639"/>
      <c r="N45" s="646"/>
    </row>
    <row r="46" spans="1:14" ht="18.75" customHeight="1" x14ac:dyDescent="0.2">
      <c r="A46" s="640" t="s">
        <v>122</v>
      </c>
      <c r="B46" s="1160" t="s">
        <v>117</v>
      </c>
      <c r="C46" s="1160"/>
      <c r="D46" s="1160"/>
      <c r="E46" s="1160"/>
      <c r="F46" s="1160"/>
      <c r="G46" s="1160"/>
      <c r="H46" s="1160"/>
      <c r="I46" s="648">
        <f>+I45+I34+I18</f>
        <v>9208.8000000000011</v>
      </c>
      <c r="J46" s="648">
        <f>+J45+J34+J18</f>
        <v>8498.9999999999982</v>
      </c>
      <c r="K46" s="646"/>
      <c r="L46" s="639"/>
      <c r="M46" s="639"/>
      <c r="N46" s="646"/>
    </row>
    <row r="47" spans="1:14" ht="18.75" customHeight="1" x14ac:dyDescent="0.2">
      <c r="A47" s="206" t="s">
        <v>123</v>
      </c>
      <c r="B47" s="1181" t="s">
        <v>359</v>
      </c>
      <c r="C47" s="1181"/>
      <c r="D47" s="1181"/>
      <c r="E47" s="1181"/>
      <c r="F47" s="1181"/>
      <c r="G47" s="1181"/>
      <c r="H47" s="1181"/>
      <c r="I47" s="1181"/>
      <c r="J47" s="1181"/>
      <c r="K47" s="1181"/>
      <c r="L47" s="463"/>
      <c r="M47" s="638"/>
      <c r="N47" s="575"/>
    </row>
    <row r="48" spans="1:14" ht="21" customHeight="1" x14ac:dyDescent="0.2">
      <c r="A48" s="206" t="s">
        <v>123</v>
      </c>
      <c r="B48" s="273" t="s">
        <v>122</v>
      </c>
      <c r="C48" s="1181" t="s">
        <v>348</v>
      </c>
      <c r="D48" s="1181"/>
      <c r="E48" s="1181"/>
      <c r="F48" s="1181"/>
      <c r="G48" s="1181"/>
      <c r="H48" s="1181"/>
      <c r="I48" s="1181"/>
      <c r="J48" s="1181"/>
      <c r="K48" s="1181"/>
      <c r="L48" s="463"/>
      <c r="M48" s="638"/>
      <c r="N48" s="575"/>
    </row>
    <row r="49" spans="1:28" ht="93.75" customHeight="1" x14ac:dyDescent="0.2">
      <c r="A49" s="262" t="s">
        <v>123</v>
      </c>
      <c r="B49" s="272" t="s">
        <v>122</v>
      </c>
      <c r="C49" s="272" t="s">
        <v>122</v>
      </c>
      <c r="D49" s="265" t="s">
        <v>360</v>
      </c>
      <c r="E49" s="459" t="s">
        <v>155</v>
      </c>
      <c r="F49" s="395" t="s">
        <v>805</v>
      </c>
      <c r="G49" s="469" t="s">
        <v>627</v>
      </c>
      <c r="H49" s="486" t="s">
        <v>1</v>
      </c>
      <c r="I49" s="293">
        <v>29</v>
      </c>
      <c r="J49" s="293">
        <v>19.8</v>
      </c>
      <c r="K49" s="263" t="s">
        <v>1009</v>
      </c>
      <c r="L49" s="653">
        <v>100</v>
      </c>
      <c r="M49" s="653">
        <v>100</v>
      </c>
      <c r="N49" s="263" t="s">
        <v>1008</v>
      </c>
    </row>
    <row r="50" spans="1:28" ht="19.5" customHeight="1" x14ac:dyDescent="0.2">
      <c r="A50" s="640" t="s">
        <v>123</v>
      </c>
      <c r="B50" s="640" t="s">
        <v>122</v>
      </c>
      <c r="C50" s="1154" t="s">
        <v>116</v>
      </c>
      <c r="D50" s="1154"/>
      <c r="E50" s="1154"/>
      <c r="F50" s="1154"/>
      <c r="G50" s="1154"/>
      <c r="H50" s="1154"/>
      <c r="I50" s="647">
        <f t="shared" ref="I50:J50" si="0">+I49</f>
        <v>29</v>
      </c>
      <c r="J50" s="647">
        <f t="shared" si="0"/>
        <v>19.8</v>
      </c>
      <c r="K50" s="646"/>
      <c r="L50" s="639"/>
      <c r="M50" s="639"/>
      <c r="N50" s="646"/>
    </row>
    <row r="51" spans="1:28" ht="17.25" customHeight="1" x14ac:dyDescent="0.2">
      <c r="A51" s="206" t="s">
        <v>123</v>
      </c>
      <c r="B51" s="206" t="s">
        <v>123</v>
      </c>
      <c r="C51" s="1159" t="s">
        <v>85</v>
      </c>
      <c r="D51" s="1159"/>
      <c r="E51" s="1159"/>
      <c r="F51" s="1159"/>
      <c r="G51" s="1159"/>
      <c r="H51" s="1159"/>
      <c r="I51" s="1159"/>
      <c r="J51" s="1159"/>
      <c r="K51" s="1159"/>
      <c r="L51" s="463"/>
      <c r="M51" s="638"/>
      <c r="N51" s="575"/>
    </row>
    <row r="52" spans="1:28" ht="38.25" customHeight="1" x14ac:dyDescent="0.2">
      <c r="A52" s="262" t="s">
        <v>123</v>
      </c>
      <c r="B52" s="262" t="s">
        <v>123</v>
      </c>
      <c r="C52" s="262" t="s">
        <v>122</v>
      </c>
      <c r="D52" s="264" t="s">
        <v>67</v>
      </c>
      <c r="E52" s="459" t="s">
        <v>155</v>
      </c>
      <c r="F52" s="395" t="s">
        <v>806</v>
      </c>
      <c r="G52" s="469" t="s">
        <v>627</v>
      </c>
      <c r="H52" s="266" t="s">
        <v>1</v>
      </c>
      <c r="I52" s="293">
        <v>20</v>
      </c>
      <c r="J52" s="293">
        <v>22.5</v>
      </c>
      <c r="K52" s="260" t="s">
        <v>363</v>
      </c>
      <c r="L52" s="464">
        <v>59</v>
      </c>
      <c r="M52" s="464">
        <v>59</v>
      </c>
      <c r="N52" s="1127" t="s">
        <v>1143</v>
      </c>
    </row>
    <row r="53" spans="1:28" ht="48" customHeight="1" x14ac:dyDescent="0.2">
      <c r="A53" s="262" t="s">
        <v>123</v>
      </c>
      <c r="B53" s="262" t="s">
        <v>123</v>
      </c>
      <c r="C53" s="262" t="s">
        <v>123</v>
      </c>
      <c r="D53" s="266" t="s">
        <v>68</v>
      </c>
      <c r="E53" s="459" t="s">
        <v>155</v>
      </c>
      <c r="F53" s="460" t="s">
        <v>807</v>
      </c>
      <c r="G53" s="469" t="s">
        <v>627</v>
      </c>
      <c r="H53" s="266" t="s">
        <v>1</v>
      </c>
      <c r="I53" s="293">
        <v>15</v>
      </c>
      <c r="J53" s="293">
        <v>15</v>
      </c>
      <c r="K53" s="263" t="s">
        <v>491</v>
      </c>
      <c r="L53" s="464">
        <v>4</v>
      </c>
      <c r="M53" s="464">
        <v>4</v>
      </c>
      <c r="N53" s="1129"/>
    </row>
    <row r="54" spans="1:28" ht="15.75" customHeight="1" x14ac:dyDescent="0.2">
      <c r="A54" s="641" t="s">
        <v>123</v>
      </c>
      <c r="B54" s="641" t="s">
        <v>123</v>
      </c>
      <c r="C54" s="1154" t="s">
        <v>116</v>
      </c>
      <c r="D54" s="1154"/>
      <c r="E54" s="1154"/>
      <c r="F54" s="1154"/>
      <c r="G54" s="1154"/>
      <c r="H54" s="1154"/>
      <c r="I54" s="647">
        <f t="shared" ref="I54:J54" si="1">SUM(I52:I53)</f>
        <v>35</v>
      </c>
      <c r="J54" s="647">
        <f t="shared" si="1"/>
        <v>37.5</v>
      </c>
      <c r="K54" s="646"/>
      <c r="L54" s="639"/>
      <c r="M54" s="639"/>
      <c r="N54" s="646"/>
    </row>
    <row r="55" spans="1:28" ht="14.25" x14ac:dyDescent="0.2">
      <c r="A55" s="641" t="s">
        <v>123</v>
      </c>
      <c r="B55" s="1160" t="s">
        <v>117</v>
      </c>
      <c r="C55" s="1160"/>
      <c r="D55" s="1160"/>
      <c r="E55" s="1160"/>
      <c r="F55" s="1160"/>
      <c r="G55" s="1160"/>
      <c r="H55" s="1160"/>
      <c r="I55" s="648">
        <f t="shared" ref="I55:J55" si="2">+I54+I50</f>
        <v>64</v>
      </c>
      <c r="J55" s="648">
        <f t="shared" si="2"/>
        <v>57.3</v>
      </c>
      <c r="K55" s="646"/>
      <c r="L55" s="639"/>
      <c r="M55" s="639"/>
      <c r="N55" s="646"/>
    </row>
    <row r="56" spans="1:28" ht="22.5" customHeight="1" x14ac:dyDescent="0.2">
      <c r="A56" s="206" t="s">
        <v>124</v>
      </c>
      <c r="B56" s="1123" t="s">
        <v>398</v>
      </c>
      <c r="C56" s="1124"/>
      <c r="D56" s="1124"/>
      <c r="E56" s="1124"/>
      <c r="F56" s="1124"/>
      <c r="G56" s="1124"/>
      <c r="H56" s="1124"/>
      <c r="I56" s="1124"/>
      <c r="J56" s="1124"/>
      <c r="K56" s="1124"/>
      <c r="L56" s="1124"/>
      <c r="M56" s="1124"/>
      <c r="N56" s="1125"/>
    </row>
    <row r="57" spans="1:28" ht="18" customHeight="1" x14ac:dyDescent="0.2">
      <c r="A57" s="206" t="s">
        <v>124</v>
      </c>
      <c r="B57" s="205" t="s">
        <v>122</v>
      </c>
      <c r="C57" s="1159" t="s">
        <v>162</v>
      </c>
      <c r="D57" s="1159"/>
      <c r="E57" s="1159"/>
      <c r="F57" s="1159"/>
      <c r="G57" s="1159"/>
      <c r="H57" s="1159"/>
      <c r="I57" s="1159"/>
      <c r="J57" s="1159"/>
      <c r="K57" s="1159"/>
      <c r="L57" s="1159"/>
      <c r="M57" s="637"/>
      <c r="N57" s="575"/>
    </row>
    <row r="58" spans="1:28" ht="63" customHeight="1" x14ac:dyDescent="0.2">
      <c r="A58" s="262" t="s">
        <v>124</v>
      </c>
      <c r="B58" s="262" t="s">
        <v>122</v>
      </c>
      <c r="C58" s="262" t="s">
        <v>122</v>
      </c>
      <c r="D58" s="265" t="s">
        <v>206</v>
      </c>
      <c r="E58" s="470" t="s">
        <v>155</v>
      </c>
      <c r="F58" s="395" t="s">
        <v>808</v>
      </c>
      <c r="G58" s="469" t="s">
        <v>757</v>
      </c>
      <c r="H58" s="266" t="s">
        <v>1</v>
      </c>
      <c r="I58" s="267">
        <v>161.5</v>
      </c>
      <c r="J58" s="267">
        <v>145.5</v>
      </c>
      <c r="K58" s="263" t="s">
        <v>249</v>
      </c>
      <c r="L58" s="464">
        <v>50</v>
      </c>
      <c r="M58" s="464">
        <v>62</v>
      </c>
      <c r="N58" s="263" t="s">
        <v>995</v>
      </c>
    </row>
    <row r="59" spans="1:28" x14ac:dyDescent="0.2">
      <c r="A59" s="206" t="s">
        <v>124</v>
      </c>
      <c r="B59" s="641" t="s">
        <v>122</v>
      </c>
      <c r="C59" s="1154" t="s">
        <v>116</v>
      </c>
      <c r="D59" s="1154"/>
      <c r="E59" s="1154"/>
      <c r="F59" s="1154"/>
      <c r="G59" s="1154"/>
      <c r="H59" s="1154"/>
      <c r="I59" s="647">
        <f>SUM(I58:I58)</f>
        <v>161.5</v>
      </c>
      <c r="J59" s="647">
        <f>SUM(J58:J58)</f>
        <v>145.5</v>
      </c>
      <c r="K59" s="646"/>
      <c r="L59" s="639"/>
      <c r="M59" s="639"/>
      <c r="N59" s="646"/>
    </row>
    <row r="60" spans="1:28" ht="14.25" x14ac:dyDescent="0.2">
      <c r="A60" s="206" t="s">
        <v>124</v>
      </c>
      <c r="B60" s="1160" t="s">
        <v>117</v>
      </c>
      <c r="C60" s="1160"/>
      <c r="D60" s="1160"/>
      <c r="E60" s="1160"/>
      <c r="F60" s="1160"/>
      <c r="G60" s="1160"/>
      <c r="H60" s="1160"/>
      <c r="I60" s="648">
        <f t="shared" ref="I60:J60" si="3">+I59</f>
        <v>161.5</v>
      </c>
      <c r="J60" s="648">
        <f t="shared" si="3"/>
        <v>145.5</v>
      </c>
      <c r="K60" s="646"/>
      <c r="L60" s="639"/>
      <c r="M60" s="639"/>
      <c r="N60" s="646"/>
    </row>
    <row r="61" spans="1:28" ht="16.5" customHeight="1" x14ac:dyDescent="0.2">
      <c r="A61" s="206" t="s">
        <v>125</v>
      </c>
      <c r="B61" s="1159" t="s">
        <v>263</v>
      </c>
      <c r="C61" s="1159"/>
      <c r="D61" s="1159"/>
      <c r="E61" s="1159"/>
      <c r="F61" s="1159"/>
      <c r="G61" s="1159"/>
      <c r="H61" s="1159"/>
      <c r="I61" s="1159"/>
      <c r="J61" s="1159"/>
      <c r="K61" s="1159"/>
      <c r="L61" s="463"/>
      <c r="M61" s="638"/>
      <c r="N61" s="575"/>
    </row>
    <row r="62" spans="1:28" ht="18" customHeight="1" x14ac:dyDescent="0.2">
      <c r="A62" s="206" t="s">
        <v>125</v>
      </c>
      <c r="B62" s="205" t="s">
        <v>122</v>
      </c>
      <c r="C62" s="1159" t="s">
        <v>264</v>
      </c>
      <c r="D62" s="1159"/>
      <c r="E62" s="1159"/>
      <c r="F62" s="1159"/>
      <c r="G62" s="1159"/>
      <c r="H62" s="1159"/>
      <c r="I62" s="1159"/>
      <c r="J62" s="1159"/>
      <c r="K62" s="1159"/>
      <c r="L62" s="463"/>
      <c r="M62" s="638"/>
      <c r="N62" s="575"/>
    </row>
    <row r="63" spans="1:28" ht="85.5" customHeight="1" x14ac:dyDescent="0.2">
      <c r="A63" s="262" t="s">
        <v>125</v>
      </c>
      <c r="B63" s="262" t="s">
        <v>122</v>
      </c>
      <c r="C63" s="262" t="s">
        <v>122</v>
      </c>
      <c r="D63" s="176" t="s">
        <v>120</v>
      </c>
      <c r="E63" s="372" t="s">
        <v>155</v>
      </c>
      <c r="F63" s="363" t="s">
        <v>809</v>
      </c>
      <c r="G63" s="469" t="s">
        <v>810</v>
      </c>
      <c r="H63" s="266" t="s">
        <v>1</v>
      </c>
      <c r="I63" s="267">
        <v>12</v>
      </c>
      <c r="J63" s="267">
        <v>11.9</v>
      </c>
      <c r="K63" s="263" t="s">
        <v>32</v>
      </c>
      <c r="L63" s="464">
        <v>20</v>
      </c>
      <c r="M63" s="464">
        <v>20</v>
      </c>
      <c r="N63" s="263" t="s">
        <v>1139</v>
      </c>
    </row>
    <row r="64" spans="1:28" ht="44.25" customHeight="1" x14ac:dyDescent="0.2">
      <c r="A64" s="1140" t="s">
        <v>125</v>
      </c>
      <c r="B64" s="1133" t="s">
        <v>122</v>
      </c>
      <c r="C64" s="1133" t="s">
        <v>124</v>
      </c>
      <c r="D64" s="1146" t="s">
        <v>63</v>
      </c>
      <c r="E64" s="459" t="s">
        <v>155</v>
      </c>
      <c r="F64" s="395" t="s">
        <v>811</v>
      </c>
      <c r="G64" s="1144" t="s">
        <v>812</v>
      </c>
      <c r="H64" s="1145" t="s">
        <v>13</v>
      </c>
      <c r="I64" s="1135">
        <v>57.8</v>
      </c>
      <c r="J64" s="1135">
        <v>52.9</v>
      </c>
      <c r="K64" s="1138" t="s">
        <v>492</v>
      </c>
      <c r="L64" s="1126">
        <v>100</v>
      </c>
      <c r="M64" s="1126">
        <v>100</v>
      </c>
      <c r="N64" s="1120" t="s">
        <v>1137</v>
      </c>
      <c r="AB64" s="1120"/>
    </row>
    <row r="65" spans="1:28" ht="60" customHeight="1" x14ac:dyDescent="0.2">
      <c r="A65" s="1143"/>
      <c r="B65" s="1133"/>
      <c r="C65" s="1133"/>
      <c r="D65" s="1146"/>
      <c r="E65" s="459" t="s">
        <v>88</v>
      </c>
      <c r="F65" s="395" t="s">
        <v>813</v>
      </c>
      <c r="G65" s="1144"/>
      <c r="H65" s="1145"/>
      <c r="I65" s="1135"/>
      <c r="J65" s="1135"/>
      <c r="K65" s="1138"/>
      <c r="L65" s="1126"/>
      <c r="M65" s="1126"/>
      <c r="N65" s="1121"/>
      <c r="AB65" s="1121"/>
    </row>
    <row r="66" spans="1:28" ht="100.5" customHeight="1" x14ac:dyDescent="0.2">
      <c r="A66" s="1141"/>
      <c r="B66" s="1133"/>
      <c r="C66" s="1133"/>
      <c r="D66" s="1146"/>
      <c r="E66" s="459" t="s">
        <v>276</v>
      </c>
      <c r="F66" s="395" t="s">
        <v>814</v>
      </c>
      <c r="G66" s="1144"/>
      <c r="H66" s="1145"/>
      <c r="I66" s="1135"/>
      <c r="J66" s="1135"/>
      <c r="K66" s="1138"/>
      <c r="L66" s="1126"/>
      <c r="M66" s="1126"/>
      <c r="N66" s="1122"/>
      <c r="AB66" s="1122"/>
    </row>
    <row r="67" spans="1:28" ht="40.5" customHeight="1" x14ac:dyDescent="0.2">
      <c r="A67" s="1140" t="s">
        <v>125</v>
      </c>
      <c r="B67" s="1140" t="s">
        <v>122</v>
      </c>
      <c r="C67" s="1140" t="s">
        <v>125</v>
      </c>
      <c r="D67" s="1167" t="s">
        <v>26</v>
      </c>
      <c r="E67" s="459" t="s">
        <v>155</v>
      </c>
      <c r="F67" s="472" t="s">
        <v>815</v>
      </c>
      <c r="G67" s="1170" t="s">
        <v>816</v>
      </c>
      <c r="H67" s="1173" t="s">
        <v>13</v>
      </c>
      <c r="I67" s="1176">
        <v>32.6</v>
      </c>
      <c r="J67" s="1176">
        <v>31.3</v>
      </c>
      <c r="K67" s="1130" t="s">
        <v>77</v>
      </c>
      <c r="L67" s="1185">
        <v>1</v>
      </c>
      <c r="M67" s="1182">
        <v>1</v>
      </c>
      <c r="N67" s="1120" t="s">
        <v>994</v>
      </c>
    </row>
    <row r="68" spans="1:28" ht="36.75" customHeight="1" x14ac:dyDescent="0.2">
      <c r="A68" s="1143"/>
      <c r="B68" s="1143"/>
      <c r="C68" s="1143"/>
      <c r="D68" s="1168"/>
      <c r="E68" s="458" t="s">
        <v>88</v>
      </c>
      <c r="F68" s="472" t="s">
        <v>817</v>
      </c>
      <c r="G68" s="1171"/>
      <c r="H68" s="1174"/>
      <c r="I68" s="1177"/>
      <c r="J68" s="1177"/>
      <c r="K68" s="1165"/>
      <c r="L68" s="1186"/>
      <c r="M68" s="1183"/>
      <c r="N68" s="1121"/>
    </row>
    <row r="69" spans="1:28" ht="39" customHeight="1" x14ac:dyDescent="0.2">
      <c r="A69" s="1141"/>
      <c r="B69" s="1141"/>
      <c r="C69" s="1141"/>
      <c r="D69" s="1169"/>
      <c r="E69" s="458" t="s">
        <v>276</v>
      </c>
      <c r="F69" s="472" t="s">
        <v>818</v>
      </c>
      <c r="G69" s="1172"/>
      <c r="H69" s="1175"/>
      <c r="I69" s="1178"/>
      <c r="J69" s="1178"/>
      <c r="K69" s="1131"/>
      <c r="L69" s="1187"/>
      <c r="M69" s="1184"/>
      <c r="N69" s="1122"/>
    </row>
    <row r="70" spans="1:28" ht="154.5" customHeight="1" x14ac:dyDescent="0.2">
      <c r="A70" s="262" t="s">
        <v>125</v>
      </c>
      <c r="B70" s="262" t="s">
        <v>122</v>
      </c>
      <c r="C70" s="262" t="s">
        <v>126</v>
      </c>
      <c r="D70" s="264" t="s">
        <v>361</v>
      </c>
      <c r="E70" s="458" t="s">
        <v>155</v>
      </c>
      <c r="F70" s="461" t="s">
        <v>852</v>
      </c>
      <c r="G70" s="461" t="s">
        <v>819</v>
      </c>
      <c r="H70" s="266" t="s">
        <v>1</v>
      </c>
      <c r="I70" s="293">
        <v>18</v>
      </c>
      <c r="J70" s="293">
        <v>17.8</v>
      </c>
      <c r="K70" s="263" t="s">
        <v>823</v>
      </c>
      <c r="L70" s="464">
        <v>2</v>
      </c>
      <c r="M70" s="464">
        <v>2</v>
      </c>
      <c r="N70" s="261" t="s">
        <v>1138</v>
      </c>
    </row>
    <row r="71" spans="1:28" ht="87.75" customHeight="1" x14ac:dyDescent="0.2">
      <c r="A71" s="262" t="s">
        <v>125</v>
      </c>
      <c r="B71" s="262" t="s">
        <v>122</v>
      </c>
      <c r="C71" s="262" t="s">
        <v>127</v>
      </c>
      <c r="D71" s="265" t="s">
        <v>397</v>
      </c>
      <c r="E71" s="470" t="s">
        <v>155</v>
      </c>
      <c r="F71" s="395" t="s">
        <v>820</v>
      </c>
      <c r="G71" s="460" t="s">
        <v>757</v>
      </c>
      <c r="H71" s="266" t="s">
        <v>1</v>
      </c>
      <c r="I71" s="267">
        <v>141.9</v>
      </c>
      <c r="J71" s="267">
        <v>126.1</v>
      </c>
      <c r="K71" s="741" t="s">
        <v>1131</v>
      </c>
      <c r="L71" s="740">
        <v>67</v>
      </c>
      <c r="M71" s="740">
        <v>67</v>
      </c>
      <c r="N71" s="741" t="s">
        <v>1144</v>
      </c>
    </row>
    <row r="72" spans="1:28" ht="17.25" customHeight="1" x14ac:dyDescent="0.2">
      <c r="A72" s="641" t="s">
        <v>125</v>
      </c>
      <c r="B72" s="641" t="s">
        <v>123</v>
      </c>
      <c r="C72" s="1154" t="s">
        <v>116</v>
      </c>
      <c r="D72" s="1154"/>
      <c r="E72" s="1154"/>
      <c r="F72" s="1154"/>
      <c r="G72" s="1154"/>
      <c r="H72" s="1154"/>
      <c r="I72" s="647">
        <f>SUM(I63:I71)</f>
        <v>262.3</v>
      </c>
      <c r="J72" s="647">
        <f>SUM(J63:J71)</f>
        <v>240</v>
      </c>
      <c r="K72" s="646"/>
      <c r="L72" s="639"/>
      <c r="M72" s="639"/>
      <c r="N72" s="646"/>
    </row>
    <row r="73" spans="1:28" ht="15.75" customHeight="1" x14ac:dyDescent="0.2">
      <c r="A73" s="641" t="s">
        <v>125</v>
      </c>
      <c r="B73" s="1160" t="s">
        <v>117</v>
      </c>
      <c r="C73" s="1160"/>
      <c r="D73" s="1160"/>
      <c r="E73" s="1160"/>
      <c r="F73" s="1160"/>
      <c r="G73" s="1160"/>
      <c r="H73" s="1160"/>
      <c r="I73" s="648">
        <f t="shared" ref="I73:J73" si="4">+I72</f>
        <v>262.3</v>
      </c>
      <c r="J73" s="648">
        <f t="shared" si="4"/>
        <v>240</v>
      </c>
      <c r="K73" s="646"/>
      <c r="L73" s="639"/>
      <c r="M73" s="639"/>
      <c r="N73" s="646"/>
    </row>
    <row r="74" spans="1:28" ht="21.75" customHeight="1" x14ac:dyDescent="0.2">
      <c r="A74" s="1166" t="s">
        <v>118</v>
      </c>
      <c r="B74" s="1166"/>
      <c r="C74" s="1166"/>
      <c r="D74" s="1166"/>
      <c r="E74" s="1166"/>
      <c r="F74" s="1166"/>
      <c r="G74" s="1166"/>
      <c r="H74" s="1166"/>
      <c r="I74" s="476">
        <f>+I73+I60+I55+I46</f>
        <v>9696.6</v>
      </c>
      <c r="J74" s="476">
        <f>+J73+J60+J55+J46</f>
        <v>8941.7999999999975</v>
      </c>
      <c r="K74" s="268"/>
      <c r="L74" s="466"/>
      <c r="M74" s="466"/>
      <c r="N74" s="268"/>
    </row>
    <row r="75" spans="1:28" ht="16.5" customHeight="1" x14ac:dyDescent="0.2">
      <c r="A75" s="1161" t="s">
        <v>119</v>
      </c>
      <c r="B75" s="1161"/>
      <c r="C75" s="1161"/>
      <c r="D75" s="1161"/>
      <c r="E75" s="1161"/>
      <c r="F75" s="1161"/>
      <c r="G75" s="1161"/>
      <c r="H75" s="1161"/>
      <c r="I75" s="749">
        <f t="shared" ref="I75:J75" si="5">+I74-I76-I83</f>
        <v>0</v>
      </c>
      <c r="J75" s="749">
        <f t="shared" si="5"/>
        <v>-1.8189894035458565E-12</v>
      </c>
      <c r="K75" s="268"/>
      <c r="L75" s="466"/>
      <c r="M75" s="466"/>
      <c r="N75" s="268"/>
    </row>
    <row r="76" spans="1:28" ht="19.5" customHeight="1" x14ac:dyDescent="0.2">
      <c r="A76" s="792" t="s">
        <v>15</v>
      </c>
      <c r="B76" s="792"/>
      <c r="C76" s="792"/>
      <c r="D76" s="792"/>
      <c r="E76" s="792"/>
      <c r="F76" s="792"/>
      <c r="G76" s="792"/>
      <c r="H76" s="792"/>
      <c r="I76" s="477">
        <f t="shared" ref="I76:J76" si="6">SUM(I77:I82)</f>
        <v>9696.6</v>
      </c>
      <c r="J76" s="477">
        <f t="shared" si="6"/>
        <v>8941.7999999999993</v>
      </c>
      <c r="K76" s="268"/>
      <c r="L76" s="466"/>
      <c r="M76" s="466"/>
      <c r="N76" s="268"/>
    </row>
    <row r="77" spans="1:28" ht="15" customHeight="1" x14ac:dyDescent="0.2">
      <c r="A77" s="1162" t="s">
        <v>168</v>
      </c>
      <c r="B77" s="1162"/>
      <c r="C77" s="1162"/>
      <c r="D77" s="1162"/>
      <c r="E77" s="1162"/>
      <c r="F77" s="1162"/>
      <c r="G77" s="1162"/>
      <c r="H77" s="1162"/>
      <c r="I77" s="267">
        <f>+I71+I63+I58+I53+I52+I49+I42+I38+I37+I36+I11+I70+I39+I16+I40</f>
        <v>7563.7000000000007</v>
      </c>
      <c r="J77" s="267">
        <f>+J71+J63+J58+J53+J52+J49+J42+J38+J37+J36+J11+J70+J39+J16+J40</f>
        <v>6827.0999999999995</v>
      </c>
      <c r="K77" s="268"/>
      <c r="L77" s="466"/>
      <c r="M77" s="466"/>
      <c r="N77" s="268"/>
    </row>
    <row r="78" spans="1:28" ht="12.75" customHeight="1" x14ac:dyDescent="0.2">
      <c r="A78" s="1162" t="s">
        <v>169</v>
      </c>
      <c r="B78" s="1162"/>
      <c r="C78" s="1162"/>
      <c r="D78" s="1162"/>
      <c r="E78" s="1162"/>
      <c r="F78" s="1162"/>
      <c r="G78" s="1162"/>
      <c r="H78" s="1162"/>
      <c r="I78" s="267">
        <f>+I67+I64+I33+I32+I30+I27+I26+I23+I22+I21+I20+I43+I44</f>
        <v>271.90000000000003</v>
      </c>
      <c r="J78" s="267">
        <f>+J67+J64+J33+J32+J30+J27+J26+J23+J22+J21+J20+J43+J44</f>
        <v>263.90000000000003</v>
      </c>
      <c r="K78" s="268"/>
      <c r="L78" s="467"/>
      <c r="M78" s="467"/>
      <c r="N78" s="268"/>
    </row>
    <row r="79" spans="1:28" ht="12.75" customHeight="1" x14ac:dyDescent="0.2">
      <c r="A79" s="1162" t="s">
        <v>170</v>
      </c>
      <c r="B79" s="1162"/>
      <c r="C79" s="1162"/>
      <c r="D79" s="1162"/>
      <c r="E79" s="1162"/>
      <c r="F79" s="1162"/>
      <c r="G79" s="1162"/>
      <c r="H79" s="1162"/>
      <c r="I79" s="267"/>
      <c r="J79" s="267"/>
      <c r="K79" s="268"/>
      <c r="L79" s="466"/>
      <c r="M79" s="466"/>
      <c r="N79" s="268"/>
    </row>
    <row r="80" spans="1:28" ht="12.75" customHeight="1" x14ac:dyDescent="0.2">
      <c r="A80" s="1162" t="s">
        <v>171</v>
      </c>
      <c r="B80" s="1162"/>
      <c r="C80" s="1162"/>
      <c r="D80" s="1162"/>
      <c r="E80" s="1162"/>
      <c r="F80" s="1162"/>
      <c r="G80" s="1162"/>
      <c r="H80" s="1162"/>
      <c r="I80" s="267">
        <f>+I14</f>
        <v>24.3</v>
      </c>
      <c r="J80" s="267">
        <f>+J14</f>
        <v>14.2</v>
      </c>
      <c r="K80" s="268"/>
      <c r="L80" s="466"/>
      <c r="M80" s="466"/>
      <c r="N80" s="268"/>
    </row>
    <row r="81" spans="1:14" ht="14.25" customHeight="1" x14ac:dyDescent="0.2">
      <c r="A81" s="1162" t="s">
        <v>172</v>
      </c>
      <c r="B81" s="1162"/>
      <c r="C81" s="1162"/>
      <c r="D81" s="1162"/>
      <c r="E81" s="1162"/>
      <c r="F81" s="1162"/>
      <c r="G81" s="1162"/>
      <c r="H81" s="1162"/>
      <c r="I81" s="267">
        <f>+I41</f>
        <v>1836.7</v>
      </c>
      <c r="J81" s="267">
        <f>+J41</f>
        <v>1836.6</v>
      </c>
      <c r="K81" s="268"/>
      <c r="L81" s="466"/>
      <c r="M81" s="466"/>
      <c r="N81" s="268"/>
    </row>
    <row r="82" spans="1:14" ht="12.75" customHeight="1" x14ac:dyDescent="0.2">
      <c r="A82" s="1162" t="s">
        <v>173</v>
      </c>
      <c r="B82" s="1162"/>
      <c r="C82" s="1162"/>
      <c r="D82" s="1162"/>
      <c r="E82" s="1162"/>
      <c r="F82" s="1162"/>
      <c r="G82" s="1162"/>
      <c r="H82" s="1162"/>
      <c r="I82" s="267"/>
      <c r="J82" s="267"/>
      <c r="K82" s="268"/>
      <c r="L82" s="466"/>
      <c r="M82" s="466"/>
      <c r="N82" s="268"/>
    </row>
    <row r="83" spans="1:14" ht="15" customHeight="1" x14ac:dyDescent="0.2">
      <c r="A83" s="1163" t="s">
        <v>14</v>
      </c>
      <c r="B83" s="1163"/>
      <c r="C83" s="1163"/>
      <c r="D83" s="1163"/>
      <c r="E83" s="1163"/>
      <c r="F83" s="1163"/>
      <c r="G83" s="1163"/>
      <c r="H83" s="1163"/>
      <c r="I83" s="478">
        <f t="shared" ref="I83:J83" si="7">SUM(I84:I87)</f>
        <v>0</v>
      </c>
      <c r="J83" s="478">
        <f t="shared" si="7"/>
        <v>0</v>
      </c>
      <c r="K83" s="268"/>
      <c r="L83" s="466"/>
      <c r="M83" s="466"/>
      <c r="N83" s="268"/>
    </row>
    <row r="84" spans="1:14" ht="14.25" customHeight="1" x14ac:dyDescent="0.2">
      <c r="A84" s="1162" t="s">
        <v>174</v>
      </c>
      <c r="B84" s="1162"/>
      <c r="C84" s="1162"/>
      <c r="D84" s="1162"/>
      <c r="E84" s="1162"/>
      <c r="F84" s="1162"/>
      <c r="G84" s="1162"/>
      <c r="H84" s="1162"/>
      <c r="I84" s="267"/>
      <c r="J84" s="267"/>
      <c r="K84" s="268"/>
      <c r="L84" s="466"/>
      <c r="M84" s="466"/>
      <c r="N84" s="268"/>
    </row>
    <row r="85" spans="1:14" ht="12.75" customHeight="1" x14ac:dyDescent="0.2">
      <c r="A85" s="1162" t="s">
        <v>175</v>
      </c>
      <c r="B85" s="1162"/>
      <c r="C85" s="1162"/>
      <c r="D85" s="1162"/>
      <c r="E85" s="1162"/>
      <c r="F85" s="1162"/>
      <c r="G85" s="1162"/>
      <c r="H85" s="1162"/>
      <c r="I85" s="267"/>
      <c r="J85" s="267"/>
      <c r="K85" s="268"/>
      <c r="L85" s="466"/>
      <c r="M85" s="466"/>
      <c r="N85" s="268"/>
    </row>
    <row r="86" spans="1:14" ht="12.75" customHeight="1" x14ac:dyDescent="0.2">
      <c r="A86" s="1162" t="s">
        <v>176</v>
      </c>
      <c r="B86" s="1162"/>
      <c r="C86" s="1162"/>
      <c r="D86" s="1162"/>
      <c r="E86" s="1162"/>
      <c r="F86" s="1162"/>
      <c r="G86" s="1162"/>
      <c r="H86" s="1162"/>
      <c r="I86" s="267"/>
      <c r="J86" s="267"/>
      <c r="K86" s="268"/>
      <c r="L86" s="466"/>
      <c r="M86" s="466"/>
      <c r="N86" s="268"/>
    </row>
    <row r="87" spans="1:14" ht="12.75" customHeight="1" x14ac:dyDescent="0.2">
      <c r="A87" s="1162" t="s">
        <v>177</v>
      </c>
      <c r="B87" s="1162"/>
      <c r="C87" s="1162"/>
      <c r="D87" s="1162"/>
      <c r="E87" s="1162"/>
      <c r="F87" s="1162"/>
      <c r="G87" s="1162"/>
      <c r="H87" s="1162"/>
      <c r="I87" s="479"/>
      <c r="J87" s="479"/>
      <c r="K87" s="268"/>
      <c r="L87" s="466"/>
      <c r="M87" s="466"/>
      <c r="N87" s="268"/>
    </row>
    <row r="88" spans="1:14" s="150" customFormat="1" x14ac:dyDescent="0.2">
      <c r="A88" s="789"/>
      <c r="B88" s="789"/>
      <c r="C88" s="789"/>
      <c r="D88" s="789"/>
      <c r="E88" s="789"/>
      <c r="F88" s="789"/>
      <c r="G88" s="789"/>
      <c r="H88" s="789"/>
      <c r="I88" s="789"/>
      <c r="J88" s="542"/>
      <c r="K88" s="85"/>
      <c r="L88" s="411"/>
      <c r="M88" s="411"/>
      <c r="N88" s="85"/>
    </row>
    <row r="89" spans="1:14" x14ac:dyDescent="0.2">
      <c r="I89" s="480"/>
      <c r="J89" s="480"/>
    </row>
    <row r="90" spans="1:14" x14ac:dyDescent="0.2">
      <c r="I90" s="480"/>
      <c r="J90" s="480"/>
    </row>
    <row r="91" spans="1:14" x14ac:dyDescent="0.2">
      <c r="I91" s="480"/>
      <c r="J91" s="480"/>
    </row>
    <row r="92" spans="1:14" x14ac:dyDescent="0.2">
      <c r="I92" s="480"/>
      <c r="J92" s="480"/>
    </row>
  </sheetData>
  <mergeCells count="157">
    <mergeCell ref="N4:N7"/>
    <mergeCell ref="N16:N17"/>
    <mergeCell ref="N27:N29"/>
    <mergeCell ref="N38:N41"/>
    <mergeCell ref="J64:J66"/>
    <mergeCell ref="J67:J69"/>
    <mergeCell ref="C57:L57"/>
    <mergeCell ref="L64:L66"/>
    <mergeCell ref="B61:K61"/>
    <mergeCell ref="B60:H60"/>
    <mergeCell ref="B55:H55"/>
    <mergeCell ref="C48:K48"/>
    <mergeCell ref="C54:H54"/>
    <mergeCell ref="D30:D31"/>
    <mergeCell ref="C30:C31"/>
    <mergeCell ref="N67:N69"/>
    <mergeCell ref="M38:M41"/>
    <mergeCell ref="M64:M66"/>
    <mergeCell ref="M67:M69"/>
    <mergeCell ref="L67:L69"/>
    <mergeCell ref="B47:K47"/>
    <mergeCell ref="B38:B41"/>
    <mergeCell ref="B46:H46"/>
    <mergeCell ref="G11:G13"/>
    <mergeCell ref="A86:H86"/>
    <mergeCell ref="A82:H82"/>
    <mergeCell ref="A84:H84"/>
    <mergeCell ref="A81:H81"/>
    <mergeCell ref="A64:A66"/>
    <mergeCell ref="C50:H50"/>
    <mergeCell ref="C51:K51"/>
    <mergeCell ref="K67:K69"/>
    <mergeCell ref="G64:G66"/>
    <mergeCell ref="H64:H66"/>
    <mergeCell ref="C62:K62"/>
    <mergeCell ref="I64:I66"/>
    <mergeCell ref="A74:H74"/>
    <mergeCell ref="B67:B69"/>
    <mergeCell ref="C67:C69"/>
    <mergeCell ref="D64:D66"/>
    <mergeCell ref="D67:D69"/>
    <mergeCell ref="G67:G69"/>
    <mergeCell ref="H67:H69"/>
    <mergeCell ref="I67:I69"/>
    <mergeCell ref="C59:H59"/>
    <mergeCell ref="H11:H13"/>
    <mergeCell ref="J3:J7"/>
    <mergeCell ref="J11:J13"/>
    <mergeCell ref="A8:K8"/>
    <mergeCell ref="C11:C15"/>
    <mergeCell ref="H3:H7"/>
    <mergeCell ref="F3:F7"/>
    <mergeCell ref="I11:I13"/>
    <mergeCell ref="A11:A15"/>
    <mergeCell ref="D3:D7"/>
    <mergeCell ref="I14:I15"/>
    <mergeCell ref="E14:E15"/>
    <mergeCell ref="F14:F15"/>
    <mergeCell ref="G14:G15"/>
    <mergeCell ref="B3:B7"/>
    <mergeCell ref="D11:D15"/>
    <mergeCell ref="A88:I88"/>
    <mergeCell ref="K64:K66"/>
    <mergeCell ref="B64:B66"/>
    <mergeCell ref="H14:H15"/>
    <mergeCell ref="C19:K19"/>
    <mergeCell ref="C18:H18"/>
    <mergeCell ref="C35:K35"/>
    <mergeCell ref="K38:K41"/>
    <mergeCell ref="C45:H45"/>
    <mergeCell ref="D38:D41"/>
    <mergeCell ref="B73:H73"/>
    <mergeCell ref="A75:H75"/>
    <mergeCell ref="A80:H80"/>
    <mergeCell ref="A38:A41"/>
    <mergeCell ref="A77:H77"/>
    <mergeCell ref="A87:H87"/>
    <mergeCell ref="C72:H72"/>
    <mergeCell ref="A85:H85"/>
    <mergeCell ref="A83:H83"/>
    <mergeCell ref="A79:H79"/>
    <mergeCell ref="A76:H76"/>
    <mergeCell ref="A78:H78"/>
    <mergeCell ref="A67:A69"/>
    <mergeCell ref="K16:K17"/>
    <mergeCell ref="H1:L1"/>
    <mergeCell ref="I30:I31"/>
    <mergeCell ref="K30:K31"/>
    <mergeCell ref="L30:L31"/>
    <mergeCell ref="E38:E41"/>
    <mergeCell ref="F38:F41"/>
    <mergeCell ref="G38:G41"/>
    <mergeCell ref="K2:L2"/>
    <mergeCell ref="I3:I7"/>
    <mergeCell ref="L38:L41"/>
    <mergeCell ref="C34:H34"/>
    <mergeCell ref="H30:H31"/>
    <mergeCell ref="L23:L25"/>
    <mergeCell ref="G27:G29"/>
    <mergeCell ref="H27:H29"/>
    <mergeCell ref="I27:I29"/>
    <mergeCell ref="K3:N3"/>
    <mergeCell ref="L4:L7"/>
    <mergeCell ref="M4:M7"/>
    <mergeCell ref="K4:K7"/>
    <mergeCell ref="E3:E7"/>
    <mergeCell ref="G3:G7"/>
    <mergeCell ref="E11:E13"/>
    <mergeCell ref="F11:F13"/>
    <mergeCell ref="A30:A31"/>
    <mergeCell ref="G30:G31"/>
    <mergeCell ref="A3:A7"/>
    <mergeCell ref="B11:B15"/>
    <mergeCell ref="A27:A29"/>
    <mergeCell ref="G23:G25"/>
    <mergeCell ref="H23:H25"/>
    <mergeCell ref="I23:I25"/>
    <mergeCell ref="D23:D25"/>
    <mergeCell ref="C23:C25"/>
    <mergeCell ref="D27:D29"/>
    <mergeCell ref="C27:C29"/>
    <mergeCell ref="B27:B29"/>
    <mergeCell ref="C3:C7"/>
    <mergeCell ref="B23:B25"/>
    <mergeCell ref="A23:A25"/>
    <mergeCell ref="D16:D17"/>
    <mergeCell ref="C16:C17"/>
    <mergeCell ref="B16:B17"/>
    <mergeCell ref="A16:A17"/>
    <mergeCell ref="G16:G17"/>
    <mergeCell ref="H16:H17"/>
    <mergeCell ref="I16:I17"/>
    <mergeCell ref="B9:K9"/>
    <mergeCell ref="AB64:AB66"/>
    <mergeCell ref="B56:N56"/>
    <mergeCell ref="C10:N10"/>
    <mergeCell ref="M23:M25"/>
    <mergeCell ref="N23:N25"/>
    <mergeCell ref="M30:M31"/>
    <mergeCell ref="N30:N31"/>
    <mergeCell ref="N52:N53"/>
    <mergeCell ref="N11:N12"/>
    <mergeCell ref="C64:C66"/>
    <mergeCell ref="C38:C41"/>
    <mergeCell ref="M16:M17"/>
    <mergeCell ref="M27:M29"/>
    <mergeCell ref="J14:J15"/>
    <mergeCell ref="J16:J17"/>
    <mergeCell ref="J23:J25"/>
    <mergeCell ref="J27:J29"/>
    <mergeCell ref="K27:K29"/>
    <mergeCell ref="L27:L29"/>
    <mergeCell ref="N64:N66"/>
    <mergeCell ref="B30:B31"/>
    <mergeCell ref="J30:J31"/>
    <mergeCell ref="L16:L17"/>
    <mergeCell ref="K23:K25"/>
  </mergeCells>
  <phoneticPr fontId="15" type="noConversion"/>
  <pageMargins left="0.19685039370078741" right="0.19685039370078741" top="0.19685039370078741" bottom="0.19685039370078741" header="0" footer="0"/>
  <pageSetup paperSize="9" scale="62"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59999389629810485"/>
    <pageSetUpPr fitToPage="1"/>
  </sheetPr>
  <dimension ref="A1:I18"/>
  <sheetViews>
    <sheetView zoomScale="85" zoomScaleNormal="85" workbookViewId="0">
      <selection activeCell="A18" sqref="A18:E18"/>
    </sheetView>
  </sheetViews>
  <sheetFormatPr defaultColWidth="9.140625" defaultRowHeight="15.75" x14ac:dyDescent="0.25"/>
  <cols>
    <col min="1" max="3" width="9.140625" style="161"/>
    <col min="4" max="4" width="13" style="161" customWidth="1"/>
    <col min="5" max="5" width="40.28515625" style="161" customWidth="1"/>
    <col min="6" max="6" width="23.140625" style="161" customWidth="1"/>
    <col min="7" max="7" width="16.85546875" style="754" customWidth="1"/>
    <col min="8" max="9" width="9.140625" style="754" customWidth="1"/>
    <col min="10" max="16384" width="9.140625" style="4"/>
  </cols>
  <sheetData>
    <row r="1" spans="1:6" ht="19.5" customHeight="1" x14ac:dyDescent="0.25">
      <c r="F1" s="162"/>
    </row>
    <row r="2" spans="1:6" ht="21" customHeight="1" x14ac:dyDescent="0.2">
      <c r="A2" s="1191" t="s">
        <v>1140</v>
      </c>
      <c r="B2" s="1191"/>
      <c r="C2" s="1191"/>
      <c r="D2" s="1191"/>
      <c r="E2" s="1191"/>
      <c r="F2" s="1191"/>
    </row>
    <row r="3" spans="1:6" x14ac:dyDescent="0.2">
      <c r="A3" s="207"/>
      <c r="B3" s="207"/>
      <c r="C3" s="207"/>
      <c r="D3" s="207"/>
      <c r="E3" s="207"/>
      <c r="F3" s="207"/>
    </row>
    <row r="4" spans="1:6" ht="84" customHeight="1" x14ac:dyDescent="0.2">
      <c r="A4" s="1192" t="s">
        <v>110</v>
      </c>
      <c r="B4" s="1192"/>
      <c r="C4" s="1192"/>
      <c r="D4" s="1192"/>
      <c r="E4" s="1192"/>
      <c r="F4" s="757" t="s">
        <v>1171</v>
      </c>
    </row>
    <row r="5" spans="1:6" ht="20.25" customHeight="1" x14ac:dyDescent="0.2">
      <c r="A5" s="1199" t="s">
        <v>218</v>
      </c>
      <c r="B5" s="1200"/>
      <c r="C5" s="1200"/>
      <c r="D5" s="1200"/>
      <c r="E5" s="1201"/>
      <c r="F5" s="755">
        <f>+'01šviet.'!I51+'02sveikat.'!I46+'03social.'!I75+'04sport.'!I40+'05kultura'!I50+'06turizm_paveld'!I41+'07Infrastr.'!I89+'08aplinkosauga'!I57+'09ž.ū.'!I41+'10verslas'!I28+'11valdym.'!I74</f>
        <v>53979.45</v>
      </c>
    </row>
    <row r="6" spans="1:6" ht="20.25" customHeight="1" x14ac:dyDescent="0.2">
      <c r="A6" s="1193" t="s">
        <v>119</v>
      </c>
      <c r="B6" s="1194"/>
      <c r="C6" s="1194"/>
      <c r="D6" s="1194"/>
      <c r="E6" s="1195"/>
      <c r="F6" s="756">
        <f>+'01šviet.'!I52+'02sveikat.'!I47+'03social.'!I76+'04sport.'!I41+'05kultura'!I51+'06turizm_paveld'!I42+'07Infrastr.'!I90+'08aplinkosauga'!I58+'09ž.ū.'!I42+'10verslas'!I29+'11valdym.'!I75</f>
        <v>6.3238303482648917E-13</v>
      </c>
    </row>
    <row r="7" spans="1:6" ht="20.25" customHeight="1" x14ac:dyDescent="0.2">
      <c r="A7" s="1202" t="s">
        <v>15</v>
      </c>
      <c r="B7" s="1203"/>
      <c r="C7" s="1203"/>
      <c r="D7" s="1203"/>
      <c r="E7" s="1204"/>
      <c r="F7" s="755">
        <f>+'01šviet.'!I53+'02sveikat.'!I48+'03social.'!I77+'04sport.'!I42+'05kultura'!I52+'06turizm_paveld'!I43+'07Infrastr.'!I91+'08aplinkosauga'!I59+'09ž.ū.'!I43+'10verslas'!I30+'11valdym.'!I76</f>
        <v>36533.9</v>
      </c>
    </row>
    <row r="8" spans="1:6" ht="20.25" customHeight="1" x14ac:dyDescent="0.2">
      <c r="A8" s="1188" t="s">
        <v>1172</v>
      </c>
      <c r="B8" s="1189"/>
      <c r="C8" s="1189"/>
      <c r="D8" s="1189"/>
      <c r="E8" s="1190"/>
      <c r="F8" s="756">
        <f>+'01šviet.'!I54+'02sveikat.'!I49+'03social.'!I78+'04sport.'!I43+'05kultura'!I53+'06turizm_paveld'!I44+'07Infrastr.'!I92+'08aplinkosauga'!I60+'09ž.ū.'!I44+'10verslas'!I31+'11valdym.'!I77</f>
        <v>19210.3</v>
      </c>
    </row>
    <row r="9" spans="1:6" ht="20.25" customHeight="1" x14ac:dyDescent="0.2">
      <c r="A9" s="1188" t="s">
        <v>1173</v>
      </c>
      <c r="B9" s="1189"/>
      <c r="C9" s="1189"/>
      <c r="D9" s="1189"/>
      <c r="E9" s="1190"/>
      <c r="F9" s="756">
        <f>+'01šviet.'!I55+'02sveikat.'!I50+'03social.'!I79+'04sport.'!I44+'05kultura'!I54+'06turizm_paveld'!I45+'07Infrastr.'!I93+'08aplinkosauga'!I61+'09ž.ū.'!I45+'10verslas'!I32+'11valdym.'!I78</f>
        <v>9698.9999999999982</v>
      </c>
    </row>
    <row r="10" spans="1:6" ht="20.25" customHeight="1" x14ac:dyDescent="0.2">
      <c r="A10" s="1188" t="s">
        <v>1174</v>
      </c>
      <c r="B10" s="1189"/>
      <c r="C10" s="1189"/>
      <c r="D10" s="1189"/>
      <c r="E10" s="1190"/>
      <c r="F10" s="756">
        <f>+'01šviet.'!I56+'02sveikat.'!I51+'03social.'!I80+'04sport.'!I45+'05kultura'!I55+'06turizm_paveld'!I46+'07Infrastr.'!I94+'08aplinkosauga'!I62+'09ž.ū.'!I46+'10verslas'!I33+'11valdym.'!I79</f>
        <v>764</v>
      </c>
    </row>
    <row r="11" spans="1:6" ht="20.25" customHeight="1" x14ac:dyDescent="0.2">
      <c r="A11" s="1188" t="s">
        <v>1175</v>
      </c>
      <c r="B11" s="1189"/>
      <c r="C11" s="1189"/>
      <c r="D11" s="1189"/>
      <c r="E11" s="1190"/>
      <c r="F11" s="756">
        <f>+'01šviet.'!I57+'02sveikat.'!I52+'03social.'!I81+'04sport.'!I46+'05kultura'!I56+'06turizm_paveld'!I47+'07Infrastr.'!I95+'08aplinkosauga'!I63+'09ž.ū.'!I47+'10verslas'!I34+'11valdym.'!I80</f>
        <v>24.3</v>
      </c>
    </row>
    <row r="12" spans="1:6" ht="20.25" customHeight="1" x14ac:dyDescent="0.2">
      <c r="A12" s="1188" t="s">
        <v>1176</v>
      </c>
      <c r="B12" s="1189"/>
      <c r="C12" s="1189"/>
      <c r="D12" s="1189"/>
      <c r="E12" s="1190"/>
      <c r="F12" s="756">
        <f>+'01šviet.'!I58+'02sveikat.'!I53+'03social.'!I82+'04sport.'!I47+'05kultura'!I57+'06turizm_paveld'!I48+'07Infrastr.'!I96+'08aplinkosauga'!I64+'09ž.ū.'!I48+'10verslas'!I35+'11valdym.'!I81</f>
        <v>3840.7</v>
      </c>
    </row>
    <row r="13" spans="1:6" ht="20.25" customHeight="1" x14ac:dyDescent="0.2">
      <c r="A13" s="1188" t="s">
        <v>1177</v>
      </c>
      <c r="B13" s="1189"/>
      <c r="C13" s="1189"/>
      <c r="D13" s="1189"/>
      <c r="E13" s="1190"/>
      <c r="F13" s="756">
        <f>+'01šviet.'!I59+'02sveikat.'!I54+'03social.'!I83+'04sport.'!I48+'05kultura'!I58+'06turizm_paveld'!I49+'07Infrastr.'!I97+'08aplinkosauga'!I65+'09ž.ū.'!I49+'10verslas'!I36+'11valdym.'!I82</f>
        <v>2995.6</v>
      </c>
    </row>
    <row r="14" spans="1:6" ht="20.25" customHeight="1" x14ac:dyDescent="0.2">
      <c r="A14" s="1196" t="s">
        <v>14</v>
      </c>
      <c r="B14" s="1197"/>
      <c r="C14" s="1197"/>
      <c r="D14" s="1197"/>
      <c r="E14" s="1198"/>
      <c r="F14" s="755">
        <f>+'01šviet.'!I60+'02sveikat.'!I55+'03social.'!I84+'04sport.'!I49+'05kultura'!I59+'06turizm_paveld'!I50+'07Infrastr.'!I98+'08aplinkosauga'!I66+'09ž.ū.'!I50+'10verslas'!I37+'11valdym.'!I83</f>
        <v>17445.550000000007</v>
      </c>
    </row>
    <row r="15" spans="1:6" ht="20.25" customHeight="1" x14ac:dyDescent="0.2">
      <c r="A15" s="1188" t="s">
        <v>1178</v>
      </c>
      <c r="B15" s="1189"/>
      <c r="C15" s="1189"/>
      <c r="D15" s="1189"/>
      <c r="E15" s="1190"/>
      <c r="F15" s="756">
        <f>+'01šviet.'!I61+'02sveikat.'!I56+'03social.'!I85+'04sport.'!I50+'05kultura'!I60+'06turizm_paveld'!I51+'07Infrastr.'!I99+'08aplinkosauga'!I67+'09ž.ū.'!I51+'10verslas'!I38+'11valdym.'!I84</f>
        <v>2780.6000000000004</v>
      </c>
    </row>
    <row r="16" spans="1:6" ht="20.25" customHeight="1" x14ac:dyDescent="0.2">
      <c r="A16" s="1188" t="s">
        <v>1179</v>
      </c>
      <c r="B16" s="1189"/>
      <c r="C16" s="1189"/>
      <c r="D16" s="1189"/>
      <c r="E16" s="1190"/>
      <c r="F16" s="756">
        <f>+'01šviet.'!I62+'02sveikat.'!I57+'03social.'!I86+'04sport.'!I51+'05kultura'!I61+'06turizm_paveld'!I52+'07Infrastr.'!I100+'08aplinkosauga'!I68+'09ž.ū.'!I52+'10verslas'!I39+'11valdym.'!I85</f>
        <v>14638.8</v>
      </c>
    </row>
    <row r="17" spans="1:6" ht="20.25" customHeight="1" x14ac:dyDescent="0.2">
      <c r="A17" s="1188" t="s">
        <v>1180</v>
      </c>
      <c r="B17" s="1189"/>
      <c r="C17" s="1189"/>
      <c r="D17" s="1189"/>
      <c r="E17" s="1190"/>
      <c r="F17" s="756">
        <f>+'01šviet.'!I63+'02sveikat.'!I58+'03social.'!I87+'04sport.'!I52+'05kultura'!I62+'06turizm_paveld'!I53+'07Infrastr.'!I101+'08aplinkosauga'!I69+'09ž.ū.'!I53+'10verslas'!I40+'11valdym.'!I86</f>
        <v>0</v>
      </c>
    </row>
    <row r="18" spans="1:6" ht="20.25" customHeight="1" x14ac:dyDescent="0.2">
      <c r="A18" s="1188" t="s">
        <v>1181</v>
      </c>
      <c r="B18" s="1189"/>
      <c r="C18" s="1189"/>
      <c r="D18" s="1189"/>
      <c r="E18" s="1190"/>
      <c r="F18" s="756">
        <f>+'01šviet.'!I64+'02sveikat.'!I59+'03social.'!I88+'04sport.'!I53+'05kultura'!I63+'06turizm_paveld'!I54+'07Infrastr.'!I102+'08aplinkosauga'!I70+'09ž.ū.'!I54+'10verslas'!I41+'11valdym.'!I87</f>
        <v>26.15</v>
      </c>
    </row>
  </sheetData>
  <mergeCells count="16">
    <mergeCell ref="A7:E7"/>
    <mergeCell ref="A10:E10"/>
    <mergeCell ref="A2:F2"/>
    <mergeCell ref="A4:E4"/>
    <mergeCell ref="A6:E6"/>
    <mergeCell ref="A18:E18"/>
    <mergeCell ref="A9:E9"/>
    <mergeCell ref="A15:E15"/>
    <mergeCell ref="A13:E13"/>
    <mergeCell ref="A16:E16"/>
    <mergeCell ref="A12:E12"/>
    <mergeCell ref="A14:E14"/>
    <mergeCell ref="A11:E11"/>
    <mergeCell ref="A8:E8"/>
    <mergeCell ref="A5:E5"/>
    <mergeCell ref="A17:E17"/>
  </mergeCells>
  <pageMargins left="0.78740157480314965" right="0.19685039370078741" top="0.19685039370078741" bottom="0.19685039370078741" header="0" footer="0"/>
  <pageSetup paperSize="9" scale="8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12</vt:i4>
      </vt:variant>
      <vt:variant>
        <vt:lpstr>Įvardytieji diapazonai</vt:lpstr>
      </vt:variant>
      <vt:variant>
        <vt:i4>13</vt:i4>
      </vt:variant>
    </vt:vector>
  </HeadingPairs>
  <TitlesOfParts>
    <vt:vector size="25" baseType="lpstr">
      <vt:lpstr>01šviet.</vt:lpstr>
      <vt:lpstr>02sveikat.</vt:lpstr>
      <vt:lpstr>03social.</vt:lpstr>
      <vt:lpstr>04sport.</vt:lpstr>
      <vt:lpstr>05kultura</vt:lpstr>
      <vt:lpstr>06turizm_paveld</vt:lpstr>
      <vt:lpstr>07Infrastr.</vt:lpstr>
      <vt:lpstr>08aplinkosauga</vt:lpstr>
      <vt:lpstr>09ž.ū.</vt:lpstr>
      <vt:lpstr>10verslas</vt:lpstr>
      <vt:lpstr>11valdym.</vt:lpstr>
      <vt:lpstr>Lešu poreikis iš viso</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'Lešu poreikis iš viso'!Print_Area</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Aušra Čiukienė</cp:lastModifiedBy>
  <cp:lastPrinted>2024-04-19T12:13:01Z</cp:lastPrinted>
  <dcterms:created xsi:type="dcterms:W3CDTF">2008-01-09T09:46:52Z</dcterms:created>
  <dcterms:modified xsi:type="dcterms:W3CDTF">2024-05-14T11:25:46Z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