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C:\Users\SNAVAJAUSKAS\Documents\2023-2027\01 Posedziai\18 Tarybos posėdis\TS\"/>
    </mc:Choice>
  </mc:AlternateContent>
  <xr:revisionPtr revIDLastSave="0" documentId="8_{54B45C51-8E16-4541-9923-391C874F0D72}" xr6:coauthVersionLast="47" xr6:coauthVersionMax="47" xr10:uidLastSave="{00000000-0000-0000-0000-000000000000}"/>
  <bookViews>
    <workbookView xWindow="-120" yWindow="-120" windowWidth="29040" windowHeight="15720" tabRatio="988" xr2:uid="{00000000-000D-0000-FFFF-FFFF00000000}"/>
  </bookViews>
  <sheets>
    <sheet name="01 Visuomenės ugdymo" sheetId="26" r:id="rId1"/>
    <sheet name="02 Socialinės gerovės" sheetId="27" r:id="rId2"/>
    <sheet name="03 Darnios aplinkos" sheetId="33" r:id="rId3"/>
    <sheet name="04 Ekonominės plėtros" sheetId="31" r:id="rId4"/>
    <sheet name="05 Valdymo " sheetId="36" r:id="rId5"/>
    <sheet name="Lešų poreikis iš viso" sheetId="40" r:id="rId6"/>
  </sheets>
  <definedNames>
    <definedName name="_xlnm._FilterDatabase" localSheetId="0" hidden="1">'01 Visuomenės ugdymo'!$A$13:$L$123</definedName>
    <definedName name="_xlnm._FilterDatabase" localSheetId="1" hidden="1">'02 Socialinės gerovės'!$A$7:$L$144</definedName>
    <definedName name="_xlnm._FilterDatabase" localSheetId="2" hidden="1">'03 Darnios aplinkos'!$A$7:$L$76</definedName>
    <definedName name="_xlnm._FilterDatabase" localSheetId="3" hidden="1">'04 Ekonominės plėtros'!$A$7:$L$55</definedName>
    <definedName name="_xlnm._FilterDatabase" localSheetId="4" hidden="1">'05 Valdymo '!$B$4:$H$49</definedName>
    <definedName name="_xlnm.Print_Area" localSheetId="0">'01 Visuomenės ugdymo'!$A$1:$L$122</definedName>
    <definedName name="_xlnm.Print_Area" localSheetId="1">'02 Socialinės gerovės'!$B$1:$L$143</definedName>
    <definedName name="_xlnm.Print_Area" localSheetId="2">'03 Darnios aplinkos'!$A$1:$L$76</definedName>
    <definedName name="_xlnm.Print_Area" localSheetId="3">'04 Ekonominės plėtros'!$A$1:$L$56</definedName>
    <definedName name="_xlnm.Print_Area" localSheetId="4">'05 Valdymo '!$A$1:$L$52</definedName>
    <definedName name="_xlnm.Print_Area" localSheetId="5">'Lešų poreikis iš viso'!$A$1:$F$22</definedName>
    <definedName name="_xlnm.Print_Titles" localSheetId="0">'01 Visuomenės ugdymo'!$9:$11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6" i="31" l="1"/>
  <c r="G46" i="31"/>
  <c r="E46" i="31"/>
  <c r="E24" i="31"/>
  <c r="E32" i="31"/>
  <c r="F24" i="31"/>
  <c r="G24" i="31"/>
  <c r="F32" i="31"/>
  <c r="G32" i="31"/>
  <c r="F49" i="31" l="1"/>
  <c r="G49" i="31"/>
  <c r="E49" i="31"/>
  <c r="F47" i="31"/>
  <c r="G47" i="31"/>
  <c r="E47" i="31"/>
  <c r="F12" i="31"/>
  <c r="G12" i="31"/>
  <c r="E12" i="31"/>
  <c r="E138" i="27" l="1"/>
  <c r="E141" i="27"/>
  <c r="F114" i="26" l="1"/>
  <c r="G114" i="26"/>
  <c r="F75" i="33" l="1"/>
  <c r="G75" i="33"/>
  <c r="E75" i="33"/>
  <c r="E67" i="33" l="1"/>
  <c r="E45" i="36"/>
  <c r="F45" i="36"/>
  <c r="G45" i="36"/>
  <c r="E44" i="36"/>
  <c r="F44" i="36"/>
  <c r="G44" i="36"/>
  <c r="E43" i="36"/>
  <c r="F43" i="36"/>
  <c r="G43" i="36"/>
  <c r="E42" i="36"/>
  <c r="F42" i="36"/>
  <c r="G42" i="36"/>
  <c r="E41" i="36"/>
  <c r="F41" i="36"/>
  <c r="G41" i="36"/>
  <c r="E8" i="36"/>
  <c r="F8" i="36"/>
  <c r="G8" i="36"/>
  <c r="E59" i="27"/>
  <c r="E136" i="27" s="1"/>
  <c r="F136" i="27"/>
  <c r="G136" i="27"/>
  <c r="E135" i="27"/>
  <c r="F135" i="27"/>
  <c r="G135" i="27"/>
  <c r="F141" i="27"/>
  <c r="G141" i="27"/>
  <c r="F138" i="27"/>
  <c r="G138" i="27"/>
  <c r="E137" i="27"/>
  <c r="F137" i="27"/>
  <c r="G137" i="27"/>
  <c r="E103" i="27"/>
  <c r="F103" i="27"/>
  <c r="G103" i="27"/>
  <c r="E6" i="27"/>
  <c r="F6" i="27"/>
  <c r="G6" i="27"/>
  <c r="E13" i="27"/>
  <c r="F13" i="27"/>
  <c r="G13" i="27"/>
  <c r="E29" i="27"/>
  <c r="F29" i="27"/>
  <c r="G29" i="27"/>
  <c r="E33" i="27"/>
  <c r="F33" i="27"/>
  <c r="G33" i="27"/>
  <c r="F50" i="27"/>
  <c r="G50" i="27"/>
  <c r="E78" i="27"/>
  <c r="F78" i="27"/>
  <c r="G78" i="27"/>
  <c r="E95" i="27"/>
  <c r="F95" i="27"/>
  <c r="G95" i="27"/>
  <c r="E115" i="27"/>
  <c r="F115" i="27"/>
  <c r="G115" i="27"/>
  <c r="E50" i="27" l="1"/>
  <c r="E116" i="26"/>
  <c r="F116" i="26"/>
  <c r="G116" i="26"/>
  <c r="E118" i="26"/>
  <c r="F118" i="26"/>
  <c r="G118" i="26"/>
  <c r="E128" i="26"/>
  <c r="F128" i="26"/>
  <c r="G128" i="26"/>
  <c r="E127" i="26"/>
  <c r="F127" i="26"/>
  <c r="G127" i="26"/>
  <c r="E126" i="26"/>
  <c r="F126" i="26"/>
  <c r="G126" i="26"/>
  <c r="E120" i="26"/>
  <c r="F120" i="26"/>
  <c r="G120" i="26"/>
  <c r="E117" i="26"/>
  <c r="F117" i="26"/>
  <c r="G117" i="26"/>
  <c r="E119" i="26"/>
  <c r="D17" i="40" s="1"/>
  <c r="F119" i="26"/>
  <c r="E17" i="40" s="1"/>
  <c r="G119" i="26"/>
  <c r="F17" i="40" s="1"/>
  <c r="E115" i="26"/>
  <c r="F115" i="26"/>
  <c r="G115" i="26"/>
  <c r="E94" i="26"/>
  <c r="F94" i="26"/>
  <c r="G94" i="26"/>
  <c r="E67" i="26"/>
  <c r="F67" i="26"/>
  <c r="G67" i="26"/>
  <c r="E26" i="26"/>
  <c r="F26" i="26"/>
  <c r="G26" i="26"/>
  <c r="F35" i="26"/>
  <c r="G35" i="26"/>
  <c r="G47" i="26"/>
  <c r="G112" i="26" l="1"/>
  <c r="G121" i="26" l="1"/>
  <c r="E56" i="26" l="1"/>
  <c r="E81" i="26"/>
  <c r="F81" i="26"/>
  <c r="G81" i="26"/>
  <c r="G91" i="26"/>
  <c r="F91" i="26"/>
  <c r="E91" i="26"/>
  <c r="F67" i="33"/>
  <c r="G67" i="33"/>
  <c r="F12" i="40" s="1"/>
  <c r="E47" i="26" l="1"/>
  <c r="F47" i="26"/>
  <c r="E70" i="33"/>
  <c r="F70" i="33"/>
  <c r="G70" i="33"/>
  <c r="E68" i="33"/>
  <c r="F68" i="33"/>
  <c r="G68" i="33"/>
  <c r="G57" i="26"/>
  <c r="F57" i="26"/>
  <c r="E57" i="26"/>
  <c r="E12" i="40" l="1"/>
  <c r="F112" i="26"/>
  <c r="E61" i="26"/>
  <c r="F61" i="26"/>
  <c r="G61" i="26"/>
  <c r="F121" i="26" l="1"/>
  <c r="G143" i="27" l="1"/>
  <c r="F143" i="27"/>
  <c r="E143" i="27"/>
  <c r="G70" i="27"/>
  <c r="G131" i="27" s="1"/>
  <c r="F70" i="27"/>
  <c r="F131" i="27" s="1"/>
  <c r="E70" i="27"/>
  <c r="E131" i="27" s="1"/>
  <c r="D13" i="40"/>
  <c r="E13" i="40"/>
  <c r="F13" i="40"/>
  <c r="F5" i="40" l="1"/>
  <c r="E5" i="40"/>
  <c r="D5" i="40"/>
  <c r="F133" i="27"/>
  <c r="G133" i="27"/>
  <c r="G142" i="27" l="1"/>
  <c r="F142" i="27"/>
  <c r="E133" i="27"/>
  <c r="E142" i="27" l="1"/>
  <c r="E69" i="33" l="1"/>
  <c r="D14" i="40" s="1"/>
  <c r="F69" i="33"/>
  <c r="G69" i="33"/>
  <c r="E30" i="33"/>
  <c r="F30" i="33"/>
  <c r="G30" i="33"/>
  <c r="E73" i="33"/>
  <c r="F73" i="33"/>
  <c r="G73" i="33"/>
  <c r="E56" i="33"/>
  <c r="F56" i="33"/>
  <c r="G56" i="33"/>
  <c r="E71" i="33"/>
  <c r="D16" i="40" s="1"/>
  <c r="F71" i="33"/>
  <c r="E16" i="40" s="1"/>
  <c r="G71" i="33"/>
  <c r="F16" i="40" s="1"/>
  <c r="E48" i="33"/>
  <c r="F48" i="33"/>
  <c r="G48" i="33"/>
  <c r="E6" i="33"/>
  <c r="F6" i="33"/>
  <c r="G6" i="33"/>
  <c r="E12" i="33"/>
  <c r="F12" i="33"/>
  <c r="G12" i="33"/>
  <c r="E20" i="33"/>
  <c r="F20" i="33"/>
  <c r="G20" i="33"/>
  <c r="E34" i="33"/>
  <c r="F34" i="33"/>
  <c r="G34" i="33"/>
  <c r="E43" i="33"/>
  <c r="F43" i="33"/>
  <c r="G43" i="33"/>
  <c r="E6" i="31"/>
  <c r="F6" i="31"/>
  <c r="G6" i="31"/>
  <c r="G65" i="33" l="1"/>
  <c r="F14" i="40"/>
  <c r="F65" i="33"/>
  <c r="E14" i="40"/>
  <c r="G63" i="33"/>
  <c r="F63" i="33"/>
  <c r="E63" i="33"/>
  <c r="D6" i="40" s="1"/>
  <c r="E65" i="33"/>
  <c r="E64" i="33" l="1"/>
  <c r="G64" i="33"/>
  <c r="F6" i="40"/>
  <c r="F64" i="33"/>
  <c r="E6" i="40"/>
  <c r="G44" i="31" l="1"/>
  <c r="F15" i="40"/>
  <c r="E44" i="31"/>
  <c r="D15" i="40"/>
  <c r="F44" i="31"/>
  <c r="E15" i="40"/>
  <c r="G74" i="33"/>
  <c r="E74" i="33"/>
  <c r="F74" i="33"/>
  <c r="E52" i="31" l="1"/>
  <c r="F52" i="31"/>
  <c r="G52" i="31"/>
  <c r="E54" i="31"/>
  <c r="F54" i="31"/>
  <c r="G54" i="31"/>
  <c r="G53" i="31" l="1"/>
  <c r="F18" i="40"/>
  <c r="F53" i="31"/>
  <c r="E18" i="40"/>
  <c r="E53" i="31"/>
  <c r="D18" i="40"/>
  <c r="E42" i="26" l="1"/>
  <c r="E114" i="26" l="1"/>
  <c r="E35" i="26"/>
  <c r="D12" i="40" l="1"/>
  <c r="E112" i="26"/>
  <c r="E121" i="26" s="1"/>
  <c r="E12" i="26" l="1"/>
  <c r="F12" i="26"/>
  <c r="G12" i="26"/>
  <c r="G110" i="26" l="1"/>
  <c r="F110" i="26"/>
  <c r="E110" i="26"/>
  <c r="F4" i="40" l="1"/>
  <c r="E4" i="40"/>
  <c r="D4" i="40"/>
  <c r="E33" i="36"/>
  <c r="F33" i="36"/>
  <c r="G33" i="36"/>
  <c r="G49" i="36" l="1"/>
  <c r="F20" i="40" s="1"/>
  <c r="G30" i="36"/>
  <c r="G24" i="36"/>
  <c r="G37" i="36" l="1"/>
  <c r="F8" i="40" s="1"/>
  <c r="G39" i="36"/>
  <c r="F10" i="40" s="1"/>
  <c r="G48" i="36" l="1"/>
  <c r="F19" i="40" s="1"/>
  <c r="G38" i="36"/>
  <c r="E49" i="36" l="1"/>
  <c r="D20" i="40" s="1"/>
  <c r="F49" i="36"/>
  <c r="E20" i="40" s="1"/>
  <c r="E39" i="36" l="1"/>
  <c r="F39" i="36"/>
  <c r="E10" i="40" s="1"/>
  <c r="E48" i="36" l="1"/>
  <c r="D19" i="40" s="1"/>
  <c r="D10" i="40"/>
  <c r="F48" i="36"/>
  <c r="E19" i="40" s="1"/>
  <c r="E30" i="36"/>
  <c r="F30" i="36"/>
  <c r="E24" i="36"/>
  <c r="F24" i="36"/>
  <c r="E37" i="36" l="1"/>
  <c r="D8" i="40" s="1"/>
  <c r="F37" i="36"/>
  <c r="E8" i="40" s="1"/>
  <c r="E38" i="36" l="1"/>
  <c r="F38" i="36"/>
  <c r="E42" i="31" l="1"/>
  <c r="D7" i="40" s="1"/>
  <c r="D9" i="40" s="1"/>
  <c r="D21" i="40" s="1"/>
  <c r="F42" i="31" l="1"/>
  <c r="G42" i="31"/>
  <c r="E7" i="40" l="1"/>
  <c r="E9" i="40" s="1"/>
  <c r="F7" i="40"/>
  <c r="F9" i="40" s="1"/>
  <c r="E21" i="40" l="1"/>
  <c r="F21" i="40"/>
</calcChain>
</file>

<file path=xl/sharedStrings.xml><?xml version="1.0" encoding="utf-8"?>
<sst xmlns="http://schemas.openxmlformats.org/spreadsheetml/2006/main" count="2004" uniqueCount="1147">
  <si>
    <t>SB</t>
  </si>
  <si>
    <t>ES</t>
  </si>
  <si>
    <t>SK</t>
  </si>
  <si>
    <t>SBVB</t>
  </si>
  <si>
    <t>ĮP</t>
  </si>
  <si>
    <t>Užtikrinti finansavimą nenumatytoms išlaidoms dengti bei valdyti prisiimtus finansinius įsipareigojimus</t>
  </si>
  <si>
    <t>01</t>
  </si>
  <si>
    <t>02</t>
  </si>
  <si>
    <t>03</t>
  </si>
  <si>
    <t>04</t>
  </si>
  <si>
    <t>05</t>
  </si>
  <si>
    <t>Plėtoti, atnaujinti viešąją infrastruktūrą, atsižvelgiant į turizmo plėtros ir rekreacijos poreikius</t>
  </si>
  <si>
    <t>Sudaryti sąlygas gyventojams stiprinti sveikatą, kurti ir plėtoti su sveikatos stiprinimu susijusias paslaugas</t>
  </si>
  <si>
    <t>Išsaugoti istorinį bei kultūros paveldą, didinti jo patrauklumą ir žinomumą</t>
  </si>
  <si>
    <t>Siekti gyventojų sveikatos išsaugojimo, gerinant sveikatos priežiūros paslaugų kokybę ir prieinamumą</t>
  </si>
  <si>
    <t>Gerinti socialinę aplinką ir didinti socialinės paramos įvairovę</t>
  </si>
  <si>
    <t>002-01-01-01 (TP)</t>
  </si>
  <si>
    <t>002-01-01 (T, P)</t>
  </si>
  <si>
    <t>Neveiksniais pripažintų asmenų būklės peržiūrėjimas</t>
  </si>
  <si>
    <t>002-01-01-02 (TP)</t>
  </si>
  <si>
    <t>02-01-02 (T, P)</t>
  </si>
  <si>
    <t>002-01-02-01 (TP)</t>
  </si>
  <si>
    <t>VšĮ Kėdainių ligoninės sterilizacinės modernizavimo 2023-2028 m. programa</t>
  </si>
  <si>
    <t>Vaikų, turinčių  autizmo spektro ir kitų raidos sutrikimų, sveikatos stiprinimas, galimybių siekti asmeninės pažangos, pilnaverčio socialinio dalyvavimo prielaidų užtikrinimas</t>
  </si>
  <si>
    <t>002-01-02-02 (TP)</t>
  </si>
  <si>
    <t>002-01-02-03 (TP)</t>
  </si>
  <si>
    <t>002-01-02-04 (TP)</t>
  </si>
  <si>
    <t>002-01-02-05 (TP)</t>
  </si>
  <si>
    <t>002-01-02-06 (TP)</t>
  </si>
  <si>
    <t>002-01-02-07 (TP)</t>
  </si>
  <si>
    <t>002-01-02-08 (TP)</t>
  </si>
  <si>
    <t>002-01-02-09 (TP)</t>
  </si>
  <si>
    <t>002-01-02-10 (TP)</t>
  </si>
  <si>
    <t>002-01-02-11 (TP)</t>
  </si>
  <si>
    <t>002-01-02-12 (TP)</t>
  </si>
  <si>
    <t>002-01-02-13 (TP)</t>
  </si>
  <si>
    <t>Pritraukti naujus bei išlaikyti esamus sveikatos priežiūros specialistus</t>
  </si>
  <si>
    <t>02-01-03 (T)</t>
  </si>
  <si>
    <t>002-01-03-01 (TP)</t>
  </si>
  <si>
    <t>Trūkstamos sveikatos priežiūros specialistų skatinimo dirbti VšĮ Kėdainių  ligoninėje 2023-2026 m. programa</t>
  </si>
  <si>
    <t>002-01-03-02 (TP)</t>
  </si>
  <si>
    <t>002-01-03-03 (TP)</t>
  </si>
  <si>
    <t>02-01-04 (T, P)</t>
  </si>
  <si>
    <t xml:space="preserve">Modernizuoti ir atnaujinti sveikatos priežiūros įstaigų infrastruktūrą sveikatos gerinimo poreikiams </t>
  </si>
  <si>
    <t>002-01-04-01 (TP)</t>
  </si>
  <si>
    <t>002-01-04-02 (TP)</t>
  </si>
  <si>
    <t>002-01-04-03 (TP)</t>
  </si>
  <si>
    <t>002-01-04-04 (TP)</t>
  </si>
  <si>
    <t>002-01-04-05 (TP)</t>
  </si>
  <si>
    <t>Programos uždavinio, priemonės kodas ir požymis</t>
  </si>
  <si>
    <t xml:space="preserve"> 2025 m. asignavimai ir kitos lėšos</t>
  </si>
  <si>
    <t xml:space="preserve"> 2026 m. asignavimai ir kitos lėšos</t>
  </si>
  <si>
    <t>Organizuoti Lietuvos Respublikos teisės aktuose numatytos paramos bei paslaugų asmenims ir šeimoms teikimą, skatinti socialinę integraciją</t>
  </si>
  <si>
    <t>003-01-01 (T)</t>
  </si>
  <si>
    <t>003-01-01-01 (TP)</t>
  </si>
  <si>
    <t>Nemokamo socialiai remtinų vaikų maitinimo ikimokyklinėse įstaigose organizavimas</t>
  </si>
  <si>
    <t>Būsto nuomos ar išperkamosios būsto nuomos mokesčių dalies kompensavimas</t>
  </si>
  <si>
    <t>Kelionės išlaidų už lengvatinį keleivių vežimą kompensavimas</t>
  </si>
  <si>
    <t>Lietuvos Respublikos piniginės socialinės paramos nepasiturintiems gyventojams įstatymo įgyvendinimo užtikrinimas</t>
  </si>
  <si>
    <t>003-01-01-03 (TP)</t>
  </si>
  <si>
    <t>003-01-01-04 (TP)</t>
  </si>
  <si>
    <t>003-01-02 (T)</t>
  </si>
  <si>
    <t>Projekto "Kokybiškų visuomenės sveikatos paslaugų prieinamumo didinimas Kėdainių rajone" įgyvendinimas</t>
  </si>
  <si>
    <t>Savivaldybės parama socialiai pažeidžiamoms grupėms (šeimoms patiriančioms riziką, senyvo amžiaus, neįgaliems asmenims ir kt.)</t>
  </si>
  <si>
    <t>Kainų skirtumo gyventojams už šildymą kompensavimas</t>
  </si>
  <si>
    <t>Karšto ir šalto vandens pardavimo kainos socialiai remtiniems asmenims kompensavimas</t>
  </si>
  <si>
    <t>Vienkartinė išmoka gimus vaikui Lietuvos Respublikos teritorijoje ir gyvenančiam Kėdainių rajono savivaldybėje</t>
  </si>
  <si>
    <t>Socialinių įstaigų  darbuotojų važiavimo į/iš darbo išlaidų kompensavimas</t>
  </si>
  <si>
    <t>Socialinės globos ir akredituotos socialinės priežiūros paslaugų teikiamo finansavimas ne savivaldybės pavaldumo ir nevyriausybinėse organizacijose, paslaugų įsigijimas</t>
  </si>
  <si>
    <t>003-01-02-01 (TP)</t>
  </si>
  <si>
    <t>003-01-02-04 (TP)</t>
  </si>
  <si>
    <t>003-01-02-05 (TP)</t>
  </si>
  <si>
    <t>003-01-03-01 (TP)</t>
  </si>
  <si>
    <t>003-01-03-02 (TP)</t>
  </si>
  <si>
    <t>003-01-03-03 (TP)</t>
  </si>
  <si>
    <t>003-01-03-05 (TP)</t>
  </si>
  <si>
    <t>Integralios pagalbos į namus teikimas Kėdainių rajone</t>
  </si>
  <si>
    <t>Socialinės reabilitacijos paslaugų neįgaliesiems bendruomenėje organizavimas</t>
  </si>
  <si>
    <t>Socialinių dirbtuvių paslaugos organizavimas</t>
  </si>
  <si>
    <t>Socialinės globos asmenims su sunkia negalia teikimas</t>
  </si>
  <si>
    <t xml:space="preserve">Asmeninės pagalbos teikimas ir administravimas </t>
  </si>
  <si>
    <t>003-01-04-01 (TP)</t>
  </si>
  <si>
    <t>Kompleksinės pagalbos šeimoms ir asmenims teikimas</t>
  </si>
  <si>
    <t>003-01-04-02 (TP)</t>
  </si>
  <si>
    <t>003-01-04-03 (TP)</t>
  </si>
  <si>
    <t>Globos šeimoje skatinimas, pagalbos globėjams ir vaikams teikimas</t>
  </si>
  <si>
    <t>Vaikų dienos centrų veiklos programų finansavimas</t>
  </si>
  <si>
    <t>Kėdainių rajono savivaldybės užimtumo didinimo programos įgyvendinimas</t>
  </si>
  <si>
    <t>Savivaldybės ir socialinio būsto remontas</t>
  </si>
  <si>
    <t>Socialinės priežiūros šeimoms, patiriančioms socialinę riziką, teikimas</t>
  </si>
  <si>
    <t>Viešosios aplinkos pritaikymas specialiųjų poreikių turintiems gyventojams</t>
  </si>
  <si>
    <t>003-01-05-03 (TP)</t>
  </si>
  <si>
    <t>003-01-05-04 (TP)</t>
  </si>
  <si>
    <t>003-01-05-05 (TP)</t>
  </si>
  <si>
    <t>Sveikatos priežiūros specialistų skatinimo dirbti VšĮ Kėdainių  PSPC 2023-2028 m. programa</t>
  </si>
  <si>
    <t>Būsto pritaikymo neįgaliesiems organizavimas ir dalinis kompensavimas</t>
  </si>
  <si>
    <t>Modernizuoti socialines paslaugas teikiančių įstaigų ir socialinio būsto infrastruktūrą, didinant gyventojų socialinę gerovę</t>
  </si>
  <si>
    <t>Neįgaliųjų ir senjorų fizinio aktyvumo skatinimas,  sporto renginių ir sporto treniruočių stovyklų organizavimas</t>
  </si>
  <si>
    <t>Rajoninių, respublikinių, tarptautinių visų amžiaus grupių aukšto meistriškumo sporto renginių ir aukšto meistriškumo sporto treniruočių stovyklų organizavimas</t>
  </si>
  <si>
    <t>Aukšto meistriškumo sportininkų ir jų trenerių paskatinimas  už sporto pasiekimus</t>
  </si>
  <si>
    <t>004-01-02 (T)</t>
  </si>
  <si>
    <t>004-01-04 (T)</t>
  </si>
  <si>
    <t>Krakių Mikalojaus Katkaus gimnazijos sporto aikštyno atnaujinimas</t>
  </si>
  <si>
    <t>004-01-03 (T)</t>
  </si>
  <si>
    <t>Uždavinio, priemonės pavadinimas, finansavimo šaltiniai</t>
  </si>
  <si>
    <t>Kultūros įstaigų  darbuotojų važiavimo į/iš darbo išlaidų kompensavimas</t>
  </si>
  <si>
    <t>005-01-01 (T)</t>
  </si>
  <si>
    <t>Mikalojaus Daukšos viešosios bibliotekos bei jos filialų veiklos užtikrinimas, gyventojų  informacinių, edukacinių, kultūrinių, skaitymo, komunikacinių  poreikių ugdymas</t>
  </si>
  <si>
    <t>Kultūros centrų ir jų skyrių veiklos  užtikrinimas, krašto bendruomenės įtraukimas dalyvauti organizuojamuose renginiuose</t>
  </si>
  <si>
    <t>Kultūrinių veiklos projektų finansavimas</t>
  </si>
  <si>
    <t>005-01-02 (T)</t>
  </si>
  <si>
    <t>005-01-03 (T)</t>
  </si>
  <si>
    <t>Savivaldybės mero rezervas</t>
  </si>
  <si>
    <t>Savivaldybės mero fondas</t>
  </si>
  <si>
    <t>Paskolų grąžinimas, palūkanų ir paskolų aptarnavimo išlaidų apmokėjimas</t>
  </si>
  <si>
    <t>Savivaldybės priešgaisrinės tarnybos veiklos užtikrinimas, infrastruktūros modernizavimas</t>
  </si>
  <si>
    <t>Dalyvavimas  rengiant ir vykdant mobilizaciją, demobilizaciją, priimančiosios šalies paramą</t>
  </si>
  <si>
    <t>Savivaldybės kontrolės ir audito tarnybos veiklos užtikrinimas</t>
  </si>
  <si>
    <t>001-01-01 (T)</t>
  </si>
  <si>
    <t>004-01-01-01 (TP)</t>
  </si>
  <si>
    <t>004-01-01-02 (TP)</t>
  </si>
  <si>
    <t>004-01-02-01 (TP)</t>
  </si>
  <si>
    <t>004-01-02-02 (TP)</t>
  </si>
  <si>
    <t>004-01-02-03 (TP)</t>
  </si>
  <si>
    <t>004-01-02-04 (TP)</t>
  </si>
  <si>
    <t>004-01-02-05 (TP)</t>
  </si>
  <si>
    <t>004-01-02-06 (TP)</t>
  </si>
  <si>
    <t>004-01-02-07 (TP)</t>
  </si>
  <si>
    <t>004-01-02-08 (TP)</t>
  </si>
  <si>
    <t>004-01-03-01 (TP)</t>
  </si>
  <si>
    <t>004-01-04-01 (TP)</t>
  </si>
  <si>
    <t>004-01-04-04 (TP)</t>
  </si>
  <si>
    <t>004-01-04-05 (TP)</t>
  </si>
  <si>
    <t>005-01-04-01 (TP)</t>
  </si>
  <si>
    <t>005-01-02-03 (TP)</t>
  </si>
  <si>
    <t>005-01-02-02 (TP)</t>
  </si>
  <si>
    <t>005-01-01-04 (TP)</t>
  </si>
  <si>
    <t>005-01-01-03 (TP)</t>
  </si>
  <si>
    <t>005-01-01-02 (TP)</t>
  </si>
  <si>
    <t>005-01-01-01 (TP)</t>
  </si>
  <si>
    <t xml:space="preserve">Švietimo programų įgyvendinimas ir  tinkamos  ugdymo(si) aplinkos užtikrinimas </t>
  </si>
  <si>
    <t>Krakių kultūros centro patalpų dalies pritaikymas kultūros reikmėms</t>
  </si>
  <si>
    <t xml:space="preserve">Akademijos parko tvarkyba  </t>
  </si>
  <si>
    <t>Užtikrinti neformaliojo ugdymo dermę</t>
  </si>
  <si>
    <t>001-01-01-01 (TP)</t>
  </si>
  <si>
    <t>001-01-02-01 (TP)</t>
  </si>
  <si>
    <t>001-01-03 (T)</t>
  </si>
  <si>
    <t>001-01-02 (T, P)</t>
  </si>
  <si>
    <t>001-01-03-04 (PP)</t>
  </si>
  <si>
    <t>001-01-03-01 (TP)</t>
  </si>
  <si>
    <t>001-01-03-02 (PP)</t>
  </si>
  <si>
    <t>001-01-03-03 (PP)</t>
  </si>
  <si>
    <t>Kvalifikuotos švietimo pagalbos mokiniui, mokytojui, mokyklai teikimas</t>
  </si>
  <si>
    <t>001-01-04 (T)</t>
  </si>
  <si>
    <t>001-01-04-01 (TP)</t>
  </si>
  <si>
    <t>Gabių mokinių skatinimas</t>
  </si>
  <si>
    <t>Mokytojų ir pagalbos mokiniui specialistų  motyvacijos programos įgyvendinimas</t>
  </si>
  <si>
    <t>Socialinio - emocinio ugdymo programų vykdymas</t>
  </si>
  <si>
    <t>001-01-04-04 (TP)</t>
  </si>
  <si>
    <t>001-01-04-03 (TP)</t>
  </si>
  <si>
    <t>001-01-04-02 (TP)</t>
  </si>
  <si>
    <t>001-01-05-01 (TP)</t>
  </si>
  <si>
    <t>001-01-05-02 (TP)</t>
  </si>
  <si>
    <t>Priklausomybę sukeliančių medžiagų vartojimo mažinimo ir prevencijos programos priemonių įgyvendinimas</t>
  </si>
  <si>
    <t>001-01-06 (T)</t>
  </si>
  <si>
    <t>001-01-06-01 (TP)</t>
  </si>
  <si>
    <t>Skaitmeninio ugdymo plėtra</t>
  </si>
  <si>
    <t xml:space="preserve">Švietimo paslaugų kokybės gerinimas, aprūpinant efektyviai veikiančias bendrojo ugdymo mokyklas laboratorine įranga ir priemonėmis </t>
  </si>
  <si>
    <t xml:space="preserve">Valstybės perduotų savivaldybėms žemės ūkio funkcijų vykdymas, konsultuojant rajono asmenis ūkininkavimo, žemės ūkio technikos registravimo ir kitais su žemės ūkiu susijusiais klausimais </t>
  </si>
  <si>
    <t>Hidrotechninių įrenginių atnaujinimui reikalingos techninės dokumentacijos rengimas</t>
  </si>
  <si>
    <t>Dalyvavimas projekto „MSNA „Balsių melioracija“ nariams priklausančių ir valstybinių melioracijos statinių rekonstravimas“ įgyvendinime</t>
  </si>
  <si>
    <t>Dalyvavimas projekte "Inkubavimo, konsultavimo, mentorystės ir tinklaveikos programų vystymas, skatinant pradedančiųjų SVV subjektų kūrimąsi ir augimą regionuose" partnerio teisėmis</t>
  </si>
  <si>
    <t xml:space="preserve">Šėtos gimnazijos I aukšto patalpų  bei gimnazijos aplinkos pritaikymas ikimokyklinio / priešmokyklinio ugdymo organizavimui       </t>
  </si>
  <si>
    <t>Atliekų tvarkymo sistemos organizavimas</t>
  </si>
  <si>
    <t xml:space="preserve">Bendro naudojimo teritorijų tvarkymas ir priežiūra seniūnijose, teritorijų priežiūrai reikalingos įrangos įsigijimas </t>
  </si>
  <si>
    <t xml:space="preserve">Apleistų (bešeimininkių ar savivaldybei nuosavybės teise priklausančių) pastatų ar kitų aplinką žalojančių objektų likvidavimas </t>
  </si>
  <si>
    <t>Kultūros paveldo objektų, esančių Kėdainių rajono savivaldybės teritorijoje, ir kultūros paveldo statinių, esančių Kėdainių senamiesčio dalyje, išsaugojimo darbų finansavimo programa</t>
  </si>
  <si>
    <t xml:space="preserve">Užtikrinti inžinerinio aprūpinimo (vandentiekio, nuotekų tinklų ir kt.) sistemų atnaujinimą ir plėtrą </t>
  </si>
  <si>
    <t>Gerinti susisiekimo infrastruktūrą, užtikrinant gyventojų darnų judumą bei mobilumą</t>
  </si>
  <si>
    <t>Seniūnijų administracinių pastatų atnaujinimas</t>
  </si>
  <si>
    <t>Seniūnaičių veiklos organizavimas</t>
  </si>
  <si>
    <t>Sudaryti sąlygas kokybiškai įgyvendinti teisės aktuose nustatytas Savivaldybei funkcijas, mažinant administracinę naštą, įgyvendinant lygias galimybes užtikrinančias bei korupcijos prevencijos priemones</t>
  </si>
  <si>
    <t xml:space="preserve">Savivaldybės administracijos veiklos užtikrinimas </t>
  </si>
  <si>
    <t>Seniūnijų veiklos užtikrinimas</t>
  </si>
  <si>
    <t>Savivaldybės administracijos administracinės naštos mažinimo plano vykdymas</t>
  </si>
  <si>
    <t>Savivaldybės žmogiškųjų išteklių kompetencijų stiprinimas</t>
  </si>
  <si>
    <t>Diasporos politikos įgyvendinimas</t>
  </si>
  <si>
    <t>Kėdainių rajono savivaldybės administracijos kokybės vadybos sistemos priežiūra ir atnaujinimas</t>
  </si>
  <si>
    <t>Gerinti savivaldybės administracijos veiklos kokybę, atnaujinant (diegiant) informacines sistemas, kompiuterinę įrangą,  užtikrinant sisteminį viešųjų ir administracinių paslaugų modernizavimą</t>
  </si>
  <si>
    <t>Apšvietimo tinklų elektros energijos sunaudojimas seniūnijose, apšvietimo tinklų priežiūra</t>
  </si>
  <si>
    <t>Inžinerinių paslaugų, darbų ir įrenginių finansavimas</t>
  </si>
  <si>
    <t>Biudžetinių įstaigų kiemų dangos atnaujinimas</t>
  </si>
  <si>
    <t xml:space="preserve">Eil. Nr. </t>
  </si>
  <si>
    <t>Programos kodas ir pavadinimas</t>
  </si>
  <si>
    <t>1. Savivaldybės biudžetas (įskaitant skolintas lėšas)</t>
  </si>
  <si>
    <t>Iš jo:</t>
  </si>
  <si>
    <t>1.1. savivaldybės biudžeto lėšos (nuosavos, be ankstesnių metų likučio)</t>
  </si>
  <si>
    <t>1.2. Lietuvos Respublikos valstybės biudžeto dotacijos</t>
  </si>
  <si>
    <t>1.3. Pajamų įmokos ir kitos pajamos</t>
  </si>
  <si>
    <t>1.4. Europos Sąjungos ir kitos tarptautinės finansinės paramos lėšos</t>
  </si>
  <si>
    <t>1.5. Skolintos lėšos</t>
  </si>
  <si>
    <t>1.6. Ankstesnių metų likučiai</t>
  </si>
  <si>
    <t>2. Kiti šaltiniai (Europos Sąjungos finansinė parama projektams įgyvendinti ir kitos teisėtai gautos lėšos, nurodant atskirus šaltinius)</t>
  </si>
  <si>
    <t>Iš jų: regioninių pažangos priemonių lėšos</t>
  </si>
  <si>
    <t>IŠ VISO programai finansuoti pagal finansavimo šaltinius (1 ir 2 punktai)</t>
  </si>
  <si>
    <t>SBL</t>
  </si>
  <si>
    <t>KT</t>
  </si>
  <si>
    <t>Infrastruktūros plėtros techninės dokumentacijos rengimas ir infrastruktūros gerinimo darbai (SĮP)</t>
  </si>
  <si>
    <t>Išmokos pagal savivaldybės  infrastruktūros plėtros sutartis (SĮP)</t>
  </si>
  <si>
    <t>Socialinių būstų įsigijimas</t>
  </si>
  <si>
    <t>Biologinių nuotekų valymo įrenginių įrengimas</t>
  </si>
  <si>
    <t>1.1. savivaldybės biudžeto lėšos (nuosavos, be ankstesnių metų likučio)  SB</t>
  </si>
  <si>
    <t>1.2. Lietuvos Respublikos valstybės biudžeto dotacijos   SBVB</t>
  </si>
  <si>
    <t>1.3. Pajamų įmokos ir kitos pajamos  ĮP</t>
  </si>
  <si>
    <t>1.4. Europos Sąjungos ir kitos tarptautinės finansinės paramos lėšos ES</t>
  </si>
  <si>
    <t>1.5. Skolintos lėšos SK</t>
  </si>
  <si>
    <t>1.6. Ankstesnių metų likučiai  SBL</t>
  </si>
  <si>
    <t>2. Kiti šaltiniai (Europos Sąjungos finansinė parama projektams įgyvendinti ir kitos teisėtai gautos lėšos, nurodant atskirus šaltinius)  KT</t>
  </si>
  <si>
    <t xml:space="preserve">Iš jų: regioninių pažangos priemonių lėšos </t>
  </si>
  <si>
    <t xml:space="preserve">Kėdainių rajono kaimo gyventojų sveikatos gerinimo poreikių užtikrinimas, modernizuojant ir (ar) atnaujinant ambulatorijų infrastruktūrą </t>
  </si>
  <si>
    <t>VšĮ Kėdainių PSPC Psichiatrijos dienos stacionaro paslaugų plėtra ir infrastruktūros pritaikymas specialiesiems neįgaliųjų poreikiams</t>
  </si>
  <si>
    <t>Tinkamų ir saugių darbo sąlygų užtikrinimo, įrengiant vėdinimo bei kondicionavimo sistemas VšĮ Kėdainių ligoninėje 2023-2028 m. programa</t>
  </si>
  <si>
    <t>Savivaldybės tarybos, mero ir jo tarnybos veiklos užtikrinimas</t>
  </si>
  <si>
    <t xml:space="preserve">Visuomenės įtraukimas į planavimo, biudžeto formavimo, konsultavimosi procesus, organizuojant dalyvaujamojo biudžeto iniciatyvų konkursą ir iniciatyvų įgyvendinimą </t>
  </si>
  <si>
    <t>IŠ VISO PROGRAMOS ĮGYVENDINTI</t>
  </si>
  <si>
    <t>"Tūkstantmečio mokyklos I"  projekto įgyvendinimas</t>
  </si>
  <si>
    <t>"Pirmoko krepšelio" finansavimas</t>
  </si>
  <si>
    <t>004-01-03-02 (TP)</t>
  </si>
  <si>
    <t>IŠ VISO</t>
  </si>
  <si>
    <t>Nemokamo mokinių maitinimo kainos bendrojo ugdymo mokyklose kompensavimas</t>
  </si>
  <si>
    <t>Lygių galimybių, moterų ir vyrų lygybės politikos įgyvendinimas bei asmens duomenų apsaugos užtikrinimas</t>
  </si>
  <si>
    <t xml:space="preserve">Kompiuterinės tomografijos paslaugų kokybės gerinimo Kėdainių rajono savivaldybėje 2023-2030 m. programa </t>
  </si>
  <si>
    <t>Odontologijos paslaugų plėtros Kėdainių rajono savivaldybėje 2024-2027 m. programa</t>
  </si>
  <si>
    <t xml:space="preserve">Kėdainių rajono tuberkuliozės prevencijos, ankstyvosios diagnostikos, gydymo ir kontrolės 2023–2027 m. programa </t>
  </si>
  <si>
    <t xml:space="preserve">Žemo slenksčio paslaugų kokybės  užtikrinimo Kėdainių rajone 2023-2027 m. programa  </t>
  </si>
  <si>
    <t xml:space="preserve">Endoskopinių paslaugų prieinamumo ir kokybės gerinimo Kėdainių rajono savivaldybėje 2020-2025 m. programa </t>
  </si>
  <si>
    <t xml:space="preserve">Mamografijos paslaugų tęstinumo, kokybės gerinimo Kėdainių rajono savivaldybėje 2020-2025 m. programa </t>
  </si>
  <si>
    <t xml:space="preserve">Anestezijos paslaugų vaikams ir suaugusiesiems kokybės gerinimo Kėdainių rajono savivaldybėje 2022-2027 m. programa </t>
  </si>
  <si>
    <t>Rentgeno paslaugų atnaujinimo, kokybės gerinimo Kėdainių rajono savivaldybėje 2022-2027 m. programa</t>
  </si>
  <si>
    <t>Savivaldybės korupcijos prevencijos veiksmų plano įgyvendinimas</t>
  </si>
  <si>
    <t>Asignavimų ir kitų lėšų pokytis, palyginti su ankstesnių metų patvirtintų asignavimų ir kitų lėšų planu</t>
  </si>
  <si>
    <t>Strateginio plėtros plano priemonės kodas</t>
  </si>
  <si>
    <t>2.1.2.7.</t>
  </si>
  <si>
    <t>2.1.3.3.</t>
  </si>
  <si>
    <t xml:space="preserve">2.1.2.1. </t>
  </si>
  <si>
    <t>2.1.2.2</t>
  </si>
  <si>
    <t>2.1.2.3</t>
  </si>
  <si>
    <t>2.1.2.4.</t>
  </si>
  <si>
    <t xml:space="preserve">2.1.2.5. </t>
  </si>
  <si>
    <t>4.2.2.2.</t>
  </si>
  <si>
    <t>2.1.1.2.</t>
  </si>
  <si>
    <t>2.1.1.1.</t>
  </si>
  <si>
    <t>2.1.1.2</t>
  </si>
  <si>
    <t>2.1.1.1.                       2.1.1.2.</t>
  </si>
  <si>
    <t xml:space="preserve">2.1.1.1.        2.1.1.2. </t>
  </si>
  <si>
    <t>1.2.2.3.</t>
  </si>
  <si>
    <t xml:space="preserve">2.1.2.3 </t>
  </si>
  <si>
    <t>2.1.1.10</t>
  </si>
  <si>
    <t>2.1.</t>
  </si>
  <si>
    <t>2.3.1.4</t>
  </si>
  <si>
    <t>2.3.3.3.</t>
  </si>
  <si>
    <t>2.3.1.1.</t>
  </si>
  <si>
    <t>2.3.1.1</t>
  </si>
  <si>
    <t xml:space="preserve"> 2.3.2.4. </t>
  </si>
  <si>
    <t>2.3.1.3.</t>
  </si>
  <si>
    <t xml:space="preserve">2.3.1.2. </t>
  </si>
  <si>
    <t>2.3.2.1.</t>
  </si>
  <si>
    <t>2.3.1.2.                  2.3.2.2.</t>
  </si>
  <si>
    <t>1.1.2.1</t>
  </si>
  <si>
    <t xml:space="preserve">1.1.3.2.     </t>
  </si>
  <si>
    <t xml:space="preserve">1.1.1.2. </t>
  </si>
  <si>
    <t xml:space="preserve">1.2.1.2.  </t>
  </si>
  <si>
    <t>1.2.1.3.</t>
  </si>
  <si>
    <t>1.2.1.5.</t>
  </si>
  <si>
    <t>1.2.1.4.</t>
  </si>
  <si>
    <t xml:space="preserve">1.3.2.8. </t>
  </si>
  <si>
    <t>1.3.2.3.</t>
  </si>
  <si>
    <t>1.3.2.2.</t>
  </si>
  <si>
    <t>3.3.2.1.</t>
  </si>
  <si>
    <t>2.3.4.1</t>
  </si>
  <si>
    <t>2.3.4.3</t>
  </si>
  <si>
    <t>2.3.4.3.</t>
  </si>
  <si>
    <t>2.3.4.5.</t>
  </si>
  <si>
    <t>2.3.4.8.</t>
  </si>
  <si>
    <t>2.3.4.7.</t>
  </si>
  <si>
    <t>3.2.2.2.</t>
  </si>
  <si>
    <t xml:space="preserve">2.3.4.6.  2.3.4.10.          </t>
  </si>
  <si>
    <t>1.3.2.3.  1.3.2.5.</t>
  </si>
  <si>
    <t>1.1.2.4.    1.3.2.6.</t>
  </si>
  <si>
    <t>1.3.2.3.  3.3.2.1.</t>
  </si>
  <si>
    <t>2.3.1.2.    2.3.2.2.</t>
  </si>
  <si>
    <t>2.3.1.2.   2.3.2.2.</t>
  </si>
  <si>
    <t>2.3.3.4.  2.3.3.5.   2.3.2.7.  2.3.1.5.</t>
  </si>
  <si>
    <t>2.3.3.4.  2.3.3.7.</t>
  </si>
  <si>
    <t>2.2.1.1.</t>
  </si>
  <si>
    <t>2.2.1.4.</t>
  </si>
  <si>
    <t>2.2.2.2</t>
  </si>
  <si>
    <t xml:space="preserve">2.2.2.2.  2.2.2.5.    </t>
  </si>
  <si>
    <t>4.3.1.2.</t>
  </si>
  <si>
    <t>2.4.3.6.</t>
  </si>
  <si>
    <t>4.3.2.2.</t>
  </si>
  <si>
    <t>4.3.2.4.</t>
  </si>
  <si>
    <t>2.4.3.1.</t>
  </si>
  <si>
    <t>2.4.3.1</t>
  </si>
  <si>
    <t>2.4.3.2.</t>
  </si>
  <si>
    <t>2.4.3.3.</t>
  </si>
  <si>
    <t>2.4.4.2.</t>
  </si>
  <si>
    <t>2.4.4.1.</t>
  </si>
  <si>
    <t>2.4.1.1.   2.4.1.2.</t>
  </si>
  <si>
    <t>2.4.2.7.</t>
  </si>
  <si>
    <t>2.4.2.4.    2.4.2.6.</t>
  </si>
  <si>
    <t>2.4.2.</t>
  </si>
  <si>
    <t>2.4.2</t>
  </si>
  <si>
    <t>2.4.3.</t>
  </si>
  <si>
    <t>2.4.2.; 2.4.3.</t>
  </si>
  <si>
    <t>Užtikrinti ir gerinti stacionarias ir nestacionarias socialines paslaugas socialinę riziką patiriančioms šeimoms, asmenims ir vaikams</t>
  </si>
  <si>
    <t>4.1.1.1.</t>
  </si>
  <si>
    <t>4.1.1.16.</t>
  </si>
  <si>
    <t>4.1.1.15.   4.1.1.16.</t>
  </si>
  <si>
    <t>4.1.1.7</t>
  </si>
  <si>
    <t>4.1.1.10.</t>
  </si>
  <si>
    <t>4.1.1.9.</t>
  </si>
  <si>
    <t>4.1.1.4    4.1.1.15.</t>
  </si>
  <si>
    <t>4.1.1.17</t>
  </si>
  <si>
    <t xml:space="preserve">4.1.1.4            4.1.1.5.   </t>
  </si>
  <si>
    <t>4.1.1.3.</t>
  </si>
  <si>
    <t>4.1.3.3.</t>
  </si>
  <si>
    <t>4.2.2.3.       4.2.2.7.</t>
  </si>
  <si>
    <t xml:space="preserve">4.2.1.4.    4.2.1.5.    4.2.1.6.    4.2.1.7.   </t>
  </si>
  <si>
    <t>4.2.1.2.</t>
  </si>
  <si>
    <t>4.2.2.5.</t>
  </si>
  <si>
    <t>4.2.2.7.</t>
  </si>
  <si>
    <t>3.3.1.2.</t>
  </si>
  <si>
    <t>3.3.1.4.</t>
  </si>
  <si>
    <t>1.1.1.4.</t>
  </si>
  <si>
    <t>3.2.1.1.</t>
  </si>
  <si>
    <t>3.3.1</t>
  </si>
  <si>
    <t>3.4.2.3.</t>
  </si>
  <si>
    <t>3.4.2.4.</t>
  </si>
  <si>
    <t>3.3.2.3.</t>
  </si>
  <si>
    <t>3.3.2.7.</t>
  </si>
  <si>
    <t>3.3.2.7</t>
  </si>
  <si>
    <t>4.1.1.18</t>
  </si>
  <si>
    <t>3.1.1.1.</t>
  </si>
  <si>
    <t xml:space="preserve">3.1.1.2.   3.1.1.3.  </t>
  </si>
  <si>
    <t>3.1.1.2</t>
  </si>
  <si>
    <t>3.1.1.6.</t>
  </si>
  <si>
    <t>3.1.1.7</t>
  </si>
  <si>
    <t>3.2.2.3</t>
  </si>
  <si>
    <t>3.2.1.2</t>
  </si>
  <si>
    <r>
      <t xml:space="preserve">Pirminės asmens sveikatos priežiūros paslaugų prieinamumo ir kokybės užtikrinimo Kėdainių rajono </t>
    </r>
    <r>
      <rPr>
        <u/>
        <sz val="10"/>
        <color theme="1"/>
        <rFont val="Times New Roman"/>
        <family val="1"/>
      </rPr>
      <t>kaimiškųjų</t>
    </r>
    <r>
      <rPr>
        <sz val="10"/>
        <color theme="1"/>
        <rFont val="Times New Roman"/>
        <family val="1"/>
      </rPr>
      <t xml:space="preserve"> vietovių gyventojams programą </t>
    </r>
  </si>
  <si>
    <t>Asmenų su negalia reikalų koordinavimas</t>
  </si>
  <si>
    <t xml:space="preserve"> 2027 m. asignavimai ir kitos lėšos</t>
  </si>
  <si>
    <t xml:space="preserve">SB </t>
  </si>
  <si>
    <t>KT (ES)</t>
  </si>
  <si>
    <t>KT (PR)</t>
  </si>
  <si>
    <t>004-01-04-03 (TP)</t>
  </si>
  <si>
    <t>2.2.2.2.           2.2.2.3. 2.2.2.5.                  2.2.2.4.</t>
  </si>
  <si>
    <t>Kultūros centrų ir jų skyrių, bibliotekos ir jos filialų materialinės, infrastruktūrinės aplinkos atnaujinimas</t>
  </si>
  <si>
    <t>005-01-02-01 (TP)</t>
  </si>
  <si>
    <t xml:space="preserve">Nevyriausybinių organizacijų institucinis stiprinimas bei veiklos plėtojimo projektų finansavimas </t>
  </si>
  <si>
    <t>Rajono savivaldybės renginių, kultūrinių iniciatyvų finansavimas, etninės kultūros puoselėjimas, mėgėjų meno kolektyvų veiklos stiprinimas</t>
  </si>
  <si>
    <t xml:space="preserve">Projekto "Rūšiuojamojo atliekų surinkimo skatinimas Kėdainių rajono savivaldybėje" įgyvendinimas </t>
  </si>
  <si>
    <t>Bakainių piliakalnio ir jo prieigų tvarkyba</t>
  </si>
  <si>
    <t>Interreg Lietuvos-Lenkijos projekto "SEEHEARACT" koofinansavimas, atnaujinant  Kėdainių krašto muziejaus ekspozicijas</t>
  </si>
  <si>
    <t>Bešeimininkių ir bepriežiūrių gyvūnų surinkimas, karantinavimas, priežiūra</t>
  </si>
  <si>
    <t>Tobulinti atliekų tvarkymo bei aplinkos išsaugojimo sistemą, užtikrinti estetišką aplinką</t>
  </si>
  <si>
    <t>Prižiūrėti, tvarkyti savivaldybės viešąsias teritorijas, gerinti kraštovaizdžio apsaugą, didinti jo patrauklumą</t>
  </si>
  <si>
    <t>Gyvenviečių lietaus nuotekų-drenažų sistemų remontas</t>
  </si>
  <si>
    <t xml:space="preserve">Melioracijos inžinerinių statinių rekonstravimas Nevėžio pabaseinyje - Nevėžio  ir Šušvės upių žiotyse </t>
  </si>
  <si>
    <t>Individualios pagalbos teikimo išlaidų kompensacijų teikimas ir administravimas</t>
  </si>
  <si>
    <t>Išmokų vaikams teikimas ir administravimas</t>
  </si>
  <si>
    <t>Lietuvos Respublikos teisės aktuose numatytos paramos teikimas užsieniečiams, pasitraukusiems iš Ukrainos dėl Rusijos Federacijos karinių veiksmų Ukrainoje</t>
  </si>
  <si>
    <t>Užtikrinti ir gerinti socialines paslaugas, teikiamas institucijose, namuose ir bendruomenėje asmenims su negalia bei senyvo amžiaus asmenims</t>
  </si>
  <si>
    <t>Intelekto ir (ar) psichikos negalią turinčių asmenų atvejo vadybos paslaugų teikimas</t>
  </si>
  <si>
    <t xml:space="preserve">Materialinio nepritekliaus mažinimo programos Lietuvoje įgyvendinimas </t>
  </si>
  <si>
    <t xml:space="preserve">Savarankiško gyvenimo namų paslaugų teikimo užtikrinimas </t>
  </si>
  <si>
    <t xml:space="preserve">Sudaryti prielaidas ugdymo kokybei gerinti, mažinti ugdymo kokybės skirtumus tarp mokyklų, užtikrinti STEAM dalykų programų įgyvendinimą bei skaitmeninio ugdymo turinio plėtrą </t>
  </si>
  <si>
    <t>Dailės mokyklos stogo rekonstrukcija bei vėdinimo sistemos atnaujinimas</t>
  </si>
  <si>
    <t>002-01-04-06 (TP)</t>
  </si>
  <si>
    <t>Socialines paslaugas teikiančių įstaigų ir organizacijų veiklos bei teikiamų socialinių paslaugų teikimo užtikrinimas</t>
  </si>
  <si>
    <t>1.3.2.3</t>
  </si>
  <si>
    <t>Projekto "Pasirengimas evakuojamus gyventojus laikinai apgyvendinti kolektyvinės apsaugos statiniuose" įgyvendinimas</t>
  </si>
  <si>
    <t>Nutolusios saulės elektrinės įsigijimas</t>
  </si>
  <si>
    <t>Stiprinti savivaldybės institucijų ir verslo įmonių bendradarbiavimą, sudaryti palankias sąlygas sumanios pramonės ir logistikos srities verslų atsiradimui, plėtrai bei investicijų pritraukimui</t>
  </si>
  <si>
    <t xml:space="preserve">Rezistentų paminklinio akmens ir teritorijos, apimančios masinę kapavietę, sutvarkymo darbai (Skongalio g.) </t>
  </si>
  <si>
    <t>Kėdainių miesto hidrotechnikos statinio ant Dotnuvėlės upės remonto techninės dokumentacijos rengimas ir remonto darbai</t>
  </si>
  <si>
    <t>VšĮ Kėdainių turizmo ir verslo informacijos centro efektyvios veiklos užtikrinimas turizmo srityje</t>
  </si>
  <si>
    <t>VšĮ Kėdainių turizmo ir verslo informacijos centro efektyvios veiklos užtikrinimas verslo srityje</t>
  </si>
  <si>
    <t xml:space="preserve">KT </t>
  </si>
  <si>
    <t>SB (AA)</t>
  </si>
  <si>
    <t>Remti ir vykdyti aplinkos kokybės gerinimo, aplinkos monitoringo ir kitas aplinkos apsaugos iniciatyvas</t>
  </si>
  <si>
    <t>Rengti, atnaujinti  teritorijų planavimo ir kitus dokumentus, sudarant sąlygas darniai infrastruktūros plėtrai</t>
  </si>
  <si>
    <t xml:space="preserve">Prevencinių priemonių, kuriomis siekiama išvengti medžiojamųjų gyvūnų daromos žalos miškui, įgyvendinimas </t>
  </si>
  <si>
    <t xml:space="preserve">Individualių nuotekų valymo įrenginių kompensavimas gyventojams </t>
  </si>
  <si>
    <t>SBVB (KPP)</t>
  </si>
  <si>
    <t>Plėtoti tvarų ir efektyvų žemės ūkį</t>
  </si>
  <si>
    <t xml:space="preserve">Vietinės reikšmės kelių ir gatvių remontas, priežiūra ir palaikymas,  saugaus eismo ir darnaus judumo priemonių diegimas (KPP) </t>
  </si>
  <si>
    <t>Vystyti gyvenamąją aplinką, užtikrinant viešosios infrastruktūros priežiūrą, atnaujinimą ir tinkamą naudojimą</t>
  </si>
  <si>
    <t>Europos Sąjungos infrastruktūros projektų, kuriems taikomas apmokėjimas kompensavimo būdu, išlaidų apmokėjimas</t>
  </si>
  <si>
    <t xml:space="preserve">Išlaidų už įsigytus produktus, mokinio reikmenis finansavimas, socialinės paramos mokiniams administravimas </t>
  </si>
  <si>
    <t xml:space="preserve">Prižiūrėti ir plėtoti energetinę infrastruktūrą, diegti energiją taupančias priemones </t>
  </si>
  <si>
    <t>Nuostolių, susidariusių dėl būtinų keleivinio transporto paslaugų teikimo visuomenei, apmokėjimas</t>
  </si>
  <si>
    <t xml:space="preserve">E. sveikatos informacinės sistemos palaikymo ir tobulinimo VšĮ Kėdainių ligoninė 2024–2027 m. programa </t>
  </si>
  <si>
    <t xml:space="preserve">Trūkstamos sveikatos priežiūros specialistų skatinimo dirbti Visuomenės sveikatos biure 2024-2027 m.  programa </t>
  </si>
  <si>
    <t>Sporto veiklos programų finansavimas</t>
  </si>
  <si>
    <t xml:space="preserve">Socialiai pažeidžiamų, socialinę riziką (atskirtį) patiriančių asmenų socialinės integracijos ir galimybių dalyvauti darbo rinkoje didinimas </t>
  </si>
  <si>
    <t xml:space="preserve">Užsienio kilmės Lietuvos gyventojų integracijos koordinavimas </t>
  </si>
  <si>
    <t>Gerinti švietimo pagalbos teikimą, įgyvendinti kokybišką įvairių ugdymosi poreikių turinčių mokinių ugdymą, taikant inovatyvius ugdymo(si) metodus ir būdus</t>
  </si>
  <si>
    <t>Neformaliojo vaikų švietimo, socializacijos, prevencijos veiklų programų plėtojimas, vaikų vasaros stovyklų finansavimas</t>
  </si>
  <si>
    <t>Didinti pedagogų ir mokinių motyvaciją, užtikrinti sveiką, saugią emocinę ir fizinę aplinką ugdymo įstaigose</t>
  </si>
  <si>
    <t>Jaunimo veiklos projektų, programų  finansavimas</t>
  </si>
  <si>
    <t>Skatinti gyventojų fizinį aktyvumą, vystyti įvairias gyventojų poreikius atitinkančias sporto šakas, didinti sportinės veiklos žinomumą</t>
  </si>
  <si>
    <t>Gerinti ugdymo, kultūros, sporto paskirties viešąją infrastruktūrą, modernizuoti materialinę ir edukacinę aplinką, vadovaujantis universalaus dizaino principais</t>
  </si>
  <si>
    <t>Kelių dangos gerinimo finansavimas seniūnijose</t>
  </si>
  <si>
    <t>Šėtos gimnazijos sporto aikštyno atnaujinimas</t>
  </si>
  <si>
    <t xml:space="preserve">Bendrojo ir ikimokyklinio ugdymo įstaigų (skyrių) pastatų modernizavimo techninės dokumentacijos rengimas bei pastatų modernizavimas </t>
  </si>
  <si>
    <r>
      <t xml:space="preserve">KT </t>
    </r>
    <r>
      <rPr>
        <sz val="9"/>
        <color theme="1"/>
        <rFont val="Times New Roman"/>
        <family val="1"/>
      </rPr>
      <t>(SBVB/ ES)</t>
    </r>
  </si>
  <si>
    <t>Sporto infrastruktūrai prie ugdymo įstaigų  atnaujinti reikalingos techninės dokumentacijos rengimas ir atnaujinimo darbai</t>
  </si>
  <si>
    <t>Pagalbos pinigai globėjams, globojantiems vaikus</t>
  </si>
  <si>
    <t>2.4.4.5</t>
  </si>
  <si>
    <t>2.4.2.4.</t>
  </si>
  <si>
    <t xml:space="preserve">Smurto artimoje aplinkoje bei krizių įveikimo prevencija,  pagalba socialiai pažeidžiamiems asmenims </t>
  </si>
  <si>
    <t xml:space="preserve">E. sveikatos informacinės sistemos palaikymo ir tobulinimo VšĮ Kėdainių PSPC 2024–2027 m. programa </t>
  </si>
  <si>
    <t>Užtikrinti gyventojų socialinį bei viešąjį saugumą</t>
  </si>
  <si>
    <t>Gyventojų civilinio saugumo užtikrinimas</t>
  </si>
  <si>
    <t xml:space="preserve">4.2.2.3. </t>
  </si>
  <si>
    <t>Projekto "Priedangų infrastruktūros plėtra Kėdainių rajono savivaldybėje"" įgyvendinimas</t>
  </si>
  <si>
    <t>Visuomenės sveikatos rėmimo specialiosios programos priemonių įgyvendinimas</t>
  </si>
  <si>
    <t xml:space="preserve">Valstybės perduotų savivaldybei funkcijų kokybiškas įgyvendinimas ir organizavimas </t>
  </si>
  <si>
    <t>4.1.1.15.</t>
  </si>
  <si>
    <t xml:space="preserve">Kompensacijų nepriklausomybės gynėjams mokėjimas bei išmokų ginkluoto pasipriešinimo dalyviams apmokėjimas </t>
  </si>
  <si>
    <t>Dalyvavimas Lietuvos savivaldybių asociacijos,  VšĮ Kauno regiono plėtros agentūros,  Kauno regiono plėtros tarybos veiklose</t>
  </si>
  <si>
    <t xml:space="preserve">IT sistemų atnaujinimas, priežiūra, kibernetinio saugumo užtikrinimas, kolokacijos paslauga Valstybės duomenų centre, bendradarbiavimas dėl VDV IS, apimant "duomenų ežerą" </t>
  </si>
  <si>
    <t xml:space="preserve">Aktyvios visuomenės ugdymo programa </t>
  </si>
  <si>
    <t xml:space="preserve"> Socialinės gerovės užtikrinimo programa</t>
  </si>
  <si>
    <t xml:space="preserve"> Darnios aplinkos ir infrastruktūros plėtros programa</t>
  </si>
  <si>
    <t>Ekonominės plėtros programa</t>
  </si>
  <si>
    <t>001-01-01-02 (PP)</t>
  </si>
  <si>
    <t>001-01-01-03 (TP)</t>
  </si>
  <si>
    <t>001-01-01-04 (TP, PP)</t>
  </si>
  <si>
    <t>002-01-01-05 (TP, PP)</t>
  </si>
  <si>
    <t>001-01-02-03 (TP)</t>
  </si>
  <si>
    <t>001-01-02-04 (PP)</t>
  </si>
  <si>
    <t>001-01-04-05(TP)</t>
  </si>
  <si>
    <t>001-01-04-06 (TP)</t>
  </si>
  <si>
    <t>001-01-04-07 (TP)</t>
  </si>
  <si>
    <t>001-01-04-08 (TP)</t>
  </si>
  <si>
    <t>001-01-04-09 (TP)</t>
  </si>
  <si>
    <t>001-01-05 (T)</t>
  </si>
  <si>
    <t>001-01-05-03 (TP)</t>
  </si>
  <si>
    <t>001-01-06-02 (TP)</t>
  </si>
  <si>
    <t>001-01-06-03 (TP)</t>
  </si>
  <si>
    <t>001-01-07 (T)</t>
  </si>
  <si>
    <t>001-01-07-01 (TP)</t>
  </si>
  <si>
    <t>001-01-07-02 (TP)</t>
  </si>
  <si>
    <t>001-01-07-03 (TP)</t>
  </si>
  <si>
    <t>001-01-07-04 (TP)</t>
  </si>
  <si>
    <t>001-01-07-05 (TP)</t>
  </si>
  <si>
    <t>001-01-07-06 (TP)</t>
  </si>
  <si>
    <t>001-01-08 (T)</t>
  </si>
  <si>
    <t>001-01-08-01 (TP)</t>
  </si>
  <si>
    <t>001-01-08-02 (TP)</t>
  </si>
  <si>
    <t>001-01-08-03 (TP)</t>
  </si>
  <si>
    <t>001-01-08-04 (TP)</t>
  </si>
  <si>
    <t>001-01-08-05 (TP)</t>
  </si>
  <si>
    <t>001-01-08-06 (TP)</t>
  </si>
  <si>
    <t>001-01-09 (T)</t>
  </si>
  <si>
    <t>001-01-09-01 (TP)</t>
  </si>
  <si>
    <t>001-01-09-02 (TP)</t>
  </si>
  <si>
    <t>001-01-10 (T)</t>
  </si>
  <si>
    <t>001-01-10-01 (TP)</t>
  </si>
  <si>
    <t>001-01-10-02 (TP)</t>
  </si>
  <si>
    <t>001-01-10-03 (TP)</t>
  </si>
  <si>
    <t>001-01-10-04 (TP)</t>
  </si>
  <si>
    <t>001-01-10-05 (TP)</t>
  </si>
  <si>
    <t>001-01-10-06 (TP)</t>
  </si>
  <si>
    <t>001-01-10-07 (TP)</t>
  </si>
  <si>
    <t>001-01-10-08 (TP)</t>
  </si>
  <si>
    <t>001-01-10-09 (TP)</t>
  </si>
  <si>
    <t>002-01-01-03 (PP)</t>
  </si>
  <si>
    <t>002-01-02-14 (PP)</t>
  </si>
  <si>
    <t>002-01-04-07 (PP)</t>
  </si>
  <si>
    <t>002-01-04-08 (PP)</t>
  </si>
  <si>
    <t>002-01-04-09 (TP)</t>
  </si>
  <si>
    <t>002-01-04-10 (TP)</t>
  </si>
  <si>
    <t>002-01-05 (T)</t>
  </si>
  <si>
    <t>002-01-05-01 (TP)</t>
  </si>
  <si>
    <t>023-01-05-02 (TP)</t>
  </si>
  <si>
    <t>002-01-05-03 (TP)</t>
  </si>
  <si>
    <t>002-01-05-04 (TP)</t>
  </si>
  <si>
    <t>002-01-05-05 (TP)</t>
  </si>
  <si>
    <t>002-01-05-06 (TP)</t>
  </si>
  <si>
    <t>002-01-05-07 (TP)</t>
  </si>
  <si>
    <t>002-01-05-08 (TP)</t>
  </si>
  <si>
    <t>002-01-05-10 (TP)</t>
  </si>
  <si>
    <t>002-01-05-11 (TP)</t>
  </si>
  <si>
    <t>002-01-05-12 (TP)</t>
  </si>
  <si>
    <t>002-01-05-13 (TP)</t>
  </si>
  <si>
    <t>002-01-05-14 (TP)</t>
  </si>
  <si>
    <t>002-01-05-09 (TP)</t>
  </si>
  <si>
    <t>002-01-05-15 (TP)</t>
  </si>
  <si>
    <t>002-01-06 (T)</t>
  </si>
  <si>
    <t>002-01-06-01 (TP)</t>
  </si>
  <si>
    <t>002-01-06-02 (TP)</t>
  </si>
  <si>
    <t>002-01-06-03 (TP)</t>
  </si>
  <si>
    <t>002-01-06-04 (TP)</t>
  </si>
  <si>
    <t>002-01-06-05 (TP)</t>
  </si>
  <si>
    <t>002-01-06-06 (TP)</t>
  </si>
  <si>
    <t>002-01-06-07 (TP)</t>
  </si>
  <si>
    <t>002-01-07 (T, P)</t>
  </si>
  <si>
    <t>002-01-07-01 (TP)</t>
  </si>
  <si>
    <t>002-01-07-02 (TP)</t>
  </si>
  <si>
    <t>002-01-07-03 (TP)</t>
  </si>
  <si>
    <t>002-01-07-04 (TP)</t>
  </si>
  <si>
    <t>002-01-07-05 (TP)</t>
  </si>
  <si>
    <t>002-01-07-06 (TP)</t>
  </si>
  <si>
    <t>002-01-07-07 (TP)</t>
  </si>
  <si>
    <t>002-01-07-08 (TP)</t>
  </si>
  <si>
    <t>002-01-07-09 (TP)</t>
  </si>
  <si>
    <t>002-01-07-10 (TP)</t>
  </si>
  <si>
    <t>002-01-07-11 (TP)</t>
  </si>
  <si>
    <t>002-01-07-12 (TP)</t>
  </si>
  <si>
    <t>002-01-08 (T)</t>
  </si>
  <si>
    <t>002-01-08-01 (TP)</t>
  </si>
  <si>
    <t>002-01-08-02 (TP)</t>
  </si>
  <si>
    <t>002-01-08-03 (TP)</t>
  </si>
  <si>
    <t>002-01-08-04 (TP)</t>
  </si>
  <si>
    <t>002-01-09 (T)</t>
  </si>
  <si>
    <t>002-01-09-01 (TP)</t>
  </si>
  <si>
    <t>002-01-09-02 (TP)</t>
  </si>
  <si>
    <t>002-01-09-03 (TP)</t>
  </si>
  <si>
    <t>002-01-09-04 (TP)</t>
  </si>
  <si>
    <t>002-01-09-05 (TP)</t>
  </si>
  <si>
    <t>002-01-09-06 (TP)</t>
  </si>
  <si>
    <t>002-01-09-07 (TP)</t>
  </si>
  <si>
    <t>002-01-09-08 (TP)</t>
  </si>
  <si>
    <t>002-01-10 (T, P)</t>
  </si>
  <si>
    <t>002-01-10-01 (TP)</t>
  </si>
  <si>
    <t>002-01-10-02 (TP)</t>
  </si>
  <si>
    <t>002-01-10-03 (TP)</t>
  </si>
  <si>
    <t>002-01-10-04 (TP)</t>
  </si>
  <si>
    <t>002-01-10-05 (TP)</t>
  </si>
  <si>
    <t>002-01-10-06 (TP)</t>
  </si>
  <si>
    <t>002-01-10-07 (PP)</t>
  </si>
  <si>
    <t>002-01-10-08 (PP)</t>
  </si>
  <si>
    <t>002-01-10-09 (PP)</t>
  </si>
  <si>
    <t>002-01-10-10 (TP)</t>
  </si>
  <si>
    <t>003-01-01-02  (TP)</t>
  </si>
  <si>
    <t>003-01-02-02 (PP)</t>
  </si>
  <si>
    <t>003-01-03 (T)</t>
  </si>
  <si>
    <t>003-01-05 (T)</t>
  </si>
  <si>
    <t>003-01-05-02 (TP)</t>
  </si>
  <si>
    <t>003-01-03-06 (PP)</t>
  </si>
  <si>
    <t>003-01-05-01 (PP)</t>
  </si>
  <si>
    <t>003-01-05-11 (TP)</t>
  </si>
  <si>
    <t>003-01-06 (T)</t>
  </si>
  <si>
    <t>003-01-06-01 (TP)</t>
  </si>
  <si>
    <t>003-01-06-02 (TP</t>
  </si>
  <si>
    <t>003-01-06-03 (TP)</t>
  </si>
  <si>
    <t>003-01-07 (T)</t>
  </si>
  <si>
    <t>003-01-07-01 (TP)</t>
  </si>
  <si>
    <t>003-01-07-02 (TP)</t>
  </si>
  <si>
    <t>003-01-07-03 (TP)</t>
  </si>
  <si>
    <t>003-01-07-04 (TP)</t>
  </si>
  <si>
    <t>003-01-07-05 (TP)</t>
  </si>
  <si>
    <t>003-01-07-06 (TP)</t>
  </si>
  <si>
    <t>003-01-08 (T)</t>
  </si>
  <si>
    <t>003-01-08-01 (TP)</t>
  </si>
  <si>
    <t>003-01-08-02 (TP)</t>
  </si>
  <si>
    <t>003-01-08-03 (TP)</t>
  </si>
  <si>
    <t>003-01-08-04 (TP)</t>
  </si>
  <si>
    <t>003-01-08-05 (TP)</t>
  </si>
  <si>
    <t>004-01-01 (T, P)</t>
  </si>
  <si>
    <t>004-01-01-03 (PP)</t>
  </si>
  <si>
    <t>004-01-02-09 (TP)</t>
  </si>
  <si>
    <t>004-01-03-05 (TP)</t>
  </si>
  <si>
    <t>004-01-01-04 (PP)</t>
  </si>
  <si>
    <t>005-01-01-05 (TP)</t>
  </si>
  <si>
    <t>005-01-01-06 (TP)</t>
  </si>
  <si>
    <t>005-01-01-07 (TP)</t>
  </si>
  <si>
    <t>005-01-01-08 (TP)</t>
  </si>
  <si>
    <t>005-01-01-10 (TP)</t>
  </si>
  <si>
    <t>005-01-01-11 (TP)</t>
  </si>
  <si>
    <t>005-01-01-12 (TP)</t>
  </si>
  <si>
    <t>005-01-03-01 (TP)</t>
  </si>
  <si>
    <t>005-01-04 (T)</t>
  </si>
  <si>
    <t>005-01-01-09 (TP)</t>
  </si>
  <si>
    <t>Neformaliojo ugdymo programų įgyvendinimo ir tinkamos ugdymo (si) aplinkos užtikrinimas  Kėdainių Dailės, Kalbų ir Muzikos mokyklose</t>
  </si>
  <si>
    <t>Projekto "Išmaniųjų akademija"  įgyvendinimas (ES projekto "Kauno regiono funkcinės zonos strategija" dalis)</t>
  </si>
  <si>
    <t xml:space="preserve">Vaikų maitinimo ekologiškais ir pagal nacionalinę maisto kokybės sistemą pagamintais produktais   l/d  "Žilvitis" ir "Pasaka" organizavimas (dalyvavimas projekte) </t>
  </si>
  <si>
    <t>Maitinimo savarankiškai organizavimas mokyklose</t>
  </si>
  <si>
    <t>Saugių ugdymo sąlygų įstaigose užtikrinimas</t>
  </si>
  <si>
    <t xml:space="preserve">Vystyti jaunimui palankią aplinką, plėsti ir skatinti įvairias veiklas ir užimtumą, formuojant jaunimo politiką </t>
  </si>
  <si>
    <t xml:space="preserve">Jaunimui palankios aplinkos vystymas, skatinant įvairias veiklas,  formuojant jaunimo politiką </t>
  </si>
  <si>
    <t>Organizuoti  kultūros įstaigų veiklą,  užtikrinti kultūros paslaugų kokybę ir jų prieinamumą, finansuoti renginius bei kultūrines iniciatyvas</t>
  </si>
  <si>
    <t xml:space="preserve">Jaunimo užimtumo vasarą ir integracijos į darbo rinką programos įgyvendinimas,   skatinimas užsiimti savanoriška veikla </t>
  </si>
  <si>
    <t>Skatinti nevyriausybinių ir bendruomeninių organizacijų  plėtrą, didinti jų įtrauktį</t>
  </si>
  <si>
    <t xml:space="preserve">Bendruomeninių organizacijų veiklos projektų finansavimas, bendruomeninės veiklos stiprinimas </t>
  </si>
  <si>
    <t xml:space="preserve">Miesto bei rajono vietos veiklos grupių plėtros strategijų finansavimas </t>
  </si>
  <si>
    <t xml:space="preserve">Gyventojų fizinio aktyvumo ir sporto projektų finansavimas </t>
  </si>
  <si>
    <t>Krašto muziejaus ir jo skyrių  veiklos užtikrinimas, kultūros paslaugų plėtra ir prieinamumo didinimas</t>
  </si>
  <si>
    <t>Sporto centro veiklos užtikrinimas, sveikatingumo bei sportinių renginių organizavimas bei vykdymas</t>
  </si>
  <si>
    <t>Bendruomeninės fizinio aktyvumo infrastruktūros atnaujinimas ir (arba) plėtra</t>
  </si>
  <si>
    <t>Finansuoti sporto veiklos programas, skatinti sporto organizacijas, sporto komandas ir sportininkus</t>
  </si>
  <si>
    <t>Šviesiosios gimnazijos pastato įveiklinimas</t>
  </si>
  <si>
    <t>Baseino komplekso statybos priešprojektinių pasiūlymų / investicinio projekto parengimas</t>
  </si>
  <si>
    <t>Kėdainių kultūros centro rekonstrukcija ir  įveiklinimas</t>
  </si>
  <si>
    <t>Visuomenės sveikatos biuro veiklos užtikrinimas, vykdant visuomenės sveikatos priežiūros funkcijas, plėtojant sveiką gyvenseną bendruomenėje, tęsiant " Jaunimui palankios sveikatos priežiūros paslaugos" bei "Neįtikėtini metai" projektų veiklas</t>
  </si>
  <si>
    <t>Projekto "Mobilių komandų aprūpinimas įranga Kėdainių rajono savivaldybėje" įgyvendinimas</t>
  </si>
  <si>
    <t>VšĮ Kėdainių ligoninės karšto ir šalto vandens vamzdynų ir šilumos punkto modernizavimo 2025 m. programa</t>
  </si>
  <si>
    <t xml:space="preserve">VšĮ Kėdainių ligoninės  operacinio bloko modernizavimo ir atnaujinimo 2025 m. programa </t>
  </si>
  <si>
    <t>Projekto "Sveikatos centro sudėtyje teikiamų sveikatos priežiūros paslaugų infrastruktūros modernizavimas Kėdainių rajono savivaldybėje" įgyvendinimas</t>
  </si>
  <si>
    <t xml:space="preserve">Projekto "Ilgalaikės priežiūros paslaugų plėtojimo užtikrinimas" įgyvendinimas </t>
  </si>
  <si>
    <t>Projekto "Sveikatos centro veiklos modelio diegimas Kėdainių rajono savivaldybėje" įgyvendinimas</t>
  </si>
  <si>
    <t>Projekto "Sveikatos priežiūros specialistų rengimas, pritraukimas Kėdainių rajono savivaldybėje" įgyvendinimas</t>
  </si>
  <si>
    <t>Socialinių išmokų bei kompensacijų (būsto šildymo, šalto bei karšto vandens), paramos mirties atveju teikimas ir administravimas</t>
  </si>
  <si>
    <t xml:space="preserve">Projekto "Asmenų su intelekto ir psichikos negalia institucinės globos pertvarkos įgyvendinimas Kėdainiuose, įsteigiant socialines dirbtuves" įgyvendinimas </t>
  </si>
  <si>
    <t>Projekto "Socialinio būsto fondo neįgaliesiems ir gausioms šeimoms plėtra" įgyvendinimas</t>
  </si>
  <si>
    <t>Prisidėjimas prie Savivaldybei priklausančio būsto renovacijos</t>
  </si>
  <si>
    <t>Projekto "Asmenų su intelekto ir psichikos negalia institucinės globos pertvarkos įgyvendinimas Kėdainiuose, įsteigiant grupinius gyvenimo namus" įgyvendinimas</t>
  </si>
  <si>
    <t>Projekto "Asmenų su intelekto ir psichikos negalia institucinės globos pertvarkos įgyvendinimas Kėdainiuose (apsaugotas būstas)" Įgyvendinimas</t>
  </si>
  <si>
    <t>Projekto "Socialinių paslaugų įstaigų senyvo amžiaus asmenimis infrastruktūros modernizavimas" įgyvendinimas</t>
  </si>
  <si>
    <t>Projekto " Nestacionarių socialinių paslaugų infrastruktūros kūrimas Kėdainių rajone" įgyvendinimas</t>
  </si>
  <si>
    <t xml:space="preserve">Aplinkos kokybės gerinimas ir apsauga, visuomenės aplinkosauginis švietimas </t>
  </si>
  <si>
    <t xml:space="preserve">Aplinkos monitoringas, oro, dirvožemio, požeminio ir paviršinio vandens nuotekų tyrimai </t>
  </si>
  <si>
    <t>Susidariusių atliekų surinkimas, transportavimas, tvarkymas, konteinerių, kompostavimo dėžių įsigijimas</t>
  </si>
  <si>
    <t>Želdynų ir želdinių apsauga, tvarkymas, būklės stebėsena, gėlynų kūrimas</t>
  </si>
  <si>
    <t>Dokumentų, padedančių užtikrinti darnią rajono savivaldybės teritorijų plėtrą, rengimas</t>
  </si>
  <si>
    <t xml:space="preserve">Investicinių projektų, planų, paraiškų, kitos techninės dokumentacijos rengimas  paramai gauti </t>
  </si>
  <si>
    <t>Projekto "Geriamojo vandens tiekimo ir nuotekų tvarkymo paslaugų prieinamumo didinimas Kėdainių rajone" įgyvendinimas</t>
  </si>
  <si>
    <t>Objektų remontai pagal administracijos direktoriaus įsakymus</t>
  </si>
  <si>
    <t xml:space="preserve">Avarinių židinių likvidavimas </t>
  </si>
  <si>
    <t>Vandentiekio, nuotekų tinklų rekonstrukcija ir plėtra mieste</t>
  </si>
  <si>
    <t>Gatvių apšvietimo rekonstrukcija, įrengimas, modernizavimas</t>
  </si>
  <si>
    <t xml:space="preserve">Projekto "Darnaus judumo mieste skatinimas, plėtojant dviračių bei pėsčiųjų takų infrastruktūrą" įgyvendinimas </t>
  </si>
  <si>
    <t>Biudžetinių įstaigų stogų remontas</t>
  </si>
  <si>
    <t xml:space="preserve">Kompleksiškas daugiabučių gyvenamųjų namų kvartalų atnaujinimas </t>
  </si>
  <si>
    <t xml:space="preserve">Krakių tvenkinių hidrotechnikos statinių remontas ir techninės priežiūros vykdymas
</t>
  </si>
  <si>
    <t>Dalyvavimas projekto „MSNA „Vilainių drenažas“ nariams priklausančių ir valstybinių melioracijos statinių rekonstravimas“ įgyvendinime</t>
  </si>
  <si>
    <t xml:space="preserve">Projekto "Kultūros paveldo ir gamtos objektų pritaikymas lankyti Kėdainių rajono savivaldybėje" įgyvendinimas (ES projekto "Kauno regiono funkcinės zonos strategija" dalis) </t>
  </si>
  <si>
    <t xml:space="preserve">Infrastruktūros miesto parke įrengimas </t>
  </si>
  <si>
    <t xml:space="preserve">Babėnų šilo miškotvarka ir pritaikymas patogiam poilsiui, laisvalaikiui </t>
  </si>
  <si>
    <t>Lankytinų objektų ir jų teritorijų,  kultūros paveldo objektų ar objektų, esančių kultūros paveldo teritorijų prieigose tvarkybos reikalingos dokumentacijos rengimas, objektų atnaujinimas</t>
  </si>
  <si>
    <t>Minareto ir jo prieigų tvarkyba</t>
  </si>
  <si>
    <t xml:space="preserve">Evangelikų ir reformatų bažnyčios infrastruktūros, jos varpinės  atnaujinimas </t>
  </si>
  <si>
    <t>Savivaldybės bažnyčių rėmimo programos įgyvendinimas</t>
  </si>
  <si>
    <t>Projekto "Viešųjų paslaugų teikimas bei gyventojų aptarnavimas, pasitelkiant dirbtinio intelekto sprendimus, Kėdainių rajono savivaldybėje" įgyvendinimas</t>
  </si>
  <si>
    <t>Savivaldybės valdymo tobulinimo programa</t>
  </si>
  <si>
    <t xml:space="preserve">4.2.1.4.    4.2.1.5.    4.2.1.6.    4.2.1.7.  </t>
  </si>
  <si>
    <t>4.3.2.3.</t>
  </si>
  <si>
    <t>Jaunuolių skatinimas pasirinkti policijos pareigūno profesiją</t>
  </si>
  <si>
    <t>001-01-08-07 (TP)</t>
  </si>
  <si>
    <t xml:space="preserve">Dalyvavimas vaikų mokymo plaukti projekte „Mokėk plaukti ir saugiau elgtis vandenyje“ </t>
  </si>
  <si>
    <t>Kapinių teritorijų plėtra, atnaujinimas, kolumbariumų įrengimas, kapinių skaitmeninimas</t>
  </si>
  <si>
    <t xml:space="preserve">Papildomų sąlygų didelio mokymosi potencialo vaikų ugdymui sudarymas </t>
  </si>
  <si>
    <t>001-01-10-10 (TP)</t>
  </si>
  <si>
    <t>001-01-10-12 (TP)</t>
  </si>
  <si>
    <t>001-01-10-11 (TP)</t>
  </si>
  <si>
    <t xml:space="preserve">2.1. </t>
  </si>
  <si>
    <t>Projekto "Žaliosios infrastruktūros Kėdainių miesto urbanizuotoje aplinkoje plėtojimas" įgyvendinimas</t>
  </si>
  <si>
    <t xml:space="preserve">Projekto "Ugdymo prieinamumo didinimas atskirtį patiriantiems vaikams Kėdainių „Ryto“ ir Kėdainių senamiesčio progimnazijose" įgyvendinimas </t>
  </si>
  <si>
    <t>Projekto "Įvairialypio švietimo plėtojimas Kėdainių „Aušros“ progimnazijoje ir Vilainių mokykloje-darželyje „Obelėlė“, vykdant visos dienos mokyklos veiklą"  įgyvendinimas</t>
  </si>
  <si>
    <t xml:space="preserve">Dalyvaujamojo biudžeto iniciatyvų ugdymo įstaigose įgyvendinimas </t>
  </si>
  <si>
    <t>Efektyvių ir kokybiškų pirminės sveikatos centro priežiūros paslaugų užtikrinimo gyventojams, atnaujinant Kėdainių PSPC infrastruktūra 2025 m. programa</t>
  </si>
  <si>
    <t>Saugios aplinkos kūrimas ir bendruomenės viešosios tvarkos užtikrinimas</t>
  </si>
  <si>
    <t>Geriamojo vandens tiekimo ir buitinių nuotekų tvarkymo infrastruktūros plėtros ir/ar rekonstrukcijos kaimiškosiose gyvenvietėse techninės dokumentacijos rengimas</t>
  </si>
  <si>
    <t>Projekto "Kėdainių miesto viešosios infrastruktūros, svarbios verslui, atnaujinimas ir plėtra "įgyvendinimas</t>
  </si>
  <si>
    <t>004-01-02-10 (TP)</t>
  </si>
  <si>
    <t>Kėdainių rajono Dotnuvos seniūnijos Kruostos upės Vaidatonių tvenkinio hidrotechnikos statinių rekonstrukcija ir techninės priežiūros vykdymas</t>
  </si>
  <si>
    <t>Sporto centro bazių atnaujinimas ir plėtra</t>
  </si>
  <si>
    <t>2025 m.</t>
  </si>
  <si>
    <t>2026 m.</t>
  </si>
  <si>
    <t>2027 m.</t>
  </si>
  <si>
    <t>Suorganizuotas jaunimo dienos renginys</t>
  </si>
  <si>
    <t>Finansuotų  projektų, programų skaičius</t>
  </si>
  <si>
    <t>Pagal programą įdarbintų 14-19 m. jaunuolių skaičius, savanorių skaičius</t>
  </si>
  <si>
    <t>Invazinių augalų ugaviečių skaičiaus sumažėjimas Kėdainių r. sav., proc.</t>
  </si>
  <si>
    <t xml:space="preserve">Pagal patvirtintą aplinkos monitoringo programą per pusmetį nustatytų teršalų koncentracijų verčių viršijimų dalis nuo visų atliktų tyrimų, proc. </t>
  </si>
  <si>
    <t xml:space="preserve">Per metus registruotų gyvūnų daromos žalos incidentų skaičiaus sumažėjimas, proc. </t>
  </si>
  <si>
    <t>Per metus patenkintų prašymų dalis, proc., nuo gautų prašymų skaičiaus</t>
  </si>
  <si>
    <t>15</t>
  </si>
  <si>
    <t>ne daugiau 5</t>
  </si>
  <si>
    <t>10</t>
  </si>
  <si>
    <t>20</t>
  </si>
  <si>
    <t>25</t>
  </si>
  <si>
    <t>5</t>
  </si>
  <si>
    <t>Gautų  skundų dėl nesklandaus komunalinių atliekų tvarkymo sistemos veikimo, skaičiaus mažėjimas (kasmet), proc.</t>
  </si>
  <si>
    <t xml:space="preserve"> Surenkamų rūšiuojamųjų komunalinių atliekų kiekių didėjimas, proc.</t>
  </si>
  <si>
    <t>kasmet 10</t>
  </si>
  <si>
    <t>Komunalinių atliekų tvarkymo sistemos įgyvendinimas pagal Kėdainių r. sav. atliekų prevencijos ir tvarkymo 2021-2027 m. planą, proc.</t>
  </si>
  <si>
    <t>90</t>
  </si>
  <si>
    <t>95</t>
  </si>
  <si>
    <t>100</t>
  </si>
  <si>
    <t>Suteikta laikina globa bešeimininkiams gyvūnams, proc.</t>
  </si>
  <si>
    <t>Seniūnijų skaičius, kuriose įgyvendinamos želdynų ir želdinių apsaugos, tvarkymo, būklės stebėsenos, želdynų kūrimo, želdinių veisimo ir inventorizavimo priemonės</t>
  </si>
  <si>
    <t>Likviduotų objektų skaičius</t>
  </si>
  <si>
    <t xml:space="preserve">Žalioji infrastruktūra, kuriai suteikta parama kitais nei prisitaikymo prie klimato kaitos tikslais (ha) </t>
  </si>
  <si>
    <t xml:space="preserve">Vertinama įgyvendinus projektą 2029 m.  </t>
  </si>
  <si>
    <t>11</t>
  </si>
  <si>
    <t>Parengtų teritorijų planavimo dokumentų (specialiųjų, detaliųjų, bendrųjų, geodezinių, žemės sklypų formavimo ir pertvarkymo, kadastrinių matavimų  ir kt.) skaičius</t>
  </si>
  <si>
    <t>~40</t>
  </si>
  <si>
    <t xml:space="preserve">Parengtos dokumentacijos skaičius </t>
  </si>
  <si>
    <t>pagal poreikį</t>
  </si>
  <si>
    <t>Paklota vandentiekio ir nuotekų tinklų, m</t>
  </si>
  <si>
    <t>Įsigytų įrenginių skaičius</t>
  </si>
  <si>
    <t>~300</t>
  </si>
  <si>
    <t>Remontuotų objektų skaičius</t>
  </si>
  <si>
    <t>Objektų skaičius, kuriuose likviduoti avariniai židiniai</t>
  </si>
  <si>
    <t>Parengtos techninės dokumentacijos skaičius</t>
  </si>
  <si>
    <t>1 Mw</t>
  </si>
  <si>
    <t>Remontuotų biudžetinių įstaigų kiemų skaičius</t>
  </si>
  <si>
    <t>Pagerinta dviračiams skirta infrastruktūra,  km / Įgyvendintos darnaus judumo priemonės</t>
  </si>
  <si>
    <t>Įsigytos galios nutolusi saulės elektrinė</t>
  </si>
  <si>
    <t>Įgyvendinta projekto veiklų, proc. (iš viso)</t>
  </si>
  <si>
    <t>augantis</t>
  </si>
  <si>
    <t>Prie  centralizuotų tinklų prisijungusių vartotojų skaičius</t>
  </si>
  <si>
    <t>Nutiestų tinklų, pakeistų atramų, šviestuvų kaičius</t>
  </si>
  <si>
    <t>300/25/25</t>
  </si>
  <si>
    <t>KPP lėšomis suremontuotų, rekonstruotų, naujai nutiestų kelių ir pėsčiųjų bei dviračių takų ilgis, km</t>
  </si>
  <si>
    <t>~10</t>
  </si>
  <si>
    <t>Autobusų maršrutų skaičius</t>
  </si>
  <si>
    <t xml:space="preserve">40 /15,5 </t>
  </si>
  <si>
    <t xml:space="preserve">37 / 15 </t>
  </si>
  <si>
    <t>Pastatų, kurių stogai remontuoti, skaičius</t>
  </si>
  <si>
    <t xml:space="preserve">Parengtų techninių dokumentacijų skaičius </t>
  </si>
  <si>
    <t>2</t>
  </si>
  <si>
    <t>Projektų, kuriems reikalingas savivaldybės indėlio prisidėjimas, skaičius</t>
  </si>
  <si>
    <t>12</t>
  </si>
  <si>
    <t>16</t>
  </si>
  <si>
    <t>Atnaujinamų teritorijų skaičius, m2</t>
  </si>
  <si>
    <t>~9000</t>
  </si>
  <si>
    <t>1/4</t>
  </si>
  <si>
    <t xml:space="preserve">Naujų kolumbariumų skaičius / suskaitmenintų kapinių skaičius </t>
  </si>
  <si>
    <t>Subjektų, kuriems suteikta finansinė parama, skaičius</t>
  </si>
  <si>
    <t>~7500</t>
  </si>
  <si>
    <t>Atnaujintų arba naujai įrengtų daugiabučių namų bendro naudojimo erdvių plotas, m2</t>
  </si>
  <si>
    <t>Jaunimo, dalyvavusio projektuose ir programose, pokytis (proc.) lyginant su praėjusiais metais</t>
  </si>
  <si>
    <t>+5</t>
  </si>
  <si>
    <t>Rajono NVO dalyvavusių / įsitraukusių į Savivaldybės vykdomas priemones skaičius</t>
  </si>
  <si>
    <t>Finansuotų projektų / paskatintų iniciatyvų bei suorganizuotų veiklų skaičius</t>
  </si>
  <si>
    <t>Finansuotų bendruomeninių organizacijų skaičius/ įgyvendintų projekto veiklų proc.</t>
  </si>
  <si>
    <t xml:space="preserve">&gt;80 (augantis) </t>
  </si>
  <si>
    <t>9/3</t>
  </si>
  <si>
    <t>10/3</t>
  </si>
  <si>
    <t>24/100</t>
  </si>
  <si>
    <t>19</t>
  </si>
  <si>
    <t>18</t>
  </si>
  <si>
    <t>13</t>
  </si>
  <si>
    <t xml:space="preserve">Savivaldybės savo indėliu prisidėjusi prie  plėtros strategijos projektų, skaičius </t>
  </si>
  <si>
    <t>Išmokytų 1-4 klasių mokinių plaukti skaičius nuo dalyvavusių programoje vaikų skaičiaus, proc.</t>
  </si>
  <si>
    <t>Atnaujintų/įrengtų vaikų sporto ir žaidimų aikštelių skaičius</t>
  </si>
  <si>
    <t xml:space="preserve">&gt;5,8  </t>
  </si>
  <si>
    <t xml:space="preserve">&gt;5,9  </t>
  </si>
  <si>
    <t xml:space="preserve">&gt;6,0 </t>
  </si>
  <si>
    <t>Organizuotai sportuojančių proc. nuo gyventojų skaičiaus savivaldybės teritorijoje, proc.</t>
  </si>
  <si>
    <t xml:space="preserve">Sporto projektuose vykdytų veiklų ir unikalių dalyvių skaičiaus didėjimas, proc. </t>
  </si>
  <si>
    <t>0,7</t>
  </si>
  <si>
    <t>0,8</t>
  </si>
  <si>
    <t>0,9</t>
  </si>
  <si>
    <t xml:space="preserve">Mokinių, dalyvaujančių FŠPU ir NVŠ sportinio ugdymo programose, dalis nuo bendro rajono mokinių, dalyvaujančių neformaliojo vaikų švietimo programose, skaičiaus/ proc. </t>
  </si>
  <si>
    <t>+10</t>
  </si>
  <si>
    <t xml:space="preserve">Organizuojamuose centro sveikatingumo ir sporto renginiuose dalyvaujančiųjų skaičiaus augimas, proc.  </t>
  </si>
  <si>
    <t>1</t>
  </si>
  <si>
    <t>Per metus atnaujintų arba naujai įrengtų   infrastruktūros objektų skaičius (valdomų sporto centro bazių)</t>
  </si>
  <si>
    <t xml:space="preserve">Iškovotų medalių šalies ir tarptautinėse aukšto meistriškumo varžybose skaičius </t>
  </si>
  <si>
    <t>&gt; 70</t>
  </si>
  <si>
    <t>Parengtų olimpinės bei nacionalinių rinktinių narių/ kandidatų skaičius</t>
  </si>
  <si>
    <t>Pagrindinio ugdymo pasiekimų patikrinimo (PUPP) metu bent pagrindinį lietuvių kalbos mokymosi pasiekimų lygį pasiekusių mokinių dalis, (proc.) / PUPP metu bent pagrindinį matematikos mokymosi pasiekimų lygį pasiekusių mokinių dalis, (proc.)</t>
  </si>
  <si>
    <t>83,01/ 55,22</t>
  </si>
  <si>
    <t>83,02/ 55,25</t>
  </si>
  <si>
    <t>83/       55,2</t>
  </si>
  <si>
    <t xml:space="preserve"> Ikimokykliniame ir priešmokykliniame ugdyme dalyvaujančių 3–5 metų vaikų dalis (proc.)</t>
  </si>
  <si>
    <t>Bendrojo ugdymo mokyklų 1–8 klasių komplektų, kurie yra jungtiniai, dalis, (proc.)</t>
  </si>
  <si>
    <t>Bendrojo ugdymo mokyklų klasių komplektų, kuriuose yra mažiau kaip 8 mokiniai, dalis (proc.)</t>
  </si>
  <si>
    <t>Programoje, dalyvaujančių įstaigų skaičius (tinklaveika)</t>
  </si>
  <si>
    <t>Pirmoko krepšelį gaunančiųjų skaičius</t>
  </si>
  <si>
    <t>~400</t>
  </si>
  <si>
    <t>Bendrojo ugdymo mokyklų (vykdančių vidurinio ar pagrindinio ugdymo programas), turinčių gamtos mokslų laboratorijas, dalis (proc.)</t>
  </si>
  <si>
    <t>85</t>
  </si>
  <si>
    <t xml:space="preserve">Įstaigų, plečiančių skaitmeninimą,  skaičius </t>
  </si>
  <si>
    <t>15/23</t>
  </si>
  <si>
    <t>Neformaliojo švietimo veikloje dalyvaujančių mokinių dalis (proc.)</t>
  </si>
  <si>
    <t>Vaikų lankančių neformaliojo vaikų švietimo mokyklas, skaičius</t>
  </si>
  <si>
    <t>Mokinių, dalyvavusių vasaros stovyklose, dalis (proc.)</t>
  </si>
  <si>
    <t>NVŠ krepšeliu pasinaudojusių mokinių dalis (proc.)</t>
  </si>
  <si>
    <t>Suformuotų klasių skaičius (bendras)</t>
  </si>
  <si>
    <t xml:space="preserve">Neformaliojo vaikų švietimo galimybėmis pasinaudojusių mokinių skaičius (per dieną) </t>
  </si>
  <si>
    <t>1390</t>
  </si>
  <si>
    <t>14,6</t>
  </si>
  <si>
    <t>39</t>
  </si>
  <si>
    <t>Vertinama įgyvendinus projektą 2029 m.</t>
  </si>
  <si>
    <t>40</t>
  </si>
  <si>
    <t>Švietimo pagalbą gaunančių mokinių dalis (proc.)</t>
  </si>
  <si>
    <t xml:space="preserve">Organizuotų kvalifikacijos tobulinimo renginių skaičius / kvalifikaciją ir kompetenciją tobulinusių  pedagogų, pagalbos mokinių specialistų, vadovų skaičius </t>
  </si>
  <si>
    <t>Mokyklų, kuriose įdiegtos universalaus dizaino ir kitos inžinerinės priemonės aplinką pritaikant asmenims, turintiems negalią, skaičius</t>
  </si>
  <si>
    <t>Mokinių, kurie naudojasi sukurta visos dienos mokyklos infrastruktūra, skaičius</t>
  </si>
  <si>
    <t>Į ikimokyklinį ir priešmokyklinį ugdymą įtrauktų vaikų iš socialinę riziką patiriančių šeimų teikiant jiems pagalbą ugdymo procese dalis (skaičiuojama įgyvendinus projektą -2027 m.)</t>
  </si>
  <si>
    <t>290 / 5380</t>
  </si>
  <si>
    <t>295 / 5390</t>
  </si>
  <si>
    <t>300 / 5400</t>
  </si>
  <si>
    <t>&lt;900</t>
  </si>
  <si>
    <t>Abiturientų, laikiusių valstybinius brandos egzaminus (VBE), rezultatų įvertinimas pagal pagrindinį ir aukštesnįjį lygius</t>
  </si>
  <si>
    <t>Dalykinių olimpiadų ir konkursų prizininkų skaičius, tenkantis 10 tūkst. mokinių</t>
  </si>
  <si>
    <t>Mokinių, kuriems skirti piniginiai prizai, skaičius</t>
  </si>
  <si>
    <t>Įstaigų, kuriose vykdomos socialinio - emocinio ugdymo programos, dalis, (proc.)</t>
  </si>
  <si>
    <t>Ekologiškai besimaitinančių vaikų skaičius</t>
  </si>
  <si>
    <t>Mokyklų, organizuojančių maitinimą savarankiškai, skaičius (bendras)</t>
  </si>
  <si>
    <t>Įstaigų skaičius, kuriose atlikti remonto darbai / įrengti kondicionieriai</t>
  </si>
  <si>
    <t>Projekto „Ankstyvojo ugdymo užtikrinimas vaikams iš socialinę riziką patiriančių šeimų“ įgyvendinimas</t>
  </si>
  <si>
    <t>45,15 / 9,04</t>
  </si>
  <si>
    <t>45,2 / 9,08</t>
  </si>
  <si>
    <t>~355</t>
  </si>
  <si>
    <t>45,1 /         9,0</t>
  </si>
  <si>
    <t xml:space="preserve">Įgyvendinamų prevencinių priemonių skaičius </t>
  </si>
  <si>
    <t>5/ 8</t>
  </si>
  <si>
    <t>6 / 8</t>
  </si>
  <si>
    <t>5 / 3</t>
  </si>
  <si>
    <t>&gt;7200</t>
  </si>
  <si>
    <t>Išduotų leidinių skaičius (tūkst.)</t>
  </si>
  <si>
    <t>Bibliotekos lankytojų skaičius (tūkst.)</t>
  </si>
  <si>
    <t>Muziejaus lankytojų skaičius (tūkst.)</t>
  </si>
  <si>
    <t>Suorganizuotų  renginių, edukacinių užsiėmimų skaičius</t>
  </si>
  <si>
    <t>Finansuotų veiklų skaičius / Koncertinius kostiumų komplektus ir instrumentus atsinaujinusių kolektyvų skaičius</t>
  </si>
  <si>
    <t>Finansuotų  projektų skaičius / projektų dalyvių ir lankytojų skaičius</t>
  </si>
  <si>
    <t>&gt;300</t>
  </si>
  <si>
    <t>&gt;180</t>
  </si>
  <si>
    <t>&gt;40</t>
  </si>
  <si>
    <t>&gt;45</t>
  </si>
  <si>
    <t>&gt;1600</t>
  </si>
  <si>
    <t>&gt;1650</t>
  </si>
  <si>
    <t>&gt;110 / &gt;1100</t>
  </si>
  <si>
    <t>&gt;130 / &gt;1500</t>
  </si>
  <si>
    <t>Kultūros centrų  renginių lankytojų skaičius (tūkst.) /organizuojamų renginių skaičius</t>
  </si>
  <si>
    <t>&gt;40 /                   8</t>
  </si>
  <si>
    <t>&gt;40 /             8</t>
  </si>
  <si>
    <t>&gt;18 / &gt;4500</t>
  </si>
  <si>
    <t>&gt;20 / &gt;500</t>
  </si>
  <si>
    <t>&gt;20 / &gt;5000</t>
  </si>
  <si>
    <t xml:space="preserve">Atlikta numatytų atnaujinimo ir pritaikymo darbų, proc.   / pritaikytomis patalpomis  besinaudojančių asmenų skaičiaus </t>
  </si>
  <si>
    <t>100/   &gt;290</t>
  </si>
  <si>
    <t xml:space="preserve">Atlikta numatytų įveiklinimo darbų, proc.   / moderniomis  mokymosi ir darbo sąlygomis besinaudojančių asmenų skaičius  </t>
  </si>
  <si>
    <t xml:space="preserve">Atlikta numatytų rekonstrukcijos darbų, proc.   / pagerintomis  mokymosi ir darbo sąlygomis besinaudojančių asmenų skaičius  </t>
  </si>
  <si>
    <t xml:space="preserve">Atlikta numatytų atnaujinimo darbų, proc. / atnaujinta sporto infrastruktūra besinaudojančių asmenų skaičiaus </t>
  </si>
  <si>
    <t>2/0</t>
  </si>
  <si>
    <t>2/1</t>
  </si>
  <si>
    <t xml:space="preserve">Parengtų įstaigų pastatų modernizavimo techninės dokumentacijos / atnaujinamų įstaigų skaičius </t>
  </si>
  <si>
    <t>Atlikta numatytų atnaujinimo ir įveiklinimo  darbų, proc.  / atnaujinta  infrastruktūra galėsiančių naudotis asmenų skaičiaus (tūkst.)</t>
  </si>
  <si>
    <t>30</t>
  </si>
  <si>
    <t>80</t>
  </si>
  <si>
    <t>Įstaigų, kurioms gerinama materialinė, infrastruktūrinė aplinka, skaičius</t>
  </si>
  <si>
    <t>4</t>
  </si>
  <si>
    <t>Projekto veiklų įgyvendinimo proc., (bendras)</t>
  </si>
  <si>
    <t>Švietimo įstaigų darbuotojų važiavimo iš / į darbo išlaidų kompensavimas</t>
  </si>
  <si>
    <t>Asmenų, gaunančių socialinę pašalpą ir kompensacijas, skaičius</t>
  </si>
  <si>
    <t>Mokinių, gaunančių nemokamą maitinimą, skaičius</t>
  </si>
  <si>
    <t>Mokinių, gaunančių būtiniausius mokinio reikmenis, skaičius</t>
  </si>
  <si>
    <t>Vaikų, gaunančių nemokamą maitinimą, skaičius</t>
  </si>
  <si>
    <t>Parduotų su nuolaida bilietų skaičius (tūkst.)</t>
  </si>
  <si>
    <t>Asmenų, gavusių kompensacijas, skaičius</t>
  </si>
  <si>
    <t>Asmenų, gavusių būsto nuomos ar išperkamosios būsto nuomos mokesčių dalies kompensaciją, skaičius iš bendro asmenų, turinčių teisę į paramą būstui išsinuomoti ir įrašytų  į sąrašus, skaičiaus, proc.</t>
  </si>
  <si>
    <t>Asmenų, gaunančių išmokas vaikams, skaičius</t>
  </si>
  <si>
    <t>Asmenų, kurių neveiksnumas peržiūrėtas, skaičius</t>
  </si>
  <si>
    <t>Socialiai pažeidžiamų, socialinę riziką (atskirtį) patiriančių asmenų, kurie po dalyvavimo veiklose pradėjo savanoriauti, mokytis, ieškoti darbo arba dirbti, įskaitant savarankišką darbą, dalis (proc.)</t>
  </si>
  <si>
    <t>Pasibaigus užimtumo didinimo programoms po 6 mėnesių dirbs arba vykdys savarankišką veiklą asmenų dalis iš užimtumo didinimo programų dalyvių skaičiaus (procentai)</t>
  </si>
  <si>
    <t>Asmenų, gaunančių savivaldybės paramą, skaičius</t>
  </si>
  <si>
    <t>Asmenų, gaunančių kompensaciją, skaičius</t>
  </si>
  <si>
    <t xml:space="preserve">Kultūros įstaigų  darbuotojų, gyvenančių 10 ir daugiau kilometrų nuo darbo vietos, kuriems kompensuojamos kelionės išlaidos, dalis (proc.) </t>
  </si>
  <si>
    <t xml:space="preserve">Socialinių įstaigų  darbuotojų, gyvenančių 10 ir daugiau kilometrų nuo darbo vietos, kuriems kompensuojamos kelionės išlaidos, dalis (proc.) </t>
  </si>
  <si>
    <t>Paramos gavėjų skaičius</t>
  </si>
  <si>
    <t>Paslaugas gavusių asmenų skaičius</t>
  </si>
  <si>
    <t>Neįgaliųjų, gavusių paslaugas, skaičius</t>
  </si>
  <si>
    <t>Paslaugų gavėjų skaičius</t>
  </si>
  <si>
    <t>Globojamų asmenų skaičius/globojamų asmenų, kuriems teikiamos paslaugos, procentas, palyginus su visais asmenimis, kuriems nustatytas paslaugos poreikis</t>
  </si>
  <si>
    <t>Asmenų su negalia klausimų koordinavimo funkcijos vykdymas, proc.</t>
  </si>
  <si>
    <t>Asmenų, kuriems vienu metu teikiamos atvejo vadybos paslaugos, skaičius</t>
  </si>
  <si>
    <t>26</t>
  </si>
  <si>
    <t>Bendruomeninių šeimos namų darbuotojų pareigybių skaičius</t>
  </si>
  <si>
    <t>Asmenų, kuriems suteiktos paslaugos, skaičius</t>
  </si>
  <si>
    <t>Finansuotų vaikų dienos centrų  skaičius/veiklose dalyvavusių vaikų, jaunuolių  skaičius</t>
  </si>
  <si>
    <t>Socialinių darbuotojų ir atvejo vadybininkų darbui su šeimomis, patiriančiomis socialinę riziką, skaičius/šeimų, kurioms teikiamos paslaugos,  procentas, palyginus su visomis šeimomis, kurioms nustatytas paslaugos poreikis</t>
  </si>
  <si>
    <t>~150</t>
  </si>
  <si>
    <t>Įgyvendintų prevencinių priemonių skaičius</t>
  </si>
  <si>
    <t>Savanorių ugniagesių veikloje dalyvaujančių gyventojų skaičius</t>
  </si>
  <si>
    <t>Įgyvendintų ekstremaliųjų situacijų prevencijos priemonių plano vykdymo procentas</t>
  </si>
  <si>
    <t>3</t>
  </si>
  <si>
    <t>~13130</t>
  </si>
  <si>
    <t>2079</t>
  </si>
  <si>
    <t>2041</t>
  </si>
  <si>
    <t>2003</t>
  </si>
  <si>
    <t>1254</t>
  </si>
  <si>
    <t>1231</t>
  </si>
  <si>
    <t>1208</t>
  </si>
  <si>
    <t>~480</t>
  </si>
  <si>
    <t>2033</t>
  </si>
  <si>
    <t>~900</t>
  </si>
  <si>
    <t xml:space="preserve">Paramos teikimo nepasiturintiems asmenims užtikrinimas, proc. </t>
  </si>
  <si>
    <t>Asmenų, gaunančių individualios pagalbos teikimo išlaidų kompensacijas, skaičius</t>
  </si>
  <si>
    <t>~1980</t>
  </si>
  <si>
    <t>~2000</t>
  </si>
  <si>
    <t>Įgyvendinant projektą įrengta priedangų, skaičius</t>
  </si>
  <si>
    <t>~8400</t>
  </si>
  <si>
    <t>~8200</t>
  </si>
  <si>
    <t>~8000</t>
  </si>
  <si>
    <t xml:space="preserve">Numatytos paramos teikimas pagal teisės aktus, proc. </t>
  </si>
  <si>
    <t xml:space="preserve">Koordinatoriaus funkcijų vykdymas, proc. </t>
  </si>
  <si>
    <t>14</t>
  </si>
  <si>
    <t xml:space="preserve">Kompensacijų teikimo, jų gavėjams, užtikrinimas, proc. </t>
  </si>
  <si>
    <t>~200</t>
  </si>
  <si>
    <t>Globojamų vaikų skaičius</t>
  </si>
  <si>
    <t>139</t>
  </si>
  <si>
    <t>Socialinių paslaugų išsivystymo normatyvų užtikrinimas, proc.</t>
  </si>
  <si>
    <t>Asmenų, kuriems finansuotos socialinės paslaugos, skaičius</t>
  </si>
  <si>
    <t>44</t>
  </si>
  <si>
    <t>179</t>
  </si>
  <si>
    <t>~254/98</t>
  </si>
  <si>
    <t>~254/99</t>
  </si>
  <si>
    <t>~254/98,5</t>
  </si>
  <si>
    <t>Asmenų, gaunančių išmokas, skaičius</t>
  </si>
  <si>
    <t>~19</t>
  </si>
  <si>
    <t>Laikino atokvėpio paslaugos teikimas ir administravimas</t>
  </si>
  <si>
    <t xml:space="preserve">Paslaugos teikimo užtikrinimas, asmenims, kuriems nustatytas poreikis, proc. </t>
  </si>
  <si>
    <t>10/195</t>
  </si>
  <si>
    <t>32/100</t>
  </si>
  <si>
    <t>Asmenų, kuriems suteikta krizių įveikimo, konsultacinė pagalba</t>
  </si>
  <si>
    <t>~120</t>
  </si>
  <si>
    <t>Paskatintų jaunuolių skaičius</t>
  </si>
  <si>
    <t>Įsigytų socialinės paskirties butų skaičius</t>
  </si>
  <si>
    <t>Įsigytas ir pritaikytas būstas</t>
  </si>
  <si>
    <t>Einamaisiais metais pagal poreikį atliktų  remontų socialiniuose būstuose skaičius, proc.</t>
  </si>
  <si>
    <t xml:space="preserve">Finansavimas pagal teikiamą poreikį </t>
  </si>
  <si>
    <t>Pritaikytų būstų neįgaliesiems skaičius</t>
  </si>
  <si>
    <t>Socialiai pažeidžiamų, socialinę riziką (atskirtį) patiriančių asmenų, gavusių paslaugas naujoje ar modernizuotoje infrastruktūroje skaičius per metus</t>
  </si>
  <si>
    <t>Atnaujintų/sukurtų nakvynės namų vietų</t>
  </si>
  <si>
    <t>32,8</t>
  </si>
  <si>
    <t>33,4</t>
  </si>
  <si>
    <t>33,9</t>
  </si>
  <si>
    <t>Savivaldybės biudžeto dalis, skirta socialinėms paslaugoms ir išmokoms, kaip procentinė dalis nuo bendros sumos, skiriamos socialinėms paslaugoms ir išmokoms, proc.</t>
  </si>
  <si>
    <t>≤ 6 mėn.</t>
  </si>
  <si>
    <t xml:space="preserve">Socialinių paslaugų teikimo pradžios terminas ne ilgesnis nei nurodytas  teisės aktuose </t>
  </si>
  <si>
    <t>Rodiklis bus pasiektas 2029 m.</t>
  </si>
  <si>
    <t>Naujos arba modernizuotos socialinės rūpybos infrastruktūros (ne būsto) talpumas</t>
  </si>
  <si>
    <t xml:space="preserve">Įvykdytų savivaldybės mobilizacijos plano priemonių dalis, proc. </t>
  </si>
  <si>
    <t>27</t>
  </si>
  <si>
    <t xml:space="preserve">Lėšų, skirtų infrastruktūrai gerinti, materialinę ir edukacinę aplinką modernizuoti, vadovaujantis UD principais, finansuoti panaudojimas </t>
  </si>
  <si>
    <t>100/   &gt;580</t>
  </si>
  <si>
    <t>100   /&gt;560</t>
  </si>
  <si>
    <t>100/  &gt;390</t>
  </si>
  <si>
    <t xml:space="preserve">50/0                </t>
  </si>
  <si>
    <t>100/  &gt;370</t>
  </si>
  <si>
    <t>100/   &gt;40</t>
  </si>
  <si>
    <t xml:space="preserve">Investicijoms parengtų viešųjų teritorijų plotas, ha (LEZ teritorijos bendras plotas) </t>
  </si>
  <si>
    <t>130,5</t>
  </si>
  <si>
    <t>Projekte dalyvaujančių verslo subjektų skaičius</t>
  </si>
  <si>
    <t xml:space="preserve">Suteiktų  informacinių, konsultacinių paslaugų ūkio subjektams ir asmenims pagal paklausimus skaičius, val. </t>
  </si>
  <si>
    <t>~520</t>
  </si>
  <si>
    <t>1/0</t>
  </si>
  <si>
    <t>1/40</t>
  </si>
  <si>
    <t>1/100</t>
  </si>
  <si>
    <t>Einamaisiais metais numatytų darbų, proc. pagal parengtą techninį projektą</t>
  </si>
  <si>
    <t>Sukurtos arba atkurtos atviros erdvės (arai)</t>
  </si>
  <si>
    <t>Įrengiamų/atnaujinamų/pritaikomų  parko elementų (erdvių)</t>
  </si>
  <si>
    <t>004-01-04-02(TP)</t>
  </si>
  <si>
    <t>004-01-03-03 (TP)</t>
  </si>
  <si>
    <t>004-01-03-04 (PP)</t>
  </si>
  <si>
    <t>004-01-03-06 (TP)</t>
  </si>
  <si>
    <t>Turizmo ir verslo informacinio centro lankytojų skaičiaus didėjimas, proc., lyginant su praėjusiais metais</t>
  </si>
  <si>
    <t xml:space="preserve">5 </t>
  </si>
  <si>
    <t>Kulto pastatų, kuriems skirtas finansavimas tvarkybos darbams atlikti, skaičius</t>
  </si>
  <si>
    <t xml:space="preserve">Einamaisiais metais numatytų darbų, proc. </t>
  </si>
  <si>
    <t>Turistams pritaikytų ir patogiai pasiekiamų turizmo objektų skaičius</t>
  </si>
  <si>
    <t>Tvarkomų kultūros paveldo objektų ar kultūros paveldo statinių skaičius</t>
  </si>
  <si>
    <t>1/0/0</t>
  </si>
  <si>
    <t>1//1/0</t>
  </si>
  <si>
    <t>1/1/0</t>
  </si>
  <si>
    <t xml:space="preserve">Atlikti moksliniai taikomieji tyrimai / parengta projektinė dokumentacija </t>
  </si>
  <si>
    <t>Tvarkomų objektų skaičius</t>
  </si>
  <si>
    <t>41</t>
  </si>
  <si>
    <t>43</t>
  </si>
  <si>
    <t>004-01-03-07 (TP)</t>
  </si>
  <si>
    <t>Atnaujinamų,  tvarkomų, pritaikomų lankymui teritorijų, gamtos paveldo objektų (vnt.)</t>
  </si>
  <si>
    <t>Remontuojamų, prižiūrimų melioracijos griovių ilgis, km</t>
  </si>
  <si>
    <t>Gyvenviečių, kuriose atlikti drenažo remonto darbai, skaičius</t>
  </si>
  <si>
    <t>Parengtų projektų skaičius</t>
  </si>
  <si>
    <t>Suremontuotų hidrotechninių įrenginių skaičius</t>
  </si>
  <si>
    <t>8</t>
  </si>
  <si>
    <t>Rekonstruotų hidrotechninių įrenginių skaičius</t>
  </si>
  <si>
    <t>Rekonstruojamų melioracijos griovių ilgis, km</t>
  </si>
  <si>
    <t xml:space="preserve">Rekonstruotų rinktuvų, sausintuvų, griovių ilgis, km </t>
  </si>
  <si>
    <t xml:space="preserve">Rekonstruotų rinktuvų, sausintuvų ilgis, km </t>
  </si>
  <si>
    <t>6/10</t>
  </si>
  <si>
    <t>5/6/1,5</t>
  </si>
  <si>
    <t>~16500</t>
  </si>
  <si>
    <t>~14500</t>
  </si>
  <si>
    <t>~16400</t>
  </si>
  <si>
    <t>+3</t>
  </si>
  <si>
    <t>Tikslingai panaudoto rezervo
dalis, proc.</t>
  </si>
  <si>
    <t>Tikslingai panaudoto fondo
dalis, proc.</t>
  </si>
  <si>
    <t>Finansinių įsipareigojimų vykdymo savalaikiškumas, proc.</t>
  </si>
  <si>
    <t>Įgyvendinamų gyventojų iniciatyvų skaičius</t>
  </si>
  <si>
    <t xml:space="preserve">Sukurtų skaitmeninių sprendimų skaičius </t>
  </si>
  <si>
    <t>Seniūnijose išrinktų seniūnaičių skaičius</t>
  </si>
  <si>
    <t>70</t>
  </si>
  <si>
    <t>Vieta pagal lyčių lygybės stebėsenos savivaldybėse rodiklius (2023 m. -12)</t>
  </si>
  <si>
    <t>Atliktų  kontrolės ir audito tarnybos auditų skaičius pagal patvirtintą metų planą (proc.)</t>
  </si>
  <si>
    <t xml:space="preserve">ne mažiau 90 proc. </t>
  </si>
  <si>
    <t>Korupcijos prevencijos veiksmų plano metinis įvykdymas, proc.</t>
  </si>
  <si>
    <t xml:space="preserve">Administracinės naštos mažinimo plano metinis įvykdymo proc. </t>
  </si>
  <si>
    <t>Savivaldybės administracijos darbuotojų, per metus tobulinusių kvalifikaciją, dalis, proc.</t>
  </si>
  <si>
    <t>Kokybės vadybos sistemos administracinių paslaugų rodiklių pasiekimas</t>
  </si>
  <si>
    <t>Diasporos atstovų, prisidedančių prie Kėdainių vardo garsinimo ir ryšių su užsienio lietuviais stiprinimo, skaičius</t>
  </si>
  <si>
    <t>Savivaldybėje esančių seniūnijų skaičius</t>
  </si>
  <si>
    <t xml:space="preserve">Tarybos narių dalyvavimas rajono tarybos posėdžiuose, komitetuose, kolegijoje, komisijų veiklose </t>
  </si>
  <si>
    <t>Prašymų, į kuriuos atsakymai fiziniams asmenims pateikti per įstatymais nustatytus terminus dalis nuo visų gautų prašymų, proc.</t>
  </si>
  <si>
    <t>Nenumatytų išlaidų padengimo bei savalaikis finansinių įsipareigojimų vykdymo, proc.</t>
  </si>
  <si>
    <t>2/3</t>
  </si>
  <si>
    <t>Modernizuotų socialinių paslaugų įstaigų senyvo amžiaus asmenimis skaičius / naudos gavėjų skaičius per metus</t>
  </si>
  <si>
    <t>Specializuotos kompleksinės pagalbos teikimas smurtą artimoje aplinkoje patyrusiems  asmenims (asm. skaičius)</t>
  </si>
  <si>
    <t>~350</t>
  </si>
  <si>
    <t>Vykdomų valstybės deleguotų funkcijų skaičius (bendras)</t>
  </si>
  <si>
    <t>Teikiamų elektroninių administracinių paslaugų dalis nuo bendro KRSA teikiamų administracinių paslaugų skaičiaus, proc.</t>
  </si>
  <si>
    <t xml:space="preserve">Finansinės paramos teikimas per Savivaldybės smulkiojo verslo rėmimo fondą </t>
  </si>
  <si>
    <t>Administracijos pareigybių skaičius vykdantis savivaldybei priskirtas funkcijas / savivaldybės administracijos pareigybių skaičius, tenkantis 1000 rajono gyventojų</t>
  </si>
  <si>
    <t>176,05 / 7,6</t>
  </si>
  <si>
    <t>Stiprinti rajono įvaizdį plėtojant dalykinius ryšius, skatinti vietos bendruomenę įsitraukti į vietos valdymą</t>
  </si>
  <si>
    <t>005-01-03-02 (TP)</t>
  </si>
  <si>
    <t>005-01-04-02 (PP)</t>
  </si>
  <si>
    <t>10-tuke</t>
  </si>
  <si>
    <t>4.1.1.11.                             4.1.1.12</t>
  </si>
  <si>
    <t xml:space="preserve"> Savivaldybės narysčių organizacijose skaičius </t>
  </si>
  <si>
    <t xml:space="preserve"> Visuomenės sveikatos rėmimo specialiosios programos įgyvendinimas, proc.</t>
  </si>
  <si>
    <t>Visuomenės sveikatos priežiūros funkcijų vykdymas, proc.</t>
  </si>
  <si>
    <t>Asmenų, dalyvavusių sveikatos raštingumo didinimo veiklose, skaičius</t>
  </si>
  <si>
    <t>Atnaujintos ir E. sveikatos IS funkcionalumui pritaikytos įrangos kompl. skaičius</t>
  </si>
  <si>
    <t>Atliktų tyrimų   /suteiktų  paslaugų  skaičius per metus</t>
  </si>
  <si>
    <t>Apsilankymai (kartais) žemo slenksčio paslaugų kabinetuose per metus</t>
  </si>
  <si>
    <t xml:space="preserve">Pacientų, patenkintų pirminės asmens sveikatos priežiūros paslaugų kokybe, skaičiaus didėjimas (proc.). </t>
  </si>
  <si>
    <t>Atliktų endoskopijų ir kolonoskopijų skaičius per metus</t>
  </si>
  <si>
    <t>Atliktų mamografijų ir vertinimo paslaugų skaičius per metus</t>
  </si>
  <si>
    <t xml:space="preserve">Atliktų bendrųjų anestezijų skaičius per metus </t>
  </si>
  <si>
    <t>Atliktų rentgenologinių tyrimų skaičius/trumpesnės registracijos rentgeno tyrimui eilės, dienomis</t>
  </si>
  <si>
    <t>Atliktų tyrimų skaičius per metus</t>
  </si>
  <si>
    <t xml:space="preserve">Sutrumpėjusi sterilizavimo proceso trukmė </t>
  </si>
  <si>
    <t xml:space="preserve">Suteiktų odontologinių paslaugų skaičius per metus </t>
  </si>
  <si>
    <t>Finansuotų projektų skaičius</t>
  </si>
  <si>
    <t>Mobilių komandų, aprūpintų įranga teikti paslaugas namuose, skaičius</t>
  </si>
  <si>
    <t>1300 /~300</t>
  </si>
  <si>
    <t>~1800</t>
  </si>
  <si>
    <t>~1482</t>
  </si>
  <si>
    <t>~10000/ 4 d.</t>
  </si>
  <si>
    <t>~3000</t>
  </si>
  <si>
    <t xml:space="preserve">    ~45 min</t>
  </si>
  <si>
    <t xml:space="preserve">Taikomų paskatų priemonių skaičius </t>
  </si>
  <si>
    <t>Patalpų, kuriose įrengta vėdinimo (kondicionavimo) sistema, skaičius</t>
  </si>
  <si>
    <t>Atliktas stogo dangos paprastasis remontas, proc.</t>
  </si>
  <si>
    <t>Naujos arba modernizuotos sveikatos priežiūros infrastruktūros naudotojų skaičius per metus</t>
  </si>
  <si>
    <t>Paramą gavusių nacionalinio, regionų ar vietos lygmens viešojo administravimo ar viešąsias paslaugas teikiančių įstaigų skaičius</t>
  </si>
  <si>
    <t>Asmenys, dalyvavę kvalifikacijos įgijimo veiklose</t>
  </si>
  <si>
    <t>Bendras eksploatuojamų šviestuvų skaičius mieste / rajone</t>
  </si>
  <si>
    <t xml:space="preserve">ne trumpiau kaip 7 val. </t>
  </si>
  <si>
    <t>3047/4154</t>
  </si>
  <si>
    <t>87</t>
  </si>
  <si>
    <t>94</t>
  </si>
  <si>
    <t xml:space="preserve">Energiją taupančių šviestuvų dalis  (proc.) nuo bendro šviestuvų skaičiaus mieste ir  rajone </t>
  </si>
  <si>
    <t xml:space="preserve">Kėdainių rajono savivaldybės vieta Lietuvos savivaldybių aplinkosaugos reitinge  </t>
  </si>
  <si>
    <t xml:space="preserve">Reitingo 10-ke </t>
  </si>
  <si>
    <t xml:space="preserve">Bendras tvarkomų ir prižiūrimų savivaldybės viešųjų teritorijų plotas (ha) </t>
  </si>
  <si>
    <t>547,4</t>
  </si>
  <si>
    <t>Tvarkomų ir prižiūrimų savivaldybės viešųjų teritorijų plotas (ha) mieste ir rajone</t>
  </si>
  <si>
    <t>167/371</t>
  </si>
  <si>
    <t>Sudarytų sutarčių skaičius</t>
  </si>
  <si>
    <t>pagal subjektų prašymus</t>
  </si>
  <si>
    <t>Prižiūrimų žvyrkelių ilgis, km / diegiamų dulkėtumo mažinimo priemonių skaičius</t>
  </si>
  <si>
    <t>~35/1</t>
  </si>
  <si>
    <t xml:space="preserve">Dviračių takų ilgis metų pabaigoje, km  /  Keleivių apyvarta kelių transportu,  keleivių sk./ km </t>
  </si>
  <si>
    <t>46 /16</t>
  </si>
  <si>
    <t>Naudojamų žemės ūkio naudmenų plotas, tenkantis 1000 gyventojų, Kėdainių rajono savivaldybėje, palyginti su Lietuvos vidurkiu (santykis)</t>
  </si>
  <si>
    <t>ne mažiau  2 k.</t>
  </si>
  <si>
    <t xml:space="preserve">Pacientų patenkintų E. sveikata rezultatais: pacientų, pasinaudojančių E. sveikatos paslaugų prieinamumu, IPR (išankstinės pacientų registracijos) skaičiaus didėjimas (proc.). </t>
  </si>
  <si>
    <t>Paskatintų sveikatos priežiūros specialistų skaičius /pritrauktų naujų specialistų skaičius</t>
  </si>
  <si>
    <t>~120/11</t>
  </si>
  <si>
    <t>~130/15</t>
  </si>
  <si>
    <t>Rajone organizuojamų sporto renginių skaičiaus augimas</t>
  </si>
  <si>
    <t xml:space="preserve">Atlikti keltuvo įrengimo ir patalpų pritaikymo darbai, proc./ pagerintomis infrastruktūros sąlygomis besinaudojančių pacientų skaičius  </t>
  </si>
  <si>
    <t>100/~125</t>
  </si>
  <si>
    <t xml:space="preserve">Ambulatorijų skaičius, kuriose pagerinta infrastruktūra /pagerintomis infrastruktūros sąlygomis besinaudojančių pacientų skaičius  </t>
  </si>
  <si>
    <t>1/ ~900</t>
  </si>
  <si>
    <t>100/100</t>
  </si>
  <si>
    <t>Procentas besikreipiančių asmenų ir šeimų, kurie atitikę paramos/paslaugų gavimo sąlygas, gavo reikiamą paramą / paslaugas pagal nustatytus teisės aktus, proc.</t>
  </si>
  <si>
    <t>Modernizuotos sveikatos priežiūros infrastruktūros naudotojų skaičius, (tūkst.)</t>
  </si>
  <si>
    <t>Organizuotų ir vykdytų sveikatinimo veiklų skaičius</t>
  </si>
  <si>
    <t>&gt;2000</t>
  </si>
  <si>
    <t xml:space="preserve">Sveikatinimo veiklose dalyvavusių asmenų skaičius, tūkst. </t>
  </si>
  <si>
    <t>&gt;14,5</t>
  </si>
  <si>
    <t>Žemės ūkio subjektų pateiktų ir nagrinėjamų prašymų, paraiškų, aptarnaujamos žemės ūkio technikos, įregistruotos rajone ir atliktų techninių apžiūrų skaičius</t>
  </si>
  <si>
    <t xml:space="preserve">Valstybės perduotų savivaldybėm funkcijų vykdymas melioracijos srityje, remontuojant valstybei nuosavybės teise priklausančią melioracijos, hidrotechnikos infrastruktūrą </t>
  </si>
  <si>
    <t>~360</t>
  </si>
  <si>
    <t>~380</t>
  </si>
  <si>
    <t>Infrastruktūros vienetų, pritaikytų neįgaliųjų poreikiams, skaičius</t>
  </si>
  <si>
    <t>Stebėsenos rodiklio pavadinimas (matavimo vnt.)</t>
  </si>
  <si>
    <t>Siektinos stebėsenos rodiklių reikšmės</t>
  </si>
  <si>
    <t xml:space="preserve">Dirbančiųjų skaičiaus pokytis veikiančiose įmonėse metų pradžioje, lyginant su praeitais metais, proc. </t>
  </si>
  <si>
    <t xml:space="preserve">Reitingo 10-tuke </t>
  </si>
  <si>
    <t>Laiku ir pagal teisės aktų reikalavimus parengtų teritorijų planavimo dokumentų dalis (proc.)</t>
  </si>
  <si>
    <t>64/10</t>
  </si>
  <si>
    <t>64/20</t>
  </si>
  <si>
    <t>64/30</t>
  </si>
  <si>
    <t xml:space="preserve">KRSA valdomų ir tvarkomų informacinių sistemų skaičius / visuomenei atvertų duomenų rinkinių skaičius (kaupiamieji vienetai) </t>
  </si>
  <si>
    <t>78</t>
  </si>
  <si>
    <t>~3050</t>
  </si>
  <si>
    <t>5200</t>
  </si>
  <si>
    <t>7</t>
  </si>
  <si>
    <t xml:space="preserve">Prioritetinėms sporto šakoms skirtų savivaldybės biudžeto asignavimų nuo bendro sporto veikloms skirto finansavimo,  dalis (proc.) </t>
  </si>
  <si>
    <t>~30</t>
  </si>
  <si>
    <t>Savivaldybės biudžeto lėšų dalis tenkantis  Kėdainių ligoninės bei Kėdainių PSPC sveikatos programų finansavimui, (proc.)</t>
  </si>
  <si>
    <t>~6</t>
  </si>
  <si>
    <t xml:space="preserve">Pedagoginių darbuotojų, gyvenančių 10 ir daugiau kilometrų nuo darbo vietos, kuriems kompensuojamos kelionės išlaidos, dalis (proc.) </t>
  </si>
  <si>
    <t>Į dalyvaujamojo biudžeto iniciatyvas įsitraukusiųjų  mokyklų skaičius</t>
  </si>
  <si>
    <t>Neįgaliųjų ir senjorų fizinio aktyvumo veiklose, renginiuose, stovyklose dalyvaujančių unikalių dalyvių skaičiaus didėjimas (proc.)</t>
  </si>
  <si>
    <t>Atlikta numatytų pritaikymo darbų, proc. (bendras)</t>
  </si>
  <si>
    <t>Parengtos techninės dokumentacijos  skaičius</t>
  </si>
  <si>
    <t xml:space="preserve">Atlikta einamaisiais metais numatytų darbų, proc. / modernizuotų šilumos punktų proc. </t>
  </si>
  <si>
    <t xml:space="preserve">Atlikta einamaisiais metais numatytų ortopedijos-traumatologijos operacinių atnaujinimo darbų, proc. </t>
  </si>
  <si>
    <t>Asmenų, gaunančių socialines paslaugas, skaičius</t>
  </si>
  <si>
    <t xml:space="preserve">Stacionarių ir nestacionarių socialinių paslaugų teikimo pradžios terminas ne ilgesnis nei nurodytas  teisės aktuose </t>
  </si>
  <si>
    <t>Socialines paslaugas teikiančių įstaigų, socialinių būstų infrastruktūrinei gerovei skiriamų lėšų dalis, nuo bendrų išlaidų skiriamų rajono infrastruktūrai gerinti (visi šaltiniai), proc.</t>
  </si>
  <si>
    <t>Vidutinis apšvietimo įjungimo laikas mieste /  seniūnijose , val.</t>
  </si>
  <si>
    <t>Tikslingas finansavimas pagal poreikį reikalingiems atlikti darbams, ta pagal poreikį darbų, proc.</t>
  </si>
  <si>
    <t>Atnaujinamų seniūnijų pastatų, skaičius</t>
  </si>
  <si>
    <t>Parengtos techninės dokumentacijos, skaičius. / einamaisiais metais atliekamų projekte numatytų darbų proc.(bendras)</t>
  </si>
  <si>
    <t>Turistams siūlomų ekskursijų maršrutų  įvairovė, lankant miesto bei rajono istorinius, kultūros paveldo objektus, žymias vietas, skaičius</t>
  </si>
  <si>
    <t>Tarybos posėdžių, komitetų transliavimo dažnumas, viešumas ir prieinamumas visuomenei, proc.</t>
  </si>
  <si>
    <t>Vietos bendruomenės įsitraukimas (proc.) dalyvaujamojo biudžeto procese, nuo visų rajono gyventojų turinčių balsavimo teisę pagal Aprašą (nuo 6 metų)</t>
  </si>
  <si>
    <t>003-01-04 (T)</t>
  </si>
  <si>
    <t>Surinktų ir sutvarkytų mišrių komunalinių atliekų kiekio sumažėjimas, t (tonomis)/metus</t>
  </si>
  <si>
    <t>~30-40</t>
  </si>
  <si>
    <r>
      <t xml:space="preserve">3.1. lentelė. 2025-2027 M. </t>
    </r>
    <r>
      <rPr>
        <b/>
        <u/>
        <sz val="12"/>
        <color rgb="FF002060"/>
        <rFont val="Times New Roman"/>
        <family val="1"/>
      </rPr>
      <t>AKTYVIOS VISUOMENĖS UGDYMO</t>
    </r>
    <r>
      <rPr>
        <b/>
        <sz val="12"/>
        <color rgb="FF002060"/>
        <rFont val="Times New Roman"/>
        <family val="1"/>
      </rPr>
      <t xml:space="preserve"> PROGRAMOS (01) programų uždaviniai, priemonės bei jų stebėsenos rodikliai, asignavimai ir kitos lėšos (tūkst. Eur)</t>
    </r>
  </si>
  <si>
    <r>
      <t>3.2. lentelė. 2025–2027 M.</t>
    </r>
    <r>
      <rPr>
        <b/>
        <u/>
        <sz val="12"/>
        <color rgb="FF002060"/>
        <rFont val="Times New Roman"/>
        <family val="1"/>
      </rPr>
      <t xml:space="preserve"> SOCIALINĖS GEROVĖS UŽTIKRINIMO  </t>
    </r>
    <r>
      <rPr>
        <b/>
        <sz val="12"/>
        <color rgb="FF002060"/>
        <rFont val="Times New Roman"/>
        <family val="1"/>
      </rPr>
      <t>PROGRAMOS (02) programų uždaviniai, priemonės bei jų stebėsenos rodikliai, asignavimai ir kitos lėšos (tūkst. Eur)</t>
    </r>
  </si>
  <si>
    <r>
      <t xml:space="preserve">3.3. lentelė. 2025-2027 M. </t>
    </r>
    <r>
      <rPr>
        <b/>
        <u/>
        <sz val="12"/>
        <color rgb="FF002060"/>
        <rFont val="Times New Roman"/>
        <family val="1"/>
      </rPr>
      <t xml:space="preserve">DARNIOS APLINKOS IR INFRASTRUKTŪROS PLĖTROS PROGRAMOS (03) </t>
    </r>
    <r>
      <rPr>
        <b/>
        <sz val="12"/>
        <color rgb="FF002060"/>
        <rFont val="Times New Roman"/>
        <family val="1"/>
      </rPr>
      <t xml:space="preserve"> programų uždaviniai, priemonės bei jų stebėsenos rodikliai, asignavimai ir kitos lėšos (tūkst. Eur)</t>
    </r>
  </si>
  <si>
    <t xml:space="preserve">Kultūros veiklų dalyvių ir lankytojų (visose kultūros įstaigose) skaičius 1 tūkst. rajono gyventojų </t>
  </si>
  <si>
    <r>
      <t xml:space="preserve">3.4. lentelė. 2025-2027 M. </t>
    </r>
    <r>
      <rPr>
        <b/>
        <u/>
        <sz val="12"/>
        <color rgb="FF002060"/>
        <rFont val="Times New Roman"/>
        <family val="1"/>
      </rPr>
      <t>EKONOMINĖS PLĖTROS PROGRAMOS</t>
    </r>
    <r>
      <rPr>
        <b/>
        <sz val="12"/>
        <color rgb="FF002060"/>
        <rFont val="Times New Roman"/>
        <family val="1"/>
      </rPr>
      <t xml:space="preserve"> (04) programų uždaviniai, priemonės bei jų stebėsenos rodikliai, asignavimai ir kitos lėšos (tūkst. Eur)</t>
    </r>
  </si>
  <si>
    <t xml:space="preserve">3 .6. lentelė.  2025-2027 m. programų asignavimai ir kitos lėšos (tūkst. Eur) </t>
  </si>
  <si>
    <t>strateginio veiklos plano 1 priedas</t>
  </si>
  <si>
    <t xml:space="preserve">ne        trumpiau kaip 7 val. </t>
  </si>
  <si>
    <r>
      <t>3.5. lentelė. 2025-2027 M.</t>
    </r>
    <r>
      <rPr>
        <b/>
        <u/>
        <sz val="12"/>
        <color rgb="FF002060"/>
        <rFont val="Times New Roman"/>
        <family val="1"/>
      </rPr>
      <t xml:space="preserve"> SAVIVALDYBĖS VALDYMO TOBULINIMO PROGRAMOS</t>
    </r>
    <r>
      <rPr>
        <b/>
        <sz val="12"/>
        <color rgb="FF002060"/>
        <rFont val="Times New Roman"/>
        <family val="1"/>
      </rPr>
      <t xml:space="preserve"> (05)  programų uždaviniai, priemonės bei jų stebėsenos rodikliai, asignavimai ir kitos lėšos                     (tūkst. Eur)</t>
    </r>
  </si>
  <si>
    <t xml:space="preserve">Kėdainių rajono savivaldybės  2025-2027 m. </t>
  </si>
  <si>
    <t>IV SKYRIUS. 3 lentelė. 2025-2027 m. programų uždaviniai, priemonės bei jų stebėsenos rodikliai, asignavimai ir kitos lėšos (tūkst. Eur)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</si>
</sst>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L_t_-;\-* #,##0.00\ _L_t_-;_-* &quot;-&quot;??\ _L_t_-;_-@_-"/>
    <numFmt numFmtId="165" formatCode="0.0"/>
    <numFmt numFmtId="166" formatCode="#,##0.0"/>
  </numFmts>
  <fonts count="72" x14ac:knownFonts="1">
    <font>
      <sz val="10"/>
      <name val="Arial"/>
      <charset val="186"/>
    </font>
    <font>
      <sz val="10"/>
      <name val="Times New Roman"/>
      <family val="1"/>
      <charset val="186"/>
    </font>
    <font>
      <sz val="9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i/>
      <sz val="10"/>
      <name val="Times New Roman"/>
      <family val="1"/>
      <charset val="186"/>
    </font>
    <font>
      <sz val="10"/>
      <name val="Arial"/>
      <family val="2"/>
      <charset val="186"/>
    </font>
    <font>
      <b/>
      <sz val="11"/>
      <name val="Times New Roman"/>
      <family val="1"/>
      <charset val="186"/>
    </font>
    <font>
      <b/>
      <sz val="10"/>
      <name val="Times New Roman"/>
      <family val="1"/>
    </font>
    <font>
      <sz val="9"/>
      <name val="Times New Roman"/>
      <family val="1"/>
    </font>
    <font>
      <sz val="8"/>
      <name val="Arial"/>
      <family val="2"/>
      <charset val="186"/>
    </font>
    <font>
      <sz val="11"/>
      <name val="Times New Roman"/>
      <family val="1"/>
      <charset val="186"/>
    </font>
    <font>
      <sz val="10"/>
      <name val="Times New Roman"/>
      <family val="1"/>
    </font>
    <font>
      <b/>
      <sz val="12"/>
      <name val="Times New Roman"/>
      <family val="1"/>
    </font>
    <font>
      <b/>
      <sz val="11"/>
      <name val="Times New Roman"/>
      <family val="1"/>
    </font>
    <font>
      <i/>
      <sz val="10"/>
      <name val="Times New Roman"/>
      <family val="1"/>
    </font>
    <font>
      <sz val="9"/>
      <color theme="1"/>
      <name val="Times New Roman"/>
      <family val="1"/>
      <charset val="186"/>
    </font>
    <font>
      <sz val="12"/>
      <name val="Times New Roman"/>
      <family val="1"/>
    </font>
    <font>
      <sz val="10"/>
      <color rgb="FFFF0000"/>
      <name val="Times New Roman"/>
      <family val="1"/>
    </font>
    <font>
      <sz val="9"/>
      <color rgb="FFFF0000"/>
      <name val="Times New Roman"/>
      <family val="1"/>
      <charset val="186"/>
    </font>
    <font>
      <sz val="10"/>
      <color theme="1"/>
      <name val="Times New Roman"/>
      <family val="1"/>
    </font>
    <font>
      <sz val="10"/>
      <color theme="1"/>
      <name val="Times New Roman"/>
      <family val="1"/>
      <charset val="186"/>
    </font>
    <font>
      <b/>
      <sz val="10"/>
      <color theme="1"/>
      <name val="Times New Roman"/>
      <family val="1"/>
    </font>
    <font>
      <b/>
      <sz val="12"/>
      <color theme="1"/>
      <name val="Times New Roman"/>
      <family val="1"/>
    </font>
    <font>
      <sz val="10"/>
      <color rgb="FF0070C0"/>
      <name val="Times New Roman"/>
      <family val="1"/>
    </font>
    <font>
      <i/>
      <sz val="11"/>
      <name val="Times New Roman"/>
      <family val="1"/>
    </font>
    <font>
      <sz val="11"/>
      <name val="Times New Roman"/>
      <family val="1"/>
    </font>
    <font>
      <sz val="9"/>
      <color theme="1"/>
      <name val="Times New Roman"/>
      <family val="1"/>
    </font>
    <font>
      <sz val="10"/>
      <name val="Arial"/>
      <family val="2"/>
    </font>
    <font>
      <b/>
      <sz val="10.5"/>
      <name val="Times New Roman"/>
      <family val="1"/>
    </font>
    <font>
      <sz val="10"/>
      <color theme="0"/>
      <name val="Times New Roman"/>
      <family val="1"/>
    </font>
    <font>
      <i/>
      <sz val="11"/>
      <color rgb="FF0070C0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b/>
      <i/>
      <sz val="14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u/>
      <sz val="10"/>
      <color theme="1"/>
      <name val="Times New Roman"/>
      <family val="1"/>
    </font>
    <font>
      <b/>
      <sz val="10"/>
      <color theme="1"/>
      <name val="Times New Roman"/>
      <family val="1"/>
      <charset val="186"/>
    </font>
    <font>
      <sz val="11"/>
      <color rgb="FFFF0000"/>
      <name val="Times New Roman"/>
      <family val="1"/>
      <charset val="186"/>
    </font>
    <font>
      <sz val="12"/>
      <color rgb="FF0070C0"/>
      <name val="Times New Roman"/>
      <family val="1"/>
    </font>
    <font>
      <sz val="10"/>
      <color rgb="FF009900"/>
      <name val="Times New Roman"/>
      <family val="1"/>
    </font>
    <font>
      <sz val="9"/>
      <color rgb="FF00B050"/>
      <name val="Times New Roman"/>
      <family val="1"/>
    </font>
    <font>
      <u/>
      <sz val="9"/>
      <name val="Times New Roman"/>
      <family val="1"/>
    </font>
    <font>
      <i/>
      <sz val="10"/>
      <color theme="1"/>
      <name val="Times New Roman"/>
      <family val="1"/>
    </font>
    <font>
      <sz val="10"/>
      <color rgb="FF7030A0"/>
      <name val="Times New Roman"/>
      <family val="1"/>
    </font>
    <font>
      <sz val="9"/>
      <color rgb="FF7030A0"/>
      <name val="Times New Roman"/>
      <family val="1"/>
    </font>
    <font>
      <sz val="11"/>
      <name val="Arial"/>
      <family val="2"/>
      <charset val="186"/>
    </font>
    <font>
      <i/>
      <sz val="11"/>
      <name val="Times New Roman"/>
      <family val="1"/>
      <charset val="186"/>
    </font>
    <font>
      <sz val="10"/>
      <color theme="0"/>
      <name val="Times New Roman"/>
      <family val="1"/>
      <charset val="186"/>
    </font>
    <font>
      <sz val="10"/>
      <color rgb="FF002060"/>
      <name val="Times New Roman"/>
      <family val="1"/>
    </font>
    <font>
      <b/>
      <sz val="11"/>
      <color rgb="FF002060"/>
      <name val="Times New Roman"/>
      <family val="1"/>
    </font>
    <font>
      <b/>
      <sz val="11"/>
      <color theme="3" tint="-0.249977111117893"/>
      <name val="Times New Roman"/>
      <family val="1"/>
    </font>
    <font>
      <sz val="10"/>
      <color theme="3" tint="-0.249977111117893"/>
      <name val="Times New Roman"/>
      <family val="1"/>
    </font>
    <font>
      <sz val="11"/>
      <color rgb="FF002060"/>
      <name val="Times New Roman"/>
      <family val="1"/>
    </font>
    <font>
      <b/>
      <sz val="10"/>
      <color rgb="FF002060"/>
      <name val="Times New Roman"/>
      <family val="1"/>
    </font>
    <font>
      <sz val="9"/>
      <color rgb="FF002060"/>
      <name val="Times New Roman"/>
      <family val="1"/>
    </font>
    <font>
      <b/>
      <sz val="10"/>
      <color rgb="FF002060"/>
      <name val="Times New Roman"/>
      <family val="1"/>
      <charset val="186"/>
    </font>
    <font>
      <b/>
      <sz val="10"/>
      <color rgb="FF002060"/>
      <name val="Arial"/>
      <family val="2"/>
      <charset val="186"/>
    </font>
    <font>
      <sz val="9"/>
      <color rgb="FF002060"/>
      <name val="Times New Roman"/>
      <family val="1"/>
      <charset val="186"/>
    </font>
    <font>
      <b/>
      <sz val="12"/>
      <color rgb="FF002060"/>
      <name val="Times New Roman"/>
      <family val="1"/>
    </font>
    <font>
      <b/>
      <sz val="9"/>
      <color rgb="FF002060"/>
      <name val="Times New Roman"/>
      <family val="1"/>
    </font>
    <font>
      <b/>
      <sz val="11"/>
      <color rgb="FF002060"/>
      <name val="Times New Roman"/>
      <family val="1"/>
      <charset val="186"/>
    </font>
    <font>
      <sz val="10"/>
      <color rgb="FF002060"/>
      <name val="Arial"/>
      <family val="2"/>
      <charset val="186"/>
    </font>
    <font>
      <sz val="9"/>
      <color rgb="FFFF0000"/>
      <name val="Times New Roman"/>
      <family val="1"/>
    </font>
    <font>
      <b/>
      <sz val="14"/>
      <color rgb="FF002060"/>
      <name val="Times New Roman"/>
      <family val="1"/>
    </font>
    <font>
      <b/>
      <u/>
      <sz val="12"/>
      <color rgb="FF002060"/>
      <name val="Times New Roman"/>
      <family val="1"/>
    </font>
    <font>
      <b/>
      <sz val="12"/>
      <color rgb="FF002060"/>
      <name val="Times New Roman"/>
      <family val="1"/>
      <charset val="186"/>
    </font>
    <font>
      <sz val="11"/>
      <color rgb="FF002060"/>
      <name val="Times New Roman"/>
      <family val="1"/>
      <charset val="186"/>
    </font>
    <font>
      <sz val="11"/>
      <color rgb="FF002060"/>
      <name val="Arial"/>
      <family val="2"/>
      <charset val="186"/>
    </font>
    <font>
      <i/>
      <sz val="10"/>
      <name val="Arial"/>
      <family val="2"/>
      <charset val="186"/>
    </font>
    <font>
      <i/>
      <sz val="10"/>
      <color theme="1"/>
      <name val="Times New Roman"/>
      <family val="1"/>
      <charset val="186"/>
    </font>
  </fonts>
  <fills count="2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rgb="FFFFFF00"/>
        <bgColor indexed="64"/>
      </patternFill>
    </fill>
    <fill>
      <patternFill patternType="solid">
        <fgColor theme="0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CC"/>
        <bgColor indexed="9"/>
      </patternFill>
    </fill>
    <fill>
      <patternFill patternType="solid">
        <fgColor theme="8" tint="0.59999389629810485"/>
        <bgColor indexed="34"/>
      </patternFill>
    </fill>
    <fill>
      <patternFill patternType="solid">
        <fgColor theme="8" tint="0.59999389629810485"/>
        <bgColor indexed="26"/>
      </patternFill>
    </fill>
    <fill>
      <patternFill patternType="solid">
        <fgColor theme="0"/>
        <bgColor indexed="34"/>
      </patternFill>
    </fill>
    <fill>
      <patternFill patternType="solid">
        <fgColor theme="0"/>
        <bgColor indexed="9"/>
      </patternFill>
    </fill>
    <fill>
      <patternFill patternType="solid">
        <fgColor theme="0"/>
        <bgColor theme="0"/>
      </patternFill>
    </fill>
    <fill>
      <patternFill patternType="solid">
        <fgColor theme="8" tint="0.59999389629810485"/>
        <bgColor theme="0"/>
      </patternFill>
    </fill>
    <fill>
      <patternFill patternType="solid">
        <fgColor theme="0"/>
        <bgColor rgb="FFB6DDE8"/>
      </patternFill>
    </fill>
    <fill>
      <patternFill patternType="solid">
        <fgColor rgb="FFFFFFFF"/>
        <bgColor indexed="64"/>
      </patternFill>
    </fill>
    <fill>
      <patternFill patternType="solid">
        <fgColor theme="8" tint="0.7999816888943144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3">
    <xf numFmtId="0" fontId="0" fillId="0" borderId="0"/>
    <xf numFmtId="0" fontId="6" fillId="0" borderId="0"/>
    <xf numFmtId="0" fontId="1" fillId="0" borderId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0" fontId="1" fillId="0" borderId="0"/>
    <xf numFmtId="0" fontId="6" fillId="0" borderId="0"/>
    <xf numFmtId="0" fontId="1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28" fillId="0" borderId="0"/>
    <xf numFmtId="0" fontId="1" fillId="0" borderId="0"/>
  </cellStyleXfs>
  <cellXfs count="939">
    <xf numFmtId="0" fontId="0" fillId="0" borderId="0" xfId="0"/>
    <xf numFmtId="0" fontId="6" fillId="0" borderId="0" xfId="0" applyFont="1"/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vertical="top" wrapText="1"/>
    </xf>
    <xf numFmtId="0" fontId="9" fillId="0" borderId="0" xfId="0" applyFont="1" applyAlignment="1">
      <alignment wrapText="1"/>
    </xf>
    <xf numFmtId="0" fontId="6" fillId="2" borderId="0" xfId="0" applyFont="1" applyFill="1"/>
    <xf numFmtId="0" fontId="6" fillId="0" borderId="0" xfId="0" applyFont="1" applyAlignment="1">
      <alignment horizontal="left"/>
    </xf>
    <xf numFmtId="49" fontId="1" fillId="2" borderId="1" xfId="0" applyNumberFormat="1" applyFont="1" applyFill="1" applyBorder="1" applyAlignment="1">
      <alignment horizontal="left" vertical="top" wrapText="1"/>
    </xf>
    <xf numFmtId="165" fontId="1" fillId="2" borderId="1" xfId="0" applyNumberFormat="1" applyFont="1" applyFill="1" applyBorder="1" applyAlignment="1">
      <alignment horizontal="left" vertical="top" wrapText="1"/>
    </xf>
    <xf numFmtId="0" fontId="1" fillId="0" borderId="0" xfId="0" applyFont="1" applyAlignment="1">
      <alignment vertical="top" wrapText="1"/>
    </xf>
    <xf numFmtId="166" fontId="12" fillId="4" borderId="1" xfId="0" applyNumberFormat="1" applyFont="1" applyFill="1" applyBorder="1" applyAlignment="1">
      <alignment vertical="top" wrapText="1"/>
    </xf>
    <xf numFmtId="0" fontId="4" fillId="4" borderId="0" xfId="6" applyFont="1" applyFill="1" applyAlignment="1">
      <alignment horizontal="center"/>
    </xf>
    <xf numFmtId="0" fontId="12" fillId="0" borderId="0" xfId="0" applyFont="1" applyAlignment="1">
      <alignment vertical="top" wrapText="1"/>
    </xf>
    <xf numFmtId="166" fontId="12" fillId="4" borderId="1" xfId="0" applyNumberFormat="1" applyFont="1" applyFill="1" applyBorder="1" applyAlignment="1">
      <alignment horizontal="right" vertical="top" wrapText="1"/>
    </xf>
    <xf numFmtId="0" fontId="4" fillId="4" borderId="0" xfId="6" applyFont="1" applyFill="1" applyAlignment="1">
      <alignment horizontal="left"/>
    </xf>
    <xf numFmtId="0" fontId="8" fillId="0" borderId="0" xfId="0" applyFont="1" applyAlignment="1">
      <alignment vertical="top" wrapText="1"/>
    </xf>
    <xf numFmtId="0" fontId="12" fillId="0" borderId="0" xfId="0" applyFont="1" applyAlignment="1">
      <alignment horizontal="center" vertical="top" wrapText="1"/>
    </xf>
    <xf numFmtId="0" fontId="12" fillId="0" borderId="0" xfId="0" applyFont="1"/>
    <xf numFmtId="166" fontId="12" fillId="4" borderId="1" xfId="0" applyNumberFormat="1" applyFont="1" applyFill="1" applyBorder="1" applyAlignment="1">
      <alignment vertical="top"/>
    </xf>
    <xf numFmtId="166" fontId="12" fillId="4" borderId="1" xfId="4" applyNumberFormat="1" applyFont="1" applyFill="1" applyBorder="1" applyAlignment="1">
      <alignment vertical="top" wrapText="1"/>
    </xf>
    <xf numFmtId="0" fontId="12" fillId="0" borderId="1" xfId="4" applyFont="1" applyBorder="1" applyAlignment="1">
      <alignment horizontal="center" vertical="top" wrapText="1"/>
    </xf>
    <xf numFmtId="0" fontId="1" fillId="4" borderId="1" xfId="0" applyFont="1" applyFill="1" applyBorder="1" applyAlignment="1">
      <alignment vertical="top" wrapText="1"/>
    </xf>
    <xf numFmtId="0" fontId="12" fillId="0" borderId="0" xfId="0" applyFont="1" applyAlignment="1">
      <alignment wrapText="1"/>
    </xf>
    <xf numFmtId="0" fontId="1" fillId="0" borderId="0" xfId="0" applyFont="1" applyAlignment="1">
      <alignment horizontal="center" vertical="top" wrapText="1"/>
    </xf>
    <xf numFmtId="49" fontId="12" fillId="0" borderId="1" xfId="0" applyNumberFormat="1" applyFont="1" applyBorder="1" applyAlignment="1">
      <alignment horizontal="left" vertical="top" wrapText="1"/>
    </xf>
    <xf numFmtId="49" fontId="12" fillId="0" borderId="1" xfId="0" applyNumberFormat="1" applyFont="1" applyBorder="1" applyAlignment="1">
      <alignment vertical="top" wrapText="1"/>
    </xf>
    <xf numFmtId="0" fontId="12" fillId="4" borderId="1" xfId="4" applyFont="1" applyFill="1" applyBorder="1" applyAlignment="1">
      <alignment vertical="top" wrapText="1"/>
    </xf>
    <xf numFmtId="165" fontId="1" fillId="4" borderId="1" xfId="0" applyNumberFormat="1" applyFont="1" applyFill="1" applyBorder="1" applyAlignment="1">
      <alignment horizontal="left" vertical="top" wrapText="1"/>
    </xf>
    <xf numFmtId="49" fontId="1" fillId="0" borderId="1" xfId="0" applyNumberFormat="1" applyFont="1" applyBorder="1" applyAlignment="1">
      <alignment horizontal="left" vertical="top" wrapText="1"/>
    </xf>
    <xf numFmtId="0" fontId="1" fillId="0" borderId="1" xfId="0" applyFont="1" applyBorder="1" applyAlignment="1">
      <alignment vertical="top" wrapText="1"/>
    </xf>
    <xf numFmtId="0" fontId="12" fillId="4" borderId="1" xfId="0" applyFont="1" applyFill="1" applyBorder="1" applyAlignment="1">
      <alignment vertical="top" wrapText="1"/>
    </xf>
    <xf numFmtId="0" fontId="12" fillId="4" borderId="1" xfId="0" applyFont="1" applyFill="1" applyBorder="1" applyAlignment="1">
      <alignment horizontal="center" vertical="top" wrapText="1"/>
    </xf>
    <xf numFmtId="0" fontId="16" fillId="0" borderId="0" xfId="0" applyFont="1" applyAlignment="1">
      <alignment wrapText="1"/>
    </xf>
    <xf numFmtId="0" fontId="16" fillId="4" borderId="0" xfId="0" applyFont="1" applyFill="1" applyAlignment="1">
      <alignment wrapText="1"/>
    </xf>
    <xf numFmtId="0" fontId="16" fillId="0" borderId="0" xfId="0" applyFont="1" applyAlignment="1">
      <alignment horizontal="left" vertical="top" wrapText="1"/>
    </xf>
    <xf numFmtId="0" fontId="19" fillId="0" borderId="0" xfId="0" applyFont="1" applyAlignment="1">
      <alignment horizontal="left" vertical="top" wrapText="1"/>
    </xf>
    <xf numFmtId="0" fontId="18" fillId="0" borderId="0" xfId="0" applyFont="1"/>
    <xf numFmtId="0" fontId="1" fillId="4" borderId="4" xfId="0" applyFont="1" applyFill="1" applyBorder="1" applyAlignment="1">
      <alignment horizontal="left" vertical="top" wrapText="1"/>
    </xf>
    <xf numFmtId="0" fontId="1" fillId="4" borderId="1" xfId="0" applyFont="1" applyFill="1" applyBorder="1" applyAlignment="1">
      <alignment horizontal="left" vertical="top" wrapText="1"/>
    </xf>
    <xf numFmtId="166" fontId="1" fillId="4" borderId="1" xfId="0" applyNumberFormat="1" applyFont="1" applyFill="1" applyBorder="1" applyAlignment="1">
      <alignment horizontal="right" vertical="top" wrapText="1"/>
    </xf>
    <xf numFmtId="49" fontId="1" fillId="4" borderId="1" xfId="0" applyNumberFormat="1" applyFont="1" applyFill="1" applyBorder="1" applyAlignment="1">
      <alignment vertical="top" wrapText="1"/>
    </xf>
    <xf numFmtId="49" fontId="1" fillId="4" borderId="1" xfId="0" applyNumberFormat="1" applyFont="1" applyFill="1" applyBorder="1" applyAlignment="1">
      <alignment horizontal="left" vertical="top" wrapText="1"/>
    </xf>
    <xf numFmtId="0" fontId="12" fillId="4" borderId="1" xfId="0" applyFont="1" applyFill="1" applyBorder="1" applyAlignment="1">
      <alignment horizontal="left" vertical="top" wrapText="1"/>
    </xf>
    <xf numFmtId="0" fontId="12" fillId="4" borderId="2" xfId="0" applyFont="1" applyFill="1" applyBorder="1" applyAlignment="1">
      <alignment horizontal="left" vertical="top" wrapText="1"/>
    </xf>
    <xf numFmtId="49" fontId="12" fillId="4" borderId="1" xfId="0" applyNumberFormat="1" applyFont="1" applyFill="1" applyBorder="1" applyAlignment="1">
      <alignment horizontal="left" vertical="top" wrapText="1"/>
    </xf>
    <xf numFmtId="49" fontId="12" fillId="4" borderId="1" xfId="0" applyNumberFormat="1" applyFont="1" applyFill="1" applyBorder="1" applyAlignment="1">
      <alignment vertical="top" wrapText="1"/>
    </xf>
    <xf numFmtId="49" fontId="1" fillId="0" borderId="1" xfId="0" applyNumberFormat="1" applyFont="1" applyBorder="1" applyAlignment="1">
      <alignment vertical="top" wrapText="1"/>
    </xf>
    <xf numFmtId="0" fontId="12" fillId="0" borderId="1" xfId="0" applyFont="1" applyBorder="1" applyAlignment="1">
      <alignment horizontal="left" vertical="top" wrapText="1"/>
    </xf>
    <xf numFmtId="0" fontId="12" fillId="0" borderId="1" xfId="0" applyFont="1" applyBorder="1" applyAlignment="1">
      <alignment vertical="top" wrapText="1"/>
    </xf>
    <xf numFmtId="0" fontId="12" fillId="0" borderId="1" xfId="4" applyFont="1" applyBorder="1" applyAlignment="1">
      <alignment vertical="top" wrapText="1"/>
    </xf>
    <xf numFmtId="49" fontId="12" fillId="0" borderId="0" xfId="0" applyNumberFormat="1" applyFont="1" applyAlignment="1">
      <alignment vertical="top" wrapText="1"/>
    </xf>
    <xf numFmtId="49" fontId="12" fillId="0" borderId="0" xfId="0" applyNumberFormat="1" applyFont="1" applyAlignment="1">
      <alignment horizontal="left" vertical="top" wrapText="1"/>
    </xf>
    <xf numFmtId="166" fontId="12" fillId="4" borderId="1" xfId="0" applyNumberFormat="1" applyFont="1" applyFill="1" applyBorder="1" applyAlignment="1">
      <alignment horizontal="right" vertical="top"/>
    </xf>
    <xf numFmtId="49" fontId="8" fillId="0" borderId="0" xfId="0" applyNumberFormat="1" applyFont="1" applyAlignment="1">
      <alignment horizontal="center" vertical="top"/>
    </xf>
    <xf numFmtId="0" fontId="12" fillId="4" borderId="1" xfId="4" applyFont="1" applyFill="1" applyBorder="1" applyAlignment="1">
      <alignment horizontal="left" vertical="top" wrapText="1"/>
    </xf>
    <xf numFmtId="0" fontId="12" fillId="4" borderId="1" xfId="4" applyFont="1" applyFill="1" applyBorder="1" applyAlignment="1">
      <alignment horizontal="center" vertical="top" wrapText="1"/>
    </xf>
    <xf numFmtId="0" fontId="1" fillId="0" borderId="1" xfId="6" applyBorder="1" applyAlignment="1">
      <alignment horizontal="left" vertical="top" wrapText="1"/>
    </xf>
    <xf numFmtId="49" fontId="1" fillId="0" borderId="1" xfId="6" applyNumberFormat="1" applyBorder="1" applyAlignment="1">
      <alignment horizontal="left" vertical="top" wrapText="1"/>
    </xf>
    <xf numFmtId="49" fontId="1" fillId="4" borderId="1" xfId="6" applyNumberFormat="1" applyFill="1" applyBorder="1" applyAlignment="1">
      <alignment horizontal="left" vertical="top" wrapText="1"/>
    </xf>
    <xf numFmtId="49" fontId="12" fillId="0" borderId="2" xfId="0" applyNumberFormat="1" applyFont="1" applyBorder="1" applyAlignment="1">
      <alignment horizontal="left" vertical="top" wrapText="1"/>
    </xf>
    <xf numFmtId="0" fontId="12" fillId="4" borderId="2" xfId="4" applyFont="1" applyFill="1" applyBorder="1" applyAlignment="1">
      <alignment horizontal="center" vertical="top" wrapText="1"/>
    </xf>
    <xf numFmtId="49" fontId="20" fillId="0" borderId="1" xfId="0" applyNumberFormat="1" applyFont="1" applyBorder="1" applyAlignment="1">
      <alignment vertical="top" wrapText="1"/>
    </xf>
    <xf numFmtId="49" fontId="20" fillId="0" borderId="1" xfId="0" applyNumberFormat="1" applyFont="1" applyBorder="1" applyAlignment="1">
      <alignment horizontal="left" vertical="top" wrapText="1"/>
    </xf>
    <xf numFmtId="166" fontId="20" fillId="4" borderId="1" xfId="0" applyNumberFormat="1" applyFont="1" applyFill="1" applyBorder="1" applyAlignment="1">
      <alignment horizontal="right" vertical="top" wrapText="1"/>
    </xf>
    <xf numFmtId="49" fontId="2" fillId="4" borderId="1" xfId="0" applyNumberFormat="1" applyFont="1" applyFill="1" applyBorder="1" applyAlignment="1">
      <alignment vertical="top" wrapText="1"/>
    </xf>
    <xf numFmtId="49" fontId="2" fillId="0" borderId="1" xfId="0" applyNumberFormat="1" applyFont="1" applyBorder="1" applyAlignment="1">
      <alignment vertical="top" wrapText="1"/>
    </xf>
    <xf numFmtId="165" fontId="1" fillId="0" borderId="1" xfId="0" applyNumberFormat="1" applyFont="1" applyBorder="1" applyAlignment="1">
      <alignment horizontal="left" vertical="top" wrapText="1"/>
    </xf>
    <xf numFmtId="165" fontId="2" fillId="4" borderId="1" xfId="0" applyNumberFormat="1" applyFont="1" applyFill="1" applyBorder="1" applyAlignment="1">
      <alignment horizontal="left" vertical="top" wrapText="1"/>
    </xf>
    <xf numFmtId="49" fontId="20" fillId="4" borderId="1" xfId="0" applyNumberFormat="1" applyFont="1" applyFill="1" applyBorder="1" applyAlignment="1">
      <alignment vertical="top" wrapText="1"/>
    </xf>
    <xf numFmtId="0" fontId="20" fillId="0" borderId="0" xfId="0" applyFont="1" applyAlignment="1">
      <alignment vertical="top" wrapText="1"/>
    </xf>
    <xf numFmtId="0" fontId="22" fillId="0" borderId="0" xfId="0" applyFont="1" applyAlignment="1">
      <alignment horizontal="center" vertical="top"/>
    </xf>
    <xf numFmtId="0" fontId="20" fillId="0" borderId="2" xfId="0" applyFont="1" applyBorder="1" applyAlignment="1">
      <alignment horizontal="left" vertical="top" wrapText="1"/>
    </xf>
    <xf numFmtId="0" fontId="20" fillId="4" borderId="1" xfId="0" applyFont="1" applyFill="1" applyBorder="1" applyAlignment="1">
      <alignment vertical="top" wrapText="1"/>
    </xf>
    <xf numFmtId="0" fontId="20" fillId="4" borderId="1" xfId="0" applyFont="1" applyFill="1" applyBorder="1" applyAlignment="1">
      <alignment horizontal="left" vertical="top" wrapText="1"/>
    </xf>
    <xf numFmtId="0" fontId="20" fillId="0" borderId="1" xfId="0" applyFont="1" applyBorder="1" applyAlignment="1">
      <alignment vertical="top" wrapText="1"/>
    </xf>
    <xf numFmtId="166" fontId="20" fillId="4" borderId="1" xfId="0" applyNumberFormat="1" applyFont="1" applyFill="1" applyBorder="1" applyAlignment="1">
      <alignment vertical="top" wrapText="1"/>
    </xf>
    <xf numFmtId="0" fontId="20" fillId="0" borderId="1" xfId="0" applyFont="1" applyBorder="1" applyAlignment="1">
      <alignment horizontal="left" vertical="top" wrapText="1"/>
    </xf>
    <xf numFmtId="49" fontId="20" fillId="4" borderId="1" xfId="0" applyNumberFormat="1" applyFont="1" applyFill="1" applyBorder="1" applyAlignment="1">
      <alignment horizontal="left" vertical="top" wrapText="1"/>
    </xf>
    <xf numFmtId="49" fontId="20" fillId="4" borderId="2" xfId="0" applyNumberFormat="1" applyFont="1" applyFill="1" applyBorder="1" applyAlignment="1">
      <alignment horizontal="left" vertical="top" wrapText="1"/>
    </xf>
    <xf numFmtId="0" fontId="20" fillId="0" borderId="0" xfId="0" applyFont="1"/>
    <xf numFmtId="49" fontId="20" fillId="0" borderId="0" xfId="0" applyNumberFormat="1" applyFont="1" applyAlignment="1">
      <alignment horizontal="center"/>
    </xf>
    <xf numFmtId="0" fontId="22" fillId="0" borderId="0" xfId="0" applyFont="1" applyAlignment="1">
      <alignment horizontal="center"/>
    </xf>
    <xf numFmtId="0" fontId="12" fillId="4" borderId="0" xfId="0" applyFont="1" applyFill="1" applyAlignment="1">
      <alignment horizontal="left"/>
    </xf>
    <xf numFmtId="0" fontId="18" fillId="0" borderId="0" xfId="0" applyFont="1" applyAlignment="1">
      <alignment vertical="top" wrapText="1"/>
    </xf>
    <xf numFmtId="0" fontId="12" fillId="4" borderId="0" xfId="0" applyFont="1" applyFill="1" applyAlignment="1">
      <alignment horizontal="right"/>
    </xf>
    <xf numFmtId="0" fontId="12" fillId="2" borderId="0" xfId="0" applyFont="1" applyFill="1"/>
    <xf numFmtId="49" fontId="12" fillId="4" borderId="2" xfId="0" applyNumberFormat="1" applyFont="1" applyFill="1" applyBorder="1" applyAlignment="1">
      <alignment horizontal="left" vertical="top" wrapText="1"/>
    </xf>
    <xf numFmtId="49" fontId="4" fillId="4" borderId="0" xfId="6" applyNumberFormat="1" applyFont="1" applyFill="1" applyAlignment="1">
      <alignment horizontal="left"/>
    </xf>
    <xf numFmtId="49" fontId="12" fillId="4" borderId="4" xfId="0" applyNumberFormat="1" applyFont="1" applyFill="1" applyBorder="1" applyAlignment="1">
      <alignment horizontal="left" vertical="top" wrapText="1"/>
    </xf>
    <xf numFmtId="49" fontId="12" fillId="0" borderId="4" xfId="0" applyNumberFormat="1" applyFont="1" applyBorder="1" applyAlignment="1">
      <alignment horizontal="left" vertical="top" wrapText="1"/>
    </xf>
    <xf numFmtId="49" fontId="20" fillId="0" borderId="5" xfId="0" applyNumberFormat="1" applyFont="1" applyBorder="1" applyAlignment="1">
      <alignment horizontal="left" vertical="top" wrapText="1"/>
    </xf>
    <xf numFmtId="0" fontId="1" fillId="0" borderId="1" xfId="4" applyFont="1" applyBorder="1" applyAlignment="1">
      <alignment vertical="top" wrapText="1"/>
    </xf>
    <xf numFmtId="0" fontId="1" fillId="4" borderId="1" xfId="4" applyFont="1" applyFill="1" applyBorder="1" applyAlignment="1">
      <alignment vertical="top" wrapText="1"/>
    </xf>
    <xf numFmtId="0" fontId="11" fillId="0" borderId="1" xfId="4" applyFont="1" applyBorder="1" applyAlignment="1">
      <alignment vertical="top" wrapText="1"/>
    </xf>
    <xf numFmtId="0" fontId="26" fillId="4" borderId="1" xfId="4" applyFont="1" applyFill="1" applyBorder="1" applyAlignment="1">
      <alignment vertical="top" wrapText="1"/>
    </xf>
    <xf numFmtId="0" fontId="8" fillId="9" borderId="1" xfId="4" applyFont="1" applyFill="1" applyBorder="1" applyAlignment="1">
      <alignment vertical="top" wrapText="1"/>
    </xf>
    <xf numFmtId="0" fontId="14" fillId="9" borderId="1" xfId="4" applyFont="1" applyFill="1" applyBorder="1" applyAlignment="1">
      <alignment vertical="top" wrapText="1"/>
    </xf>
    <xf numFmtId="0" fontId="8" fillId="10" borderId="1" xfId="4" applyFont="1" applyFill="1" applyBorder="1" applyAlignment="1">
      <alignment vertical="top" wrapText="1"/>
    </xf>
    <xf numFmtId="0" fontId="14" fillId="10" borderId="1" xfId="4" applyFont="1" applyFill="1" applyBorder="1" applyAlignment="1">
      <alignment vertical="top" wrapText="1"/>
    </xf>
    <xf numFmtId="0" fontId="25" fillId="0" borderId="1" xfId="4" applyFont="1" applyBorder="1" applyAlignment="1">
      <alignment vertical="top" wrapText="1"/>
    </xf>
    <xf numFmtId="166" fontId="8" fillId="9" borderId="1" xfId="4" applyNumberFormat="1" applyFont="1" applyFill="1" applyBorder="1" applyAlignment="1">
      <alignment vertical="top" wrapText="1"/>
    </xf>
    <xf numFmtId="4" fontId="12" fillId="4" borderId="1" xfId="4" applyNumberFormat="1" applyFont="1" applyFill="1" applyBorder="1" applyAlignment="1">
      <alignment vertical="top" wrapText="1"/>
    </xf>
    <xf numFmtId="0" fontId="13" fillId="10" borderId="1" xfId="4" applyFont="1" applyFill="1" applyBorder="1" applyAlignment="1">
      <alignment vertical="top" wrapText="1"/>
    </xf>
    <xf numFmtId="0" fontId="7" fillId="11" borderId="1" xfId="4" applyFont="1" applyFill="1" applyBorder="1" applyAlignment="1">
      <alignment vertical="top" wrapText="1"/>
    </xf>
    <xf numFmtId="0" fontId="4" fillId="9" borderId="1" xfId="4" applyFont="1" applyFill="1" applyBorder="1" applyAlignment="1">
      <alignment vertical="top" wrapText="1"/>
    </xf>
    <xf numFmtId="166" fontId="13" fillId="10" borderId="1" xfId="4" applyNumberFormat="1" applyFont="1" applyFill="1" applyBorder="1" applyAlignment="1">
      <alignment vertical="top" wrapText="1"/>
    </xf>
    <xf numFmtId="49" fontId="8" fillId="9" borderId="8" xfId="0" applyNumberFormat="1" applyFont="1" applyFill="1" applyBorder="1" applyAlignment="1">
      <alignment vertical="center" wrapText="1"/>
    </xf>
    <xf numFmtId="49" fontId="8" fillId="9" borderId="14" xfId="0" applyNumberFormat="1" applyFont="1" applyFill="1" applyBorder="1" applyAlignment="1">
      <alignment vertical="center" wrapText="1"/>
    </xf>
    <xf numFmtId="0" fontId="15" fillId="0" borderId="1" xfId="4" applyFont="1" applyBorder="1" applyAlignment="1">
      <alignment vertical="top" wrapText="1"/>
    </xf>
    <xf numFmtId="0" fontId="15" fillId="4" borderId="1" xfId="4" applyFont="1" applyFill="1" applyBorder="1" applyAlignment="1">
      <alignment vertical="top" wrapText="1"/>
    </xf>
    <xf numFmtId="0" fontId="26" fillId="0" borderId="1" xfId="4" applyFont="1" applyBorder="1" applyAlignment="1">
      <alignment vertical="top" wrapText="1"/>
    </xf>
    <xf numFmtId="166" fontId="26" fillId="4" borderId="1" xfId="4" applyNumberFormat="1" applyFont="1" applyFill="1" applyBorder="1" applyAlignment="1">
      <alignment vertical="top" wrapText="1"/>
    </xf>
    <xf numFmtId="49" fontId="8" fillId="9" borderId="7" xfId="0" applyNumberFormat="1" applyFont="1" applyFill="1" applyBorder="1" applyAlignment="1">
      <alignment vertical="center" wrapText="1"/>
    </xf>
    <xf numFmtId="0" fontId="4" fillId="10" borderId="1" xfId="4" applyFont="1" applyFill="1" applyBorder="1" applyAlignment="1">
      <alignment vertical="top" wrapText="1"/>
    </xf>
    <xf numFmtId="0" fontId="12" fillId="0" borderId="0" xfId="0" applyFont="1" applyAlignment="1">
      <alignment horizontal="left" vertical="top" wrapText="1"/>
    </xf>
    <xf numFmtId="0" fontId="14" fillId="11" borderId="1" xfId="4" applyFont="1" applyFill="1" applyBorder="1" applyAlignment="1">
      <alignment vertical="top" wrapText="1"/>
    </xf>
    <xf numFmtId="166" fontId="14" fillId="10" borderId="1" xfId="4" applyNumberFormat="1" applyFont="1" applyFill="1" applyBorder="1" applyAlignment="1">
      <alignment vertical="top" wrapText="1"/>
    </xf>
    <xf numFmtId="0" fontId="26" fillId="2" borderId="0" xfId="0" applyFont="1" applyFill="1"/>
    <xf numFmtId="166" fontId="14" fillId="9" borderId="1" xfId="4" applyNumberFormat="1" applyFont="1" applyFill="1" applyBorder="1" applyAlignment="1">
      <alignment vertical="top" wrapText="1"/>
    </xf>
    <xf numFmtId="0" fontId="29" fillId="9" borderId="1" xfId="4" applyFont="1" applyFill="1" applyBorder="1" applyAlignment="1">
      <alignment vertical="top" wrapText="1"/>
    </xf>
    <xf numFmtId="0" fontId="12" fillId="0" borderId="2" xfId="0" applyFont="1" applyBorder="1" applyAlignment="1">
      <alignment horizontal="left" vertical="top" wrapText="1"/>
    </xf>
    <xf numFmtId="166" fontId="12" fillId="0" borderId="1" xfId="4" applyNumberFormat="1" applyFont="1" applyBorder="1" applyAlignment="1">
      <alignment vertical="top" wrapText="1"/>
    </xf>
    <xf numFmtId="49" fontId="12" fillId="0" borderId="1" xfId="6" applyNumberFormat="1" applyFont="1" applyBorder="1" applyAlignment="1">
      <alignment horizontal="left" vertical="top" wrapText="1"/>
    </xf>
    <xf numFmtId="165" fontId="12" fillId="4" borderId="1" xfId="0" applyNumberFormat="1" applyFont="1" applyFill="1" applyBorder="1" applyAlignment="1">
      <alignment horizontal="left" vertical="top" wrapText="1"/>
    </xf>
    <xf numFmtId="0" fontId="17" fillId="0" borderId="0" xfId="0" applyFont="1" applyAlignment="1">
      <alignment vertical="top" wrapText="1"/>
    </xf>
    <xf numFmtId="166" fontId="13" fillId="8" borderId="1" xfId="4" applyNumberFormat="1" applyFont="1" applyFill="1" applyBorder="1" applyAlignment="1">
      <alignment vertical="top" wrapText="1"/>
    </xf>
    <xf numFmtId="49" fontId="12" fillId="7" borderId="1" xfId="0" applyNumberFormat="1" applyFont="1" applyFill="1" applyBorder="1" applyAlignment="1">
      <alignment horizontal="left" vertical="top" wrapText="1"/>
    </xf>
    <xf numFmtId="0" fontId="26" fillId="4" borderId="1" xfId="4" applyFont="1" applyFill="1" applyBorder="1" applyAlignment="1">
      <alignment horizontal="left" vertical="top" wrapText="1"/>
    </xf>
    <xf numFmtId="0" fontId="8" fillId="9" borderId="1" xfId="4" applyFont="1" applyFill="1" applyBorder="1" applyAlignment="1">
      <alignment horizontal="left" vertical="top" wrapText="1"/>
    </xf>
    <xf numFmtId="166" fontId="30" fillId="4" borderId="1" xfId="0" applyNumberFormat="1" applyFont="1" applyFill="1" applyBorder="1" applyAlignment="1">
      <alignment horizontal="right" vertical="top" wrapText="1"/>
    </xf>
    <xf numFmtId="0" fontId="31" fillId="2" borderId="0" xfId="0" applyFont="1" applyFill="1"/>
    <xf numFmtId="166" fontId="20" fillId="4" borderId="1" xfId="6" applyNumberFormat="1" applyFont="1" applyFill="1" applyBorder="1" applyAlignment="1">
      <alignment vertical="top" wrapText="1"/>
    </xf>
    <xf numFmtId="166" fontId="20" fillId="4" borderId="1" xfId="0" applyNumberFormat="1" applyFont="1" applyFill="1" applyBorder="1" applyAlignment="1">
      <alignment vertical="top"/>
    </xf>
    <xf numFmtId="166" fontId="21" fillId="4" borderId="1" xfId="0" applyNumberFormat="1" applyFont="1" applyFill="1" applyBorder="1" applyAlignment="1">
      <alignment vertical="top"/>
    </xf>
    <xf numFmtId="166" fontId="21" fillId="4" borderId="1" xfId="0" applyNumberFormat="1" applyFont="1" applyFill="1" applyBorder="1" applyAlignment="1">
      <alignment vertical="top" wrapText="1"/>
    </xf>
    <xf numFmtId="166" fontId="3" fillId="8" borderId="1" xfId="6" applyNumberFormat="1" applyFont="1" applyFill="1" applyBorder="1" applyAlignment="1">
      <alignment vertical="top" wrapText="1"/>
    </xf>
    <xf numFmtId="166" fontId="20" fillId="4" borderId="2" xfId="0" applyNumberFormat="1" applyFont="1" applyFill="1" applyBorder="1" applyAlignment="1">
      <alignment horizontal="center" vertical="top" wrapText="1"/>
    </xf>
    <xf numFmtId="166" fontId="20" fillId="4" borderId="6" xfId="0" applyNumberFormat="1" applyFont="1" applyFill="1" applyBorder="1" applyAlignment="1">
      <alignment horizontal="center" vertical="top" wrapText="1"/>
    </xf>
    <xf numFmtId="166" fontId="20" fillId="4" borderId="4" xfId="0" applyNumberFormat="1" applyFont="1" applyFill="1" applyBorder="1" applyAlignment="1">
      <alignment horizontal="center" vertical="top" wrapText="1"/>
    </xf>
    <xf numFmtId="4" fontId="18" fillId="4" borderId="1" xfId="4" applyNumberFormat="1" applyFont="1" applyFill="1" applyBorder="1" applyAlignment="1">
      <alignment vertical="top" wrapText="1"/>
    </xf>
    <xf numFmtId="0" fontId="5" fillId="4" borderId="11" xfId="0" applyFont="1" applyFill="1" applyBorder="1" applyAlignment="1">
      <alignment vertical="top" wrapText="1"/>
    </xf>
    <xf numFmtId="0" fontId="12" fillId="4" borderId="0" xfId="0" applyFont="1" applyFill="1" applyAlignment="1">
      <alignment horizontal="center"/>
    </xf>
    <xf numFmtId="166" fontId="12" fillId="4" borderId="2" xfId="0" applyNumberFormat="1" applyFont="1" applyFill="1" applyBorder="1" applyAlignment="1">
      <alignment horizontal="center" vertical="top" wrapText="1"/>
    </xf>
    <xf numFmtId="166" fontId="12" fillId="4" borderId="1" xfId="0" applyNumberFormat="1" applyFont="1" applyFill="1" applyBorder="1" applyAlignment="1">
      <alignment horizontal="center" vertical="top" wrapText="1"/>
    </xf>
    <xf numFmtId="166" fontId="12" fillId="4" borderId="4" xfId="0" applyNumberFormat="1" applyFont="1" applyFill="1" applyBorder="1" applyAlignment="1">
      <alignment horizontal="center" vertical="top" wrapText="1"/>
    </xf>
    <xf numFmtId="166" fontId="20" fillId="4" borderId="1" xfId="0" applyNumberFormat="1" applyFont="1" applyFill="1" applyBorder="1" applyAlignment="1">
      <alignment horizontal="center" vertical="top" wrapText="1"/>
    </xf>
    <xf numFmtId="4" fontId="12" fillId="4" borderId="0" xfId="4" applyNumberFormat="1" applyFont="1" applyFill="1" applyAlignment="1">
      <alignment horizontal="center" vertical="top" wrapText="1"/>
    </xf>
    <xf numFmtId="49" fontId="32" fillId="0" borderId="1" xfId="0" applyNumberFormat="1" applyFont="1" applyBorder="1" applyAlignment="1">
      <alignment horizontal="left" vertical="top" wrapText="1"/>
    </xf>
    <xf numFmtId="166" fontId="33" fillId="0" borderId="1" xfId="0" applyNumberFormat="1" applyFont="1" applyBorder="1" applyAlignment="1">
      <alignment vertical="top" wrapText="1"/>
    </xf>
    <xf numFmtId="166" fontId="32" fillId="9" borderId="1" xfId="0" applyNumberFormat="1" applyFont="1" applyFill="1" applyBorder="1" applyAlignment="1">
      <alignment vertical="top" wrapText="1"/>
    </xf>
    <xf numFmtId="166" fontId="20" fillId="4" borderId="8" xfId="0" applyNumberFormat="1" applyFont="1" applyFill="1" applyBorder="1" applyAlignment="1">
      <alignment horizontal="center" vertical="top" wrapText="1"/>
    </xf>
    <xf numFmtId="166" fontId="12" fillId="4" borderId="2" xfId="0" applyNumberFormat="1" applyFont="1" applyFill="1" applyBorder="1" applyAlignment="1">
      <alignment horizontal="center" vertical="top"/>
    </xf>
    <xf numFmtId="166" fontId="12" fillId="4" borderId="6" xfId="0" applyNumberFormat="1" applyFont="1" applyFill="1" applyBorder="1" applyAlignment="1">
      <alignment horizontal="center" vertical="top"/>
    </xf>
    <xf numFmtId="166" fontId="12" fillId="4" borderId="4" xfId="0" applyNumberFormat="1" applyFont="1" applyFill="1" applyBorder="1" applyAlignment="1">
      <alignment horizontal="center" vertical="top"/>
    </xf>
    <xf numFmtId="166" fontId="20" fillId="0" borderId="4" xfId="0" applyNumberFormat="1" applyFont="1" applyBorder="1" applyAlignment="1">
      <alignment horizontal="center" vertical="top" wrapText="1"/>
    </xf>
    <xf numFmtId="0" fontId="20" fillId="4" borderId="2" xfId="0" applyFont="1" applyFill="1" applyBorder="1" applyAlignment="1">
      <alignment horizontal="left" vertical="top" wrapText="1"/>
    </xf>
    <xf numFmtId="0" fontId="20" fillId="4" borderId="4" xfId="0" applyFont="1" applyFill="1" applyBorder="1" applyAlignment="1">
      <alignment horizontal="left" vertical="top" wrapText="1"/>
    </xf>
    <xf numFmtId="166" fontId="20" fillId="0" borderId="1" xfId="0" applyNumberFormat="1" applyFont="1" applyBorder="1" applyAlignment="1">
      <alignment horizontal="center" vertical="top" wrapText="1"/>
    </xf>
    <xf numFmtId="165" fontId="20" fillId="4" borderId="1" xfId="0" applyNumberFormat="1" applyFont="1" applyFill="1" applyBorder="1" applyAlignment="1">
      <alignment horizontal="center" vertical="top" wrapText="1"/>
    </xf>
    <xf numFmtId="166" fontId="20" fillId="4" borderId="1" xfId="7" applyNumberFormat="1" applyFont="1" applyFill="1" applyBorder="1" applyAlignment="1">
      <alignment horizontal="center" vertical="top" wrapText="1"/>
    </xf>
    <xf numFmtId="166" fontId="20" fillId="4" borderId="1" xfId="1" applyNumberFormat="1" applyFont="1" applyFill="1" applyBorder="1" applyAlignment="1">
      <alignment horizontal="center" vertical="top" wrapText="1"/>
    </xf>
    <xf numFmtId="166" fontId="17" fillId="0" borderId="0" xfId="0" applyNumberFormat="1" applyFont="1" applyAlignment="1">
      <alignment vertical="top" wrapText="1"/>
    </xf>
    <xf numFmtId="0" fontId="18" fillId="4" borderId="0" xfId="0" applyFont="1" applyFill="1" applyAlignment="1">
      <alignment vertical="top" wrapText="1"/>
    </xf>
    <xf numFmtId="0" fontId="20" fillId="4" borderId="0" xfId="0" applyFont="1" applyFill="1" applyAlignment="1">
      <alignment vertical="top" wrapText="1"/>
    </xf>
    <xf numFmtId="0" fontId="20" fillId="4" borderId="1" xfId="0" applyFont="1" applyFill="1" applyBorder="1" applyAlignment="1">
      <alignment horizontal="left" vertical="top"/>
    </xf>
    <xf numFmtId="49" fontId="20" fillId="4" borderId="2" xfId="0" applyNumberFormat="1" applyFont="1" applyFill="1" applyBorder="1" applyAlignment="1">
      <alignment vertical="top" wrapText="1"/>
    </xf>
    <xf numFmtId="49" fontId="22" fillId="4" borderId="0" xfId="0" applyNumberFormat="1" applyFont="1" applyFill="1" applyAlignment="1">
      <alignment vertical="top" wrapText="1"/>
    </xf>
    <xf numFmtId="49" fontId="22" fillId="4" borderId="0" xfId="0" applyNumberFormat="1" applyFont="1" applyFill="1" applyAlignment="1">
      <alignment horizontal="center" vertical="top" wrapText="1"/>
    </xf>
    <xf numFmtId="165" fontId="20" fillId="4" borderId="1" xfId="0" applyNumberFormat="1" applyFont="1" applyFill="1" applyBorder="1" applyAlignment="1">
      <alignment vertical="top" wrapText="1"/>
    </xf>
    <xf numFmtId="165" fontId="20" fillId="0" borderId="1" xfId="0" applyNumberFormat="1" applyFont="1" applyBorder="1" applyAlignment="1">
      <alignment vertical="top" wrapText="1"/>
    </xf>
    <xf numFmtId="166" fontId="20" fillId="0" borderId="1" xfId="0" applyNumberFormat="1" applyFont="1" applyBorder="1" applyAlignment="1">
      <alignment horizontal="right" vertical="top" wrapText="1"/>
    </xf>
    <xf numFmtId="166" fontId="21" fillId="4" borderId="1" xfId="0" applyNumberFormat="1" applyFont="1" applyFill="1" applyBorder="1" applyAlignment="1">
      <alignment horizontal="right" vertical="top" wrapText="1"/>
    </xf>
    <xf numFmtId="49" fontId="21" fillId="0" borderId="1" xfId="0" applyNumberFormat="1" applyFont="1" applyBorder="1" applyAlignment="1">
      <alignment horizontal="left" vertical="top" wrapText="1"/>
    </xf>
    <xf numFmtId="0" fontId="21" fillId="0" borderId="1" xfId="0" applyFont="1" applyBorder="1" applyAlignment="1">
      <alignment horizontal="left" vertical="top" wrapText="1"/>
    </xf>
    <xf numFmtId="166" fontId="21" fillId="4" borderId="2" xfId="0" applyNumberFormat="1" applyFont="1" applyFill="1" applyBorder="1" applyAlignment="1">
      <alignment horizontal="center" vertical="top" wrapText="1"/>
    </xf>
    <xf numFmtId="166" fontId="21" fillId="4" borderId="4" xfId="0" applyNumberFormat="1" applyFont="1" applyFill="1" applyBorder="1" applyAlignment="1">
      <alignment horizontal="center" vertical="top" wrapText="1"/>
    </xf>
    <xf numFmtId="0" fontId="21" fillId="4" borderId="1" xfId="0" applyFont="1" applyFill="1" applyBorder="1" applyAlignment="1">
      <alignment horizontal="left" vertical="top" wrapText="1"/>
    </xf>
    <xf numFmtId="0" fontId="21" fillId="4" borderId="1" xfId="0" applyFont="1" applyFill="1" applyBorder="1" applyAlignment="1">
      <alignment vertical="top" wrapText="1"/>
    </xf>
    <xf numFmtId="49" fontId="21" fillId="0" borderId="1" xfId="0" applyNumberFormat="1" applyFont="1" applyBorder="1" applyAlignment="1">
      <alignment vertical="top" wrapText="1"/>
    </xf>
    <xf numFmtId="166" fontId="21" fillId="4" borderId="1" xfId="0" applyNumberFormat="1" applyFont="1" applyFill="1" applyBorder="1" applyAlignment="1">
      <alignment horizontal="center" vertical="top" wrapText="1"/>
    </xf>
    <xf numFmtId="49" fontId="21" fillId="2" borderId="1" xfId="0" applyNumberFormat="1" applyFont="1" applyFill="1" applyBorder="1" applyAlignment="1">
      <alignment horizontal="left" vertical="top" wrapText="1"/>
    </xf>
    <xf numFmtId="0" fontId="21" fillId="0" borderId="1" xfId="0" applyFont="1" applyBorder="1" applyAlignment="1">
      <alignment vertical="top" wrapText="1"/>
    </xf>
    <xf numFmtId="49" fontId="21" fillId="0" borderId="2" xfId="0" applyNumberFormat="1" applyFont="1" applyBorder="1" applyAlignment="1">
      <alignment horizontal="left" vertical="top" wrapText="1"/>
    </xf>
    <xf numFmtId="165" fontId="21" fillId="4" borderId="1" xfId="0" applyNumberFormat="1" applyFont="1" applyFill="1" applyBorder="1" applyAlignment="1">
      <alignment horizontal="left" vertical="top" wrapText="1"/>
    </xf>
    <xf numFmtId="0" fontId="8" fillId="10" borderId="1" xfId="4" applyFont="1" applyFill="1" applyBorder="1" applyAlignment="1">
      <alignment horizontal="left" vertical="top" wrapText="1"/>
    </xf>
    <xf numFmtId="0" fontId="12" fillId="0" borderId="1" xfId="4" applyFont="1" applyBorder="1" applyAlignment="1">
      <alignment horizontal="left" vertical="top" wrapText="1"/>
    </xf>
    <xf numFmtId="166" fontId="20" fillId="4" borderId="1" xfId="4" applyNumberFormat="1" applyFont="1" applyFill="1" applyBorder="1" applyAlignment="1">
      <alignment vertical="top" wrapText="1"/>
    </xf>
    <xf numFmtId="0" fontId="12" fillId="2" borderId="0" xfId="0" applyFont="1" applyFill="1" applyAlignment="1">
      <alignment horizontal="left"/>
    </xf>
    <xf numFmtId="166" fontId="35" fillId="4" borderId="1" xfId="4" applyNumberFormat="1" applyFont="1" applyFill="1" applyBorder="1" applyAlignment="1">
      <alignment vertical="top" wrapText="1"/>
    </xf>
    <xf numFmtId="166" fontId="24" fillId="4" borderId="0" xfId="0" applyNumberFormat="1" applyFont="1" applyFill="1" applyAlignment="1">
      <alignment horizontal="right"/>
    </xf>
    <xf numFmtId="166" fontId="1" fillId="4" borderId="1" xfId="0" applyNumberFormat="1" applyFont="1" applyFill="1" applyBorder="1" applyAlignment="1">
      <alignment horizontal="center" vertical="top" wrapText="1"/>
    </xf>
    <xf numFmtId="166" fontId="20" fillId="4" borderId="1" xfId="6" applyNumberFormat="1" applyFont="1" applyFill="1" applyBorder="1" applyAlignment="1">
      <alignment horizontal="center" vertical="top" wrapText="1"/>
    </xf>
    <xf numFmtId="0" fontId="40" fillId="0" borderId="0" xfId="0" applyFont="1" applyAlignment="1">
      <alignment vertical="top" wrapText="1"/>
    </xf>
    <xf numFmtId="166" fontId="40" fillId="0" borderId="0" xfId="0" applyNumberFormat="1" applyFont="1" applyAlignment="1">
      <alignment vertical="top" wrapText="1"/>
    </xf>
    <xf numFmtId="165" fontId="20" fillId="4" borderId="1" xfId="0" applyNumberFormat="1" applyFont="1" applyFill="1" applyBorder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0" fontId="9" fillId="4" borderId="0" xfId="0" applyFont="1" applyFill="1" applyAlignment="1">
      <alignment horizontal="left" vertical="top" wrapText="1"/>
    </xf>
    <xf numFmtId="166" fontId="12" fillId="4" borderId="2" xfId="0" applyNumberFormat="1" applyFont="1" applyFill="1" applyBorder="1" applyAlignment="1">
      <alignment vertical="top" wrapText="1"/>
    </xf>
    <xf numFmtId="0" fontId="41" fillId="0" borderId="0" xfId="0" applyFont="1" applyAlignment="1">
      <alignment vertical="top" wrapText="1"/>
    </xf>
    <xf numFmtId="0" fontId="43" fillId="0" borderId="0" xfId="0" applyFont="1" applyAlignment="1">
      <alignment vertical="top" wrapText="1"/>
    </xf>
    <xf numFmtId="0" fontId="2" fillId="4" borderId="0" xfId="0" applyFont="1" applyFill="1" applyAlignment="1">
      <alignment horizontal="left" vertical="top" wrapText="1"/>
    </xf>
    <xf numFmtId="49" fontId="9" fillId="4" borderId="1" xfId="0" applyNumberFormat="1" applyFont="1" applyFill="1" applyBorder="1" applyAlignment="1">
      <alignment vertical="top" wrapText="1"/>
    </xf>
    <xf numFmtId="165" fontId="20" fillId="4" borderId="1" xfId="7" applyNumberFormat="1" applyFont="1" applyFill="1" applyBorder="1" applyAlignment="1">
      <alignment horizontal="center" vertical="top" wrapText="1"/>
    </xf>
    <xf numFmtId="0" fontId="45" fillId="4" borderId="1" xfId="0" applyFont="1" applyFill="1" applyBorder="1" applyAlignment="1">
      <alignment horizontal="left" vertical="top" wrapText="1"/>
    </xf>
    <xf numFmtId="166" fontId="45" fillId="4" borderId="1" xfId="1" applyNumberFormat="1" applyFont="1" applyFill="1" applyBorder="1" applyAlignment="1">
      <alignment horizontal="center" vertical="top" wrapText="1"/>
    </xf>
    <xf numFmtId="0" fontId="46" fillId="0" borderId="0" xfId="0" applyFont="1" applyAlignment="1">
      <alignment vertical="top" wrapText="1"/>
    </xf>
    <xf numFmtId="166" fontId="21" fillId="4" borderId="1" xfId="7" applyNumberFormat="1" applyFont="1" applyFill="1" applyBorder="1" applyAlignment="1">
      <alignment horizontal="center" vertical="top" wrapText="1"/>
    </xf>
    <xf numFmtId="0" fontId="42" fillId="0" borderId="0" xfId="0" applyFont="1" applyAlignment="1">
      <alignment vertical="top" wrapText="1"/>
    </xf>
    <xf numFmtId="0" fontId="41" fillId="2" borderId="0" xfId="0" applyFont="1" applyFill="1"/>
    <xf numFmtId="0" fontId="12" fillId="4" borderId="2" xfId="0" applyFont="1" applyFill="1" applyBorder="1" applyAlignment="1">
      <alignment vertical="top" wrapText="1"/>
    </xf>
    <xf numFmtId="165" fontId="20" fillId="4" borderId="1" xfId="7" applyNumberFormat="1" applyFont="1" applyFill="1" applyBorder="1" applyAlignment="1">
      <alignment horizontal="right" vertical="top" wrapText="1"/>
    </xf>
    <xf numFmtId="0" fontId="27" fillId="4" borderId="0" xfId="0" applyFont="1" applyFill="1" applyAlignment="1">
      <alignment wrapText="1"/>
    </xf>
    <xf numFmtId="166" fontId="7" fillId="9" borderId="1" xfId="4" applyNumberFormat="1" applyFont="1" applyFill="1" applyBorder="1" applyAlignment="1">
      <alignment vertical="top" wrapText="1"/>
    </xf>
    <xf numFmtId="0" fontId="47" fillId="2" borderId="0" xfId="0" applyFont="1" applyFill="1"/>
    <xf numFmtId="0" fontId="48" fillId="0" borderId="1" xfId="4" applyFont="1" applyBorder="1" applyAlignment="1">
      <alignment vertical="top" wrapText="1"/>
    </xf>
    <xf numFmtId="0" fontId="7" fillId="0" borderId="1" xfId="4" applyFont="1" applyBorder="1" applyAlignment="1">
      <alignment vertical="top" wrapText="1"/>
    </xf>
    <xf numFmtId="166" fontId="11" fillId="4" borderId="1" xfId="4" applyNumberFormat="1" applyFont="1" applyFill="1" applyBorder="1" applyAlignment="1">
      <alignment vertical="top" wrapText="1"/>
    </xf>
    <xf numFmtId="0" fontId="7" fillId="4" borderId="1" xfId="4" applyFont="1" applyFill="1" applyBorder="1" applyAlignment="1">
      <alignment vertical="top" wrapText="1"/>
    </xf>
    <xf numFmtId="0" fontId="7" fillId="9" borderId="1" xfId="4" applyFont="1" applyFill="1" applyBorder="1" applyAlignment="1">
      <alignment vertical="top" wrapText="1"/>
    </xf>
    <xf numFmtId="49" fontId="12" fillId="3" borderId="1" xfId="0" applyNumberFormat="1" applyFont="1" applyFill="1" applyBorder="1" applyAlignment="1">
      <alignment horizontal="left" vertical="top" wrapText="1"/>
    </xf>
    <xf numFmtId="166" fontId="13" fillId="0" borderId="0" xfId="0" applyNumberFormat="1" applyFont="1" applyAlignment="1">
      <alignment vertical="top" wrapText="1"/>
    </xf>
    <xf numFmtId="0" fontId="12" fillId="4" borderId="2" xfId="4" applyFont="1" applyFill="1" applyBorder="1" applyAlignment="1">
      <alignment vertical="top" wrapText="1"/>
    </xf>
    <xf numFmtId="0" fontId="12" fillId="0" borderId="2" xfId="4" applyFont="1" applyBorder="1" applyAlignment="1">
      <alignment horizontal="left" vertical="top" wrapText="1"/>
    </xf>
    <xf numFmtId="166" fontId="12" fillId="0" borderId="2" xfId="4" applyNumberFormat="1" applyFont="1" applyBorder="1" applyAlignment="1">
      <alignment horizontal="center" vertical="top" wrapText="1"/>
    </xf>
    <xf numFmtId="0" fontId="9" fillId="4" borderId="0" xfId="0" applyFont="1" applyFill="1" applyAlignment="1">
      <alignment wrapText="1"/>
    </xf>
    <xf numFmtId="0" fontId="20" fillId="4" borderId="2" xfId="4" applyFont="1" applyFill="1" applyBorder="1" applyAlignment="1">
      <alignment horizontal="center" vertical="top" wrapText="1"/>
    </xf>
    <xf numFmtId="0" fontId="27" fillId="0" borderId="0" xfId="0" applyFont="1" applyAlignment="1">
      <alignment wrapText="1"/>
    </xf>
    <xf numFmtId="165" fontId="12" fillId="0" borderId="1" xfId="0" applyNumberFormat="1" applyFont="1" applyBorder="1" applyAlignment="1">
      <alignment horizontal="center" vertical="top" wrapText="1"/>
    </xf>
    <xf numFmtId="166" fontId="12" fillId="0" borderId="2" xfId="4" applyNumberFormat="1" applyFont="1" applyBorder="1" applyAlignment="1">
      <alignment vertical="top" wrapText="1"/>
    </xf>
    <xf numFmtId="166" fontId="12" fillId="4" borderId="8" xfId="0" applyNumberFormat="1" applyFont="1" applyFill="1" applyBorder="1" applyAlignment="1">
      <alignment horizontal="center" vertical="top" wrapText="1"/>
    </xf>
    <xf numFmtId="0" fontId="20" fillId="0" borderId="0" xfId="0" applyFont="1" applyAlignment="1">
      <alignment horizontal="center" vertical="top"/>
    </xf>
    <xf numFmtId="166" fontId="20" fillId="4" borderId="2" xfId="0" applyNumberFormat="1" applyFont="1" applyFill="1" applyBorder="1" applyAlignment="1">
      <alignment horizontal="right" vertical="top" wrapText="1"/>
    </xf>
    <xf numFmtId="49" fontId="12" fillId="0" borderId="2" xfId="0" applyNumberFormat="1" applyFont="1" applyBorder="1" applyAlignment="1">
      <alignment horizontal="center" vertical="top" wrapText="1"/>
    </xf>
    <xf numFmtId="166" fontId="20" fillId="4" borderId="1" xfId="7" applyNumberFormat="1" applyFont="1" applyFill="1" applyBorder="1" applyAlignment="1">
      <alignment horizontal="right" vertical="top" wrapText="1"/>
    </xf>
    <xf numFmtId="0" fontId="20" fillId="2" borderId="0" xfId="0" applyFont="1" applyFill="1"/>
    <xf numFmtId="165" fontId="20" fillId="4" borderId="2" xfId="0" applyNumberFormat="1" applyFont="1" applyFill="1" applyBorder="1" applyAlignment="1">
      <alignment horizontal="left" vertical="top" wrapText="1"/>
    </xf>
    <xf numFmtId="0" fontId="27" fillId="0" borderId="0" xfId="0" applyFont="1" applyAlignment="1">
      <alignment horizontal="left" vertical="top" wrapText="1"/>
    </xf>
    <xf numFmtId="166" fontId="21" fillId="4" borderId="1" xfId="0" applyNumberFormat="1" applyFont="1" applyFill="1" applyBorder="1" applyAlignment="1">
      <alignment horizontal="center" vertical="top"/>
    </xf>
    <xf numFmtId="166" fontId="18" fillId="14" borderId="0" xfId="0" applyNumberFormat="1" applyFont="1" applyFill="1" applyAlignment="1">
      <alignment horizontal="center" vertical="top" wrapText="1"/>
    </xf>
    <xf numFmtId="166" fontId="12" fillId="4" borderId="0" xfId="4" applyNumberFormat="1" applyFont="1" applyFill="1" applyAlignment="1">
      <alignment horizontal="center" vertical="top" wrapText="1"/>
    </xf>
    <xf numFmtId="166" fontId="24" fillId="4" borderId="0" xfId="0" applyNumberFormat="1" applyFont="1" applyFill="1" applyAlignment="1">
      <alignment horizontal="center"/>
    </xf>
    <xf numFmtId="49" fontId="21" fillId="4" borderId="1" xfId="0" applyNumberFormat="1" applyFont="1" applyFill="1" applyBorder="1" applyAlignment="1">
      <alignment horizontal="left" vertical="top" wrapText="1"/>
    </xf>
    <xf numFmtId="166" fontId="1" fillId="4" borderId="1" xfId="0" applyNumberFormat="1" applyFont="1" applyFill="1" applyBorder="1" applyAlignment="1">
      <alignment vertical="top" wrapText="1"/>
    </xf>
    <xf numFmtId="0" fontId="6" fillId="4" borderId="0" xfId="0" applyFont="1" applyFill="1"/>
    <xf numFmtId="0" fontId="11" fillId="4" borderId="1" xfId="6" applyFont="1" applyFill="1" applyBorder="1" applyAlignment="1">
      <alignment vertical="top" wrapText="1"/>
    </xf>
    <xf numFmtId="166" fontId="11" fillId="4" borderId="1" xfId="6" applyNumberFormat="1" applyFont="1" applyFill="1" applyBorder="1" applyAlignment="1">
      <alignment vertical="top" wrapText="1"/>
    </xf>
    <xf numFmtId="0" fontId="4" fillId="4" borderId="0" xfId="6" applyFont="1" applyFill="1" applyAlignment="1">
      <alignment horizontal="center" vertical="top"/>
    </xf>
    <xf numFmtId="166" fontId="32" fillId="4" borderId="1" xfId="0" applyNumberFormat="1" applyFont="1" applyFill="1" applyBorder="1" applyAlignment="1">
      <alignment vertical="top" wrapText="1"/>
    </xf>
    <xf numFmtId="0" fontId="17" fillId="0" borderId="0" xfId="0" applyFont="1" applyAlignment="1">
      <alignment horizontal="right" vertical="top" wrapText="1"/>
    </xf>
    <xf numFmtId="0" fontId="14" fillId="11" borderId="1" xfId="4" applyFont="1" applyFill="1" applyBorder="1" applyAlignment="1">
      <alignment horizontal="left" vertical="top" wrapText="1"/>
    </xf>
    <xf numFmtId="49" fontId="8" fillId="4" borderId="0" xfId="0" applyNumberFormat="1" applyFont="1" applyFill="1" applyAlignment="1">
      <alignment vertical="top" wrapText="1"/>
    </xf>
    <xf numFmtId="0" fontId="26" fillId="0" borderId="1" xfId="4" applyFont="1" applyBorder="1" applyAlignment="1">
      <alignment horizontal="left" vertical="top" wrapText="1"/>
    </xf>
    <xf numFmtId="0" fontId="14" fillId="9" borderId="1" xfId="4" applyFont="1" applyFill="1" applyBorder="1" applyAlignment="1">
      <alignment horizontal="left" vertical="top" wrapText="1"/>
    </xf>
    <xf numFmtId="49" fontId="8" fillId="0" borderId="0" xfId="0" applyNumberFormat="1" applyFont="1" applyAlignment="1">
      <alignment horizontal="left" vertical="top" wrapText="1"/>
    </xf>
    <xf numFmtId="49" fontId="12" fillId="5" borderId="1" xfId="0" applyNumberFormat="1" applyFont="1" applyFill="1" applyBorder="1" applyAlignment="1">
      <alignment horizontal="left" vertical="top" wrapText="1"/>
    </xf>
    <xf numFmtId="49" fontId="8" fillId="0" borderId="0" xfId="0" applyNumberFormat="1" applyFont="1" applyAlignment="1">
      <alignment horizontal="left" vertical="top"/>
    </xf>
    <xf numFmtId="0" fontId="11" fillId="4" borderId="1" xfId="4" applyFont="1" applyFill="1" applyBorder="1" applyAlignment="1">
      <alignment vertical="top" wrapText="1"/>
    </xf>
    <xf numFmtId="0" fontId="7" fillId="10" borderId="1" xfId="4" applyFont="1" applyFill="1" applyBorder="1" applyAlignment="1">
      <alignment vertical="top" wrapText="1"/>
    </xf>
    <xf numFmtId="49" fontId="22" fillId="9" borderId="8" xfId="0" applyNumberFormat="1" applyFont="1" applyFill="1" applyBorder="1" applyAlignment="1">
      <alignment horizontal="center" vertical="center" wrapText="1"/>
    </xf>
    <xf numFmtId="166" fontId="20" fillId="4" borderId="1" xfId="0" applyNumberFormat="1" applyFont="1" applyFill="1" applyBorder="1" applyAlignment="1">
      <alignment horizontal="center" vertical="top"/>
    </xf>
    <xf numFmtId="49" fontId="12" fillId="4" borderId="2" xfId="0" applyNumberFormat="1" applyFont="1" applyFill="1" applyBorder="1" applyAlignment="1">
      <alignment vertical="top" wrapText="1"/>
    </xf>
    <xf numFmtId="165" fontId="12" fillId="4" borderId="1" xfId="7" applyNumberFormat="1" applyFont="1" applyFill="1" applyBorder="1" applyAlignment="1">
      <alignment horizontal="center" vertical="top" wrapText="1"/>
    </xf>
    <xf numFmtId="166" fontId="1" fillId="4" borderId="1" xfId="6" applyNumberFormat="1" applyFill="1" applyBorder="1" applyAlignment="1">
      <alignment horizontal="center" vertical="top" wrapText="1"/>
    </xf>
    <xf numFmtId="166" fontId="1" fillId="4" borderId="1" xfId="0" applyNumberFormat="1" applyFont="1" applyFill="1" applyBorder="1" applyAlignment="1">
      <alignment vertical="top"/>
    </xf>
    <xf numFmtId="166" fontId="1" fillId="4" borderId="2" xfId="0" applyNumberFormat="1" applyFont="1" applyFill="1" applyBorder="1" applyAlignment="1">
      <alignment horizontal="center" vertical="top" wrapText="1"/>
    </xf>
    <xf numFmtId="166" fontId="1" fillId="4" borderId="4" xfId="0" applyNumberFormat="1" applyFont="1" applyFill="1" applyBorder="1" applyAlignment="1">
      <alignment horizontal="center" vertical="top" wrapText="1"/>
    </xf>
    <xf numFmtId="49" fontId="38" fillId="4" borderId="0" xfId="0" applyNumberFormat="1" applyFont="1" applyFill="1" applyAlignment="1">
      <alignment vertical="top" wrapText="1"/>
    </xf>
    <xf numFmtId="49" fontId="21" fillId="4" borderId="1" xfId="0" applyNumberFormat="1" applyFont="1" applyFill="1" applyBorder="1" applyAlignment="1">
      <alignment vertical="top" wrapText="1"/>
    </xf>
    <xf numFmtId="0" fontId="21" fillId="4" borderId="0" xfId="0" applyFont="1" applyFill="1" applyAlignment="1">
      <alignment vertical="top" wrapText="1"/>
    </xf>
    <xf numFmtId="49" fontId="21" fillId="4" borderId="2" xfId="0" applyNumberFormat="1" applyFont="1" applyFill="1" applyBorder="1" applyAlignment="1">
      <alignment vertical="top" wrapText="1"/>
    </xf>
    <xf numFmtId="49" fontId="21" fillId="4" borderId="4" xfId="0" applyNumberFormat="1" applyFont="1" applyFill="1" applyBorder="1" applyAlignment="1">
      <alignment vertical="top" wrapText="1"/>
    </xf>
    <xf numFmtId="0" fontId="21" fillId="4" borderId="2" xfId="0" applyFont="1" applyFill="1" applyBorder="1" applyAlignment="1">
      <alignment horizontal="left" vertical="top" wrapText="1"/>
    </xf>
    <xf numFmtId="49" fontId="1" fillId="4" borderId="2" xfId="0" applyNumberFormat="1" applyFont="1" applyFill="1" applyBorder="1" applyAlignment="1">
      <alignment vertical="top" wrapText="1"/>
    </xf>
    <xf numFmtId="165" fontId="21" fillId="4" borderId="1" xfId="0" applyNumberFormat="1" applyFont="1" applyFill="1" applyBorder="1" applyAlignment="1">
      <alignment vertical="top" wrapText="1"/>
    </xf>
    <xf numFmtId="165" fontId="1" fillId="4" borderId="3" xfId="0" applyNumberFormat="1" applyFont="1" applyFill="1" applyBorder="1" applyAlignment="1">
      <alignment horizontal="left" vertical="top" wrapText="1"/>
    </xf>
    <xf numFmtId="165" fontId="21" fillId="4" borderId="3" xfId="0" applyNumberFormat="1" applyFont="1" applyFill="1" applyBorder="1" applyAlignment="1">
      <alignment horizontal="left" vertical="top" wrapText="1"/>
    </xf>
    <xf numFmtId="0" fontId="4" fillId="11" borderId="1" xfId="4" applyFont="1" applyFill="1" applyBorder="1" applyAlignment="1">
      <alignment vertical="top" wrapText="1"/>
    </xf>
    <xf numFmtId="0" fontId="5" fillId="0" borderId="1" xfId="4" applyFont="1" applyBorder="1" applyAlignment="1">
      <alignment vertical="top" wrapText="1"/>
    </xf>
    <xf numFmtId="0" fontId="5" fillId="4" borderId="1" xfId="4" applyFont="1" applyFill="1" applyBorder="1" applyAlignment="1">
      <alignment vertical="top" wrapText="1"/>
    </xf>
    <xf numFmtId="166" fontId="20" fillId="4" borderId="1" xfId="1" applyNumberFormat="1" applyFont="1" applyFill="1" applyBorder="1" applyAlignment="1">
      <alignment horizontal="right" vertical="top"/>
    </xf>
    <xf numFmtId="165" fontId="20" fillId="4" borderId="1" xfId="0" applyNumberFormat="1" applyFont="1" applyFill="1" applyBorder="1" applyAlignment="1">
      <alignment horizontal="right" vertical="top" wrapText="1"/>
    </xf>
    <xf numFmtId="166" fontId="20" fillId="4" borderId="1" xfId="0" applyNumberFormat="1" applyFont="1" applyFill="1" applyBorder="1" applyAlignment="1">
      <alignment horizontal="right" vertical="top"/>
    </xf>
    <xf numFmtId="166" fontId="20" fillId="4" borderId="1" xfId="1" applyNumberFormat="1" applyFont="1" applyFill="1" applyBorder="1" applyAlignment="1">
      <alignment horizontal="right" vertical="top" wrapText="1"/>
    </xf>
    <xf numFmtId="166" fontId="23" fillId="13" borderId="4" xfId="0" applyNumberFormat="1" applyFont="1" applyFill="1" applyBorder="1" applyAlignment="1">
      <alignment horizontal="right" vertical="top" wrapText="1"/>
    </xf>
    <xf numFmtId="166" fontId="36" fillId="9" borderId="1" xfId="4" applyNumberFormat="1" applyFont="1" applyFill="1" applyBorder="1" applyAlignment="1">
      <alignment vertical="top" wrapText="1"/>
    </xf>
    <xf numFmtId="4" fontId="20" fillId="4" borderId="1" xfId="4" applyNumberFormat="1" applyFont="1" applyFill="1" applyBorder="1" applyAlignment="1">
      <alignment vertical="top" wrapText="1"/>
    </xf>
    <xf numFmtId="166" fontId="11" fillId="4" borderId="0" xfId="4" applyNumberFormat="1" applyFont="1" applyFill="1" applyAlignment="1">
      <alignment horizontal="center" vertical="top" wrapText="1"/>
    </xf>
    <xf numFmtId="49" fontId="22" fillId="9" borderId="7" xfId="0" applyNumberFormat="1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top"/>
    </xf>
    <xf numFmtId="0" fontId="20" fillId="3" borderId="1" xfId="0" applyFont="1" applyFill="1" applyBorder="1" applyAlignment="1">
      <alignment horizontal="left" vertical="top" wrapText="1"/>
    </xf>
    <xf numFmtId="165" fontId="20" fillId="2" borderId="1" xfId="0" applyNumberFormat="1" applyFont="1" applyFill="1" applyBorder="1" applyAlignment="1">
      <alignment horizontal="left" vertical="top" wrapText="1"/>
    </xf>
    <xf numFmtId="166" fontId="20" fillId="4" borderId="5" xfId="0" applyNumberFormat="1" applyFont="1" applyFill="1" applyBorder="1" applyAlignment="1">
      <alignment vertical="top" wrapText="1"/>
    </xf>
    <xf numFmtId="166" fontId="20" fillId="4" borderId="14" xfId="0" applyNumberFormat="1" applyFont="1" applyFill="1" applyBorder="1" applyAlignment="1">
      <alignment horizontal="center" vertical="top" wrapText="1"/>
    </xf>
    <xf numFmtId="166" fontId="23" fillId="8" borderId="1" xfId="0" applyNumberFormat="1" applyFont="1" applyFill="1" applyBorder="1" applyAlignment="1">
      <alignment vertical="top" wrapText="1"/>
    </xf>
    <xf numFmtId="166" fontId="20" fillId="4" borderId="0" xfId="0" applyNumberFormat="1" applyFont="1" applyFill="1" applyAlignment="1">
      <alignment horizontal="center" vertical="top" wrapText="1"/>
    </xf>
    <xf numFmtId="0" fontId="36" fillId="11" borderId="1" xfId="4" applyFont="1" applyFill="1" applyBorder="1" applyAlignment="1">
      <alignment vertical="top" wrapText="1"/>
    </xf>
    <xf numFmtId="0" fontId="44" fillId="0" borderId="1" xfId="4" applyFont="1" applyBorder="1" applyAlignment="1">
      <alignment vertical="top" wrapText="1"/>
    </xf>
    <xf numFmtId="0" fontId="20" fillId="0" borderId="1" xfId="4" applyFont="1" applyBorder="1" applyAlignment="1">
      <alignment vertical="top" wrapText="1"/>
    </xf>
    <xf numFmtId="0" fontId="22" fillId="0" borderId="1" xfId="4" applyFont="1" applyBorder="1" applyAlignment="1">
      <alignment vertical="top" wrapText="1"/>
    </xf>
    <xf numFmtId="0" fontId="44" fillId="4" borderId="1" xfId="4" applyFont="1" applyFill="1" applyBorder="1" applyAlignment="1">
      <alignment vertical="top" wrapText="1"/>
    </xf>
    <xf numFmtId="0" fontId="22" fillId="4" borderId="1" xfId="4" applyFont="1" applyFill="1" applyBorder="1" applyAlignment="1">
      <alignment vertical="top" wrapText="1"/>
    </xf>
    <xf numFmtId="0" fontId="22" fillId="9" borderId="1" xfId="4" applyFont="1" applyFill="1" applyBorder="1" applyAlignment="1">
      <alignment vertical="top" wrapText="1"/>
    </xf>
    <xf numFmtId="166" fontId="22" fillId="9" borderId="1" xfId="4" applyNumberFormat="1" applyFont="1" applyFill="1" applyBorder="1" applyAlignment="1">
      <alignment vertical="top" wrapText="1"/>
    </xf>
    <xf numFmtId="0" fontId="22" fillId="10" borderId="1" xfId="4" applyFont="1" applyFill="1" applyBorder="1" applyAlignment="1">
      <alignment vertical="top" wrapText="1"/>
    </xf>
    <xf numFmtId="166" fontId="23" fillId="10" borderId="1" xfId="4" applyNumberFormat="1" applyFont="1" applyFill="1" applyBorder="1" applyAlignment="1">
      <alignment vertical="top" wrapText="1"/>
    </xf>
    <xf numFmtId="4" fontId="20" fillId="4" borderId="0" xfId="4" applyNumberFormat="1" applyFont="1" applyFill="1" applyAlignment="1">
      <alignment horizontal="center" vertical="top" wrapText="1"/>
    </xf>
    <xf numFmtId="0" fontId="20" fillId="2" borderId="0" xfId="0" applyFont="1" applyFill="1" applyAlignment="1">
      <alignment horizontal="center" vertical="top"/>
    </xf>
    <xf numFmtId="0" fontId="8" fillId="0" borderId="0" xfId="0" applyFont="1" applyAlignment="1">
      <alignment horizontal="left" vertical="top"/>
    </xf>
    <xf numFmtId="0" fontId="8" fillId="0" borderId="0" xfId="0" applyFont="1" applyAlignment="1">
      <alignment horizontal="center" vertical="top"/>
    </xf>
    <xf numFmtId="166" fontId="12" fillId="0" borderId="2" xfId="0" applyNumberFormat="1" applyFont="1" applyBorder="1" applyAlignment="1">
      <alignment horizontal="center" vertical="top" wrapText="1"/>
    </xf>
    <xf numFmtId="166" fontId="12" fillId="4" borderId="8" xfId="0" applyNumberFormat="1" applyFont="1" applyFill="1" applyBorder="1" applyAlignment="1">
      <alignment vertical="top" wrapText="1"/>
    </xf>
    <xf numFmtId="166" fontId="25" fillId="4" borderId="1" xfId="4" applyNumberFormat="1" applyFont="1" applyFill="1" applyBorder="1" applyAlignment="1">
      <alignment vertical="top" wrapText="1"/>
    </xf>
    <xf numFmtId="166" fontId="12" fillId="0" borderId="1" xfId="4" applyNumberFormat="1" applyFont="1" applyBorder="1" applyAlignment="1">
      <alignment horizontal="center" vertical="top" wrapText="1"/>
    </xf>
    <xf numFmtId="166" fontId="12" fillId="4" borderId="2" xfId="4" applyNumberFormat="1" applyFont="1" applyFill="1" applyBorder="1" applyAlignment="1">
      <alignment horizontal="center" vertical="top" wrapText="1"/>
    </xf>
    <xf numFmtId="166" fontId="12" fillId="4" borderId="1" xfId="4" applyNumberFormat="1" applyFont="1" applyFill="1" applyBorder="1" applyAlignment="1">
      <alignment horizontal="center" vertical="top" wrapText="1"/>
    </xf>
    <xf numFmtId="166" fontId="25" fillId="4" borderId="0" xfId="4" applyNumberFormat="1" applyFont="1" applyFill="1" applyAlignment="1">
      <alignment horizontal="center" vertical="top" wrapText="1"/>
    </xf>
    <xf numFmtId="49" fontId="4" fillId="4" borderId="0" xfId="6" applyNumberFormat="1" applyFont="1" applyFill="1" applyAlignment="1">
      <alignment horizontal="center"/>
    </xf>
    <xf numFmtId="0" fontId="1" fillId="0" borderId="2" xfId="0" applyFont="1" applyBorder="1" applyAlignment="1">
      <alignment vertical="top" wrapText="1"/>
    </xf>
    <xf numFmtId="0" fontId="1" fillId="0" borderId="5" xfId="6" applyBorder="1" applyAlignment="1">
      <alignment horizontal="left" vertical="top" wrapText="1"/>
    </xf>
    <xf numFmtId="166" fontId="1" fillId="4" borderId="6" xfId="0" applyNumberFormat="1" applyFont="1" applyFill="1" applyBorder="1" applyAlignment="1">
      <alignment horizontal="center" vertical="top" wrapText="1"/>
    </xf>
    <xf numFmtId="49" fontId="5" fillId="0" borderId="1" xfId="6" applyNumberFormat="1" applyFont="1" applyBorder="1" applyAlignment="1">
      <alignment horizontal="left" vertical="top" wrapText="1"/>
    </xf>
    <xf numFmtId="49" fontId="1" fillId="4" borderId="4" xfId="6" applyNumberFormat="1" applyFill="1" applyBorder="1" applyAlignment="1">
      <alignment horizontal="left" vertical="top" wrapText="1"/>
    </xf>
    <xf numFmtId="0" fontId="1" fillId="4" borderId="1" xfId="6" applyFill="1" applyBorder="1" applyAlignment="1">
      <alignment vertical="top" wrapText="1"/>
    </xf>
    <xf numFmtId="166" fontId="1" fillId="4" borderId="1" xfId="6" applyNumberFormat="1" applyFill="1" applyBorder="1" applyAlignment="1">
      <alignment horizontal="right" vertical="top" wrapText="1"/>
    </xf>
    <xf numFmtId="166" fontId="1" fillId="4" borderId="0" xfId="6" applyNumberFormat="1" applyFill="1" applyAlignment="1">
      <alignment horizontal="left" vertical="top" wrapText="1"/>
    </xf>
    <xf numFmtId="166" fontId="7" fillId="10" borderId="1" xfId="4" applyNumberFormat="1" applyFont="1" applyFill="1" applyBorder="1" applyAlignment="1">
      <alignment vertical="top" wrapText="1"/>
    </xf>
    <xf numFmtId="166" fontId="48" fillId="4" borderId="1" xfId="4" applyNumberFormat="1" applyFont="1" applyFill="1" applyBorder="1" applyAlignment="1">
      <alignment vertical="top" wrapText="1"/>
    </xf>
    <xf numFmtId="166" fontId="48" fillId="4" borderId="0" xfId="4" applyNumberFormat="1" applyFont="1" applyFill="1" applyAlignment="1">
      <alignment horizontal="center" vertical="top" wrapText="1"/>
    </xf>
    <xf numFmtId="0" fontId="1" fillId="0" borderId="0" xfId="0" applyFont="1"/>
    <xf numFmtId="0" fontId="6" fillId="2" borderId="0" xfId="0" applyFont="1" applyFill="1" applyAlignment="1">
      <alignment horizontal="center" vertical="top"/>
    </xf>
    <xf numFmtId="49" fontId="4" fillId="9" borderId="8" xfId="0" applyNumberFormat="1" applyFont="1" applyFill="1" applyBorder="1" applyAlignment="1">
      <alignment horizontal="center" vertical="center" wrapText="1"/>
    </xf>
    <xf numFmtId="49" fontId="4" fillId="9" borderId="14" xfId="0" applyNumberFormat="1" applyFont="1" applyFill="1" applyBorder="1" applyAlignment="1">
      <alignment horizontal="center" vertical="center" wrapText="1"/>
    </xf>
    <xf numFmtId="49" fontId="4" fillId="9" borderId="7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top"/>
    </xf>
    <xf numFmtId="166" fontId="49" fillId="4" borderId="1" xfId="6" applyNumberFormat="1" applyFont="1" applyFill="1" applyBorder="1" applyAlignment="1">
      <alignment vertical="top" wrapText="1"/>
    </xf>
    <xf numFmtId="166" fontId="18" fillId="5" borderId="0" xfId="0" applyNumberFormat="1" applyFont="1" applyFill="1" applyAlignment="1">
      <alignment horizontal="center" vertical="top" wrapText="1"/>
    </xf>
    <xf numFmtId="0" fontId="1" fillId="4" borderId="0" xfId="0" applyFont="1" applyFill="1" applyAlignment="1">
      <alignment horizontal="center" vertical="top" wrapText="1"/>
    </xf>
    <xf numFmtId="49" fontId="22" fillId="9" borderId="14" xfId="0" applyNumberFormat="1" applyFont="1" applyFill="1" applyBorder="1" applyAlignment="1">
      <alignment horizontal="center" vertical="center" wrapText="1"/>
    </xf>
    <xf numFmtId="166" fontId="20" fillId="0" borderId="0" xfId="0" applyNumberFormat="1" applyFont="1" applyAlignment="1">
      <alignment vertical="top" wrapText="1"/>
    </xf>
    <xf numFmtId="0" fontId="12" fillId="4" borderId="0" xfId="4" applyFont="1" applyFill="1" applyAlignment="1">
      <alignment horizontal="center" vertical="top" wrapText="1"/>
    </xf>
    <xf numFmtId="0" fontId="12" fillId="4" borderId="4" xfId="0" applyFont="1" applyFill="1" applyBorder="1" applyAlignment="1">
      <alignment horizontal="left" vertical="top" wrapText="1"/>
    </xf>
    <xf numFmtId="49" fontId="12" fillId="4" borderId="2" xfId="0" applyNumberFormat="1" applyFont="1" applyFill="1" applyBorder="1" applyAlignment="1">
      <alignment horizontal="center" vertical="top" wrapText="1"/>
    </xf>
    <xf numFmtId="0" fontId="12" fillId="4" borderId="1" xfId="11" applyFont="1" applyFill="1" applyBorder="1" applyAlignment="1">
      <alignment horizontal="left" vertical="top" wrapText="1"/>
    </xf>
    <xf numFmtId="0" fontId="12" fillId="0" borderId="1" xfId="11" applyFont="1" applyBorder="1" applyAlignment="1">
      <alignment horizontal="left" vertical="top" wrapText="1"/>
    </xf>
    <xf numFmtId="0" fontId="12" fillId="0" borderId="2" xfId="11" applyFont="1" applyBorder="1" applyAlignment="1">
      <alignment horizontal="left" vertical="top" wrapText="1"/>
    </xf>
    <xf numFmtId="49" fontId="20" fillId="0" borderId="1" xfId="0" applyNumberFormat="1" applyFont="1" applyBorder="1" applyAlignment="1">
      <alignment horizontal="center" vertical="top" wrapText="1"/>
    </xf>
    <xf numFmtId="49" fontId="20" fillId="4" borderId="1" xfId="0" applyNumberFormat="1" applyFont="1" applyFill="1" applyBorder="1" applyAlignment="1">
      <alignment horizontal="center" vertical="top" wrapText="1"/>
    </xf>
    <xf numFmtId="0" fontId="20" fillId="0" borderId="1" xfId="0" applyFont="1" applyBorder="1" applyAlignment="1">
      <alignment horizontal="center" vertical="top" wrapText="1"/>
    </xf>
    <xf numFmtId="0" fontId="20" fillId="3" borderId="1" xfId="0" applyFont="1" applyFill="1" applyBorder="1" applyAlignment="1">
      <alignment horizontal="center" vertical="top" wrapText="1"/>
    </xf>
    <xf numFmtId="165" fontId="20" fillId="2" borderId="1" xfId="0" applyNumberFormat="1" applyFont="1" applyFill="1" applyBorder="1" applyAlignment="1">
      <alignment horizontal="center" vertical="top" wrapText="1"/>
    </xf>
    <xf numFmtId="0" fontId="20" fillId="4" borderId="1" xfId="0" applyFont="1" applyFill="1" applyBorder="1" applyAlignment="1">
      <alignment horizontal="center" vertical="top" wrapText="1"/>
    </xf>
    <xf numFmtId="0" fontId="20" fillId="4" borderId="4" xfId="0" applyFont="1" applyFill="1" applyBorder="1" applyAlignment="1">
      <alignment horizontal="center" vertical="top" wrapText="1"/>
    </xf>
    <xf numFmtId="0" fontId="20" fillId="4" borderId="2" xfId="0" applyFont="1" applyFill="1" applyBorder="1" applyAlignment="1">
      <alignment horizontal="center" vertical="top" wrapText="1"/>
    </xf>
    <xf numFmtId="0" fontId="20" fillId="2" borderId="0" xfId="0" applyFont="1" applyFill="1" applyAlignment="1">
      <alignment horizontal="center"/>
    </xf>
    <xf numFmtId="0" fontId="20" fillId="0" borderId="0" xfId="0" applyFont="1" applyAlignment="1">
      <alignment horizontal="center"/>
    </xf>
    <xf numFmtId="49" fontId="12" fillId="0" borderId="5" xfId="0" applyNumberFormat="1" applyFont="1" applyBorder="1" applyAlignment="1">
      <alignment horizontal="center" vertical="top" wrapText="1"/>
    </xf>
    <xf numFmtId="0" fontId="50" fillId="2" borderId="0" xfId="0" applyFont="1" applyFill="1"/>
    <xf numFmtId="49" fontId="51" fillId="8" borderId="3" xfId="0" applyNumberFormat="1" applyFont="1" applyFill="1" applyBorder="1" applyAlignment="1">
      <alignment horizontal="left" vertical="top" wrapText="1"/>
    </xf>
    <xf numFmtId="49" fontId="51" fillId="8" borderId="1" xfId="0" applyNumberFormat="1" applyFont="1" applyFill="1" applyBorder="1" applyAlignment="1">
      <alignment vertical="top" wrapText="1"/>
    </xf>
    <xf numFmtId="4" fontId="51" fillId="8" borderId="1" xfId="0" applyNumberFormat="1" applyFont="1" applyFill="1" applyBorder="1" applyAlignment="1">
      <alignment vertical="top" wrapText="1"/>
    </xf>
    <xf numFmtId="4" fontId="51" fillId="8" borderId="1" xfId="0" applyNumberFormat="1" applyFont="1" applyFill="1" applyBorder="1" applyAlignment="1">
      <alignment horizontal="center" vertical="top" wrapText="1"/>
    </xf>
    <xf numFmtId="49" fontId="51" fillId="8" borderId="1" xfId="0" applyNumberFormat="1" applyFont="1" applyFill="1" applyBorder="1" applyAlignment="1">
      <alignment horizontal="center" vertical="top" wrapText="1"/>
    </xf>
    <xf numFmtId="166" fontId="51" fillId="8" borderId="1" xfId="0" applyNumberFormat="1" applyFont="1" applyFill="1" applyBorder="1" applyAlignment="1">
      <alignment vertical="top" wrapText="1"/>
    </xf>
    <xf numFmtId="49" fontId="20" fillId="4" borderId="2" xfId="0" applyNumberFormat="1" applyFont="1" applyFill="1" applyBorder="1" applyAlignment="1">
      <alignment horizontal="center" vertical="top" wrapText="1"/>
    </xf>
    <xf numFmtId="49" fontId="20" fillId="2" borderId="1" xfId="0" applyNumberFormat="1" applyFont="1" applyFill="1" applyBorder="1" applyAlignment="1">
      <alignment horizontal="center" vertical="top" wrapText="1"/>
    </xf>
    <xf numFmtId="49" fontId="52" fillId="8" borderId="3" xfId="0" applyNumberFormat="1" applyFont="1" applyFill="1" applyBorder="1" applyAlignment="1">
      <alignment horizontal="left" vertical="top" wrapText="1"/>
    </xf>
    <xf numFmtId="49" fontId="52" fillId="8" borderId="1" xfId="0" applyNumberFormat="1" applyFont="1" applyFill="1" applyBorder="1" applyAlignment="1">
      <alignment vertical="top" wrapText="1"/>
    </xf>
    <xf numFmtId="4" fontId="52" fillId="8" borderId="1" xfId="0" applyNumberFormat="1" applyFont="1" applyFill="1" applyBorder="1" applyAlignment="1">
      <alignment vertical="top" wrapText="1"/>
    </xf>
    <xf numFmtId="4" fontId="52" fillId="8" borderId="1" xfId="0" applyNumberFormat="1" applyFont="1" applyFill="1" applyBorder="1" applyAlignment="1">
      <alignment horizontal="center" vertical="top" wrapText="1"/>
    </xf>
    <xf numFmtId="49" fontId="52" fillId="8" borderId="1" xfId="0" applyNumberFormat="1" applyFont="1" applyFill="1" applyBorder="1" applyAlignment="1">
      <alignment horizontal="center" vertical="top" wrapText="1"/>
    </xf>
    <xf numFmtId="0" fontId="53" fillId="2" borderId="0" xfId="0" applyFont="1" applyFill="1"/>
    <xf numFmtId="0" fontId="20" fillId="0" borderId="16" xfId="0" applyFont="1" applyBorder="1" applyAlignment="1">
      <alignment horizontal="left" vertical="top" wrapText="1"/>
    </xf>
    <xf numFmtId="49" fontId="20" fillId="0" borderId="16" xfId="0" applyNumberFormat="1" applyFont="1" applyBorder="1" applyAlignment="1">
      <alignment horizontal="left" vertical="top" wrapText="1"/>
    </xf>
    <xf numFmtId="49" fontId="12" fillId="4" borderId="1" xfId="0" applyNumberFormat="1" applyFont="1" applyFill="1" applyBorder="1" applyAlignment="1">
      <alignment horizontal="center" vertical="top" wrapText="1"/>
    </xf>
    <xf numFmtId="49" fontId="20" fillId="4" borderId="16" xfId="0" applyNumberFormat="1" applyFont="1" applyFill="1" applyBorder="1" applyAlignment="1">
      <alignment horizontal="left" vertical="top" wrapText="1"/>
    </xf>
    <xf numFmtId="0" fontId="20" fillId="4" borderId="16" xfId="0" applyFont="1" applyFill="1" applyBorder="1" applyAlignment="1">
      <alignment horizontal="left" vertical="top" wrapText="1"/>
    </xf>
    <xf numFmtId="49" fontId="20" fillId="4" borderId="1" xfId="11" applyNumberFormat="1" applyFont="1" applyFill="1" applyBorder="1" applyAlignment="1">
      <alignment horizontal="left" vertical="top" wrapText="1"/>
    </xf>
    <xf numFmtId="166" fontId="51" fillId="8" borderId="1" xfId="0" applyNumberFormat="1" applyFont="1" applyFill="1" applyBorder="1" applyAlignment="1">
      <alignment horizontal="center" vertical="top" wrapText="1"/>
    </xf>
    <xf numFmtId="0" fontId="51" fillId="8" borderId="1" xfId="0" applyFont="1" applyFill="1" applyBorder="1" applyAlignment="1">
      <alignment vertical="top" wrapText="1"/>
    </xf>
    <xf numFmtId="0" fontId="54" fillId="2" borderId="0" xfId="0" applyFont="1" applyFill="1"/>
    <xf numFmtId="0" fontId="12" fillId="0" borderId="1" xfId="0" applyFont="1" applyBorder="1" applyAlignment="1">
      <alignment horizontal="center" vertical="top" wrapText="1"/>
    </xf>
    <xf numFmtId="0" fontId="12" fillId="4" borderId="0" xfId="0" applyFont="1" applyFill="1" applyAlignment="1">
      <alignment horizontal="left" vertical="top"/>
    </xf>
    <xf numFmtId="0" fontId="51" fillId="8" borderId="1" xfId="0" applyFont="1" applyFill="1" applyBorder="1" applyAlignment="1">
      <alignment horizontal="left" vertical="top" wrapText="1"/>
    </xf>
    <xf numFmtId="0" fontId="12" fillId="19" borderId="1" xfId="0" applyFont="1" applyFill="1" applyBorder="1" applyAlignment="1">
      <alignment horizontal="left" vertical="top" wrapText="1"/>
    </xf>
    <xf numFmtId="0" fontId="20" fillId="18" borderId="19" xfId="0" applyFont="1" applyFill="1" applyBorder="1" applyAlignment="1">
      <alignment horizontal="left" vertical="top" wrapText="1"/>
    </xf>
    <xf numFmtId="166" fontId="18" fillId="14" borderId="0" xfId="0" applyNumberFormat="1" applyFont="1" applyFill="1" applyAlignment="1">
      <alignment horizontal="left" vertical="top" wrapText="1"/>
    </xf>
    <xf numFmtId="166" fontId="12" fillId="4" borderId="0" xfId="4" applyNumberFormat="1" applyFont="1" applyFill="1" applyAlignment="1">
      <alignment horizontal="left" vertical="top" wrapText="1"/>
    </xf>
    <xf numFmtId="4" fontId="12" fillId="4" borderId="0" xfId="4" applyNumberFormat="1" applyFont="1" applyFill="1" applyAlignment="1">
      <alignment horizontal="left" vertical="top" wrapText="1"/>
    </xf>
    <xf numFmtId="166" fontId="24" fillId="4" borderId="0" xfId="0" applyNumberFormat="1" applyFont="1" applyFill="1" applyAlignment="1">
      <alignment horizontal="left" vertical="top"/>
    </xf>
    <xf numFmtId="0" fontId="54" fillId="0" borderId="0" xfId="0" applyFont="1" applyAlignment="1">
      <alignment vertical="top" wrapText="1"/>
    </xf>
    <xf numFmtId="0" fontId="51" fillId="8" borderId="1" xfId="11" applyFont="1" applyFill="1" applyBorder="1" applyAlignment="1">
      <alignment horizontal="left" vertical="top" wrapText="1"/>
    </xf>
    <xf numFmtId="49" fontId="51" fillId="8" borderId="1" xfId="0" applyNumberFormat="1" applyFont="1" applyFill="1" applyBorder="1" applyAlignment="1">
      <alignment horizontal="left" vertical="top" wrapText="1"/>
    </xf>
    <xf numFmtId="0" fontId="54" fillId="0" borderId="0" xfId="0" applyFont="1" applyAlignment="1">
      <alignment horizontal="left" vertical="top" wrapText="1"/>
    </xf>
    <xf numFmtId="0" fontId="51" fillId="0" borderId="0" xfId="0" applyFont="1" applyAlignment="1">
      <alignment horizontal="left" vertical="top" wrapText="1"/>
    </xf>
    <xf numFmtId="49" fontId="20" fillId="4" borderId="6" xfId="0" applyNumberFormat="1" applyFont="1" applyFill="1" applyBorder="1" applyAlignment="1">
      <alignment vertical="top" wrapText="1"/>
    </xf>
    <xf numFmtId="166" fontId="20" fillId="4" borderId="4" xfId="0" applyNumberFormat="1" applyFont="1" applyFill="1" applyBorder="1" applyAlignment="1">
      <alignment horizontal="right" vertical="top" wrapText="1"/>
    </xf>
    <xf numFmtId="49" fontId="12" fillId="4" borderId="4" xfId="0" applyNumberFormat="1" applyFont="1" applyFill="1" applyBorder="1" applyAlignment="1">
      <alignment horizontal="center" vertical="top" wrapText="1"/>
    </xf>
    <xf numFmtId="0" fontId="12" fillId="4" borderId="4" xfId="4" applyFont="1" applyFill="1" applyBorder="1" applyAlignment="1">
      <alignment horizontal="left" vertical="top" wrapText="1"/>
    </xf>
    <xf numFmtId="49" fontId="1" fillId="0" borderId="1" xfId="6" applyNumberFormat="1" applyBorder="1" applyAlignment="1">
      <alignment horizontal="center" vertical="top" wrapText="1"/>
    </xf>
    <xf numFmtId="1" fontId="1" fillId="2" borderId="1" xfId="0" applyNumberFormat="1" applyFont="1" applyFill="1" applyBorder="1" applyAlignment="1">
      <alignment horizontal="left" vertical="top" wrapText="1"/>
    </xf>
    <xf numFmtId="165" fontId="20" fillId="0" borderId="0" xfId="0" applyNumberFormat="1" applyFont="1" applyAlignment="1">
      <alignment vertical="top" wrapText="1"/>
    </xf>
    <xf numFmtId="166" fontId="18" fillId="5" borderId="1" xfId="0" applyNumberFormat="1" applyFont="1" applyFill="1" applyBorder="1" applyAlignment="1">
      <alignment horizontal="right" vertical="top" wrapText="1"/>
    </xf>
    <xf numFmtId="166" fontId="39" fillId="5" borderId="0" xfId="0" applyNumberFormat="1" applyFont="1" applyFill="1" applyAlignment="1">
      <alignment horizontal="center" vertical="top" wrapText="1"/>
    </xf>
    <xf numFmtId="0" fontId="4" fillId="15" borderId="0" xfId="4" applyFont="1" applyFill="1" applyAlignment="1">
      <alignment vertical="top" wrapText="1"/>
    </xf>
    <xf numFmtId="0" fontId="5" fillId="4" borderId="0" xfId="4" applyFont="1" applyFill="1" applyAlignment="1">
      <alignment vertical="top" wrapText="1"/>
    </xf>
    <xf numFmtId="0" fontId="4" fillId="4" borderId="0" xfId="4" applyFont="1" applyFill="1" applyAlignment="1">
      <alignment vertical="top" wrapText="1"/>
    </xf>
    <xf numFmtId="0" fontId="1" fillId="4" borderId="0" xfId="4" applyFont="1" applyFill="1" applyAlignment="1">
      <alignment vertical="top" wrapText="1"/>
    </xf>
    <xf numFmtId="0" fontId="1" fillId="4" borderId="0" xfId="0" applyFont="1" applyFill="1" applyAlignment="1">
      <alignment vertical="top" wrapText="1"/>
    </xf>
    <xf numFmtId="166" fontId="23" fillId="13" borderId="1" xfId="0" applyNumberFormat="1" applyFont="1" applyFill="1" applyBorder="1" applyAlignment="1">
      <alignment horizontal="right" vertical="top" wrapText="1"/>
    </xf>
    <xf numFmtId="49" fontId="1" fillId="4" borderId="1" xfId="6" applyNumberFormat="1" applyFill="1" applyBorder="1" applyAlignment="1">
      <alignment horizontal="center" vertical="top" wrapText="1"/>
    </xf>
    <xf numFmtId="0" fontId="1" fillId="4" borderId="1" xfId="6" applyFill="1" applyBorder="1" applyAlignment="1">
      <alignment horizontal="left" vertical="top" wrapText="1"/>
    </xf>
    <xf numFmtId="49" fontId="55" fillId="8" borderId="1" xfId="0" applyNumberFormat="1" applyFont="1" applyFill="1" applyBorder="1" applyAlignment="1">
      <alignment vertical="top" wrapText="1"/>
    </xf>
    <xf numFmtId="0" fontId="55" fillId="8" borderId="1" xfId="0" applyFont="1" applyFill="1" applyBorder="1" applyAlignment="1">
      <alignment vertical="top" wrapText="1"/>
    </xf>
    <xf numFmtId="166" fontId="55" fillId="8" borderId="2" xfId="0" applyNumberFormat="1" applyFont="1" applyFill="1" applyBorder="1" applyAlignment="1">
      <alignment vertical="top" wrapText="1"/>
    </xf>
    <xf numFmtId="166" fontId="55" fillId="8" borderId="2" xfId="0" applyNumberFormat="1" applyFont="1" applyFill="1" applyBorder="1" applyAlignment="1">
      <alignment horizontal="center" vertical="top" wrapText="1"/>
    </xf>
    <xf numFmtId="49" fontId="55" fillId="8" borderId="19" xfId="0" applyNumberFormat="1" applyFont="1" applyFill="1" applyBorder="1" applyAlignment="1">
      <alignment horizontal="left" vertical="top" wrapText="1"/>
    </xf>
    <xf numFmtId="0" fontId="56" fillId="0" borderId="0" xfId="0" applyFont="1" applyAlignment="1">
      <alignment vertical="top" wrapText="1"/>
    </xf>
    <xf numFmtId="49" fontId="57" fillId="8" borderId="1" xfId="0" applyNumberFormat="1" applyFont="1" applyFill="1" applyBorder="1" applyAlignment="1">
      <alignment horizontal="left" vertical="top" wrapText="1"/>
    </xf>
    <xf numFmtId="49" fontId="57" fillId="8" borderId="1" xfId="0" applyNumberFormat="1" applyFont="1" applyFill="1" applyBorder="1" applyAlignment="1">
      <alignment vertical="top" wrapText="1"/>
    </xf>
    <xf numFmtId="0" fontId="58" fillId="8" borderId="1" xfId="0" applyFont="1" applyFill="1" applyBorder="1" applyAlignment="1">
      <alignment vertical="top" wrapText="1"/>
    </xf>
    <xf numFmtId="166" fontId="57" fillId="8" borderId="1" xfId="0" applyNumberFormat="1" applyFont="1" applyFill="1" applyBorder="1" applyAlignment="1">
      <alignment vertical="top" wrapText="1"/>
    </xf>
    <xf numFmtId="166" fontId="57" fillId="8" borderId="1" xfId="0" applyNumberFormat="1" applyFont="1" applyFill="1" applyBorder="1" applyAlignment="1">
      <alignment horizontal="center" vertical="top" wrapText="1"/>
    </xf>
    <xf numFmtId="0" fontId="59" fillId="0" borderId="0" xfId="0" applyFont="1" applyAlignment="1">
      <alignment horizontal="left" vertical="top" wrapText="1"/>
    </xf>
    <xf numFmtId="166" fontId="60" fillId="12" borderId="1" xfId="0" applyNumberFormat="1" applyFont="1" applyFill="1" applyBorder="1" applyAlignment="1">
      <alignment horizontal="right" vertical="top" wrapText="1"/>
    </xf>
    <xf numFmtId="166" fontId="50" fillId="14" borderId="0" xfId="0" applyNumberFormat="1" applyFont="1" applyFill="1" applyAlignment="1">
      <alignment horizontal="center" vertical="top" wrapText="1"/>
    </xf>
    <xf numFmtId="166" fontId="50" fillId="14" borderId="0" xfId="0" applyNumberFormat="1" applyFont="1" applyFill="1" applyAlignment="1">
      <alignment horizontal="left" vertical="top" wrapText="1"/>
    </xf>
    <xf numFmtId="0" fontId="56" fillId="0" borderId="0" xfId="0" applyFont="1" applyAlignment="1">
      <alignment horizontal="left" vertical="top" wrapText="1"/>
    </xf>
    <xf numFmtId="0" fontId="12" fillId="4" borderId="0" xfId="0" applyFont="1" applyFill="1" applyAlignment="1">
      <alignment horizontal="right" vertical="top"/>
    </xf>
    <xf numFmtId="166" fontId="20" fillId="4" borderId="6" xfId="0" applyNumberFormat="1" applyFont="1" applyFill="1" applyBorder="1" applyAlignment="1">
      <alignment horizontal="right" vertical="top" wrapText="1"/>
    </xf>
    <xf numFmtId="0" fontId="12" fillId="4" borderId="1" xfId="0" applyFont="1" applyFill="1" applyBorder="1" applyAlignment="1">
      <alignment horizontal="right" vertical="top" wrapText="1"/>
    </xf>
    <xf numFmtId="49" fontId="12" fillId="4" borderId="1" xfId="0" applyNumberFormat="1" applyFont="1" applyFill="1" applyBorder="1" applyAlignment="1">
      <alignment horizontal="right" vertical="top" wrapText="1"/>
    </xf>
    <xf numFmtId="49" fontId="20" fillId="4" borderId="1" xfId="0" applyNumberFormat="1" applyFont="1" applyFill="1" applyBorder="1" applyAlignment="1">
      <alignment horizontal="right" vertical="top" wrapText="1"/>
    </xf>
    <xf numFmtId="0" fontId="12" fillId="4" borderId="1" xfId="11" applyFont="1" applyFill="1" applyBorder="1" applyAlignment="1">
      <alignment horizontal="right" vertical="top" wrapText="1"/>
    </xf>
    <xf numFmtId="0" fontId="12" fillId="4" borderId="2" xfId="11" applyFont="1" applyFill="1" applyBorder="1" applyAlignment="1">
      <alignment horizontal="right" vertical="top" wrapText="1"/>
    </xf>
    <xf numFmtId="49" fontId="12" fillId="0" borderId="2" xfId="11" applyNumberFormat="1" applyFont="1" applyBorder="1" applyAlignment="1">
      <alignment horizontal="right" vertical="top" wrapText="1"/>
    </xf>
    <xf numFmtId="0" fontId="12" fillId="0" borderId="1" xfId="0" applyFont="1" applyBorder="1" applyAlignment="1">
      <alignment horizontal="right" vertical="top" wrapText="1"/>
    </xf>
    <xf numFmtId="0" fontId="12" fillId="19" borderId="1" xfId="0" applyFont="1" applyFill="1" applyBorder="1" applyAlignment="1">
      <alignment horizontal="right" vertical="top" wrapText="1"/>
    </xf>
    <xf numFmtId="0" fontId="20" fillId="4" borderId="1" xfId="0" applyFont="1" applyFill="1" applyBorder="1" applyAlignment="1">
      <alignment horizontal="right" vertical="top" wrapText="1"/>
    </xf>
    <xf numFmtId="49" fontId="20" fillId="16" borderId="16" xfId="0" applyNumberFormat="1" applyFont="1" applyFill="1" applyBorder="1" applyAlignment="1">
      <alignment horizontal="right" vertical="top"/>
    </xf>
    <xf numFmtId="166" fontId="20" fillId="16" borderId="16" xfId="0" applyNumberFormat="1" applyFont="1" applyFill="1" applyBorder="1" applyAlignment="1">
      <alignment horizontal="right" vertical="top" wrapText="1"/>
    </xf>
    <xf numFmtId="49" fontId="20" fillId="16" borderId="16" xfId="0" applyNumberFormat="1" applyFont="1" applyFill="1" applyBorder="1" applyAlignment="1">
      <alignment horizontal="right" vertical="top" wrapText="1"/>
    </xf>
    <xf numFmtId="3" fontId="55" fillId="17" borderId="19" xfId="0" applyNumberFormat="1" applyFont="1" applyFill="1" applyBorder="1" applyAlignment="1">
      <alignment horizontal="right" vertical="top" wrapText="1"/>
    </xf>
    <xf numFmtId="3" fontId="20" fillId="16" borderId="16" xfId="0" applyNumberFormat="1" applyFont="1" applyFill="1" applyBorder="1" applyAlignment="1">
      <alignment horizontal="right" vertical="top" wrapText="1"/>
    </xf>
    <xf numFmtId="49" fontId="20" fillId="4" borderId="2" xfId="0" applyNumberFormat="1" applyFont="1" applyFill="1" applyBorder="1" applyAlignment="1">
      <alignment horizontal="right" vertical="top" wrapText="1"/>
    </xf>
    <xf numFmtId="49" fontId="12" fillId="4" borderId="2" xfId="0" applyNumberFormat="1" applyFont="1" applyFill="1" applyBorder="1" applyAlignment="1">
      <alignment horizontal="right" vertical="top" wrapText="1"/>
    </xf>
    <xf numFmtId="49" fontId="20" fillId="4" borderId="6" xfId="0" applyNumberFormat="1" applyFont="1" applyFill="1" applyBorder="1" applyAlignment="1">
      <alignment horizontal="right" vertical="top" wrapText="1"/>
    </xf>
    <xf numFmtId="166" fontId="50" fillId="14" borderId="0" xfId="0" applyNumberFormat="1" applyFont="1" applyFill="1" applyAlignment="1">
      <alignment horizontal="right" vertical="top" wrapText="1"/>
    </xf>
    <xf numFmtId="166" fontId="18" fillId="14" borderId="0" xfId="0" applyNumberFormat="1" applyFont="1" applyFill="1" applyAlignment="1">
      <alignment horizontal="right" vertical="top" wrapText="1"/>
    </xf>
    <xf numFmtId="166" fontId="12" fillId="4" borderId="0" xfId="4" applyNumberFormat="1" applyFont="1" applyFill="1" applyAlignment="1">
      <alignment horizontal="right" vertical="top" wrapText="1"/>
    </xf>
    <xf numFmtId="4" fontId="12" fillId="4" borderId="0" xfId="4" applyNumberFormat="1" applyFont="1" applyFill="1" applyAlignment="1">
      <alignment horizontal="right" vertical="top" wrapText="1"/>
    </xf>
    <xf numFmtId="166" fontId="24" fillId="4" borderId="0" xfId="0" applyNumberFormat="1" applyFont="1" applyFill="1" applyAlignment="1">
      <alignment horizontal="right" vertical="top"/>
    </xf>
    <xf numFmtId="0" fontId="55" fillId="8" borderId="1" xfId="0" applyFont="1" applyFill="1" applyBorder="1" applyAlignment="1">
      <alignment horizontal="right" vertical="top" wrapText="1"/>
    </xf>
    <xf numFmtId="165" fontId="55" fillId="8" borderId="1" xfId="0" applyNumberFormat="1" applyFont="1" applyFill="1" applyBorder="1" applyAlignment="1">
      <alignment horizontal="right" vertical="top" wrapText="1"/>
    </xf>
    <xf numFmtId="49" fontId="55" fillId="8" borderId="1" xfId="0" applyNumberFormat="1" applyFont="1" applyFill="1" applyBorder="1" applyAlignment="1">
      <alignment horizontal="right" vertical="top" wrapText="1"/>
    </xf>
    <xf numFmtId="49" fontId="50" fillId="8" borderId="1" xfId="0" applyNumberFormat="1" applyFont="1" applyFill="1" applyBorder="1" applyAlignment="1">
      <alignment horizontal="right" vertical="top" wrapText="1"/>
    </xf>
    <xf numFmtId="49" fontId="55" fillId="8" borderId="1" xfId="0" applyNumberFormat="1" applyFont="1" applyFill="1" applyBorder="1" applyAlignment="1">
      <alignment horizontal="left" vertical="top" wrapText="1"/>
    </xf>
    <xf numFmtId="166" fontId="55" fillId="8" borderId="1" xfId="7" applyNumberFormat="1" applyFont="1" applyFill="1" applyBorder="1" applyAlignment="1">
      <alignment horizontal="right" vertical="top" wrapText="1"/>
    </xf>
    <xf numFmtId="166" fontId="55" fillId="8" borderId="1" xfId="7" applyNumberFormat="1" applyFont="1" applyFill="1" applyBorder="1" applyAlignment="1">
      <alignment horizontal="center" vertical="top" wrapText="1"/>
    </xf>
    <xf numFmtId="166" fontId="55" fillId="8" borderId="1" xfId="7" applyNumberFormat="1" applyFont="1" applyFill="1" applyBorder="1" applyAlignment="1">
      <alignment horizontal="left" vertical="top" wrapText="1"/>
    </xf>
    <xf numFmtId="0" fontId="56" fillId="0" borderId="0" xfId="0" applyFont="1" applyAlignment="1">
      <alignment wrapText="1"/>
    </xf>
    <xf numFmtId="0" fontId="61" fillId="0" borderId="0" xfId="0" applyFont="1" applyAlignment="1">
      <alignment wrapText="1"/>
    </xf>
    <xf numFmtId="49" fontId="55" fillId="8" borderId="3" xfId="0" applyNumberFormat="1" applyFont="1" applyFill="1" applyBorder="1" applyAlignment="1">
      <alignment vertical="top" wrapText="1"/>
    </xf>
    <xf numFmtId="49" fontId="55" fillId="8" borderId="5" xfId="0" applyNumberFormat="1" applyFont="1" applyFill="1" applyBorder="1" applyAlignment="1">
      <alignment vertical="top" wrapText="1"/>
    </xf>
    <xf numFmtId="4" fontId="55" fillId="8" borderId="1" xfId="0" applyNumberFormat="1" applyFont="1" applyFill="1" applyBorder="1" applyAlignment="1">
      <alignment vertical="top" wrapText="1"/>
    </xf>
    <xf numFmtId="4" fontId="55" fillId="8" borderId="1" xfId="0" applyNumberFormat="1" applyFont="1" applyFill="1" applyBorder="1" applyAlignment="1">
      <alignment horizontal="center" vertical="top" wrapText="1"/>
    </xf>
    <xf numFmtId="166" fontId="55" fillId="8" borderId="1" xfId="0" applyNumberFormat="1" applyFont="1" applyFill="1" applyBorder="1" applyAlignment="1">
      <alignment vertical="top" wrapText="1"/>
    </xf>
    <xf numFmtId="166" fontId="55" fillId="8" borderId="1" xfId="0" applyNumberFormat="1" applyFont="1" applyFill="1" applyBorder="1" applyAlignment="1">
      <alignment horizontal="center" vertical="top" wrapText="1"/>
    </xf>
    <xf numFmtId="0" fontId="55" fillId="4" borderId="0" xfId="0" applyFont="1" applyFill="1" applyAlignment="1">
      <alignment wrapText="1"/>
    </xf>
    <xf numFmtId="49" fontId="55" fillId="8" borderId="12" xfId="0" applyNumberFormat="1" applyFont="1" applyFill="1" applyBorder="1" applyAlignment="1">
      <alignment vertical="top" wrapText="1"/>
    </xf>
    <xf numFmtId="4" fontId="55" fillId="8" borderId="5" xfId="0" applyNumberFormat="1" applyFont="1" applyFill="1" applyBorder="1" applyAlignment="1">
      <alignment horizontal="center" vertical="top" wrapText="1"/>
    </xf>
    <xf numFmtId="49" fontId="12" fillId="0" borderId="1" xfId="0" applyNumberFormat="1" applyFont="1" applyBorder="1" applyAlignment="1">
      <alignment horizontal="center" vertical="top" wrapText="1"/>
    </xf>
    <xf numFmtId="49" fontId="12" fillId="0" borderId="0" xfId="0" applyNumberFormat="1" applyFont="1" applyAlignment="1">
      <alignment horizontal="center" vertical="top" wrapText="1"/>
    </xf>
    <xf numFmtId="166" fontId="20" fillId="0" borderId="1" xfId="4" applyNumberFormat="1" applyFont="1" applyBorder="1" applyAlignment="1">
      <alignment vertical="top" wrapText="1"/>
    </xf>
    <xf numFmtId="0" fontId="15" fillId="4" borderId="0" xfId="4" applyFont="1" applyFill="1" applyAlignment="1">
      <alignment vertical="top" wrapText="1"/>
    </xf>
    <xf numFmtId="0" fontId="15" fillId="4" borderId="0" xfId="4" applyFont="1" applyFill="1" applyAlignment="1">
      <alignment horizontal="center" vertical="top" wrapText="1"/>
    </xf>
    <xf numFmtId="0" fontId="26" fillId="0" borderId="0" xfId="4" applyFont="1" applyAlignment="1">
      <alignment vertical="top" wrapText="1"/>
    </xf>
    <xf numFmtId="0" fontId="26" fillId="0" borderId="0" xfId="4" applyFont="1" applyAlignment="1">
      <alignment horizontal="center" vertical="top" wrapText="1"/>
    </xf>
    <xf numFmtId="0" fontId="14" fillId="15" borderId="0" xfId="4" applyFont="1" applyFill="1" applyAlignment="1">
      <alignment vertical="top" wrapText="1"/>
    </xf>
    <xf numFmtId="0" fontId="14" fillId="15" borderId="0" xfId="4" applyFont="1" applyFill="1" applyAlignment="1">
      <alignment horizontal="center" vertical="top" wrapText="1"/>
    </xf>
    <xf numFmtId="0" fontId="25" fillId="4" borderId="0" xfId="4" applyFont="1" applyFill="1" applyAlignment="1">
      <alignment vertical="top" wrapText="1"/>
    </xf>
    <xf numFmtId="0" fontId="25" fillId="4" borderId="0" xfId="4" applyFont="1" applyFill="1" applyAlignment="1">
      <alignment horizontal="center" vertical="top" wrapText="1"/>
    </xf>
    <xf numFmtId="0" fontId="29" fillId="4" borderId="0" xfId="4" applyFont="1" applyFill="1" applyAlignment="1">
      <alignment vertical="top" wrapText="1"/>
    </xf>
    <xf numFmtId="0" fontId="29" fillId="4" borderId="0" xfId="4" applyFont="1" applyFill="1" applyAlignment="1">
      <alignment horizontal="center" vertical="top" wrapText="1"/>
    </xf>
    <xf numFmtId="0" fontId="14" fillId="4" borderId="0" xfId="4" applyFont="1" applyFill="1" applyAlignment="1">
      <alignment vertical="top" wrapText="1"/>
    </xf>
    <xf numFmtId="0" fontId="14" fillId="4" borderId="0" xfId="4" applyFont="1" applyFill="1" applyAlignment="1">
      <alignment horizontal="center" vertical="top" wrapText="1"/>
    </xf>
    <xf numFmtId="0" fontId="50" fillId="0" borderId="0" xfId="0" applyFont="1" applyAlignment="1">
      <alignment vertical="top" wrapText="1"/>
    </xf>
    <xf numFmtId="166" fontId="55" fillId="8" borderId="5" xfId="0" applyNumberFormat="1" applyFont="1" applyFill="1" applyBorder="1" applyAlignment="1">
      <alignment horizontal="center" vertical="top" wrapText="1"/>
    </xf>
    <xf numFmtId="49" fontId="55" fillId="8" borderId="1" xfId="0" applyNumberFormat="1" applyFont="1" applyFill="1" applyBorder="1" applyAlignment="1">
      <alignment horizontal="center" vertical="top" wrapText="1"/>
    </xf>
    <xf numFmtId="0" fontId="55" fillId="0" borderId="3" xfId="4" applyFont="1" applyBorder="1" applyAlignment="1">
      <alignment vertical="top" wrapText="1"/>
    </xf>
    <xf numFmtId="166" fontId="55" fillId="8" borderId="1" xfId="4" applyNumberFormat="1" applyFont="1" applyFill="1" applyBorder="1" applyAlignment="1">
      <alignment vertical="top" wrapText="1"/>
    </xf>
    <xf numFmtId="166" fontId="55" fillId="8" borderId="1" xfId="4" applyNumberFormat="1" applyFont="1" applyFill="1" applyBorder="1" applyAlignment="1">
      <alignment horizontal="center" vertical="top" wrapText="1"/>
    </xf>
    <xf numFmtId="49" fontId="12" fillId="4" borderId="1" xfId="4" applyNumberFormat="1" applyFont="1" applyFill="1" applyBorder="1" applyAlignment="1">
      <alignment horizontal="center" vertical="top" wrapText="1"/>
    </xf>
    <xf numFmtId="166" fontId="26" fillId="4" borderId="0" xfId="0" applyNumberFormat="1" applyFont="1" applyFill="1" applyAlignment="1">
      <alignment horizontal="center" vertical="top" wrapText="1"/>
    </xf>
    <xf numFmtId="0" fontId="50" fillId="0" borderId="0" xfId="0" applyFont="1" applyAlignment="1">
      <alignment wrapText="1"/>
    </xf>
    <xf numFmtId="166" fontId="1" fillId="4" borderId="2" xfId="6" applyNumberFormat="1" applyFill="1" applyBorder="1" applyAlignment="1">
      <alignment horizontal="center" vertical="top" wrapText="1"/>
    </xf>
    <xf numFmtId="49" fontId="20" fillId="4" borderId="4" xfId="0" applyNumberFormat="1" applyFont="1" applyFill="1" applyBorder="1" applyAlignment="1">
      <alignment horizontal="center" vertical="top" wrapText="1"/>
    </xf>
    <xf numFmtId="166" fontId="55" fillId="8" borderId="1" xfId="0" applyNumberFormat="1" applyFont="1" applyFill="1" applyBorder="1" applyAlignment="1">
      <alignment horizontal="left" vertical="top" wrapText="1"/>
    </xf>
    <xf numFmtId="0" fontId="55" fillId="0" borderId="0" xfId="0" applyFont="1"/>
    <xf numFmtId="49" fontId="55" fillId="8" borderId="4" xfId="0" applyNumberFormat="1" applyFont="1" applyFill="1" applyBorder="1" applyAlignment="1">
      <alignment horizontal="left" vertical="top" wrapText="1"/>
    </xf>
    <xf numFmtId="0" fontId="55" fillId="8" borderId="3" xfId="0" applyFont="1" applyFill="1" applyBorder="1" applyAlignment="1">
      <alignment vertical="top" wrapText="1"/>
    </xf>
    <xf numFmtId="0" fontId="55" fillId="8" borderId="5" xfId="0" applyFont="1" applyFill="1" applyBorder="1" applyAlignment="1">
      <alignment vertical="top" wrapText="1"/>
    </xf>
    <xf numFmtId="0" fontId="50" fillId="0" borderId="0" xfId="0" applyFont="1"/>
    <xf numFmtId="0" fontId="55" fillId="8" borderId="3" xfId="0" applyFont="1" applyFill="1" applyBorder="1" applyAlignment="1">
      <alignment horizontal="center" vertical="top" wrapText="1"/>
    </xf>
    <xf numFmtId="0" fontId="11" fillId="4" borderId="0" xfId="4" applyFont="1" applyFill="1" applyAlignment="1">
      <alignment vertical="top" wrapText="1"/>
    </xf>
    <xf numFmtId="0" fontId="1" fillId="4" borderId="0" xfId="0" applyFont="1" applyFill="1"/>
    <xf numFmtId="3" fontId="1" fillId="0" borderId="4" xfId="6" applyNumberFormat="1" applyBorder="1" applyAlignment="1">
      <alignment horizontal="left" vertical="top" wrapText="1"/>
    </xf>
    <xf numFmtId="49" fontId="5" fillId="0" borderId="1" xfId="6" applyNumberFormat="1" applyFont="1" applyBorder="1" applyAlignment="1">
      <alignment horizontal="center" vertical="top" wrapText="1"/>
    </xf>
    <xf numFmtId="166" fontId="62" fillId="8" borderId="1" xfId="6" applyNumberFormat="1" applyFont="1" applyFill="1" applyBorder="1" applyAlignment="1">
      <alignment horizontal="left" vertical="top" wrapText="1"/>
    </xf>
    <xf numFmtId="166" fontId="62" fillId="8" borderId="1" xfId="6" applyNumberFormat="1" applyFont="1" applyFill="1" applyBorder="1" applyAlignment="1">
      <alignment vertical="top" wrapText="1"/>
    </xf>
    <xf numFmtId="166" fontId="62" fillId="8" borderId="1" xfId="6" applyNumberFormat="1" applyFont="1" applyFill="1" applyBorder="1" applyAlignment="1">
      <alignment horizontal="center" vertical="top" wrapText="1"/>
    </xf>
    <xf numFmtId="0" fontId="63" fillId="0" borderId="0" xfId="0" applyFont="1"/>
    <xf numFmtId="0" fontId="57" fillId="8" borderId="1" xfId="6" applyFont="1" applyFill="1" applyBorder="1" applyAlignment="1">
      <alignment vertical="top" wrapText="1"/>
    </xf>
    <xf numFmtId="0" fontId="62" fillId="8" borderId="1" xfId="6" applyFont="1" applyFill="1" applyBorder="1" applyAlignment="1">
      <alignment vertical="top" wrapText="1"/>
    </xf>
    <xf numFmtId="49" fontId="21" fillId="0" borderId="4" xfId="6" applyNumberFormat="1" applyFont="1" applyBorder="1" applyAlignment="1">
      <alignment vertical="top" wrapText="1"/>
    </xf>
    <xf numFmtId="0" fontId="1" fillId="0" borderId="2" xfId="0" applyFont="1" applyBorder="1" applyAlignment="1">
      <alignment horizontal="center" vertical="top" wrapText="1"/>
    </xf>
    <xf numFmtId="0" fontId="1" fillId="4" borderId="1" xfId="6" applyFill="1" applyBorder="1" applyAlignment="1">
      <alignment horizontal="center" vertical="top" wrapText="1"/>
    </xf>
    <xf numFmtId="0" fontId="57" fillId="8" borderId="1" xfId="6" applyFont="1" applyFill="1" applyBorder="1" applyAlignment="1">
      <alignment horizontal="center" vertical="top" wrapText="1"/>
    </xf>
    <xf numFmtId="0" fontId="1" fillId="0" borderId="1" xfId="6" applyBorder="1" applyAlignment="1">
      <alignment horizontal="center" vertical="top" wrapText="1"/>
    </xf>
    <xf numFmtId="166" fontId="1" fillId="4" borderId="0" xfId="6" applyNumberFormat="1" applyFill="1" applyAlignment="1">
      <alignment horizontal="center" vertical="top" wrapText="1"/>
    </xf>
    <xf numFmtId="0" fontId="4" fillId="15" borderId="0" xfId="4" applyFont="1" applyFill="1" applyAlignment="1">
      <alignment horizontal="center" vertical="top" wrapText="1"/>
    </xf>
    <xf numFmtId="0" fontId="5" fillId="4" borderId="0" xfId="4" applyFont="1" applyFill="1" applyAlignment="1">
      <alignment horizontal="center" vertical="top" wrapText="1"/>
    </xf>
    <xf numFmtId="0" fontId="4" fillId="4" borderId="0" xfId="4" applyFont="1" applyFill="1" applyAlignment="1">
      <alignment horizontal="center" vertical="top" wrapText="1"/>
    </xf>
    <xf numFmtId="0" fontId="1" fillId="4" borderId="0" xfId="4" applyFont="1" applyFill="1" applyAlignment="1">
      <alignment horizontal="center" vertical="top" wrapText="1"/>
    </xf>
    <xf numFmtId="0" fontId="11" fillId="4" borderId="0" xfId="4" applyFont="1" applyFill="1" applyAlignment="1">
      <alignment horizontal="center" vertical="top" wrapText="1"/>
    </xf>
    <xf numFmtId="0" fontId="1" fillId="4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49" fontId="15" fillId="0" borderId="1" xfId="6" applyNumberFormat="1" applyFont="1" applyBorder="1" applyAlignment="1">
      <alignment horizontal="left" vertical="top" wrapText="1"/>
    </xf>
    <xf numFmtId="49" fontId="21" fillId="0" borderId="6" xfId="6" applyNumberFormat="1" applyFont="1" applyBorder="1" applyAlignment="1">
      <alignment vertical="top" wrapText="1"/>
    </xf>
    <xf numFmtId="0" fontId="21" fillId="4" borderId="1" xfId="6" applyFont="1" applyFill="1" applyBorder="1" applyAlignment="1">
      <alignment horizontal="center" vertical="top" wrapText="1"/>
    </xf>
    <xf numFmtId="0" fontId="21" fillId="4" borderId="2" xfId="6" applyFont="1" applyFill="1" applyBorder="1" applyAlignment="1">
      <alignment horizontal="center" vertical="top" wrapText="1"/>
    </xf>
    <xf numFmtId="49" fontId="57" fillId="8" borderId="4" xfId="0" applyNumberFormat="1" applyFont="1" applyFill="1" applyBorder="1" applyAlignment="1">
      <alignment horizontal="left" vertical="top" wrapText="1"/>
    </xf>
    <xf numFmtId="166" fontId="57" fillId="8" borderId="4" xfId="6" applyNumberFormat="1" applyFont="1" applyFill="1" applyBorder="1" applyAlignment="1">
      <alignment vertical="top" wrapText="1"/>
    </xf>
    <xf numFmtId="166" fontId="57" fillId="8" borderId="4" xfId="6" applyNumberFormat="1" applyFont="1" applyFill="1" applyBorder="1" applyAlignment="1">
      <alignment horizontal="center" vertical="top" wrapText="1"/>
    </xf>
    <xf numFmtId="166" fontId="57" fillId="8" borderId="4" xfId="6" applyNumberFormat="1" applyFont="1" applyFill="1" applyBorder="1" applyAlignment="1">
      <alignment horizontal="left" vertical="top" wrapText="1"/>
    </xf>
    <xf numFmtId="0" fontId="20" fillId="4" borderId="4" xfId="11" applyFont="1" applyFill="1" applyBorder="1" applyAlignment="1">
      <alignment horizontal="left" vertical="top" wrapText="1"/>
    </xf>
    <xf numFmtId="3" fontId="57" fillId="8" borderId="4" xfId="6" applyNumberFormat="1" applyFont="1" applyFill="1" applyBorder="1" applyAlignment="1">
      <alignment horizontal="center" vertical="top" wrapText="1"/>
    </xf>
    <xf numFmtId="166" fontId="3" fillId="8" borderId="1" xfId="6" applyNumberFormat="1" applyFont="1" applyFill="1" applyBorder="1" applyAlignment="1">
      <alignment horizontal="center" vertical="top" wrapText="1"/>
    </xf>
    <xf numFmtId="49" fontId="38" fillId="4" borderId="0" xfId="0" applyNumberFormat="1" applyFont="1" applyFill="1" applyAlignment="1">
      <alignment horizontal="right" vertical="top" wrapText="1"/>
    </xf>
    <xf numFmtId="0" fontId="12" fillId="0" borderId="1" xfId="11" applyFont="1" applyBorder="1" applyAlignment="1">
      <alignment vertical="top" wrapText="1"/>
    </xf>
    <xf numFmtId="0" fontId="20" fillId="4" borderId="1" xfId="11" applyFont="1" applyFill="1" applyBorder="1" applyAlignment="1">
      <alignment vertical="top" wrapText="1"/>
    </xf>
    <xf numFmtId="0" fontId="20" fillId="0" borderId="1" xfId="11" applyFont="1" applyBorder="1" applyAlignment="1">
      <alignment vertical="top" wrapText="1"/>
    </xf>
    <xf numFmtId="0" fontId="20" fillId="0" borderId="2" xfId="11" applyFont="1" applyBorder="1" applyAlignment="1">
      <alignment vertical="top" wrapText="1"/>
    </xf>
    <xf numFmtId="0" fontId="20" fillId="4" borderId="2" xfId="11" applyFont="1" applyFill="1" applyBorder="1" applyAlignment="1">
      <alignment vertical="top" wrapText="1"/>
    </xf>
    <xf numFmtId="0" fontId="20" fillId="4" borderId="1" xfId="11" applyFont="1" applyFill="1" applyBorder="1" applyAlignment="1">
      <alignment horizontal="left" vertical="top" wrapText="1"/>
    </xf>
    <xf numFmtId="0" fontId="20" fillId="4" borderId="4" xfId="11" applyFont="1" applyFill="1" applyBorder="1" applyAlignment="1">
      <alignment vertical="top" wrapText="1"/>
    </xf>
    <xf numFmtId="0" fontId="20" fillId="4" borderId="1" xfId="11" applyFont="1" applyFill="1" applyBorder="1" applyAlignment="1">
      <alignment horizontal="right" vertical="top" wrapText="1"/>
    </xf>
    <xf numFmtId="49" fontId="20" fillId="4" borderId="1" xfId="11" applyNumberFormat="1" applyFont="1" applyFill="1" applyBorder="1" applyAlignment="1">
      <alignment horizontal="right" vertical="top" wrapText="1"/>
    </xf>
    <xf numFmtId="0" fontId="18" fillId="4" borderId="1" xfId="11" applyFont="1" applyFill="1" applyBorder="1" applyAlignment="1">
      <alignment horizontal="right" vertical="top" wrapText="1"/>
    </xf>
    <xf numFmtId="49" fontId="21" fillId="4" borderId="1" xfId="11" applyNumberFormat="1" applyFont="1" applyFill="1" applyBorder="1" applyAlignment="1">
      <alignment horizontal="right" vertical="top" wrapText="1"/>
    </xf>
    <xf numFmtId="49" fontId="20" fillId="4" borderId="2" xfId="11" applyNumberFormat="1" applyFont="1" applyFill="1" applyBorder="1" applyAlignment="1">
      <alignment horizontal="right" vertical="top" wrapText="1"/>
    </xf>
    <xf numFmtId="0" fontId="20" fillId="0" borderId="2" xfId="11" applyFont="1" applyBorder="1" applyAlignment="1">
      <alignment horizontal="right" vertical="top" wrapText="1"/>
    </xf>
    <xf numFmtId="0" fontId="20" fillId="4" borderId="2" xfId="11" applyFont="1" applyFill="1" applyBorder="1" applyAlignment="1">
      <alignment horizontal="right" vertical="top" wrapText="1"/>
    </xf>
    <xf numFmtId="49" fontId="20" fillId="0" borderId="2" xfId="11" applyNumberFormat="1" applyFont="1" applyBorder="1" applyAlignment="1">
      <alignment horizontal="right" vertical="top" wrapText="1"/>
    </xf>
    <xf numFmtId="0" fontId="20" fillId="4" borderId="4" xfId="11" applyFont="1" applyFill="1" applyBorder="1" applyAlignment="1">
      <alignment horizontal="right" vertical="top" wrapText="1"/>
    </xf>
    <xf numFmtId="49" fontId="64" fillId="0" borderId="1" xfId="11" applyNumberFormat="1" applyFont="1" applyBorder="1" applyAlignment="1">
      <alignment horizontal="right" vertical="center" textRotation="90" wrapText="1"/>
    </xf>
    <xf numFmtId="49" fontId="55" fillId="8" borderId="3" xfId="0" applyNumberFormat="1" applyFont="1" applyFill="1" applyBorder="1" applyAlignment="1">
      <alignment horizontal="right" vertical="top" wrapText="1"/>
    </xf>
    <xf numFmtId="49" fontId="1" fillId="4" borderId="1" xfId="0" applyNumberFormat="1" applyFont="1" applyFill="1" applyBorder="1" applyAlignment="1">
      <alignment horizontal="right" vertical="top" wrapText="1"/>
    </xf>
    <xf numFmtId="49" fontId="1" fillId="0" borderId="1" xfId="0" applyNumberFormat="1" applyFont="1" applyBorder="1" applyAlignment="1">
      <alignment horizontal="right" vertical="top" wrapText="1"/>
    </xf>
    <xf numFmtId="49" fontId="1" fillId="2" borderId="1" xfId="0" applyNumberFormat="1" applyFont="1" applyFill="1" applyBorder="1" applyAlignment="1">
      <alignment horizontal="right" vertical="top" wrapText="1"/>
    </xf>
    <xf numFmtId="49" fontId="21" fillId="0" borderId="1" xfId="0" applyNumberFormat="1" applyFont="1" applyBorder="1" applyAlignment="1">
      <alignment horizontal="right" vertical="top" wrapText="1"/>
    </xf>
    <xf numFmtId="49" fontId="55" fillId="8" borderId="1" xfId="7" applyNumberFormat="1" applyFont="1" applyFill="1" applyBorder="1" applyAlignment="1">
      <alignment horizontal="right" vertical="top" wrapText="1"/>
    </xf>
    <xf numFmtId="49" fontId="21" fillId="4" borderId="1" xfId="0" applyNumberFormat="1" applyFont="1" applyFill="1" applyBorder="1" applyAlignment="1">
      <alignment horizontal="right" vertical="top" wrapText="1"/>
    </xf>
    <xf numFmtId="49" fontId="1" fillId="4" borderId="4" xfId="0" applyNumberFormat="1" applyFont="1" applyFill="1" applyBorder="1" applyAlignment="1">
      <alignment horizontal="right" vertical="top" wrapText="1"/>
    </xf>
    <xf numFmtId="49" fontId="21" fillId="4" borderId="3" xfId="0" applyNumberFormat="1" applyFont="1" applyFill="1" applyBorder="1" applyAlignment="1">
      <alignment horizontal="right" vertical="top" wrapText="1"/>
    </xf>
    <xf numFmtId="49" fontId="1" fillId="0" borderId="1" xfId="6" applyNumberFormat="1" applyBorder="1" applyAlignment="1">
      <alignment horizontal="right" vertical="top" wrapText="1"/>
    </xf>
    <xf numFmtId="49" fontId="18" fillId="5" borderId="0" xfId="0" applyNumberFormat="1" applyFont="1" applyFill="1" applyAlignment="1">
      <alignment horizontal="right" vertical="top" wrapText="1"/>
    </xf>
    <xf numFmtId="49" fontId="4" fillId="15" borderId="0" xfId="4" applyNumberFormat="1" applyFont="1" applyFill="1" applyAlignment="1">
      <alignment horizontal="right" vertical="top" wrapText="1"/>
    </xf>
    <xf numFmtId="49" fontId="5" fillId="4" borderId="0" xfId="4" applyNumberFormat="1" applyFont="1" applyFill="1" applyAlignment="1">
      <alignment horizontal="right" vertical="top" wrapText="1"/>
    </xf>
    <xf numFmtId="49" fontId="4" fillId="4" borderId="0" xfId="4" applyNumberFormat="1" applyFont="1" applyFill="1" applyAlignment="1">
      <alignment horizontal="right" vertical="top" wrapText="1"/>
    </xf>
    <xf numFmtId="49" fontId="1" fillId="4" borderId="0" xfId="4" applyNumberFormat="1" applyFont="1" applyFill="1" applyAlignment="1">
      <alignment horizontal="right" vertical="top" wrapText="1"/>
    </xf>
    <xf numFmtId="49" fontId="1" fillId="4" borderId="0" xfId="0" applyNumberFormat="1" applyFont="1" applyFill="1" applyAlignment="1">
      <alignment horizontal="right" vertical="top" wrapText="1"/>
    </xf>
    <xf numFmtId="49" fontId="1" fillId="0" borderId="0" xfId="0" applyNumberFormat="1" applyFont="1" applyAlignment="1">
      <alignment horizontal="right" vertical="top" wrapText="1"/>
    </xf>
    <xf numFmtId="49" fontId="55" fillId="8" borderId="4" xfId="0" applyNumberFormat="1" applyFont="1" applyFill="1" applyBorder="1" applyAlignment="1">
      <alignment horizontal="center" vertical="top" wrapText="1"/>
    </xf>
    <xf numFmtId="166" fontId="55" fillId="8" borderId="1" xfId="4" applyNumberFormat="1" applyFont="1" applyFill="1" applyBorder="1" applyAlignment="1">
      <alignment horizontal="left" vertical="top" wrapText="1"/>
    </xf>
    <xf numFmtId="4" fontId="55" fillId="8" borderId="1" xfId="4" applyNumberFormat="1" applyFont="1" applyFill="1" applyBorder="1" applyAlignment="1">
      <alignment horizontal="center" vertical="top" wrapText="1"/>
    </xf>
    <xf numFmtId="165" fontId="55" fillId="8" borderId="1" xfId="0" applyNumberFormat="1" applyFont="1" applyFill="1" applyBorder="1" applyAlignment="1">
      <alignment vertical="top" wrapText="1"/>
    </xf>
    <xf numFmtId="165" fontId="55" fillId="8" borderId="1" xfId="0" applyNumberFormat="1" applyFont="1" applyFill="1" applyBorder="1" applyAlignment="1">
      <alignment horizontal="center" vertical="top" wrapText="1"/>
    </xf>
    <xf numFmtId="165" fontId="55" fillId="8" borderId="1" xfId="0" applyNumberFormat="1" applyFont="1" applyFill="1" applyBorder="1" applyAlignment="1">
      <alignment horizontal="left" vertical="top" wrapText="1"/>
    </xf>
    <xf numFmtId="0" fontId="55" fillId="0" borderId="0" xfId="0" applyFont="1" applyAlignment="1">
      <alignment vertical="top" wrapText="1"/>
    </xf>
    <xf numFmtId="4" fontId="55" fillId="8" borderId="1" xfId="0" applyNumberFormat="1" applyFont="1" applyFill="1" applyBorder="1" applyAlignment="1">
      <alignment horizontal="left" vertical="top" wrapText="1"/>
    </xf>
    <xf numFmtId="49" fontId="55" fillId="8" borderId="4" xfId="0" applyNumberFormat="1" applyFont="1" applyFill="1" applyBorder="1" applyAlignment="1">
      <alignment vertical="top" wrapText="1"/>
    </xf>
    <xf numFmtId="4" fontId="55" fillId="8" borderId="4" xfId="0" applyNumberFormat="1" applyFont="1" applyFill="1" applyBorder="1" applyAlignment="1">
      <alignment vertical="top" wrapText="1"/>
    </xf>
    <xf numFmtId="4" fontId="55" fillId="8" borderId="4" xfId="0" applyNumberFormat="1" applyFont="1" applyFill="1" applyBorder="1" applyAlignment="1">
      <alignment horizontal="center" vertical="top" wrapText="1"/>
    </xf>
    <xf numFmtId="4" fontId="20" fillId="4" borderId="4" xfId="0" applyNumberFormat="1" applyFont="1" applyFill="1" applyBorder="1" applyAlignment="1">
      <alignment horizontal="left" vertical="top" wrapText="1"/>
    </xf>
    <xf numFmtId="0" fontId="20" fillId="4" borderId="1" xfId="4" applyFont="1" applyFill="1" applyBorder="1" applyAlignment="1">
      <alignment vertical="top" wrapText="1"/>
    </xf>
    <xf numFmtId="0" fontId="55" fillId="8" borderId="2" xfId="0" applyFont="1" applyFill="1" applyBorder="1" applyAlignment="1">
      <alignment vertical="top" wrapText="1"/>
    </xf>
    <xf numFmtId="0" fontId="55" fillId="8" borderId="2" xfId="11" applyFont="1" applyFill="1" applyBorder="1" applyAlignment="1">
      <alignment horizontal="right" vertical="top" wrapText="1"/>
    </xf>
    <xf numFmtId="49" fontId="20" fillId="4" borderId="1" xfId="6" applyNumberFormat="1" applyFont="1" applyFill="1" applyBorder="1" applyAlignment="1">
      <alignment horizontal="left" vertical="top" wrapText="1"/>
    </xf>
    <xf numFmtId="166" fontId="18" fillId="0" borderId="1" xfId="0" applyNumberFormat="1" applyFont="1" applyBorder="1" applyAlignment="1">
      <alignment horizontal="right" vertical="top" wrapText="1"/>
    </xf>
    <xf numFmtId="166" fontId="1" fillId="0" borderId="0" xfId="0" applyNumberFormat="1" applyFont="1" applyAlignment="1">
      <alignment vertical="top" wrapText="1"/>
    </xf>
    <xf numFmtId="4" fontId="20" fillId="0" borderId="0" xfId="0" applyNumberFormat="1" applyFont="1"/>
    <xf numFmtId="166" fontId="12" fillId="0" borderId="0" xfId="0" applyNumberFormat="1" applyFont="1" applyAlignment="1">
      <alignment vertical="top" wrapText="1"/>
    </xf>
    <xf numFmtId="4" fontId="40" fillId="0" borderId="0" xfId="0" applyNumberFormat="1" applyFont="1" applyAlignment="1">
      <alignment vertical="top" wrapText="1"/>
    </xf>
    <xf numFmtId="4" fontId="20" fillId="0" borderId="0" xfId="0" applyNumberFormat="1" applyFont="1" applyAlignment="1">
      <alignment vertical="top" wrapText="1"/>
    </xf>
    <xf numFmtId="1" fontId="20" fillId="0" borderId="0" xfId="0" applyNumberFormat="1" applyFont="1" applyAlignment="1">
      <alignment vertical="top" wrapText="1"/>
    </xf>
    <xf numFmtId="0" fontId="44" fillId="4" borderId="0" xfId="4" applyFont="1" applyFill="1" applyAlignment="1">
      <alignment vertical="top" wrapText="1"/>
    </xf>
    <xf numFmtId="0" fontId="44" fillId="4" borderId="0" xfId="4" applyFont="1" applyFill="1" applyAlignment="1">
      <alignment horizontal="center" vertical="top" wrapText="1"/>
    </xf>
    <xf numFmtId="0" fontId="35" fillId="0" borderId="0" xfId="4" applyFont="1" applyAlignment="1">
      <alignment vertical="top" wrapText="1"/>
    </xf>
    <xf numFmtId="0" fontId="35" fillId="0" borderId="0" xfId="4" applyFont="1" applyAlignment="1">
      <alignment horizontal="center" vertical="top" wrapText="1"/>
    </xf>
    <xf numFmtId="0" fontId="36" fillId="15" borderId="0" xfId="4" applyFont="1" applyFill="1" applyAlignment="1">
      <alignment vertical="top" wrapText="1"/>
    </xf>
    <xf numFmtId="0" fontId="36" fillId="15" borderId="0" xfId="4" applyFont="1" applyFill="1" applyAlignment="1">
      <alignment horizontal="center" vertical="top" wrapText="1"/>
    </xf>
    <xf numFmtId="0" fontId="22" fillId="4" borderId="0" xfId="4" applyFont="1" applyFill="1" applyAlignment="1">
      <alignment vertical="top" wrapText="1"/>
    </xf>
    <xf numFmtId="0" fontId="22" fillId="4" borderId="0" xfId="4" applyFont="1" applyFill="1" applyAlignment="1">
      <alignment horizontal="center" vertical="top" wrapText="1"/>
    </xf>
    <xf numFmtId="0" fontId="20" fillId="4" borderId="0" xfId="4" applyFont="1" applyFill="1" applyAlignment="1">
      <alignment vertical="top" wrapText="1"/>
    </xf>
    <xf numFmtId="0" fontId="20" fillId="4" borderId="0" xfId="4" applyFont="1" applyFill="1" applyAlignment="1">
      <alignment horizontal="center" vertical="top" wrapText="1"/>
    </xf>
    <xf numFmtId="3" fontId="20" fillId="18" borderId="19" xfId="0" applyNumberFormat="1" applyFont="1" applyFill="1" applyBorder="1" applyAlignment="1">
      <alignment horizontal="right" vertical="top" wrapText="1"/>
    </xf>
    <xf numFmtId="166" fontId="44" fillId="4" borderId="0" xfId="4" applyNumberFormat="1" applyFont="1" applyFill="1" applyAlignment="1">
      <alignment horizontal="center" vertical="top" wrapText="1"/>
    </xf>
    <xf numFmtId="166" fontId="5" fillId="4" borderId="0" xfId="4" applyNumberFormat="1" applyFont="1" applyFill="1" applyAlignment="1">
      <alignment vertical="top" wrapText="1"/>
    </xf>
    <xf numFmtId="0" fontId="63" fillId="2" borderId="0" xfId="0" applyFont="1" applyFill="1" applyAlignment="1">
      <alignment vertical="top" wrapText="1"/>
    </xf>
    <xf numFmtId="49" fontId="32" fillId="0" borderId="27" xfId="0" applyNumberFormat="1" applyFont="1" applyBorder="1" applyAlignment="1">
      <alignment horizontal="center" vertical="top" wrapText="1"/>
    </xf>
    <xf numFmtId="166" fontId="33" fillId="0" borderId="28" xfId="0" applyNumberFormat="1" applyFont="1" applyBorder="1" applyAlignment="1">
      <alignment vertical="top" wrapText="1"/>
    </xf>
    <xf numFmtId="166" fontId="32" fillId="9" borderId="28" xfId="0" applyNumberFormat="1" applyFont="1" applyFill="1" applyBorder="1" applyAlignment="1">
      <alignment vertical="top" wrapText="1"/>
    </xf>
    <xf numFmtId="166" fontId="32" fillId="4" borderId="28" xfId="0" applyNumberFormat="1" applyFont="1" applyFill="1" applyBorder="1" applyAlignment="1">
      <alignment vertical="top" wrapText="1"/>
    </xf>
    <xf numFmtId="166" fontId="32" fillId="4" borderId="32" xfId="0" applyNumberFormat="1" applyFont="1" applyFill="1" applyBorder="1" applyAlignment="1">
      <alignment vertical="top" wrapText="1"/>
    </xf>
    <xf numFmtId="166" fontId="32" fillId="4" borderId="33" xfId="0" applyNumberFormat="1" applyFont="1" applyFill="1" applyBorder="1" applyAlignment="1">
      <alignment vertical="top" wrapText="1"/>
    </xf>
    <xf numFmtId="0" fontId="23" fillId="2" borderId="0" xfId="0" applyFont="1" applyFill="1"/>
    <xf numFmtId="0" fontId="62" fillId="10" borderId="1" xfId="4" applyFont="1" applyFill="1" applyBorder="1" applyAlignment="1">
      <alignment horizontal="left" vertical="top" wrapText="1"/>
    </xf>
    <xf numFmtId="0" fontId="57" fillId="10" borderId="1" xfId="4" applyFont="1" applyFill="1" applyBorder="1" applyAlignment="1">
      <alignment vertical="top" wrapText="1"/>
    </xf>
    <xf numFmtId="0" fontId="62" fillId="10" borderId="1" xfId="4" applyFont="1" applyFill="1" applyBorder="1" applyAlignment="1">
      <alignment vertical="top" wrapText="1"/>
    </xf>
    <xf numFmtId="166" fontId="62" fillId="10" borderId="1" xfId="4" applyNumberFormat="1" applyFont="1" applyFill="1" applyBorder="1" applyAlignment="1">
      <alignment vertical="top" wrapText="1"/>
    </xf>
    <xf numFmtId="166" fontId="68" fillId="5" borderId="0" xfId="0" applyNumberFormat="1" applyFont="1" applyFill="1" applyAlignment="1">
      <alignment horizontal="center" vertical="top" wrapText="1"/>
    </xf>
    <xf numFmtId="0" fontId="57" fillId="4" borderId="0" xfId="4" applyFont="1" applyFill="1" applyAlignment="1">
      <alignment vertical="top" wrapText="1"/>
    </xf>
    <xf numFmtId="49" fontId="57" fillId="4" borderId="0" xfId="4" applyNumberFormat="1" applyFont="1" applyFill="1" applyAlignment="1">
      <alignment horizontal="right" vertical="top" wrapText="1"/>
    </xf>
    <xf numFmtId="0" fontId="69" fillId="2" borderId="0" xfId="0" applyFont="1" applyFill="1"/>
    <xf numFmtId="49" fontId="5" fillId="0" borderId="3" xfId="6" applyNumberFormat="1" applyFont="1" applyBorder="1" applyAlignment="1">
      <alignment horizontal="left" vertical="top" wrapText="1"/>
    </xf>
    <xf numFmtId="166" fontId="5" fillId="4" borderId="6" xfId="0" applyNumberFormat="1" applyFont="1" applyFill="1" applyBorder="1" applyAlignment="1">
      <alignment horizontal="center" vertical="top" wrapText="1"/>
    </xf>
    <xf numFmtId="166" fontId="70" fillId="0" borderId="0" xfId="0" applyNumberFormat="1" applyFont="1"/>
    <xf numFmtId="0" fontId="70" fillId="0" borderId="0" xfId="0" applyFont="1"/>
    <xf numFmtId="3" fontId="5" fillId="4" borderId="4" xfId="6" applyNumberFormat="1" applyFont="1" applyFill="1" applyBorder="1" applyAlignment="1">
      <alignment horizontal="left" vertical="top" wrapText="1"/>
    </xf>
    <xf numFmtId="166" fontId="5" fillId="4" borderId="4" xfId="0" applyNumberFormat="1" applyFont="1" applyFill="1" applyBorder="1" applyAlignment="1">
      <alignment horizontal="center" vertical="top" wrapText="1"/>
    </xf>
    <xf numFmtId="0" fontId="5" fillId="4" borderId="4" xfId="6" applyFont="1" applyFill="1" applyBorder="1" applyAlignment="1">
      <alignment vertical="top" wrapText="1"/>
    </xf>
    <xf numFmtId="0" fontId="71" fillId="4" borderId="4" xfId="6" applyFont="1" applyFill="1" applyBorder="1" applyAlignment="1">
      <alignment vertical="top" wrapText="1"/>
    </xf>
    <xf numFmtId="0" fontId="32" fillId="8" borderId="24" xfId="0" applyFont="1" applyFill="1" applyBorder="1" applyAlignment="1">
      <alignment horizontal="center" vertical="top" wrapText="1"/>
    </xf>
    <xf numFmtId="0" fontId="32" fillId="8" borderId="25" xfId="0" applyFont="1" applyFill="1" applyBorder="1" applyAlignment="1">
      <alignment horizontal="center" vertical="top" wrapText="1"/>
    </xf>
    <xf numFmtId="0" fontId="32" fillId="8" borderId="26" xfId="0" applyFont="1" applyFill="1" applyBorder="1" applyAlignment="1">
      <alignment horizontal="center" vertical="top" wrapText="1"/>
    </xf>
    <xf numFmtId="0" fontId="33" fillId="8" borderId="27" xfId="0" applyFont="1" applyFill="1" applyBorder="1" applyAlignment="1">
      <alignment vertical="top" wrapText="1"/>
    </xf>
    <xf numFmtId="49" fontId="32" fillId="8" borderId="1" xfId="0" applyNumberFormat="1" applyFont="1" applyFill="1" applyBorder="1" applyAlignment="1">
      <alignment horizontal="center" vertical="top" wrapText="1"/>
    </xf>
    <xf numFmtId="166" fontId="32" fillId="8" borderId="1" xfId="0" applyNumberFormat="1" applyFont="1" applyFill="1" applyBorder="1" applyAlignment="1">
      <alignment vertical="top" wrapText="1"/>
    </xf>
    <xf numFmtId="166" fontId="32" fillId="8" borderId="28" xfId="0" applyNumberFormat="1" applyFont="1" applyFill="1" applyBorder="1" applyAlignment="1">
      <alignment vertical="top" wrapText="1"/>
    </xf>
    <xf numFmtId="0" fontId="26" fillId="4" borderId="0" xfId="0" applyFont="1" applyFill="1" applyAlignment="1">
      <alignment horizontal="left" vertical="top"/>
    </xf>
    <xf numFmtId="49" fontId="20" fillId="16" borderId="21" xfId="0" applyNumberFormat="1" applyFont="1" applyFill="1" applyBorder="1" applyAlignment="1">
      <alignment horizontal="right" vertical="top"/>
    </xf>
    <xf numFmtId="49" fontId="20" fillId="16" borderId="23" xfId="0" applyNumberFormat="1" applyFont="1" applyFill="1" applyBorder="1" applyAlignment="1">
      <alignment horizontal="right" vertical="top"/>
    </xf>
    <xf numFmtId="0" fontId="23" fillId="20" borderId="0" xfId="0" applyFont="1" applyFill="1" applyAlignment="1">
      <alignment horizontal="center"/>
    </xf>
    <xf numFmtId="0" fontId="60" fillId="4" borderId="0" xfId="0" applyFont="1" applyFill="1" applyAlignment="1">
      <alignment horizontal="center" vertical="center" wrapText="1"/>
    </xf>
    <xf numFmtId="0" fontId="12" fillId="0" borderId="1" xfId="0" applyFont="1" applyBorder="1" applyAlignment="1">
      <alignment horizontal="right" vertical="top" wrapText="1"/>
    </xf>
    <xf numFmtId="0" fontId="12" fillId="19" borderId="1" xfId="0" applyFont="1" applyFill="1" applyBorder="1" applyAlignment="1">
      <alignment horizontal="right" vertical="top" wrapText="1"/>
    </xf>
    <xf numFmtId="0" fontId="12" fillId="0" borderId="2" xfId="0" applyFont="1" applyBorder="1" applyAlignment="1">
      <alignment horizontal="right" vertical="top" wrapText="1"/>
    </xf>
    <xf numFmtId="0" fontId="12" fillId="0" borderId="6" xfId="0" applyFont="1" applyBorder="1" applyAlignment="1">
      <alignment horizontal="right" vertical="top" wrapText="1"/>
    </xf>
    <xf numFmtId="0" fontId="12" fillId="0" borderId="4" xfId="0" applyFont="1" applyBorder="1" applyAlignment="1">
      <alignment horizontal="right" vertical="top" wrapText="1"/>
    </xf>
    <xf numFmtId="49" fontId="12" fillId="4" borderId="1" xfId="0" applyNumberFormat="1" applyFont="1" applyFill="1" applyBorder="1" applyAlignment="1">
      <alignment horizontal="left" vertical="top" wrapText="1"/>
    </xf>
    <xf numFmtId="0" fontId="12" fillId="2" borderId="2" xfId="0" applyFont="1" applyFill="1" applyBorder="1" applyAlignment="1">
      <alignment horizontal="left" vertical="top" wrapText="1"/>
    </xf>
    <xf numFmtId="0" fontId="12" fillId="2" borderId="4" xfId="0" applyFont="1" applyFill="1" applyBorder="1" applyAlignment="1">
      <alignment horizontal="left" vertical="top" wrapText="1"/>
    </xf>
    <xf numFmtId="0" fontId="12" fillId="4" borderId="1" xfId="0" applyFont="1" applyFill="1" applyBorder="1" applyAlignment="1">
      <alignment horizontal="right" vertical="top" wrapText="1"/>
    </xf>
    <xf numFmtId="49" fontId="12" fillId="4" borderId="1" xfId="0" applyNumberFormat="1" applyFont="1" applyFill="1" applyBorder="1" applyAlignment="1">
      <alignment horizontal="right" vertical="top" wrapText="1"/>
    </xf>
    <xf numFmtId="49" fontId="18" fillId="4" borderId="1" xfId="0" applyNumberFormat="1" applyFont="1" applyFill="1" applyBorder="1" applyAlignment="1">
      <alignment horizontal="right" vertical="top" wrapText="1"/>
    </xf>
    <xf numFmtId="0" fontId="12" fillId="4" borderId="2" xfId="0" applyFont="1" applyFill="1" applyBorder="1" applyAlignment="1">
      <alignment horizontal="right" vertical="top"/>
    </xf>
    <xf numFmtId="0" fontId="12" fillId="4" borderId="4" xfId="0" applyFont="1" applyFill="1" applyBorder="1" applyAlignment="1">
      <alignment horizontal="right" vertical="top"/>
    </xf>
    <xf numFmtId="0" fontId="12" fillId="4" borderId="2" xfId="0" applyFont="1" applyFill="1" applyBorder="1" applyAlignment="1">
      <alignment horizontal="right" vertical="top" wrapText="1"/>
    </xf>
    <xf numFmtId="0" fontId="12" fillId="4" borderId="4" xfId="0" applyFont="1" applyFill="1" applyBorder="1" applyAlignment="1">
      <alignment horizontal="right" vertical="top" wrapText="1"/>
    </xf>
    <xf numFmtId="0" fontId="20" fillId="0" borderId="17" xfId="0" applyFont="1" applyBorder="1" applyAlignment="1">
      <alignment horizontal="left" vertical="top" wrapText="1"/>
    </xf>
    <xf numFmtId="0" fontId="20" fillId="0" borderId="18" xfId="0" applyFont="1" applyBorder="1" applyAlignment="1">
      <alignment horizontal="left" vertical="top" wrapText="1"/>
    </xf>
    <xf numFmtId="49" fontId="20" fillId="16" borderId="20" xfId="0" applyNumberFormat="1" applyFont="1" applyFill="1" applyBorder="1" applyAlignment="1">
      <alignment horizontal="right" vertical="top"/>
    </xf>
    <xf numFmtId="49" fontId="20" fillId="16" borderId="22" xfId="0" applyNumberFormat="1" applyFont="1" applyFill="1" applyBorder="1" applyAlignment="1">
      <alignment horizontal="right" vertical="top"/>
    </xf>
    <xf numFmtId="0" fontId="20" fillId="0" borderId="1" xfId="0" applyFont="1" applyBorder="1" applyAlignment="1">
      <alignment horizontal="left" vertical="top" wrapText="1"/>
    </xf>
    <xf numFmtId="0" fontId="20" fillId="19" borderId="1" xfId="0" applyFont="1" applyFill="1" applyBorder="1" applyAlignment="1">
      <alignment horizontal="left" vertical="top" wrapText="1"/>
    </xf>
    <xf numFmtId="0" fontId="12" fillId="19" borderId="1" xfId="0" applyFont="1" applyFill="1" applyBorder="1" applyAlignment="1">
      <alignment horizontal="left" vertical="top" wrapText="1"/>
    </xf>
    <xf numFmtId="0" fontId="12" fillId="4" borderId="2" xfId="0" applyFont="1" applyFill="1" applyBorder="1" applyAlignment="1">
      <alignment horizontal="left" vertical="top" wrapText="1"/>
    </xf>
    <xf numFmtId="0" fontId="12" fillId="4" borderId="4" xfId="0" applyFont="1" applyFill="1" applyBorder="1" applyAlignment="1">
      <alignment horizontal="left" vertical="top" wrapText="1"/>
    </xf>
    <xf numFmtId="49" fontId="4" fillId="9" borderId="3" xfId="0" applyNumberFormat="1" applyFont="1" applyFill="1" applyBorder="1" applyAlignment="1">
      <alignment horizontal="center" vertical="center" wrapText="1"/>
    </xf>
    <xf numFmtId="49" fontId="4" fillId="9" borderId="12" xfId="0" applyNumberFormat="1" applyFont="1" applyFill="1" applyBorder="1" applyAlignment="1">
      <alignment horizontal="center" vertical="center" wrapText="1"/>
    </xf>
    <xf numFmtId="49" fontId="4" fillId="9" borderId="5" xfId="0" applyNumberFormat="1" applyFont="1" applyFill="1" applyBorder="1" applyAlignment="1">
      <alignment horizontal="center" vertical="center" wrapText="1"/>
    </xf>
    <xf numFmtId="49" fontId="4" fillId="9" borderId="2" xfId="0" applyNumberFormat="1" applyFont="1" applyFill="1" applyBorder="1" applyAlignment="1">
      <alignment horizontal="center" vertical="center" textRotation="90" wrapText="1"/>
    </xf>
    <xf numFmtId="49" fontId="4" fillId="9" borderId="4" xfId="0" applyNumberFormat="1" applyFont="1" applyFill="1" applyBorder="1" applyAlignment="1">
      <alignment horizontal="center" vertical="center" textRotation="90" wrapText="1"/>
    </xf>
    <xf numFmtId="166" fontId="20" fillId="4" borderId="2" xfId="0" applyNumberFormat="1" applyFont="1" applyFill="1" applyBorder="1" applyAlignment="1">
      <alignment horizontal="center" vertical="top" wrapText="1"/>
    </xf>
    <xf numFmtId="166" fontId="20" fillId="4" borderId="6" xfId="0" applyNumberFormat="1" applyFont="1" applyFill="1" applyBorder="1" applyAlignment="1">
      <alignment horizontal="center" vertical="top" wrapText="1"/>
    </xf>
    <xf numFmtId="166" fontId="20" fillId="4" borderId="4" xfId="0" applyNumberFormat="1" applyFont="1" applyFill="1" applyBorder="1" applyAlignment="1">
      <alignment horizontal="center" vertical="top" wrapText="1"/>
    </xf>
    <xf numFmtId="0" fontId="22" fillId="9" borderId="1" xfId="0" applyFont="1" applyFill="1" applyBorder="1" applyAlignment="1">
      <alignment horizontal="center" vertical="center" wrapText="1"/>
    </xf>
    <xf numFmtId="49" fontId="22" fillId="9" borderId="15" xfId="0" applyNumberFormat="1" applyFont="1" applyFill="1" applyBorder="1" applyAlignment="1">
      <alignment horizontal="center" vertical="center" wrapText="1"/>
    </xf>
    <xf numFmtId="49" fontId="22" fillId="9" borderId="8" xfId="0" applyNumberFormat="1" applyFont="1" applyFill="1" applyBorder="1" applyAlignment="1">
      <alignment horizontal="center" vertical="center" wrapText="1"/>
    </xf>
    <xf numFmtId="49" fontId="22" fillId="9" borderId="9" xfId="0" applyNumberFormat="1" applyFont="1" applyFill="1" applyBorder="1" applyAlignment="1">
      <alignment horizontal="center" vertical="center" wrapText="1"/>
    </xf>
    <xf numFmtId="49" fontId="22" fillId="9" borderId="14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left" vertical="top" wrapText="1"/>
    </xf>
    <xf numFmtId="49" fontId="12" fillId="4" borderId="2" xfId="0" applyNumberFormat="1" applyFont="1" applyFill="1" applyBorder="1" applyAlignment="1">
      <alignment horizontal="right" vertical="top" wrapText="1"/>
    </xf>
    <xf numFmtId="49" fontId="12" fillId="4" borderId="6" xfId="0" applyNumberFormat="1" applyFont="1" applyFill="1" applyBorder="1" applyAlignment="1">
      <alignment horizontal="right" vertical="top" wrapText="1"/>
    </xf>
    <xf numFmtId="49" fontId="12" fillId="4" borderId="4" xfId="0" applyNumberFormat="1" applyFont="1" applyFill="1" applyBorder="1" applyAlignment="1">
      <alignment horizontal="right" vertical="top" wrapText="1"/>
    </xf>
    <xf numFmtId="49" fontId="12" fillId="4" borderId="1" xfId="0" applyNumberFormat="1" applyFont="1" applyFill="1" applyBorder="1" applyAlignment="1">
      <alignment horizontal="right" vertical="top" textRotation="90" wrapText="1"/>
    </xf>
    <xf numFmtId="49" fontId="12" fillId="4" borderId="1" xfId="0" applyNumberFormat="1" applyFont="1" applyFill="1" applyBorder="1" applyAlignment="1">
      <alignment horizontal="left" vertical="top" textRotation="90" wrapText="1"/>
    </xf>
    <xf numFmtId="49" fontId="20" fillId="4" borderId="1" xfId="0" applyNumberFormat="1" applyFont="1" applyFill="1" applyBorder="1" applyAlignment="1">
      <alignment horizontal="left" vertical="top" wrapText="1"/>
    </xf>
    <xf numFmtId="0" fontId="20" fillId="4" borderId="2" xfId="0" applyFont="1" applyFill="1" applyBorder="1" applyAlignment="1">
      <alignment horizontal="left" vertical="top" wrapText="1"/>
    </xf>
    <xf numFmtId="0" fontId="20" fillId="4" borderId="4" xfId="0" applyFont="1" applyFill="1" applyBorder="1" applyAlignment="1">
      <alignment horizontal="left" vertical="top" wrapText="1"/>
    </xf>
    <xf numFmtId="49" fontId="8" fillId="9" borderId="1" xfId="0" applyNumberFormat="1" applyFont="1" applyFill="1" applyBorder="1" applyAlignment="1">
      <alignment horizontal="center" vertical="center" wrapText="1"/>
    </xf>
    <xf numFmtId="0" fontId="8" fillId="9" borderId="2" xfId="0" applyFont="1" applyFill="1" applyBorder="1" applyAlignment="1">
      <alignment horizontal="center" vertical="center" wrapText="1"/>
    </xf>
    <xf numFmtId="0" fontId="8" fillId="9" borderId="6" xfId="0" applyFont="1" applyFill="1" applyBorder="1" applyAlignment="1">
      <alignment horizontal="center" vertical="center" wrapText="1"/>
    </xf>
    <xf numFmtId="0" fontId="8" fillId="9" borderId="4" xfId="0" applyFont="1" applyFill="1" applyBorder="1" applyAlignment="1">
      <alignment horizontal="center" vertical="center" wrapText="1"/>
    </xf>
    <xf numFmtId="166" fontId="20" fillId="4" borderId="2" xfId="0" applyNumberFormat="1" applyFont="1" applyFill="1" applyBorder="1" applyAlignment="1">
      <alignment horizontal="right" vertical="top" wrapText="1"/>
    </xf>
    <xf numFmtId="166" fontId="20" fillId="4" borderId="4" xfId="0" applyNumberFormat="1" applyFont="1" applyFill="1" applyBorder="1" applyAlignment="1">
      <alignment horizontal="right" vertical="top" wrapText="1"/>
    </xf>
    <xf numFmtId="49" fontId="12" fillId="4" borderId="2" xfId="0" applyNumberFormat="1" applyFont="1" applyFill="1" applyBorder="1" applyAlignment="1">
      <alignment horizontal="left" vertical="top" wrapText="1"/>
    </xf>
    <xf numFmtId="49" fontId="12" fillId="4" borderId="4" xfId="0" applyNumberFormat="1" applyFont="1" applyFill="1" applyBorder="1" applyAlignment="1">
      <alignment horizontal="left" vertical="top" wrapText="1"/>
    </xf>
    <xf numFmtId="0" fontId="20" fillId="4" borderId="1" xfId="0" applyFont="1" applyFill="1" applyBorder="1" applyAlignment="1">
      <alignment horizontal="left" vertical="top" wrapText="1"/>
    </xf>
    <xf numFmtId="0" fontId="51" fillId="8" borderId="3" xfId="0" applyFont="1" applyFill="1" applyBorder="1" applyAlignment="1">
      <alignment horizontal="left" vertical="top" wrapText="1"/>
    </xf>
    <xf numFmtId="0" fontId="51" fillId="8" borderId="5" xfId="0" applyFont="1" applyFill="1" applyBorder="1" applyAlignment="1">
      <alignment horizontal="left" vertical="top" wrapText="1"/>
    </xf>
    <xf numFmtId="49" fontId="20" fillId="4" borderId="2" xfId="0" applyNumberFormat="1" applyFont="1" applyFill="1" applyBorder="1" applyAlignment="1">
      <alignment horizontal="left" vertical="top" wrapText="1"/>
    </xf>
    <xf numFmtId="49" fontId="20" fillId="4" borderId="6" xfId="0" applyNumberFormat="1" applyFont="1" applyFill="1" applyBorder="1" applyAlignment="1">
      <alignment horizontal="left" vertical="top" wrapText="1"/>
    </xf>
    <xf numFmtId="49" fontId="20" fillId="4" borderId="4" xfId="0" applyNumberFormat="1" applyFont="1" applyFill="1" applyBorder="1" applyAlignment="1">
      <alignment horizontal="left" vertical="top" wrapText="1"/>
    </xf>
    <xf numFmtId="49" fontId="20" fillId="4" borderId="1" xfId="0" applyNumberFormat="1" applyFont="1" applyFill="1" applyBorder="1" applyAlignment="1">
      <alignment vertical="top" wrapText="1"/>
    </xf>
    <xf numFmtId="49" fontId="12" fillId="0" borderId="1" xfId="0" applyNumberFormat="1" applyFont="1" applyBorder="1" applyAlignment="1">
      <alignment horizontal="left" vertical="top" wrapText="1"/>
    </xf>
    <xf numFmtId="49" fontId="21" fillId="0" borderId="1" xfId="0" applyNumberFormat="1" applyFont="1" applyBorder="1" applyAlignment="1">
      <alignment horizontal="left" vertical="top" wrapText="1"/>
    </xf>
    <xf numFmtId="166" fontId="21" fillId="4" borderId="2" xfId="0" applyNumberFormat="1" applyFont="1" applyFill="1" applyBorder="1" applyAlignment="1">
      <alignment horizontal="center" vertical="top" wrapText="1"/>
    </xf>
    <xf numFmtId="166" fontId="21" fillId="4" borderId="6" xfId="0" applyNumberFormat="1" applyFont="1" applyFill="1" applyBorder="1" applyAlignment="1">
      <alignment horizontal="center" vertical="top" wrapText="1"/>
    </xf>
    <xf numFmtId="166" fontId="21" fillId="4" borderId="4" xfId="0" applyNumberFormat="1" applyFont="1" applyFill="1" applyBorder="1" applyAlignment="1">
      <alignment horizontal="center" vertical="top" wrapText="1"/>
    </xf>
    <xf numFmtId="0" fontId="20" fillId="2" borderId="1" xfId="0" applyFont="1" applyFill="1" applyBorder="1" applyAlignment="1">
      <alignment horizontal="left" vertical="top" wrapText="1"/>
    </xf>
    <xf numFmtId="49" fontId="12" fillId="0" borderId="2" xfId="0" applyNumberFormat="1" applyFont="1" applyBorder="1" applyAlignment="1">
      <alignment horizontal="left" vertical="top" wrapText="1"/>
    </xf>
    <xf numFmtId="49" fontId="12" fillId="0" borderId="4" xfId="0" applyNumberFormat="1" applyFont="1" applyBorder="1" applyAlignment="1">
      <alignment horizontal="left" vertical="top" wrapText="1"/>
    </xf>
    <xf numFmtId="0" fontId="12" fillId="0" borderId="2" xfId="0" applyFont="1" applyBorder="1" applyAlignment="1">
      <alignment horizontal="left" vertical="top" wrapText="1"/>
    </xf>
    <xf numFmtId="0" fontId="12" fillId="0" borderId="4" xfId="0" applyFont="1" applyBorder="1" applyAlignment="1">
      <alignment horizontal="left" vertical="top" wrapText="1"/>
    </xf>
    <xf numFmtId="49" fontId="20" fillId="0" borderId="2" xfId="0" applyNumberFormat="1" applyFont="1" applyBorder="1" applyAlignment="1">
      <alignment horizontal="left" vertical="top" wrapText="1"/>
    </xf>
    <xf numFmtId="49" fontId="20" fillId="0" borderId="4" xfId="0" applyNumberFormat="1" applyFont="1" applyBorder="1" applyAlignment="1">
      <alignment horizontal="left" vertical="top" wrapText="1"/>
    </xf>
    <xf numFmtId="49" fontId="21" fillId="4" borderId="1" xfId="0" applyNumberFormat="1" applyFont="1" applyFill="1" applyBorder="1" applyAlignment="1">
      <alignment horizontal="left" vertical="top" wrapText="1"/>
    </xf>
    <xf numFmtId="49" fontId="60" fillId="8" borderId="1" xfId="0" applyNumberFormat="1" applyFont="1" applyFill="1" applyBorder="1" applyAlignment="1">
      <alignment horizontal="right" vertical="top" wrapText="1"/>
    </xf>
    <xf numFmtId="49" fontId="4" fillId="4" borderId="1" xfId="0" applyNumberFormat="1" applyFont="1" applyFill="1" applyBorder="1" applyAlignment="1">
      <alignment horizontal="right" vertical="top" wrapText="1"/>
    </xf>
    <xf numFmtId="0" fontId="12" fillId="4" borderId="1" xfId="0" applyFont="1" applyFill="1" applyBorder="1" applyAlignment="1">
      <alignment horizontal="left" vertical="top" wrapText="1"/>
    </xf>
    <xf numFmtId="49" fontId="12" fillId="0" borderId="6" xfId="0" applyNumberFormat="1" applyFont="1" applyBorder="1" applyAlignment="1">
      <alignment horizontal="left" vertical="top" wrapText="1"/>
    </xf>
    <xf numFmtId="166" fontId="12" fillId="4" borderId="2" xfId="0" applyNumberFormat="1" applyFont="1" applyFill="1" applyBorder="1" applyAlignment="1">
      <alignment horizontal="center" vertical="top" wrapText="1"/>
    </xf>
    <xf numFmtId="166" fontId="12" fillId="4" borderId="4" xfId="0" applyNumberFormat="1" applyFont="1" applyFill="1" applyBorder="1" applyAlignment="1">
      <alignment horizontal="center" vertical="top" wrapText="1"/>
    </xf>
    <xf numFmtId="49" fontId="20" fillId="4" borderId="2" xfId="0" applyNumberFormat="1" applyFont="1" applyFill="1" applyBorder="1" applyAlignment="1">
      <alignment horizontal="right" vertical="top" wrapText="1"/>
    </xf>
    <xf numFmtId="49" fontId="20" fillId="4" borderId="4" xfId="0" applyNumberFormat="1" applyFont="1" applyFill="1" applyBorder="1" applyAlignment="1">
      <alignment horizontal="right" vertical="top" wrapText="1"/>
    </xf>
    <xf numFmtId="0" fontId="12" fillId="0" borderId="2" xfId="11" applyFont="1" applyBorder="1" applyAlignment="1">
      <alignment horizontal="left" vertical="top" wrapText="1"/>
    </xf>
    <xf numFmtId="0" fontId="12" fillId="0" borderId="4" xfId="11" applyFont="1" applyBorder="1" applyAlignment="1">
      <alignment horizontal="left" vertical="top" wrapText="1"/>
    </xf>
    <xf numFmtId="49" fontId="12" fillId="0" borderId="2" xfId="11" applyNumberFormat="1" applyFont="1" applyBorder="1" applyAlignment="1">
      <alignment horizontal="right" vertical="top" wrapText="1"/>
    </xf>
    <xf numFmtId="49" fontId="12" fillId="0" borderId="4" xfId="11" applyNumberFormat="1" applyFont="1" applyBorder="1" applyAlignment="1">
      <alignment horizontal="right" vertical="top" wrapText="1"/>
    </xf>
    <xf numFmtId="0" fontId="1" fillId="4" borderId="2" xfId="0" applyFont="1" applyFill="1" applyBorder="1" applyAlignment="1">
      <alignment horizontal="left" vertical="top" wrapText="1"/>
    </xf>
    <xf numFmtId="0" fontId="1" fillId="4" borderId="4" xfId="0" applyFont="1" applyFill="1" applyBorder="1" applyAlignment="1">
      <alignment horizontal="left" vertical="top" wrapText="1"/>
    </xf>
    <xf numFmtId="0" fontId="20" fillId="4" borderId="2" xfId="11" applyFont="1" applyFill="1" applyBorder="1" applyAlignment="1">
      <alignment horizontal="left" vertical="top" wrapText="1"/>
    </xf>
    <xf numFmtId="0" fontId="20" fillId="4" borderId="4" xfId="11" applyFont="1" applyFill="1" applyBorder="1" applyAlignment="1">
      <alignment horizontal="left" vertical="top" wrapText="1"/>
    </xf>
    <xf numFmtId="0" fontId="12" fillId="19" borderId="2" xfId="0" applyFont="1" applyFill="1" applyBorder="1" applyAlignment="1">
      <alignment horizontal="right" vertical="top" wrapText="1"/>
    </xf>
    <xf numFmtId="0" fontId="12" fillId="19" borderId="4" xfId="0" applyFont="1" applyFill="1" applyBorder="1" applyAlignment="1">
      <alignment horizontal="right" vertical="top" wrapText="1"/>
    </xf>
    <xf numFmtId="166" fontId="20" fillId="4" borderId="6" xfId="0" applyNumberFormat="1" applyFont="1" applyFill="1" applyBorder="1" applyAlignment="1">
      <alignment horizontal="right" vertical="top" wrapText="1"/>
    </xf>
    <xf numFmtId="0" fontId="67" fillId="4" borderId="0" xfId="0" applyFont="1" applyFill="1" applyAlignment="1">
      <alignment horizontal="center" vertical="center" wrapText="1"/>
    </xf>
    <xf numFmtId="0" fontId="20" fillId="4" borderId="1" xfId="11" applyFont="1" applyFill="1" applyBorder="1" applyAlignment="1">
      <alignment horizontal="right" vertical="top" wrapText="1"/>
    </xf>
    <xf numFmtId="0" fontId="20" fillId="0" borderId="2" xfId="11" applyFont="1" applyBorder="1" applyAlignment="1">
      <alignment horizontal="left" vertical="top" wrapText="1"/>
    </xf>
    <xf numFmtId="0" fontId="20" fillId="0" borderId="4" xfId="11" applyFont="1" applyBorder="1" applyAlignment="1">
      <alignment horizontal="left" vertical="top" wrapText="1"/>
    </xf>
    <xf numFmtId="0" fontId="18" fillId="4" borderId="2" xfId="11" applyFont="1" applyFill="1" applyBorder="1" applyAlignment="1">
      <alignment horizontal="right" vertical="top" wrapText="1"/>
    </xf>
    <xf numFmtId="0" fontId="18" fillId="4" borderId="4" xfId="11" applyFont="1" applyFill="1" applyBorder="1" applyAlignment="1">
      <alignment horizontal="right" vertical="top" wrapText="1"/>
    </xf>
    <xf numFmtId="0" fontId="12" fillId="4" borderId="2" xfId="11" applyFont="1" applyFill="1" applyBorder="1" applyAlignment="1">
      <alignment horizontal="right" vertical="top" wrapText="1"/>
    </xf>
    <xf numFmtId="0" fontId="12" fillId="4" borderId="4" xfId="11" applyFont="1" applyFill="1" applyBorder="1" applyAlignment="1">
      <alignment horizontal="right" vertical="top" wrapText="1"/>
    </xf>
    <xf numFmtId="0" fontId="18" fillId="0" borderId="2" xfId="11" applyFont="1" applyBorder="1" applyAlignment="1">
      <alignment horizontal="right" vertical="top" wrapText="1"/>
    </xf>
    <xf numFmtId="0" fontId="18" fillId="0" borderId="4" xfId="11" applyFont="1" applyBorder="1" applyAlignment="1">
      <alignment horizontal="right" vertical="top" wrapText="1"/>
    </xf>
    <xf numFmtId="0" fontId="20" fillId="4" borderId="1" xfId="0" applyFont="1" applyFill="1" applyBorder="1" applyAlignment="1">
      <alignment vertical="top" wrapText="1"/>
    </xf>
    <xf numFmtId="49" fontId="20" fillId="4" borderId="2" xfId="11" applyNumberFormat="1" applyFont="1" applyFill="1" applyBorder="1" applyAlignment="1">
      <alignment horizontal="left" vertical="top" wrapText="1"/>
    </xf>
    <xf numFmtId="49" fontId="20" fillId="4" borderId="6" xfId="11" applyNumberFormat="1" applyFont="1" applyFill="1" applyBorder="1" applyAlignment="1">
      <alignment horizontal="left" vertical="top" wrapText="1"/>
    </xf>
    <xf numFmtId="49" fontId="20" fillId="4" borderId="4" xfId="11" applyNumberFormat="1" applyFont="1" applyFill="1" applyBorder="1" applyAlignment="1">
      <alignment horizontal="left" vertical="top" wrapText="1"/>
    </xf>
    <xf numFmtId="49" fontId="64" fillId="4" borderId="2" xfId="11" applyNumberFormat="1" applyFont="1" applyFill="1" applyBorder="1" applyAlignment="1">
      <alignment horizontal="right" vertical="center" textRotation="90" wrapText="1"/>
    </xf>
    <xf numFmtId="49" fontId="64" fillId="4" borderId="4" xfId="11" applyNumberFormat="1" applyFont="1" applyFill="1" applyBorder="1" applyAlignment="1">
      <alignment horizontal="right" vertical="center" textRotation="90" wrapText="1"/>
    </xf>
    <xf numFmtId="49" fontId="27" fillId="4" borderId="1" xfId="11" applyNumberFormat="1" applyFont="1" applyFill="1" applyBorder="1" applyAlignment="1">
      <alignment horizontal="right" vertical="center" textRotation="90" wrapText="1"/>
    </xf>
    <xf numFmtId="49" fontId="64" fillId="0" borderId="2" xfId="11" applyNumberFormat="1" applyFont="1" applyBorder="1" applyAlignment="1">
      <alignment horizontal="right" vertical="center" textRotation="90" wrapText="1"/>
    </xf>
    <xf numFmtId="49" fontId="64" fillId="0" borderId="4" xfId="11" applyNumberFormat="1" applyFont="1" applyBorder="1" applyAlignment="1">
      <alignment horizontal="right" vertical="center" textRotation="90" wrapText="1"/>
    </xf>
    <xf numFmtId="49" fontId="64" fillId="0" borderId="6" xfId="11" applyNumberFormat="1" applyFont="1" applyBorder="1" applyAlignment="1">
      <alignment horizontal="right" vertical="center" textRotation="90" wrapText="1"/>
    </xf>
    <xf numFmtId="49" fontId="18" fillId="0" borderId="2" xfId="11" applyNumberFormat="1" applyFont="1" applyBorder="1" applyAlignment="1">
      <alignment horizontal="right" vertical="top" wrapText="1"/>
    </xf>
    <xf numFmtId="49" fontId="18" fillId="0" borderId="4" xfId="11" applyNumberFormat="1" applyFont="1" applyBorder="1" applyAlignment="1">
      <alignment horizontal="right" vertical="top" wrapText="1"/>
    </xf>
    <xf numFmtId="49" fontId="27" fillId="0" borderId="1" xfId="11" applyNumberFormat="1" applyFont="1" applyBorder="1" applyAlignment="1">
      <alignment horizontal="right" vertical="center" textRotation="90" wrapText="1"/>
    </xf>
    <xf numFmtId="0" fontId="21" fillId="4" borderId="2" xfId="0" applyFont="1" applyFill="1" applyBorder="1" applyAlignment="1">
      <alignment horizontal="left" vertical="top" wrapText="1"/>
    </xf>
    <xf numFmtId="0" fontId="21" fillId="4" borderId="4" xfId="0" applyFont="1" applyFill="1" applyBorder="1" applyAlignment="1">
      <alignment horizontal="left" vertical="top" wrapText="1"/>
    </xf>
    <xf numFmtId="49" fontId="21" fillId="0" borderId="2" xfId="0" applyNumberFormat="1" applyFont="1" applyBorder="1" applyAlignment="1">
      <alignment horizontal="left" vertical="top" wrapText="1"/>
    </xf>
    <xf numFmtId="49" fontId="21" fillId="0" borderId="4" xfId="0" applyNumberFormat="1" applyFont="1" applyBorder="1" applyAlignment="1">
      <alignment horizontal="left" vertical="top" wrapText="1"/>
    </xf>
    <xf numFmtId="49" fontId="21" fillId="4" borderId="2" xfId="0" applyNumberFormat="1" applyFont="1" applyFill="1" applyBorder="1" applyAlignment="1">
      <alignment horizontal="left" vertical="top" wrapText="1"/>
    </xf>
    <xf numFmtId="49" fontId="21" fillId="4" borderId="6" xfId="0" applyNumberFormat="1" applyFont="1" applyFill="1" applyBorder="1" applyAlignment="1">
      <alignment horizontal="left" vertical="top" wrapText="1"/>
    </xf>
    <xf numFmtId="49" fontId="21" fillId="4" borderId="4" xfId="0" applyNumberFormat="1" applyFont="1" applyFill="1" applyBorder="1" applyAlignment="1">
      <alignment horizontal="left" vertical="top" wrapText="1"/>
    </xf>
    <xf numFmtId="49" fontId="12" fillId="4" borderId="6" xfId="0" applyNumberFormat="1" applyFont="1" applyFill="1" applyBorder="1" applyAlignment="1">
      <alignment horizontal="left" vertical="top" wrapText="1"/>
    </xf>
    <xf numFmtId="166" fontId="20" fillId="4" borderId="15" xfId="0" applyNumberFormat="1" applyFont="1" applyFill="1" applyBorder="1" applyAlignment="1">
      <alignment horizontal="center" vertical="top" wrapText="1"/>
    </xf>
    <xf numFmtId="166" fontId="20" fillId="4" borderId="13" xfId="0" applyNumberFormat="1" applyFont="1" applyFill="1" applyBorder="1" applyAlignment="1">
      <alignment horizontal="center" vertical="top" wrapText="1"/>
    </xf>
    <xf numFmtId="49" fontId="1" fillId="0" borderId="2" xfId="6" applyNumberFormat="1" applyBorder="1" applyAlignment="1">
      <alignment horizontal="left" vertical="top" wrapText="1"/>
    </xf>
    <xf numFmtId="49" fontId="1" fillId="0" borderId="4" xfId="6" applyNumberFormat="1" applyBorder="1" applyAlignment="1">
      <alignment horizontal="left" vertical="top" wrapText="1"/>
    </xf>
    <xf numFmtId="49" fontId="1" fillId="4" borderId="1" xfId="6" applyNumberFormat="1" applyFill="1" applyBorder="1" applyAlignment="1">
      <alignment horizontal="left" vertical="top" wrapText="1"/>
    </xf>
    <xf numFmtId="49" fontId="1" fillId="0" borderId="1" xfId="6" applyNumberFormat="1" applyBorder="1" applyAlignment="1">
      <alignment horizontal="left" vertical="top" wrapText="1"/>
    </xf>
    <xf numFmtId="166" fontId="20" fillId="4" borderId="2" xfId="6" applyNumberFormat="1" applyFont="1" applyFill="1" applyBorder="1" applyAlignment="1">
      <alignment horizontal="center" vertical="top" wrapText="1"/>
    </xf>
    <xf numFmtId="166" fontId="20" fillId="4" borderId="4" xfId="6" applyNumberFormat="1" applyFont="1" applyFill="1" applyBorder="1" applyAlignment="1">
      <alignment horizontal="center" vertical="top" wrapText="1"/>
    </xf>
    <xf numFmtId="49" fontId="22" fillId="9" borderId="1" xfId="0" applyNumberFormat="1" applyFont="1" applyFill="1" applyBorder="1" applyAlignment="1">
      <alignment horizontal="center" vertical="center" wrapText="1"/>
    </xf>
    <xf numFmtId="49" fontId="55" fillId="8" borderId="13" xfId="0" applyNumberFormat="1" applyFont="1" applyFill="1" applyBorder="1" applyAlignment="1">
      <alignment horizontal="left" vertical="top" wrapText="1"/>
    </xf>
    <xf numFmtId="49" fontId="55" fillId="8" borderId="7" xfId="0" applyNumberFormat="1" applyFont="1" applyFill="1" applyBorder="1" applyAlignment="1">
      <alignment horizontal="left" vertical="top" wrapText="1"/>
    </xf>
    <xf numFmtId="49" fontId="55" fillId="8" borderId="3" xfId="0" applyNumberFormat="1" applyFont="1" applyFill="1" applyBorder="1" applyAlignment="1">
      <alignment horizontal="left" vertical="top" wrapText="1"/>
    </xf>
    <xf numFmtId="49" fontId="55" fillId="8" borderId="5" xfId="0" applyNumberFormat="1" applyFont="1" applyFill="1" applyBorder="1" applyAlignment="1">
      <alignment horizontal="left" vertical="top" wrapText="1"/>
    </xf>
    <xf numFmtId="0" fontId="21" fillId="0" borderId="2" xfId="0" applyFont="1" applyBorder="1" applyAlignment="1">
      <alignment horizontal="left" vertical="top" wrapText="1"/>
    </xf>
    <xf numFmtId="0" fontId="21" fillId="0" borderId="4" xfId="0" applyFont="1" applyBorder="1" applyAlignment="1">
      <alignment horizontal="left" vertical="top" wrapText="1"/>
    </xf>
    <xf numFmtId="0" fontId="55" fillId="8" borderId="1" xfId="0" applyFont="1" applyFill="1" applyBorder="1" applyAlignment="1">
      <alignment horizontal="left" vertical="top" wrapText="1"/>
    </xf>
    <xf numFmtId="49" fontId="1" fillId="4" borderId="1" xfId="0" applyNumberFormat="1" applyFont="1" applyFill="1" applyBorder="1" applyAlignment="1">
      <alignment horizontal="left" vertical="top" wrapText="1"/>
    </xf>
    <xf numFmtId="0" fontId="21" fillId="4" borderId="6" xfId="0" applyFont="1" applyFill="1" applyBorder="1" applyAlignment="1">
      <alignment horizontal="left" vertical="top" wrapText="1"/>
    </xf>
    <xf numFmtId="166" fontId="20" fillId="4" borderId="2" xfId="1" applyNumberFormat="1" applyFont="1" applyFill="1" applyBorder="1" applyAlignment="1">
      <alignment horizontal="center" vertical="top" wrapText="1"/>
    </xf>
    <xf numFmtId="166" fontId="20" fillId="4" borderId="4" xfId="1" applyNumberFormat="1" applyFont="1" applyFill="1" applyBorder="1" applyAlignment="1">
      <alignment horizontal="center" vertical="top" wrapText="1"/>
    </xf>
    <xf numFmtId="166" fontId="20" fillId="4" borderId="1" xfId="0" applyNumberFormat="1" applyFont="1" applyFill="1" applyBorder="1" applyAlignment="1">
      <alignment horizontal="center" vertical="top"/>
    </xf>
    <xf numFmtId="49" fontId="1" fillId="0" borderId="2" xfId="0" applyNumberFormat="1" applyFont="1" applyBorder="1" applyAlignment="1">
      <alignment horizontal="left" vertical="top" wrapText="1"/>
    </xf>
    <xf numFmtId="49" fontId="1" fillId="0" borderId="4" xfId="0" applyNumberFormat="1" applyFont="1" applyBorder="1" applyAlignment="1">
      <alignment horizontal="left" vertical="top" wrapText="1"/>
    </xf>
    <xf numFmtId="49" fontId="1" fillId="0" borderId="1" xfId="0" applyNumberFormat="1" applyFont="1" applyBorder="1" applyAlignment="1">
      <alignment horizontal="left" vertical="top" wrapText="1"/>
    </xf>
    <xf numFmtId="166" fontId="20" fillId="4" borderId="1" xfId="0" applyNumberFormat="1" applyFont="1" applyFill="1" applyBorder="1" applyAlignment="1">
      <alignment horizontal="center" vertical="top" wrapText="1"/>
    </xf>
    <xf numFmtId="0" fontId="21" fillId="0" borderId="1" xfId="0" applyFont="1" applyBorder="1" applyAlignment="1">
      <alignment vertical="top" wrapText="1"/>
    </xf>
    <xf numFmtId="49" fontId="1" fillId="4" borderId="1" xfId="0" applyNumberFormat="1" applyFont="1" applyFill="1" applyBorder="1" applyAlignment="1">
      <alignment vertical="top" wrapText="1"/>
    </xf>
    <xf numFmtId="49" fontId="1" fillId="4" borderId="2" xfId="0" applyNumberFormat="1" applyFont="1" applyFill="1" applyBorder="1" applyAlignment="1">
      <alignment horizontal="left" vertical="top" wrapText="1"/>
    </xf>
    <xf numFmtId="49" fontId="1" fillId="4" borderId="4" xfId="0" applyNumberFormat="1" applyFont="1" applyFill="1" applyBorder="1" applyAlignment="1">
      <alignment horizontal="left" vertical="top" wrapText="1"/>
    </xf>
    <xf numFmtId="1" fontId="1" fillId="4" borderId="2" xfId="0" applyNumberFormat="1" applyFont="1" applyFill="1" applyBorder="1" applyAlignment="1">
      <alignment horizontal="left" vertical="top" wrapText="1"/>
    </xf>
    <xf numFmtId="1" fontId="1" fillId="4" borderId="4" xfId="0" applyNumberFormat="1" applyFont="1" applyFill="1" applyBorder="1" applyAlignment="1">
      <alignment horizontal="left" vertical="top" wrapText="1"/>
    </xf>
    <xf numFmtId="0" fontId="6" fillId="4" borderId="4" xfId="0" applyFont="1" applyFill="1" applyBorder="1" applyAlignment="1">
      <alignment horizontal="left" vertical="top" wrapText="1"/>
    </xf>
    <xf numFmtId="0" fontId="1" fillId="4" borderId="1" xfId="6" applyFill="1" applyBorder="1" applyAlignment="1">
      <alignment horizontal="left" vertical="top" wrapText="1"/>
    </xf>
    <xf numFmtId="49" fontId="8" fillId="4" borderId="1" xfId="0" applyNumberFormat="1" applyFont="1" applyFill="1" applyBorder="1" applyAlignment="1">
      <alignment horizontal="right" vertical="top" wrapText="1"/>
    </xf>
    <xf numFmtId="49" fontId="13" fillId="8" borderId="10" xfId="0" applyNumberFormat="1" applyFont="1" applyFill="1" applyBorder="1" applyAlignment="1">
      <alignment horizontal="right" vertical="top" wrapText="1"/>
    </xf>
    <xf numFmtId="49" fontId="13" fillId="8" borderId="7" xfId="0" applyNumberFormat="1" applyFont="1" applyFill="1" applyBorder="1" applyAlignment="1">
      <alignment horizontal="right" vertical="top" wrapText="1"/>
    </xf>
    <xf numFmtId="0" fontId="1" fillId="4" borderId="2" xfId="0" applyFont="1" applyFill="1" applyBorder="1" applyAlignment="1">
      <alignment vertical="top" wrapText="1"/>
    </xf>
    <xf numFmtId="0" fontId="6" fillId="4" borderId="4" xfId="0" applyFont="1" applyFill="1" applyBorder="1" applyAlignment="1">
      <alignment vertical="top" wrapText="1"/>
    </xf>
    <xf numFmtId="49" fontId="12" fillId="4" borderId="2" xfId="0" applyNumberFormat="1" applyFont="1" applyFill="1" applyBorder="1" applyAlignment="1">
      <alignment horizontal="center" vertical="top" wrapText="1"/>
    </xf>
    <xf numFmtId="49" fontId="12" fillId="4" borderId="4" xfId="0" applyNumberFormat="1" applyFont="1" applyFill="1" applyBorder="1" applyAlignment="1">
      <alignment horizontal="center" vertical="top" wrapText="1"/>
    </xf>
    <xf numFmtId="0" fontId="1" fillId="6" borderId="4" xfId="0" applyFont="1" applyFill="1" applyBorder="1" applyAlignment="1">
      <alignment horizontal="left" vertical="top" wrapText="1"/>
    </xf>
    <xf numFmtId="165" fontId="1" fillId="4" borderId="1" xfId="0" applyNumberFormat="1" applyFont="1" applyFill="1" applyBorder="1" applyAlignment="1">
      <alignment horizontal="left" vertical="top" wrapText="1"/>
    </xf>
    <xf numFmtId="49" fontId="1" fillId="4" borderId="1" xfId="6" applyNumberFormat="1" applyFill="1" applyBorder="1" applyAlignment="1">
      <alignment horizontal="right"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49" fontId="1" fillId="0" borderId="2" xfId="6" applyNumberFormat="1" applyBorder="1" applyAlignment="1">
      <alignment horizontal="right" vertical="top" wrapText="1"/>
    </xf>
    <xf numFmtId="49" fontId="1" fillId="0" borderId="4" xfId="6" applyNumberFormat="1" applyBorder="1" applyAlignment="1">
      <alignment horizontal="right" vertical="top" wrapText="1"/>
    </xf>
    <xf numFmtId="49" fontId="1" fillId="4" borderId="1" xfId="0" applyNumberFormat="1" applyFont="1" applyFill="1" applyBorder="1" applyAlignment="1">
      <alignment horizontal="right" vertical="top" wrapText="1"/>
    </xf>
    <xf numFmtId="49" fontId="21" fillId="0" borderId="1" xfId="0" applyNumberFormat="1" applyFont="1" applyBorder="1" applyAlignment="1">
      <alignment horizontal="right" vertical="top" wrapText="1"/>
    </xf>
    <xf numFmtId="0" fontId="1" fillId="0" borderId="2" xfId="6" applyBorder="1" applyAlignment="1">
      <alignment horizontal="left" vertical="top" wrapText="1"/>
    </xf>
    <xf numFmtId="0" fontId="1" fillId="0" borderId="4" xfId="6" applyBorder="1" applyAlignment="1">
      <alignment horizontal="left" vertical="top" wrapText="1"/>
    </xf>
    <xf numFmtId="49" fontId="1" fillId="0" borderId="1" xfId="0" applyNumberFormat="1" applyFont="1" applyBorder="1" applyAlignment="1">
      <alignment horizontal="right" vertical="top" wrapText="1"/>
    </xf>
    <xf numFmtId="49" fontId="21" fillId="4" borderId="2" xfId="0" applyNumberFormat="1" applyFont="1" applyFill="1" applyBorder="1" applyAlignment="1">
      <alignment horizontal="right" vertical="top" wrapText="1"/>
    </xf>
    <xf numFmtId="49" fontId="21" fillId="4" borderId="6" xfId="0" applyNumberFormat="1" applyFont="1" applyFill="1" applyBorder="1" applyAlignment="1">
      <alignment horizontal="right" vertical="top" wrapText="1"/>
    </xf>
    <xf numFmtId="49" fontId="21" fillId="4" borderId="4" xfId="0" applyNumberFormat="1" applyFont="1" applyFill="1" applyBorder="1" applyAlignment="1">
      <alignment horizontal="right" vertical="top" wrapText="1"/>
    </xf>
    <xf numFmtId="49" fontId="1" fillId="4" borderId="2" xfId="0" applyNumberFormat="1" applyFont="1" applyFill="1" applyBorder="1" applyAlignment="1">
      <alignment horizontal="right" vertical="top" wrapText="1"/>
    </xf>
    <xf numFmtId="49" fontId="1" fillId="4" borderId="4" xfId="0" applyNumberFormat="1" applyFont="1" applyFill="1" applyBorder="1" applyAlignment="1">
      <alignment horizontal="right" vertical="top" wrapText="1"/>
    </xf>
    <xf numFmtId="49" fontId="6" fillId="4" borderId="4" xfId="0" applyNumberFormat="1" applyFont="1" applyFill="1" applyBorder="1" applyAlignment="1">
      <alignment horizontal="right" vertical="top" wrapText="1"/>
    </xf>
    <xf numFmtId="49" fontId="1" fillId="6" borderId="4" xfId="0" applyNumberFormat="1" applyFont="1" applyFill="1" applyBorder="1" applyAlignment="1">
      <alignment horizontal="right" vertical="top" wrapText="1"/>
    </xf>
    <xf numFmtId="0" fontId="12" fillId="4" borderId="6" xfId="0" applyFont="1" applyFill="1" applyBorder="1" applyAlignment="1">
      <alignment horizontal="left" vertical="top" wrapText="1"/>
    </xf>
    <xf numFmtId="1" fontId="12" fillId="2" borderId="1" xfId="0" applyNumberFormat="1" applyFont="1" applyFill="1" applyBorder="1" applyAlignment="1">
      <alignment horizontal="left" vertical="top" wrapText="1"/>
    </xf>
    <xf numFmtId="49" fontId="27" fillId="4" borderId="1" xfId="0" applyNumberFormat="1" applyFont="1" applyFill="1" applyBorder="1" applyAlignment="1">
      <alignment horizontal="right" vertical="center" textRotation="90" wrapText="1"/>
    </xf>
    <xf numFmtId="0" fontId="64" fillId="4" borderId="2" xfId="11" applyFont="1" applyFill="1" applyBorder="1" applyAlignment="1">
      <alignment horizontal="right" vertical="center" textRotation="90" wrapText="1"/>
    </xf>
    <xf numFmtId="0" fontId="64" fillId="4" borderId="4" xfId="11" applyFont="1" applyFill="1" applyBorder="1" applyAlignment="1">
      <alignment horizontal="right" vertical="center" textRotation="90" wrapText="1"/>
    </xf>
    <xf numFmtId="49" fontId="27" fillId="4" borderId="15" xfId="0" applyNumberFormat="1" applyFont="1" applyFill="1" applyBorder="1" applyAlignment="1">
      <alignment horizontal="right" vertical="center" textRotation="90" wrapText="1"/>
    </xf>
    <xf numFmtId="49" fontId="27" fillId="4" borderId="13" xfId="0" applyNumberFormat="1" applyFont="1" applyFill="1" applyBorder="1" applyAlignment="1">
      <alignment horizontal="right" vertical="center" textRotation="90" wrapText="1"/>
    </xf>
    <xf numFmtId="0" fontId="27" fillId="4" borderId="2" xfId="11" applyFont="1" applyFill="1" applyBorder="1" applyAlignment="1">
      <alignment horizontal="right" vertical="center" textRotation="90" wrapText="1"/>
    </xf>
    <xf numFmtId="0" fontId="27" fillId="4" borderId="4" xfId="11" applyFont="1" applyFill="1" applyBorder="1" applyAlignment="1">
      <alignment horizontal="right" vertical="center" textRotation="90" wrapText="1"/>
    </xf>
    <xf numFmtId="0" fontId="60" fillId="4" borderId="0" xfId="0" applyFont="1" applyFill="1" applyAlignment="1">
      <alignment horizontal="center" wrapText="1"/>
    </xf>
    <xf numFmtId="0" fontId="20" fillId="0" borderId="1" xfId="0" applyFont="1" applyBorder="1" applyAlignment="1">
      <alignment horizontal="center" vertical="top" wrapText="1"/>
    </xf>
    <xf numFmtId="0" fontId="12" fillId="4" borderId="1" xfId="0" applyFont="1" applyFill="1" applyBorder="1" applyAlignment="1">
      <alignment vertical="top" wrapText="1"/>
    </xf>
    <xf numFmtId="49" fontId="20" fillId="0" borderId="2" xfId="0" applyNumberFormat="1" applyFont="1" applyBorder="1" applyAlignment="1">
      <alignment horizontal="center" vertical="top" wrapText="1"/>
    </xf>
    <xf numFmtId="49" fontId="20" fillId="0" borderId="6" xfId="0" applyNumberFormat="1" applyFont="1" applyBorder="1" applyAlignment="1">
      <alignment horizontal="center" vertical="top" wrapText="1"/>
    </xf>
    <xf numFmtId="49" fontId="20" fillId="0" borderId="4" xfId="0" applyNumberFormat="1" applyFont="1" applyBorder="1" applyAlignment="1">
      <alignment horizontal="center" vertical="top" wrapText="1"/>
    </xf>
    <xf numFmtId="49" fontId="20" fillId="0" borderId="1" xfId="0" applyNumberFormat="1" applyFont="1" applyBorder="1" applyAlignment="1">
      <alignment horizontal="left" vertical="top" wrapText="1"/>
    </xf>
    <xf numFmtId="49" fontId="20" fillId="0" borderId="6" xfId="0" applyNumberFormat="1" applyFont="1" applyBorder="1" applyAlignment="1">
      <alignment horizontal="left" vertical="top" wrapText="1"/>
    </xf>
    <xf numFmtId="0" fontId="20" fillId="4" borderId="2" xfId="0" applyFont="1" applyFill="1" applyBorder="1" applyAlignment="1">
      <alignment horizontal="center" vertical="top" wrapText="1"/>
    </xf>
    <xf numFmtId="0" fontId="20" fillId="4" borderId="4" xfId="0" applyFont="1" applyFill="1" applyBorder="1" applyAlignment="1">
      <alignment horizontal="center" vertical="top" wrapText="1"/>
    </xf>
    <xf numFmtId="49" fontId="22" fillId="9" borderId="13" xfId="0" applyNumberFormat="1" applyFont="1" applyFill="1" applyBorder="1" applyAlignment="1">
      <alignment horizontal="center" vertical="center" wrapText="1"/>
    </xf>
    <xf numFmtId="49" fontId="13" fillId="8" borderId="12" xfId="0" applyNumberFormat="1" applyFont="1" applyFill="1" applyBorder="1" applyAlignment="1">
      <alignment horizontal="right" vertical="top" wrapText="1"/>
    </xf>
    <xf numFmtId="49" fontId="13" fillId="8" borderId="5" xfId="0" applyNumberFormat="1" applyFont="1" applyFill="1" applyBorder="1" applyAlignment="1">
      <alignment horizontal="right" vertical="top" wrapText="1"/>
    </xf>
    <xf numFmtId="49" fontId="8" fillId="2" borderId="3" xfId="0" applyNumberFormat="1" applyFont="1" applyFill="1" applyBorder="1" applyAlignment="1">
      <alignment horizontal="right" vertical="top" wrapText="1"/>
    </xf>
    <xf numFmtId="49" fontId="8" fillId="2" borderId="12" xfId="0" applyNumberFormat="1" applyFont="1" applyFill="1" applyBorder="1" applyAlignment="1">
      <alignment horizontal="right" vertical="top" wrapText="1"/>
    </xf>
    <xf numFmtId="49" fontId="8" fillId="2" borderId="5" xfId="0" applyNumberFormat="1" applyFont="1" applyFill="1" applyBorder="1" applyAlignment="1">
      <alignment horizontal="right" vertical="top" wrapText="1"/>
    </xf>
    <xf numFmtId="49" fontId="12" fillId="0" borderId="2" xfId="0" applyNumberFormat="1" applyFont="1" applyBorder="1" applyAlignment="1">
      <alignment horizontal="center" vertical="top" wrapText="1"/>
    </xf>
    <xf numFmtId="49" fontId="12" fillId="0" borderId="4" xfId="0" applyNumberFormat="1" applyFont="1" applyBorder="1" applyAlignment="1">
      <alignment horizontal="center" vertical="top" wrapText="1"/>
    </xf>
    <xf numFmtId="49" fontId="8" fillId="9" borderId="2" xfId="0" applyNumberFormat="1" applyFont="1" applyFill="1" applyBorder="1" applyAlignment="1">
      <alignment horizontal="center" vertical="center" wrapText="1"/>
    </xf>
    <xf numFmtId="49" fontId="8" fillId="9" borderId="6" xfId="0" applyNumberFormat="1" applyFont="1" applyFill="1" applyBorder="1" applyAlignment="1">
      <alignment horizontal="center" vertical="center" wrapText="1"/>
    </xf>
    <xf numFmtId="49" fontId="8" fillId="9" borderId="4" xfId="0" applyNumberFormat="1" applyFont="1" applyFill="1" applyBorder="1" applyAlignment="1">
      <alignment horizontal="center" vertical="center" wrapText="1"/>
    </xf>
    <xf numFmtId="49" fontId="20" fillId="0" borderId="1" xfId="0" applyNumberFormat="1" applyFont="1" applyBorder="1" applyAlignment="1">
      <alignment horizontal="center" vertical="top" wrapText="1"/>
    </xf>
    <xf numFmtId="49" fontId="20" fillId="4" borderId="2" xfId="0" applyNumberFormat="1" applyFont="1" applyFill="1" applyBorder="1" applyAlignment="1">
      <alignment horizontal="center" vertical="top" wrapText="1"/>
    </xf>
    <xf numFmtId="49" fontId="20" fillId="4" borderId="4" xfId="0" applyNumberFormat="1" applyFont="1" applyFill="1" applyBorder="1" applyAlignment="1">
      <alignment horizontal="center" vertical="top" wrapText="1"/>
    </xf>
    <xf numFmtId="0" fontId="20" fillId="0" borderId="2" xfId="0" applyFont="1" applyBorder="1" applyAlignment="1">
      <alignment horizontal="left" vertical="top" wrapText="1"/>
    </xf>
    <xf numFmtId="0" fontId="20" fillId="0" borderId="4" xfId="0" applyFont="1" applyBorder="1" applyAlignment="1">
      <alignment horizontal="left" vertical="top" wrapText="1"/>
    </xf>
    <xf numFmtId="49" fontId="9" fillId="0" borderId="2" xfId="0" applyNumberFormat="1" applyFont="1" applyBorder="1" applyAlignment="1">
      <alignment horizontal="center" vertical="center" textRotation="90" wrapText="1"/>
    </xf>
    <xf numFmtId="49" fontId="9" fillId="0" borderId="4" xfId="0" applyNumberFormat="1" applyFont="1" applyBorder="1" applyAlignment="1">
      <alignment horizontal="center" vertical="center" textRotation="90" wrapText="1"/>
    </xf>
    <xf numFmtId="49" fontId="9" fillId="4" borderId="2" xfId="0" applyNumberFormat="1" applyFont="1" applyFill="1" applyBorder="1" applyAlignment="1">
      <alignment horizontal="center" vertical="center" textRotation="90" wrapText="1"/>
    </xf>
    <xf numFmtId="49" fontId="9" fillId="4" borderId="4" xfId="0" applyNumberFormat="1" applyFont="1" applyFill="1" applyBorder="1" applyAlignment="1">
      <alignment horizontal="center" vertical="center" textRotation="90" wrapText="1"/>
    </xf>
    <xf numFmtId="0" fontId="8" fillId="9" borderId="1" xfId="0" applyFont="1" applyFill="1" applyBorder="1" applyAlignment="1">
      <alignment horizontal="center" vertical="center" wrapText="1"/>
    </xf>
    <xf numFmtId="0" fontId="55" fillId="8" borderId="3" xfId="0" applyFont="1" applyFill="1" applyBorder="1" applyAlignment="1">
      <alignment horizontal="left" vertical="top" wrapText="1"/>
    </xf>
    <xf numFmtId="0" fontId="55" fillId="8" borderId="5" xfId="0" applyFont="1" applyFill="1" applyBorder="1" applyAlignment="1">
      <alignment horizontal="left" vertical="top" wrapText="1"/>
    </xf>
    <xf numFmtId="0" fontId="12" fillId="4" borderId="2" xfId="4" applyFont="1" applyFill="1" applyBorder="1" applyAlignment="1">
      <alignment horizontal="left" vertical="top" wrapText="1"/>
    </xf>
    <xf numFmtId="0" fontId="12" fillId="4" borderId="4" xfId="4" applyFont="1" applyFill="1" applyBorder="1" applyAlignment="1">
      <alignment horizontal="left" vertical="top" wrapText="1"/>
    </xf>
    <xf numFmtId="49" fontId="8" fillId="9" borderId="15" xfId="0" applyNumberFormat="1" applyFont="1" applyFill="1" applyBorder="1" applyAlignment="1">
      <alignment horizontal="center" vertical="center" wrapText="1"/>
    </xf>
    <xf numFmtId="49" fontId="8" fillId="9" borderId="9" xfId="0" applyNumberFormat="1" applyFont="1" applyFill="1" applyBorder="1" applyAlignment="1">
      <alignment horizontal="center" vertical="center" wrapText="1"/>
    </xf>
    <xf numFmtId="49" fontId="8" fillId="9" borderId="13" xfId="0" applyNumberFormat="1" applyFont="1" applyFill="1" applyBorder="1" applyAlignment="1">
      <alignment horizontal="center" vertical="center" wrapText="1"/>
    </xf>
    <xf numFmtId="0" fontId="55" fillId="8" borderId="1" xfId="4" applyFont="1" applyFill="1" applyBorder="1" applyAlignment="1">
      <alignment horizontal="left" vertical="top" wrapText="1"/>
    </xf>
    <xf numFmtId="49" fontId="13" fillId="8" borderId="1" xfId="0" applyNumberFormat="1" applyFont="1" applyFill="1" applyBorder="1" applyAlignment="1">
      <alignment horizontal="right" vertical="top" wrapText="1"/>
    </xf>
    <xf numFmtId="166" fontId="12" fillId="4" borderId="2" xfId="4" applyNumberFormat="1" applyFont="1" applyFill="1" applyBorder="1" applyAlignment="1">
      <alignment horizontal="center" vertical="top" wrapText="1"/>
    </xf>
    <xf numFmtId="166" fontId="12" fillId="4" borderId="4" xfId="4" applyNumberFormat="1" applyFont="1" applyFill="1" applyBorder="1" applyAlignment="1">
      <alignment horizontal="center" vertical="top" wrapText="1"/>
    </xf>
    <xf numFmtId="0" fontId="12" fillId="0" borderId="2" xfId="4" applyFont="1" applyBorder="1" applyAlignment="1">
      <alignment horizontal="center" vertical="top" wrapText="1"/>
    </xf>
    <xf numFmtId="0" fontId="12" fillId="0" borderId="4" xfId="4" applyFont="1" applyBorder="1" applyAlignment="1">
      <alignment horizontal="center" vertical="top" wrapText="1"/>
    </xf>
    <xf numFmtId="0" fontId="12" fillId="4" borderId="2" xfId="0" applyFont="1" applyFill="1" applyBorder="1" applyAlignment="1">
      <alignment horizontal="center" vertical="top" wrapText="1"/>
    </xf>
    <xf numFmtId="0" fontId="12" fillId="4" borderId="4" xfId="0" applyFont="1" applyFill="1" applyBorder="1" applyAlignment="1">
      <alignment horizontal="center" vertical="top" wrapText="1"/>
    </xf>
    <xf numFmtId="0" fontId="12" fillId="4" borderId="2" xfId="4" applyFont="1" applyFill="1" applyBorder="1" applyAlignment="1">
      <alignment horizontal="center" vertical="top" wrapText="1"/>
    </xf>
    <xf numFmtId="0" fontId="12" fillId="4" borderId="4" xfId="4" applyFont="1" applyFill="1" applyBorder="1" applyAlignment="1">
      <alignment horizontal="center" vertical="top" wrapText="1"/>
    </xf>
    <xf numFmtId="0" fontId="12" fillId="4" borderId="1" xfId="0" applyFont="1" applyFill="1" applyBorder="1" applyAlignment="1">
      <alignment horizontal="center" vertical="top" wrapText="1"/>
    </xf>
    <xf numFmtId="49" fontId="27" fillId="4" borderId="2" xfId="0" applyNumberFormat="1" applyFont="1" applyFill="1" applyBorder="1" applyAlignment="1">
      <alignment horizontal="center" vertical="center" textRotation="90" wrapText="1"/>
    </xf>
    <xf numFmtId="49" fontId="27" fillId="4" borderId="4" xfId="0" applyNumberFormat="1" applyFont="1" applyFill="1" applyBorder="1" applyAlignment="1">
      <alignment horizontal="center" vertical="center" textRotation="90" wrapText="1"/>
    </xf>
    <xf numFmtId="49" fontId="4" fillId="9" borderId="2" xfId="0" applyNumberFormat="1" applyFont="1" applyFill="1" applyBorder="1" applyAlignment="1">
      <alignment horizontal="center" vertical="center" wrapText="1"/>
    </xf>
    <xf numFmtId="49" fontId="4" fillId="9" borderId="6" xfId="0" applyNumberFormat="1" applyFont="1" applyFill="1" applyBorder="1" applyAlignment="1">
      <alignment horizontal="center" vertical="center" wrapText="1"/>
    </xf>
    <xf numFmtId="49" fontId="4" fillId="9" borderId="4" xfId="0" applyNumberFormat="1" applyFont="1" applyFill="1" applyBorder="1" applyAlignment="1">
      <alignment horizontal="center" vertical="center" wrapText="1"/>
    </xf>
    <xf numFmtId="0" fontId="4" fillId="9" borderId="1" xfId="0" applyFont="1" applyFill="1" applyBorder="1" applyAlignment="1">
      <alignment horizontal="center" vertical="center" wrapText="1"/>
    </xf>
    <xf numFmtId="49" fontId="4" fillId="9" borderId="15" xfId="0" applyNumberFormat="1" applyFont="1" applyFill="1" applyBorder="1" applyAlignment="1">
      <alignment horizontal="center" vertical="center" wrapText="1"/>
    </xf>
    <xf numFmtId="49" fontId="4" fillId="9" borderId="9" xfId="0" applyNumberFormat="1" applyFont="1" applyFill="1" applyBorder="1" applyAlignment="1">
      <alignment horizontal="center" vertical="center" wrapText="1"/>
    </xf>
    <xf numFmtId="49" fontId="4" fillId="9" borderId="13" xfId="0" applyNumberFormat="1" applyFont="1" applyFill="1" applyBorder="1" applyAlignment="1">
      <alignment horizontal="center" vertical="center" wrapText="1"/>
    </xf>
    <xf numFmtId="0" fontId="57" fillId="8" borderId="4" xfId="6" applyFont="1" applyFill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49" fontId="1" fillId="0" borderId="15" xfId="6" applyNumberFormat="1" applyBorder="1" applyAlignment="1">
      <alignment horizontal="left" vertical="top" wrapText="1"/>
    </xf>
    <xf numFmtId="49" fontId="1" fillId="0" borderId="13" xfId="6" applyNumberFormat="1" applyBorder="1" applyAlignment="1">
      <alignment horizontal="left" vertical="top" wrapText="1"/>
    </xf>
    <xf numFmtId="0" fontId="1" fillId="0" borderId="6" xfId="6" applyBorder="1" applyAlignment="1">
      <alignment horizontal="left" vertical="top" wrapText="1"/>
    </xf>
    <xf numFmtId="49" fontId="4" fillId="2" borderId="1" xfId="6" applyNumberFormat="1" applyFont="1" applyFill="1" applyBorder="1" applyAlignment="1">
      <alignment horizontal="right" vertical="top" wrapText="1"/>
    </xf>
    <xf numFmtId="166" fontId="1" fillId="4" borderId="2" xfId="0" applyNumberFormat="1" applyFont="1" applyFill="1" applyBorder="1" applyAlignment="1">
      <alignment horizontal="center" vertical="top" wrapText="1"/>
    </xf>
    <xf numFmtId="166" fontId="1" fillId="4" borderId="4" xfId="0" applyNumberFormat="1" applyFont="1" applyFill="1" applyBorder="1" applyAlignment="1">
      <alignment horizontal="center" vertical="top" wrapText="1"/>
    </xf>
    <xf numFmtId="49" fontId="3" fillId="8" borderId="1" xfId="6" applyNumberFormat="1" applyFont="1" applyFill="1" applyBorder="1" applyAlignment="1">
      <alignment horizontal="right" vertical="top" wrapText="1"/>
    </xf>
    <xf numFmtId="0" fontId="62" fillId="8" borderId="3" xfId="6" applyFont="1" applyFill="1" applyBorder="1" applyAlignment="1">
      <alignment horizontal="left" vertical="top" wrapText="1"/>
    </xf>
    <xf numFmtId="0" fontId="62" fillId="8" borderId="5" xfId="6" applyFont="1" applyFill="1" applyBorder="1" applyAlignment="1">
      <alignment horizontal="left" vertical="top" wrapText="1"/>
    </xf>
    <xf numFmtId="49" fontId="1" fillId="4" borderId="2" xfId="6" applyNumberFormat="1" applyFill="1" applyBorder="1" applyAlignment="1">
      <alignment horizontal="left" vertical="top" wrapText="1"/>
    </xf>
    <xf numFmtId="49" fontId="1" fillId="4" borderId="4" xfId="6" applyNumberFormat="1" applyFill="1" applyBorder="1" applyAlignment="1">
      <alignment horizontal="left" vertical="top" wrapText="1"/>
    </xf>
    <xf numFmtId="49" fontId="1" fillId="0" borderId="2" xfId="6" applyNumberFormat="1" applyBorder="1" applyAlignment="1">
      <alignment horizontal="center" vertical="top" wrapText="1"/>
    </xf>
    <xf numFmtId="49" fontId="1" fillId="0" borderId="4" xfId="6" applyNumberFormat="1" applyBorder="1" applyAlignment="1">
      <alignment horizontal="center" vertical="top" wrapText="1"/>
    </xf>
    <xf numFmtId="166" fontId="1" fillId="4" borderId="2" xfId="0" applyNumberFormat="1" applyFont="1" applyFill="1" applyBorder="1" applyAlignment="1">
      <alignment horizontal="right" vertical="top"/>
    </xf>
    <xf numFmtId="166" fontId="1" fillId="4" borderId="6" xfId="0" applyNumberFormat="1" applyFont="1" applyFill="1" applyBorder="1" applyAlignment="1">
      <alignment horizontal="right" vertical="top"/>
    </xf>
    <xf numFmtId="166" fontId="1" fillId="4" borderId="4" xfId="0" applyNumberFormat="1" applyFont="1" applyFill="1" applyBorder="1" applyAlignment="1">
      <alignment horizontal="right" vertical="top"/>
    </xf>
    <xf numFmtId="49" fontId="4" fillId="9" borderId="1" xfId="0" applyNumberFormat="1" applyFont="1" applyFill="1" applyBorder="1" applyAlignment="1">
      <alignment horizontal="center" vertical="center" wrapText="1"/>
    </xf>
    <xf numFmtId="0" fontId="4" fillId="9" borderId="1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49" fontId="1" fillId="0" borderId="1" xfId="6" applyNumberFormat="1" applyBorder="1" applyAlignment="1">
      <alignment horizontal="center" vertical="top" wrapText="1"/>
    </xf>
    <xf numFmtId="0" fontId="1" fillId="0" borderId="1" xfId="6" applyBorder="1" applyAlignment="1">
      <alignment horizontal="center" vertical="top" wrapText="1"/>
    </xf>
    <xf numFmtId="49" fontId="1" fillId="4" borderId="2" xfId="6" applyNumberFormat="1" applyFill="1" applyBorder="1" applyAlignment="1">
      <alignment horizontal="center" vertical="top" wrapText="1"/>
    </xf>
    <xf numFmtId="49" fontId="1" fillId="4" borderId="4" xfId="6" applyNumberFormat="1" applyFill="1" applyBorder="1" applyAlignment="1">
      <alignment horizontal="center" vertical="top" wrapText="1"/>
    </xf>
    <xf numFmtId="0" fontId="12" fillId="0" borderId="1" xfId="0" applyFont="1" applyBorder="1" applyAlignment="1">
      <alignment horizontal="left" vertical="top" wrapText="1"/>
    </xf>
    <xf numFmtId="166" fontId="1" fillId="4" borderId="2" xfId="0" applyNumberFormat="1" applyFont="1" applyFill="1" applyBorder="1" applyAlignment="1">
      <alignment horizontal="center" vertical="top"/>
    </xf>
    <xf numFmtId="166" fontId="1" fillId="4" borderId="4" xfId="0" applyNumberFormat="1" applyFont="1" applyFill="1" applyBorder="1" applyAlignment="1">
      <alignment horizontal="center" vertical="top"/>
    </xf>
    <xf numFmtId="0" fontId="1" fillId="0" borderId="2" xfId="6" applyBorder="1" applyAlignment="1">
      <alignment horizontal="center" vertical="top" wrapText="1"/>
    </xf>
    <xf numFmtId="0" fontId="1" fillId="0" borderId="4" xfId="6" applyBorder="1" applyAlignment="1">
      <alignment horizontal="center" vertical="top" wrapText="1"/>
    </xf>
    <xf numFmtId="0" fontId="34" fillId="0" borderId="30" xfId="0" applyFont="1" applyBorder="1" applyAlignment="1">
      <alignment horizontal="left" vertical="center" wrapText="1"/>
    </xf>
    <xf numFmtId="0" fontId="34" fillId="0" borderId="31" xfId="0" applyFont="1" applyBorder="1" applyAlignment="1">
      <alignment horizontal="left" vertical="center" wrapText="1"/>
    </xf>
    <xf numFmtId="0" fontId="65" fillId="0" borderId="0" xfId="0" applyFont="1" applyAlignment="1">
      <alignment horizontal="center" vertical="top" wrapText="1"/>
    </xf>
    <xf numFmtId="0" fontId="34" fillId="9" borderId="29" xfId="0" applyFont="1" applyFill="1" applyBorder="1" applyAlignment="1">
      <alignment horizontal="left" vertical="center" wrapText="1"/>
    </xf>
    <xf numFmtId="0" fontId="34" fillId="9" borderId="5" xfId="0" applyFont="1" applyFill="1" applyBorder="1" applyAlignment="1">
      <alignment horizontal="left" vertical="center" wrapText="1"/>
    </xf>
    <xf numFmtId="0" fontId="34" fillId="8" borderId="29" xfId="0" applyFont="1" applyFill="1" applyBorder="1" applyAlignment="1">
      <alignment horizontal="left" vertical="center" wrapText="1"/>
    </xf>
    <xf numFmtId="0" fontId="34" fillId="8" borderId="5" xfId="0" applyFont="1" applyFill="1" applyBorder="1" applyAlignment="1">
      <alignment horizontal="left" vertical="center" wrapText="1"/>
    </xf>
    <xf numFmtId="0" fontId="34" fillId="4" borderId="29" xfId="0" applyFont="1" applyFill="1" applyBorder="1" applyAlignment="1">
      <alignment horizontal="left" vertical="center" wrapText="1"/>
    </xf>
    <xf numFmtId="0" fontId="34" fillId="4" borderId="5" xfId="0" applyFont="1" applyFill="1" applyBorder="1" applyAlignment="1">
      <alignment horizontal="left" vertical="center" wrapText="1"/>
    </xf>
    <xf numFmtId="0" fontId="32" fillId="9" borderId="27" xfId="0" applyFont="1" applyFill="1" applyBorder="1" applyAlignment="1">
      <alignment horizontal="left" vertical="center" wrapText="1"/>
    </xf>
    <xf numFmtId="0" fontId="32" fillId="9" borderId="1" xfId="0" applyFont="1" applyFill="1" applyBorder="1" applyAlignment="1">
      <alignment horizontal="left" vertical="center" wrapText="1"/>
    </xf>
    <xf numFmtId="0" fontId="34" fillId="0" borderId="27" xfId="0" applyFont="1" applyBorder="1" applyAlignment="1">
      <alignment horizontal="left" vertical="center" wrapText="1"/>
    </xf>
    <xf numFmtId="0" fontId="34" fillId="0" borderId="1" xfId="0" applyFont="1" applyBorder="1" applyAlignment="1">
      <alignment horizontal="left" vertical="center" wrapText="1"/>
    </xf>
    <xf numFmtId="0" fontId="34" fillId="0" borderId="29" xfId="0" applyFont="1" applyBorder="1" applyAlignment="1">
      <alignment horizontal="left" vertical="center" wrapText="1"/>
    </xf>
    <xf numFmtId="0" fontId="34" fillId="0" borderId="5" xfId="0" applyFont="1" applyBorder="1" applyAlignment="1">
      <alignment horizontal="left" vertical="center" wrapText="1"/>
    </xf>
  </cellXfs>
  <cellStyles count="13">
    <cellStyle name="Įprastas" xfId="0" builtinId="0"/>
    <cellStyle name="Įprastas 2" xfId="1" xr:uid="{00000000-0005-0000-0000-000001000000}"/>
    <cellStyle name="Įprastas 3" xfId="2" xr:uid="{00000000-0005-0000-0000-000002000000}"/>
    <cellStyle name="Įprastas 4" xfId="11" xr:uid="{A527792B-5FFB-4BEC-A947-AE414C9B2BA9}"/>
    <cellStyle name="Kablelis 2" xfId="3" xr:uid="{00000000-0005-0000-0000-000003000000}"/>
    <cellStyle name="Normal 2" xfId="4" xr:uid="{00000000-0005-0000-0000-000004000000}"/>
    <cellStyle name="Normal 3" xfId="5" xr:uid="{00000000-0005-0000-0000-000005000000}"/>
    <cellStyle name="Normal_biudžetas 6_2009 m 02 men biudzetas." xfId="12" xr:uid="{4BFD88FF-E052-46AC-AC46-006138634FEF}"/>
    <cellStyle name="Normal_Sheet1" xfId="6" xr:uid="{00000000-0005-0000-0000-000007000000}"/>
    <cellStyle name="Paprastas 2" xfId="7" xr:uid="{00000000-0005-0000-0000-000008000000}"/>
    <cellStyle name="Paprastas_Lapas1" xfId="8" xr:uid="{00000000-0005-0000-0000-000009000000}"/>
    <cellStyle name="Percent 2" xfId="10" xr:uid="{00000000-0005-0000-0000-00000A000000}"/>
    <cellStyle name="Procentai 2" xfId="9" xr:uid="{00000000-0005-0000-0000-00000B000000}"/>
  </cellStyles>
  <dxfs count="0"/>
  <tableStyles count="0" defaultTableStyle="TableStyleMedium9" defaultPivotStyle="PivotStyleLight16"/>
  <colors>
    <mruColors>
      <color rgb="FFFFFFCC"/>
      <color rgb="FF188A3E"/>
      <color rgb="FF00863D"/>
      <color rgb="FF009900"/>
      <color rgb="FF63E3F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pageSetUpPr fitToPage="1"/>
  </sheetPr>
  <dimension ref="B1:L130"/>
  <sheetViews>
    <sheetView tabSelected="1" zoomScale="85" zoomScaleNormal="85" workbookViewId="0">
      <pane ySplit="11" topLeftCell="A12" activePane="bottomLeft" state="frozen"/>
      <selection activeCell="H12" sqref="H12:H18"/>
      <selection pane="bottomLeft" activeCell="G21" sqref="G21"/>
    </sheetView>
  </sheetViews>
  <sheetFormatPr defaultColWidth="9.140625" defaultRowHeight="12.75" x14ac:dyDescent="0.2"/>
  <cols>
    <col min="1" max="1" width="2.28515625" style="85" customWidth="1"/>
    <col min="2" max="2" width="19.28515625" style="82" customWidth="1"/>
    <col min="3" max="3" width="56.85546875" style="85" customWidth="1"/>
    <col min="4" max="4" width="9.5703125" style="82" customWidth="1"/>
    <col min="5" max="5" width="12.85546875" style="84" customWidth="1"/>
    <col min="6" max="7" width="13.140625" style="84" customWidth="1"/>
    <col min="8" max="8" width="11.140625" style="141" customWidth="1"/>
    <col min="9" max="9" width="39.85546875" style="381" customWidth="1"/>
    <col min="10" max="10" width="8.140625" style="427" customWidth="1"/>
    <col min="11" max="12" width="9.140625" style="427" customWidth="1"/>
    <col min="13" max="16384" width="9.140625" style="85"/>
  </cols>
  <sheetData>
    <row r="1" spans="2:12" ht="12.75" customHeight="1" x14ac:dyDescent="0.2"/>
    <row r="2" spans="2:12" ht="18" customHeight="1" x14ac:dyDescent="0.2">
      <c r="I2" s="639" t="s">
        <v>1145</v>
      </c>
    </row>
    <row r="3" spans="2:12" ht="18.75" customHeight="1" x14ac:dyDescent="0.2">
      <c r="I3" s="639" t="s">
        <v>1142</v>
      </c>
    </row>
    <row r="4" spans="2:12" ht="12.75" customHeight="1" x14ac:dyDescent="0.2"/>
    <row r="5" spans="2:12" s="615" customFormat="1" ht="26.25" customHeight="1" x14ac:dyDescent="0.25">
      <c r="B5" s="642" t="s">
        <v>1146</v>
      </c>
      <c r="C5" s="642"/>
      <c r="D5" s="642"/>
      <c r="E5" s="642"/>
      <c r="F5" s="642"/>
      <c r="G5" s="642"/>
      <c r="H5" s="642"/>
      <c r="I5" s="642"/>
      <c r="J5" s="642"/>
      <c r="K5" s="642"/>
      <c r="L5" s="642"/>
    </row>
    <row r="6" spans="2:12" ht="12.75" customHeight="1" x14ac:dyDescent="0.2"/>
    <row r="7" spans="2:12" s="356" customFormat="1" ht="38.25" customHeight="1" x14ac:dyDescent="0.2">
      <c r="B7" s="643" t="s">
        <v>1136</v>
      </c>
      <c r="C7" s="643"/>
      <c r="D7" s="643"/>
      <c r="E7" s="643"/>
      <c r="F7" s="643"/>
      <c r="G7" s="643"/>
      <c r="H7" s="643"/>
      <c r="I7" s="643"/>
      <c r="J7" s="643"/>
      <c r="K7" s="643"/>
      <c r="L7" s="643"/>
    </row>
    <row r="9" spans="2:12" ht="36" customHeight="1" x14ac:dyDescent="0.2">
      <c r="B9" s="690" t="s">
        <v>49</v>
      </c>
      <c r="C9" s="677" t="s">
        <v>104</v>
      </c>
      <c r="D9" s="678"/>
      <c r="E9" s="676" t="s">
        <v>50</v>
      </c>
      <c r="F9" s="676" t="s">
        <v>51</v>
      </c>
      <c r="G9" s="676" t="s">
        <v>352</v>
      </c>
      <c r="H9" s="676" t="s">
        <v>241</v>
      </c>
      <c r="I9" s="691" t="s">
        <v>1099</v>
      </c>
      <c r="J9" s="668" t="s">
        <v>1100</v>
      </c>
      <c r="K9" s="669"/>
      <c r="L9" s="670"/>
    </row>
    <row r="10" spans="2:12" ht="13.5" customHeight="1" x14ac:dyDescent="0.2">
      <c r="B10" s="690"/>
      <c r="C10" s="679"/>
      <c r="D10" s="680"/>
      <c r="E10" s="676"/>
      <c r="F10" s="676"/>
      <c r="G10" s="676"/>
      <c r="H10" s="676"/>
      <c r="I10" s="692"/>
      <c r="J10" s="671" t="s">
        <v>671</v>
      </c>
      <c r="K10" s="671" t="s">
        <v>672</v>
      </c>
      <c r="L10" s="671" t="s">
        <v>673</v>
      </c>
    </row>
    <row r="11" spans="2:12" ht="39.75" customHeight="1" x14ac:dyDescent="0.2">
      <c r="B11" s="690"/>
      <c r="C11" s="679"/>
      <c r="D11" s="680"/>
      <c r="E11" s="676"/>
      <c r="F11" s="676"/>
      <c r="G11" s="676"/>
      <c r="H11" s="676"/>
      <c r="I11" s="693"/>
      <c r="J11" s="672"/>
      <c r="K11" s="672"/>
      <c r="L11" s="672"/>
    </row>
    <row r="12" spans="2:12" s="379" customFormat="1" ht="108" customHeight="1" x14ac:dyDescent="0.25">
      <c r="B12" s="391" t="s">
        <v>118</v>
      </c>
      <c r="C12" s="699" t="s">
        <v>377</v>
      </c>
      <c r="D12" s="700"/>
      <c r="E12" s="362">
        <f>SUM(E13:E25)</f>
        <v>44570.7</v>
      </c>
      <c r="F12" s="362">
        <f>SUM(F13:F25)</f>
        <v>46404.5</v>
      </c>
      <c r="G12" s="362">
        <f>SUM(G13:G25)</f>
        <v>52064.4</v>
      </c>
      <c r="H12" s="377"/>
      <c r="I12" s="382" t="s">
        <v>768</v>
      </c>
      <c r="J12" s="451" t="s">
        <v>771</v>
      </c>
      <c r="K12" s="451" t="s">
        <v>769</v>
      </c>
      <c r="L12" s="451" t="s">
        <v>770</v>
      </c>
    </row>
    <row r="13" spans="2:12" ht="26.25" customHeight="1" x14ac:dyDescent="0.2">
      <c r="B13" s="649" t="s">
        <v>144</v>
      </c>
      <c r="C13" s="687" t="s">
        <v>140</v>
      </c>
      <c r="D13" s="688" t="s">
        <v>3</v>
      </c>
      <c r="E13" s="694">
        <v>25255</v>
      </c>
      <c r="F13" s="694">
        <v>30000</v>
      </c>
      <c r="G13" s="694">
        <v>35000</v>
      </c>
      <c r="H13" s="673" t="s">
        <v>258</v>
      </c>
      <c r="I13" s="730" t="s">
        <v>772</v>
      </c>
      <c r="J13" s="657">
        <v>97.7</v>
      </c>
      <c r="K13" s="657">
        <v>97.8</v>
      </c>
      <c r="L13" s="657">
        <v>98</v>
      </c>
    </row>
    <row r="14" spans="2:12" ht="12.75" customHeight="1" x14ac:dyDescent="0.2">
      <c r="B14" s="649"/>
      <c r="C14" s="687"/>
      <c r="D14" s="689"/>
      <c r="E14" s="695"/>
      <c r="F14" s="695"/>
      <c r="G14" s="695"/>
      <c r="H14" s="674"/>
      <c r="I14" s="731"/>
      <c r="J14" s="658"/>
      <c r="K14" s="658"/>
      <c r="L14" s="658"/>
    </row>
    <row r="15" spans="2:12" ht="22.5" customHeight="1" x14ac:dyDescent="0.2">
      <c r="B15" s="649"/>
      <c r="C15" s="687"/>
      <c r="D15" s="73" t="s">
        <v>0</v>
      </c>
      <c r="E15" s="75">
        <v>9053.2000000000007</v>
      </c>
      <c r="F15" s="75">
        <v>14725.1</v>
      </c>
      <c r="G15" s="75">
        <v>15380</v>
      </c>
      <c r="H15" s="674"/>
      <c r="I15" s="732" t="s">
        <v>773</v>
      </c>
      <c r="J15" s="734">
        <v>1.5</v>
      </c>
      <c r="K15" s="734">
        <v>0</v>
      </c>
      <c r="L15" s="734">
        <v>0</v>
      </c>
    </row>
    <row r="16" spans="2:12" ht="21" customHeight="1" x14ac:dyDescent="0.2">
      <c r="B16" s="649"/>
      <c r="C16" s="687"/>
      <c r="D16" s="73" t="s">
        <v>205</v>
      </c>
      <c r="E16" s="75">
        <v>7459.1</v>
      </c>
      <c r="F16" s="75">
        <v>0</v>
      </c>
      <c r="G16" s="75">
        <v>0</v>
      </c>
      <c r="H16" s="674"/>
      <c r="I16" s="733"/>
      <c r="J16" s="735"/>
      <c r="K16" s="735"/>
      <c r="L16" s="735"/>
    </row>
    <row r="17" spans="2:12" ht="26.25" customHeight="1" x14ac:dyDescent="0.2">
      <c r="B17" s="649"/>
      <c r="C17" s="687"/>
      <c r="D17" s="73" t="s">
        <v>4</v>
      </c>
      <c r="E17" s="63">
        <v>1189.4000000000001</v>
      </c>
      <c r="F17" s="63">
        <v>1189.4000000000001</v>
      </c>
      <c r="G17" s="63">
        <v>1189.4000000000001</v>
      </c>
      <c r="H17" s="675"/>
      <c r="I17" s="376" t="s">
        <v>774</v>
      </c>
      <c r="J17" s="429">
        <v>0.5</v>
      </c>
      <c r="K17" s="429">
        <v>0</v>
      </c>
      <c r="L17" s="429">
        <v>0</v>
      </c>
    </row>
    <row r="18" spans="2:12" ht="15.75" customHeight="1" x14ac:dyDescent="0.2">
      <c r="B18" s="649" t="s">
        <v>438</v>
      </c>
      <c r="C18" s="687" t="s">
        <v>225</v>
      </c>
      <c r="D18" s="77" t="s">
        <v>0</v>
      </c>
      <c r="E18" s="63">
        <v>50</v>
      </c>
      <c r="F18" s="63">
        <v>0</v>
      </c>
      <c r="G18" s="63">
        <v>0</v>
      </c>
      <c r="H18" s="136" t="s">
        <v>243</v>
      </c>
      <c r="I18" s="720" t="s">
        <v>775</v>
      </c>
      <c r="J18" s="694">
        <v>15</v>
      </c>
      <c r="K18" s="231"/>
      <c r="L18" s="231"/>
    </row>
    <row r="19" spans="2:12" ht="15.75" customHeight="1" x14ac:dyDescent="0.2">
      <c r="B19" s="649"/>
      <c r="C19" s="687"/>
      <c r="D19" s="77" t="s">
        <v>1</v>
      </c>
      <c r="E19" s="63">
        <v>637</v>
      </c>
      <c r="F19" s="63">
        <v>0</v>
      </c>
      <c r="G19" s="63">
        <v>0</v>
      </c>
      <c r="H19" s="137"/>
      <c r="I19" s="720"/>
      <c r="J19" s="736"/>
      <c r="K19" s="428"/>
      <c r="L19" s="428"/>
    </row>
    <row r="20" spans="2:12" ht="15.75" customHeight="1" x14ac:dyDescent="0.2">
      <c r="B20" s="649"/>
      <c r="C20" s="687"/>
      <c r="D20" s="77" t="s">
        <v>3</v>
      </c>
      <c r="E20" s="13">
        <v>440</v>
      </c>
      <c r="F20" s="63">
        <v>0</v>
      </c>
      <c r="G20" s="63">
        <v>0</v>
      </c>
      <c r="H20" s="138"/>
      <c r="I20" s="720"/>
      <c r="J20" s="695"/>
      <c r="K20" s="395"/>
      <c r="L20" s="395"/>
    </row>
    <row r="21" spans="2:12" ht="27" customHeight="1" x14ac:dyDescent="0.2">
      <c r="B21" s="44" t="s">
        <v>439</v>
      </c>
      <c r="C21" s="73" t="s">
        <v>226</v>
      </c>
      <c r="D21" s="73" t="s">
        <v>0</v>
      </c>
      <c r="E21" s="63">
        <v>18</v>
      </c>
      <c r="F21" s="63">
        <v>18</v>
      </c>
      <c r="G21" s="63">
        <v>18</v>
      </c>
      <c r="H21" s="145" t="s">
        <v>659</v>
      </c>
      <c r="I21" s="42" t="s">
        <v>776</v>
      </c>
      <c r="J21" s="429" t="s">
        <v>777</v>
      </c>
      <c r="K21" s="429" t="s">
        <v>777</v>
      </c>
      <c r="L21" s="429" t="s">
        <v>777</v>
      </c>
    </row>
    <row r="22" spans="2:12" ht="31.5" customHeight="1" x14ac:dyDescent="0.2">
      <c r="B22" s="696" t="s">
        <v>440</v>
      </c>
      <c r="C22" s="688" t="s">
        <v>167</v>
      </c>
      <c r="D22" s="73" t="s">
        <v>0</v>
      </c>
      <c r="E22" s="63">
        <v>50</v>
      </c>
      <c r="F22" s="63">
        <v>50</v>
      </c>
      <c r="G22" s="63">
        <v>50</v>
      </c>
      <c r="H22" s="136" t="s">
        <v>257</v>
      </c>
      <c r="I22" s="681" t="s">
        <v>778</v>
      </c>
      <c r="J22" s="653" t="s">
        <v>779</v>
      </c>
      <c r="K22" s="653" t="s">
        <v>691</v>
      </c>
      <c r="L22" s="653" t="s">
        <v>693</v>
      </c>
    </row>
    <row r="23" spans="2:12" ht="27.75" customHeight="1" x14ac:dyDescent="0.2">
      <c r="B23" s="697"/>
      <c r="C23" s="689"/>
      <c r="D23" s="73" t="s">
        <v>1</v>
      </c>
      <c r="E23" s="63">
        <v>200</v>
      </c>
      <c r="F23" s="63">
        <v>200</v>
      </c>
      <c r="G23" s="63">
        <v>200</v>
      </c>
      <c r="H23" s="138"/>
      <c r="I23" s="681"/>
      <c r="J23" s="653"/>
      <c r="K23" s="653"/>
      <c r="L23" s="653"/>
    </row>
    <row r="24" spans="2:12" ht="29.25" customHeight="1" x14ac:dyDescent="0.2">
      <c r="B24" s="696" t="s">
        <v>441</v>
      </c>
      <c r="C24" s="688" t="s">
        <v>166</v>
      </c>
      <c r="D24" s="73" t="s">
        <v>3</v>
      </c>
      <c r="E24" s="63">
        <v>102</v>
      </c>
      <c r="F24" s="63">
        <v>105</v>
      </c>
      <c r="G24" s="63">
        <v>110</v>
      </c>
      <c r="H24" s="136" t="s">
        <v>257</v>
      </c>
      <c r="I24" s="720" t="s">
        <v>780</v>
      </c>
      <c r="J24" s="653" t="s">
        <v>781</v>
      </c>
      <c r="K24" s="653" t="s">
        <v>781</v>
      </c>
      <c r="L24" s="653" t="s">
        <v>781</v>
      </c>
    </row>
    <row r="25" spans="2:12" ht="24.75" customHeight="1" x14ac:dyDescent="0.2">
      <c r="B25" s="697"/>
      <c r="C25" s="689"/>
      <c r="D25" s="73" t="s">
        <v>0</v>
      </c>
      <c r="E25" s="63">
        <v>117</v>
      </c>
      <c r="F25" s="63">
        <v>117</v>
      </c>
      <c r="G25" s="63">
        <v>117</v>
      </c>
      <c r="H25" s="138"/>
      <c r="I25" s="720"/>
      <c r="J25" s="653"/>
      <c r="K25" s="653"/>
      <c r="L25" s="653"/>
    </row>
    <row r="26" spans="2:12" s="379" customFormat="1" ht="40.5" customHeight="1" x14ac:dyDescent="0.25">
      <c r="B26" s="391" t="s">
        <v>147</v>
      </c>
      <c r="C26" s="699" t="s">
        <v>143</v>
      </c>
      <c r="D26" s="700"/>
      <c r="E26" s="362">
        <f>SUM(E27:E34)</f>
        <v>3538</v>
      </c>
      <c r="F26" s="362">
        <f>SUM(F27:F34)</f>
        <v>3836.7000000000003</v>
      </c>
      <c r="G26" s="362">
        <f>SUM(G27:G34)</f>
        <v>4110.7000000000007</v>
      </c>
      <c r="H26" s="377"/>
      <c r="I26" s="382" t="s">
        <v>782</v>
      </c>
      <c r="J26" s="451">
        <v>75.8</v>
      </c>
      <c r="K26" s="451">
        <v>75.900000000000006</v>
      </c>
      <c r="L26" s="452">
        <v>76</v>
      </c>
    </row>
    <row r="27" spans="2:12" ht="17.25" customHeight="1" x14ac:dyDescent="0.2">
      <c r="B27" s="649" t="s">
        <v>145</v>
      </c>
      <c r="C27" s="687" t="s">
        <v>588</v>
      </c>
      <c r="D27" s="73" t="s">
        <v>3</v>
      </c>
      <c r="E27" s="75">
        <v>211.1</v>
      </c>
      <c r="F27" s="75">
        <v>217</v>
      </c>
      <c r="G27" s="75">
        <v>219</v>
      </c>
      <c r="H27" s="673" t="s">
        <v>242</v>
      </c>
      <c r="I27" s="681" t="s">
        <v>783</v>
      </c>
      <c r="J27" s="682" t="s">
        <v>788</v>
      </c>
      <c r="K27" s="682" t="s">
        <v>788</v>
      </c>
      <c r="L27" s="682" t="s">
        <v>788</v>
      </c>
    </row>
    <row r="28" spans="2:12" ht="17.25" customHeight="1" x14ac:dyDescent="0.2">
      <c r="B28" s="649"/>
      <c r="C28" s="687"/>
      <c r="D28" s="73" t="s">
        <v>0</v>
      </c>
      <c r="E28" s="75">
        <v>2207.1999999999998</v>
      </c>
      <c r="F28" s="75">
        <v>2450</v>
      </c>
      <c r="G28" s="75">
        <v>2650</v>
      </c>
      <c r="H28" s="674"/>
      <c r="I28" s="681"/>
      <c r="J28" s="683"/>
      <c r="K28" s="683"/>
      <c r="L28" s="683"/>
    </row>
    <row r="29" spans="2:12" ht="17.25" customHeight="1" x14ac:dyDescent="0.2">
      <c r="B29" s="649"/>
      <c r="C29" s="687"/>
      <c r="D29" s="73" t="s">
        <v>4</v>
      </c>
      <c r="E29" s="63">
        <v>410.8</v>
      </c>
      <c r="F29" s="63">
        <v>410.8</v>
      </c>
      <c r="G29" s="63">
        <v>410.8</v>
      </c>
      <c r="H29" s="675"/>
      <c r="I29" s="681"/>
      <c r="J29" s="684"/>
      <c r="K29" s="684"/>
      <c r="L29" s="684"/>
    </row>
    <row r="30" spans="2:12" ht="35.25" customHeight="1" x14ac:dyDescent="0.2">
      <c r="B30" s="696" t="s">
        <v>145</v>
      </c>
      <c r="C30" s="701" t="s">
        <v>409</v>
      </c>
      <c r="D30" s="73" t="s">
        <v>0</v>
      </c>
      <c r="E30" s="63">
        <v>70</v>
      </c>
      <c r="F30" s="63">
        <v>80</v>
      </c>
      <c r="G30" s="63">
        <v>80</v>
      </c>
      <c r="H30" s="137"/>
      <c r="I30" s="38" t="s">
        <v>784</v>
      </c>
      <c r="J30" s="430" t="s">
        <v>789</v>
      </c>
      <c r="K30" s="430" t="s">
        <v>789</v>
      </c>
      <c r="L30" s="430" t="s">
        <v>789</v>
      </c>
    </row>
    <row r="31" spans="2:12" ht="30" customHeight="1" x14ac:dyDescent="0.2">
      <c r="B31" s="697"/>
      <c r="C31" s="703"/>
      <c r="D31" s="72" t="s">
        <v>3</v>
      </c>
      <c r="E31" s="63">
        <v>368.9</v>
      </c>
      <c r="F31" s="63">
        <v>368.9</v>
      </c>
      <c r="G31" s="63">
        <v>368.9</v>
      </c>
      <c r="H31" s="137" t="s">
        <v>242</v>
      </c>
      <c r="I31" s="42" t="s">
        <v>785</v>
      </c>
      <c r="J31" s="430" t="s">
        <v>790</v>
      </c>
      <c r="K31" s="431" t="s">
        <v>790</v>
      </c>
      <c r="L31" s="431" t="s">
        <v>790</v>
      </c>
    </row>
    <row r="32" spans="2:12" ht="31.5" customHeight="1" x14ac:dyDescent="0.2">
      <c r="B32" s="86" t="s">
        <v>442</v>
      </c>
      <c r="C32" s="77" t="s">
        <v>655</v>
      </c>
      <c r="D32" s="73" t="s">
        <v>0</v>
      </c>
      <c r="E32" s="63">
        <v>0</v>
      </c>
      <c r="F32" s="63">
        <v>40</v>
      </c>
      <c r="G32" s="63">
        <v>40</v>
      </c>
      <c r="H32" s="145" t="s">
        <v>256</v>
      </c>
      <c r="I32" s="38" t="s">
        <v>786</v>
      </c>
      <c r="J32" s="430"/>
      <c r="K32" s="430" t="s">
        <v>763</v>
      </c>
      <c r="L32" s="430" t="s">
        <v>726</v>
      </c>
    </row>
    <row r="33" spans="2:12" s="12" customFormat="1" ht="38.25" customHeight="1" x14ac:dyDescent="0.2">
      <c r="B33" s="649" t="s">
        <v>443</v>
      </c>
      <c r="C33" s="698" t="s">
        <v>589</v>
      </c>
      <c r="D33" s="73" t="s">
        <v>0</v>
      </c>
      <c r="E33" s="75">
        <v>45</v>
      </c>
      <c r="F33" s="75">
        <v>45</v>
      </c>
      <c r="G33" s="75">
        <v>52</v>
      </c>
      <c r="H33" s="673" t="s">
        <v>242</v>
      </c>
      <c r="I33" s="649" t="s">
        <v>787</v>
      </c>
      <c r="J33" s="685"/>
      <c r="K33" s="685"/>
      <c r="L33" s="686" t="s">
        <v>791</v>
      </c>
    </row>
    <row r="34" spans="2:12" s="12" customFormat="1" ht="35.25" customHeight="1" x14ac:dyDescent="0.2">
      <c r="B34" s="649"/>
      <c r="C34" s="698"/>
      <c r="D34" s="73" t="s">
        <v>1</v>
      </c>
      <c r="E34" s="75">
        <v>225</v>
      </c>
      <c r="F34" s="75">
        <v>225</v>
      </c>
      <c r="G34" s="75">
        <v>290</v>
      </c>
      <c r="H34" s="675"/>
      <c r="I34" s="649"/>
      <c r="J34" s="685"/>
      <c r="K34" s="685"/>
      <c r="L34" s="686"/>
    </row>
    <row r="35" spans="2:12" s="379" customFormat="1" ht="48" customHeight="1" x14ac:dyDescent="0.25">
      <c r="B35" s="391" t="s">
        <v>146</v>
      </c>
      <c r="C35" s="699" t="s">
        <v>408</v>
      </c>
      <c r="D35" s="700"/>
      <c r="E35" s="362">
        <f>SUM(E36:E46)</f>
        <v>1781.8999999999999</v>
      </c>
      <c r="F35" s="362">
        <f>SUM(F36:F46)</f>
        <v>1665.3000000000002</v>
      </c>
      <c r="G35" s="362">
        <f>SUM(G36:G46)</f>
        <v>1691</v>
      </c>
      <c r="H35" s="377"/>
      <c r="I35" s="382" t="s">
        <v>793</v>
      </c>
      <c r="J35" s="451">
        <v>94.6</v>
      </c>
      <c r="K35" s="451">
        <v>95</v>
      </c>
      <c r="L35" s="451">
        <v>97</v>
      </c>
    </row>
    <row r="36" spans="2:12" ht="20.25" customHeight="1" x14ac:dyDescent="0.2">
      <c r="B36" s="649" t="s">
        <v>149</v>
      </c>
      <c r="C36" s="704" t="s">
        <v>152</v>
      </c>
      <c r="D36" s="164" t="s">
        <v>3</v>
      </c>
      <c r="E36" s="13">
        <v>517.5</v>
      </c>
      <c r="F36" s="13">
        <v>559.20000000000005</v>
      </c>
      <c r="G36" s="13">
        <v>575.9</v>
      </c>
      <c r="H36" s="673" t="s">
        <v>244</v>
      </c>
      <c r="I36" s="681" t="s">
        <v>794</v>
      </c>
      <c r="J36" s="652" t="s">
        <v>798</v>
      </c>
      <c r="K36" s="652" t="s">
        <v>799</v>
      </c>
      <c r="L36" s="652" t="s">
        <v>800</v>
      </c>
    </row>
    <row r="37" spans="2:12" ht="20.25" customHeight="1" x14ac:dyDescent="0.2">
      <c r="B37" s="649"/>
      <c r="C37" s="704"/>
      <c r="D37" s="73" t="s">
        <v>0</v>
      </c>
      <c r="E37" s="13">
        <v>166.5</v>
      </c>
      <c r="F37" s="13">
        <v>178</v>
      </c>
      <c r="G37" s="13">
        <v>187</v>
      </c>
      <c r="H37" s="674"/>
      <c r="I37" s="681"/>
      <c r="J37" s="652"/>
      <c r="K37" s="652"/>
      <c r="L37" s="652"/>
    </row>
    <row r="38" spans="2:12" ht="20.25" customHeight="1" x14ac:dyDescent="0.2">
      <c r="B38" s="649"/>
      <c r="C38" s="704"/>
      <c r="D38" s="73" t="s">
        <v>4</v>
      </c>
      <c r="E38" s="13">
        <v>25.1</v>
      </c>
      <c r="F38" s="13">
        <v>25.1</v>
      </c>
      <c r="G38" s="13">
        <v>25.1</v>
      </c>
      <c r="H38" s="675"/>
      <c r="I38" s="681"/>
      <c r="J38" s="652"/>
      <c r="K38" s="652"/>
      <c r="L38" s="652"/>
    </row>
    <row r="39" spans="2:12" ht="18.75" customHeight="1" x14ac:dyDescent="0.2">
      <c r="B39" s="649" t="s">
        <v>150</v>
      </c>
      <c r="C39" s="701" t="s">
        <v>661</v>
      </c>
      <c r="D39" s="73" t="s">
        <v>0</v>
      </c>
      <c r="E39" s="63">
        <v>60</v>
      </c>
      <c r="F39" s="63">
        <v>85</v>
      </c>
      <c r="G39" s="63">
        <v>85</v>
      </c>
      <c r="H39" s="136" t="s">
        <v>252</v>
      </c>
      <c r="I39" s="649" t="s">
        <v>795</v>
      </c>
      <c r="J39" s="653"/>
      <c r="K39" s="653"/>
      <c r="L39" s="653" t="s">
        <v>726</v>
      </c>
    </row>
    <row r="40" spans="2:12" ht="18.75" customHeight="1" x14ac:dyDescent="0.2">
      <c r="B40" s="649"/>
      <c r="C40" s="702"/>
      <c r="D40" s="73" t="s">
        <v>2</v>
      </c>
      <c r="E40" s="63">
        <v>0</v>
      </c>
      <c r="F40" s="63">
        <v>0</v>
      </c>
      <c r="G40" s="63">
        <v>0</v>
      </c>
      <c r="H40" s="137"/>
      <c r="I40" s="649"/>
      <c r="J40" s="653"/>
      <c r="K40" s="653"/>
      <c r="L40" s="653"/>
    </row>
    <row r="41" spans="2:12" ht="18.75" customHeight="1" x14ac:dyDescent="0.2">
      <c r="B41" s="649"/>
      <c r="C41" s="702"/>
      <c r="D41" s="73" t="s">
        <v>1</v>
      </c>
      <c r="E41" s="63">
        <v>400</v>
      </c>
      <c r="F41" s="63">
        <v>550</v>
      </c>
      <c r="G41" s="63">
        <v>550</v>
      </c>
      <c r="H41" s="137"/>
      <c r="I41" s="649"/>
      <c r="J41" s="653"/>
      <c r="K41" s="653"/>
      <c r="L41" s="653"/>
    </row>
    <row r="42" spans="2:12" ht="21" customHeight="1" x14ac:dyDescent="0.2">
      <c r="B42" s="649" t="s">
        <v>151</v>
      </c>
      <c r="C42" s="704" t="s">
        <v>662</v>
      </c>
      <c r="D42" s="73" t="s">
        <v>0</v>
      </c>
      <c r="E42" s="63">
        <f>50+14.8</f>
        <v>64.8</v>
      </c>
      <c r="F42" s="63">
        <v>0</v>
      </c>
      <c r="G42" s="63">
        <v>0</v>
      </c>
      <c r="H42" s="136"/>
      <c r="I42" s="649" t="s">
        <v>796</v>
      </c>
      <c r="J42" s="653" t="s">
        <v>801</v>
      </c>
      <c r="K42" s="654"/>
      <c r="L42" s="654"/>
    </row>
    <row r="43" spans="2:12" ht="21" customHeight="1" x14ac:dyDescent="0.2">
      <c r="B43" s="649"/>
      <c r="C43" s="704"/>
      <c r="D43" s="73" t="s">
        <v>2</v>
      </c>
      <c r="E43" s="63">
        <v>0</v>
      </c>
      <c r="F43" s="63">
        <v>0</v>
      </c>
      <c r="G43" s="63">
        <v>0</v>
      </c>
      <c r="H43" s="137" t="s">
        <v>251</v>
      </c>
      <c r="I43" s="649"/>
      <c r="J43" s="653"/>
      <c r="K43" s="654"/>
      <c r="L43" s="654"/>
    </row>
    <row r="44" spans="2:12" ht="21" customHeight="1" x14ac:dyDescent="0.2">
      <c r="B44" s="649"/>
      <c r="C44" s="704"/>
      <c r="D44" s="73" t="s">
        <v>1</v>
      </c>
      <c r="E44" s="63">
        <v>280</v>
      </c>
      <c r="F44" s="63">
        <v>0</v>
      </c>
      <c r="G44" s="63">
        <v>0</v>
      </c>
      <c r="H44" s="137"/>
      <c r="I44" s="649"/>
      <c r="J44" s="653"/>
      <c r="K44" s="654"/>
      <c r="L44" s="654"/>
    </row>
    <row r="45" spans="2:12" ht="28.5" customHeight="1" x14ac:dyDescent="0.2">
      <c r="B45" s="696" t="s">
        <v>148</v>
      </c>
      <c r="C45" s="710" t="s">
        <v>809</v>
      </c>
      <c r="D45" s="73" t="s">
        <v>1</v>
      </c>
      <c r="E45" s="63">
        <v>250</v>
      </c>
      <c r="F45" s="63">
        <v>250</v>
      </c>
      <c r="G45" s="63">
        <v>250</v>
      </c>
      <c r="H45" s="145" t="s">
        <v>251</v>
      </c>
      <c r="I45" s="650" t="s">
        <v>797</v>
      </c>
      <c r="J45" s="655">
        <v>100</v>
      </c>
      <c r="K45" s="657">
        <v>100</v>
      </c>
      <c r="L45" s="657">
        <v>100</v>
      </c>
    </row>
    <row r="46" spans="2:12" ht="38.25" customHeight="1" x14ac:dyDescent="0.2">
      <c r="B46" s="697"/>
      <c r="C46" s="710"/>
      <c r="D46" s="73" t="s">
        <v>3</v>
      </c>
      <c r="E46" s="63">
        <v>18</v>
      </c>
      <c r="F46" s="63">
        <v>18</v>
      </c>
      <c r="G46" s="63">
        <v>18</v>
      </c>
      <c r="H46" s="145"/>
      <c r="I46" s="651"/>
      <c r="J46" s="656"/>
      <c r="K46" s="658"/>
      <c r="L46" s="658"/>
    </row>
    <row r="47" spans="2:12" s="379" customFormat="1" ht="54" customHeight="1" x14ac:dyDescent="0.25">
      <c r="B47" s="391" t="s">
        <v>153</v>
      </c>
      <c r="C47" s="699" t="s">
        <v>410</v>
      </c>
      <c r="D47" s="700"/>
      <c r="E47" s="362">
        <f>SUM(E48:E56)</f>
        <v>675.2</v>
      </c>
      <c r="F47" s="362">
        <f>SUM(F48:F56)</f>
        <v>764.2</v>
      </c>
      <c r="G47" s="362">
        <f>SUM(G48:G56)</f>
        <v>865.2</v>
      </c>
      <c r="H47" s="377"/>
      <c r="I47" s="382" t="s">
        <v>802</v>
      </c>
      <c r="J47" s="451" t="s">
        <v>813</v>
      </c>
      <c r="K47" s="451" t="s">
        <v>810</v>
      </c>
      <c r="L47" s="451" t="s">
        <v>811</v>
      </c>
    </row>
    <row r="48" spans="2:12" ht="32.25" customHeight="1" x14ac:dyDescent="0.2">
      <c r="B48" s="44" t="s">
        <v>154</v>
      </c>
      <c r="C48" s="68" t="s">
        <v>156</v>
      </c>
      <c r="D48" s="73" t="s">
        <v>0</v>
      </c>
      <c r="E48" s="63">
        <v>123</v>
      </c>
      <c r="F48" s="63">
        <v>130</v>
      </c>
      <c r="G48" s="63">
        <v>130</v>
      </c>
      <c r="H48" s="145" t="s">
        <v>247</v>
      </c>
      <c r="I48" s="38" t="s">
        <v>803</v>
      </c>
      <c r="J48" s="429">
        <v>5.5</v>
      </c>
      <c r="K48" s="429">
        <v>5.5</v>
      </c>
      <c r="L48" s="429">
        <v>5.6</v>
      </c>
    </row>
    <row r="49" spans="2:12" ht="51.75" customHeight="1" x14ac:dyDescent="0.2">
      <c r="B49" s="44" t="s">
        <v>160</v>
      </c>
      <c r="C49" s="30" t="s">
        <v>853</v>
      </c>
      <c r="D49" s="42" t="s">
        <v>0</v>
      </c>
      <c r="E49" s="13">
        <v>105.2</v>
      </c>
      <c r="F49" s="13">
        <v>105.2</v>
      </c>
      <c r="G49" s="13">
        <v>105.2</v>
      </c>
      <c r="H49" s="143" t="s">
        <v>245</v>
      </c>
      <c r="I49" s="42" t="s">
        <v>1116</v>
      </c>
      <c r="J49" s="429">
        <v>100</v>
      </c>
      <c r="K49" s="429">
        <v>100</v>
      </c>
      <c r="L49" s="437">
        <v>100</v>
      </c>
    </row>
    <row r="50" spans="2:12" ht="24.75" customHeight="1" x14ac:dyDescent="0.2">
      <c r="B50" s="86" t="s">
        <v>159</v>
      </c>
      <c r="C50" s="78" t="s">
        <v>155</v>
      </c>
      <c r="D50" s="77" t="s">
        <v>0</v>
      </c>
      <c r="E50" s="63">
        <v>30</v>
      </c>
      <c r="F50" s="63">
        <v>30</v>
      </c>
      <c r="G50" s="63">
        <v>30</v>
      </c>
      <c r="H50" s="136" t="s">
        <v>246</v>
      </c>
      <c r="I50" s="38" t="s">
        <v>804</v>
      </c>
      <c r="J50" s="429">
        <v>145</v>
      </c>
      <c r="K50" s="429">
        <v>150</v>
      </c>
      <c r="L50" s="429">
        <v>155</v>
      </c>
    </row>
    <row r="51" spans="2:12" ht="30.75" customHeight="1" x14ac:dyDescent="0.2">
      <c r="B51" s="44" t="s">
        <v>158</v>
      </c>
      <c r="C51" s="86" t="s">
        <v>663</v>
      </c>
      <c r="D51" s="44" t="s">
        <v>0</v>
      </c>
      <c r="E51" s="13">
        <v>11</v>
      </c>
      <c r="F51" s="13">
        <v>12</v>
      </c>
      <c r="G51" s="13">
        <v>13</v>
      </c>
      <c r="H51" s="142"/>
      <c r="I51" s="42" t="s">
        <v>1117</v>
      </c>
      <c r="J51" s="429">
        <v>11</v>
      </c>
      <c r="K51" s="429">
        <v>12</v>
      </c>
      <c r="L51" s="429">
        <v>13</v>
      </c>
    </row>
    <row r="52" spans="2:12" ht="36.75" customHeight="1" x14ac:dyDescent="0.2">
      <c r="B52" s="44" t="s">
        <v>444</v>
      </c>
      <c r="C52" s="68" t="s">
        <v>157</v>
      </c>
      <c r="D52" s="77" t="s">
        <v>0</v>
      </c>
      <c r="E52" s="63">
        <v>30</v>
      </c>
      <c r="F52" s="63">
        <v>30</v>
      </c>
      <c r="G52" s="63">
        <v>30</v>
      </c>
      <c r="H52" s="145" t="s">
        <v>248</v>
      </c>
      <c r="I52" s="38" t="s">
        <v>805</v>
      </c>
      <c r="J52" s="429">
        <v>100</v>
      </c>
      <c r="K52" s="429">
        <v>100</v>
      </c>
      <c r="L52" s="429">
        <v>100</v>
      </c>
    </row>
    <row r="53" spans="2:12" ht="36" customHeight="1" x14ac:dyDescent="0.2">
      <c r="B53" s="44" t="s">
        <v>445</v>
      </c>
      <c r="C53" s="68" t="s">
        <v>163</v>
      </c>
      <c r="D53" s="77" t="s">
        <v>0</v>
      </c>
      <c r="E53" s="63">
        <v>82</v>
      </c>
      <c r="F53" s="63">
        <v>63</v>
      </c>
      <c r="G53" s="63">
        <v>63</v>
      </c>
      <c r="H53" s="145" t="s">
        <v>249</v>
      </c>
      <c r="I53" s="42" t="s">
        <v>814</v>
      </c>
      <c r="J53" s="429">
        <v>29</v>
      </c>
      <c r="K53" s="429">
        <v>29</v>
      </c>
      <c r="L53" s="429">
        <v>32</v>
      </c>
    </row>
    <row r="54" spans="2:12" ht="45.75" customHeight="1" x14ac:dyDescent="0.2">
      <c r="B54" s="44" t="s">
        <v>446</v>
      </c>
      <c r="C54" s="68" t="s">
        <v>590</v>
      </c>
      <c r="D54" s="77" t="s">
        <v>0</v>
      </c>
      <c r="E54" s="63">
        <v>44</v>
      </c>
      <c r="F54" s="63">
        <v>44</v>
      </c>
      <c r="G54" s="63">
        <v>44</v>
      </c>
      <c r="H54" s="145" t="s">
        <v>255</v>
      </c>
      <c r="I54" s="38" t="s">
        <v>806</v>
      </c>
      <c r="J54" s="429" t="s">
        <v>812</v>
      </c>
      <c r="K54" s="429" t="s">
        <v>812</v>
      </c>
      <c r="L54" s="429" t="s">
        <v>812</v>
      </c>
    </row>
    <row r="55" spans="2:12" ht="45" customHeight="1" x14ac:dyDescent="0.2">
      <c r="B55" s="44" t="s">
        <v>447</v>
      </c>
      <c r="C55" s="68" t="s">
        <v>591</v>
      </c>
      <c r="D55" s="77" t="s">
        <v>0</v>
      </c>
      <c r="E55" s="63">
        <v>0</v>
      </c>
      <c r="F55" s="63">
        <v>100</v>
      </c>
      <c r="G55" s="63">
        <v>200</v>
      </c>
      <c r="H55" s="145" t="s">
        <v>252</v>
      </c>
      <c r="I55" s="38" t="s">
        <v>807</v>
      </c>
      <c r="J55" s="429">
        <v>0</v>
      </c>
      <c r="K55" s="429">
        <v>1</v>
      </c>
      <c r="L55" s="429">
        <v>2</v>
      </c>
    </row>
    <row r="56" spans="2:12" ht="44.25" customHeight="1" x14ac:dyDescent="0.2">
      <c r="B56" s="44" t="s">
        <v>448</v>
      </c>
      <c r="C56" s="68" t="s">
        <v>592</v>
      </c>
      <c r="D56" s="77" t="s">
        <v>0</v>
      </c>
      <c r="E56" s="63">
        <f>150+100</f>
        <v>250</v>
      </c>
      <c r="F56" s="63">
        <v>250</v>
      </c>
      <c r="G56" s="63">
        <v>250</v>
      </c>
      <c r="H56" s="145" t="s">
        <v>254</v>
      </c>
      <c r="I56" s="38" t="s">
        <v>808</v>
      </c>
      <c r="J56" s="430" t="s">
        <v>815</v>
      </c>
      <c r="K56" s="430" t="s">
        <v>816</v>
      </c>
      <c r="L56" s="430" t="s">
        <v>817</v>
      </c>
    </row>
    <row r="57" spans="2:12" s="392" customFormat="1" ht="47.25" customHeight="1" x14ac:dyDescent="0.2">
      <c r="B57" s="391" t="s">
        <v>449</v>
      </c>
      <c r="C57" s="378" t="s">
        <v>593</v>
      </c>
      <c r="D57" s="378"/>
      <c r="E57" s="362">
        <f>+E58+E59+E60</f>
        <v>82</v>
      </c>
      <c r="F57" s="362">
        <f>+F58+F59+F60</f>
        <v>82</v>
      </c>
      <c r="G57" s="362">
        <f>+G58+G59+G60</f>
        <v>82</v>
      </c>
      <c r="H57" s="360"/>
      <c r="I57" s="382" t="s">
        <v>737</v>
      </c>
      <c r="J57" s="453" t="s">
        <v>738</v>
      </c>
      <c r="K57" s="453" t="s">
        <v>738</v>
      </c>
      <c r="L57" s="453" t="s">
        <v>738</v>
      </c>
    </row>
    <row r="58" spans="2:12" s="196" customFormat="1" ht="36.75" customHeight="1" x14ac:dyDescent="0.2">
      <c r="B58" s="24" t="s">
        <v>161</v>
      </c>
      <c r="C58" s="72" t="s">
        <v>594</v>
      </c>
      <c r="D58" s="72" t="s">
        <v>0</v>
      </c>
      <c r="E58" s="10">
        <v>25</v>
      </c>
      <c r="F58" s="10">
        <v>25</v>
      </c>
      <c r="G58" s="10">
        <v>25</v>
      </c>
      <c r="H58" s="179" t="s">
        <v>298</v>
      </c>
      <c r="I58" s="342" t="s">
        <v>674</v>
      </c>
      <c r="J58" s="432">
        <v>1</v>
      </c>
      <c r="K58" s="432">
        <v>1</v>
      </c>
      <c r="L58" s="432">
        <v>1</v>
      </c>
    </row>
    <row r="59" spans="2:12" s="2" customFormat="1" ht="30.75" customHeight="1" x14ac:dyDescent="0.2">
      <c r="B59" s="24" t="s">
        <v>162</v>
      </c>
      <c r="C59" s="178" t="s">
        <v>411</v>
      </c>
      <c r="D59" s="181" t="s">
        <v>0</v>
      </c>
      <c r="E59" s="134">
        <v>42</v>
      </c>
      <c r="F59" s="134">
        <v>42</v>
      </c>
      <c r="G59" s="134">
        <v>42</v>
      </c>
      <c r="H59" s="179" t="s">
        <v>298</v>
      </c>
      <c r="I59" s="343" t="s">
        <v>675</v>
      </c>
      <c r="J59" s="432">
        <v>12</v>
      </c>
      <c r="K59" s="432">
        <v>12</v>
      </c>
      <c r="L59" s="432">
        <v>12</v>
      </c>
    </row>
    <row r="60" spans="2:12" s="34" customFormat="1" ht="33.75" customHeight="1" x14ac:dyDescent="0.2">
      <c r="B60" s="24" t="s">
        <v>450</v>
      </c>
      <c r="C60" s="182" t="s">
        <v>596</v>
      </c>
      <c r="D60" s="177" t="s">
        <v>0</v>
      </c>
      <c r="E60" s="134">
        <v>15</v>
      </c>
      <c r="F60" s="134">
        <v>15</v>
      </c>
      <c r="G60" s="134">
        <v>15</v>
      </c>
      <c r="H60" s="174" t="s">
        <v>299</v>
      </c>
      <c r="I60" s="344" t="s">
        <v>676</v>
      </c>
      <c r="J60" s="433">
        <v>25</v>
      </c>
      <c r="K60" s="433">
        <v>25</v>
      </c>
      <c r="L60" s="433">
        <v>25</v>
      </c>
    </row>
    <row r="61" spans="2:12" s="392" customFormat="1" ht="46.5" customHeight="1" x14ac:dyDescent="0.2">
      <c r="B61" s="391" t="s">
        <v>164</v>
      </c>
      <c r="C61" s="378" t="s">
        <v>597</v>
      </c>
      <c r="D61" s="378"/>
      <c r="E61" s="362">
        <f>+E62+E63+E64+E65+E66</f>
        <v>886.3</v>
      </c>
      <c r="F61" s="362">
        <f>+F62+F63+F64+F65+F66</f>
        <v>1110.8</v>
      </c>
      <c r="G61" s="362">
        <f>+G62+G63+G64+G65+G66</f>
        <v>555.9</v>
      </c>
      <c r="H61" s="377"/>
      <c r="I61" s="390" t="s">
        <v>739</v>
      </c>
      <c r="J61" s="451" t="s">
        <v>742</v>
      </c>
      <c r="K61" s="451" t="s">
        <v>742</v>
      </c>
      <c r="L61" s="451" t="s">
        <v>742</v>
      </c>
    </row>
    <row r="62" spans="2:12" s="196" customFormat="1" ht="28.5" customHeight="1" x14ac:dyDescent="0.2">
      <c r="B62" s="24" t="s">
        <v>165</v>
      </c>
      <c r="C62" s="120" t="s">
        <v>360</v>
      </c>
      <c r="D62" s="30" t="s">
        <v>0</v>
      </c>
      <c r="E62" s="10">
        <v>44</v>
      </c>
      <c r="F62" s="10">
        <v>46</v>
      </c>
      <c r="G62" s="10">
        <v>46</v>
      </c>
      <c r="H62" s="143" t="s">
        <v>300</v>
      </c>
      <c r="I62" s="344" t="s">
        <v>740</v>
      </c>
      <c r="J62" s="434" t="s">
        <v>743</v>
      </c>
      <c r="K62" s="434" t="s">
        <v>744</v>
      </c>
      <c r="L62" s="434" t="s">
        <v>744</v>
      </c>
    </row>
    <row r="63" spans="2:12" s="196" customFormat="1" ht="18" customHeight="1" x14ac:dyDescent="0.2">
      <c r="B63" s="711" t="s">
        <v>451</v>
      </c>
      <c r="C63" s="713" t="s">
        <v>598</v>
      </c>
      <c r="D63" s="209" t="s">
        <v>0</v>
      </c>
      <c r="E63" s="10">
        <v>27</v>
      </c>
      <c r="F63" s="10">
        <v>28</v>
      </c>
      <c r="G63" s="10">
        <v>28</v>
      </c>
      <c r="H63" s="142" t="s">
        <v>650</v>
      </c>
      <c r="I63" s="726" t="s">
        <v>741</v>
      </c>
      <c r="J63" s="728" t="s">
        <v>745</v>
      </c>
      <c r="K63" s="728" t="s">
        <v>745</v>
      </c>
      <c r="L63" s="728" t="s">
        <v>745</v>
      </c>
    </row>
    <row r="64" spans="2:12" s="196" customFormat="1" ht="18" customHeight="1" x14ac:dyDescent="0.2">
      <c r="B64" s="712"/>
      <c r="C64" s="714"/>
      <c r="D64" s="209" t="s">
        <v>3</v>
      </c>
      <c r="E64" s="10">
        <v>31.4</v>
      </c>
      <c r="F64" s="10">
        <v>32</v>
      </c>
      <c r="G64" s="10">
        <v>32</v>
      </c>
      <c r="H64" s="142"/>
      <c r="I64" s="727"/>
      <c r="J64" s="729"/>
      <c r="K64" s="729"/>
      <c r="L64" s="729"/>
    </row>
    <row r="65" spans="2:12" s="196" customFormat="1" ht="16.5" customHeight="1" x14ac:dyDescent="0.2">
      <c r="B65" s="711" t="s">
        <v>452</v>
      </c>
      <c r="C65" s="713" t="s">
        <v>599</v>
      </c>
      <c r="D65" s="209" t="s">
        <v>0</v>
      </c>
      <c r="E65" s="10">
        <v>138</v>
      </c>
      <c r="F65" s="10">
        <v>282.8</v>
      </c>
      <c r="G65" s="10">
        <v>156.9</v>
      </c>
      <c r="H65" s="142" t="s">
        <v>301</v>
      </c>
      <c r="I65" s="726" t="s">
        <v>749</v>
      </c>
      <c r="J65" s="728" t="s">
        <v>746</v>
      </c>
      <c r="K65" s="728" t="s">
        <v>747</v>
      </c>
      <c r="L65" s="728" t="s">
        <v>748</v>
      </c>
    </row>
    <row r="66" spans="2:12" s="196" customFormat="1" ht="16.5" customHeight="1" x14ac:dyDescent="0.2">
      <c r="B66" s="712"/>
      <c r="C66" s="714"/>
      <c r="D66" s="209" t="s">
        <v>354</v>
      </c>
      <c r="E66" s="10">
        <v>645.9</v>
      </c>
      <c r="F66" s="10">
        <v>722</v>
      </c>
      <c r="G66" s="10">
        <v>293</v>
      </c>
      <c r="H66" s="142"/>
      <c r="I66" s="727"/>
      <c r="J66" s="729"/>
      <c r="K66" s="729"/>
      <c r="L66" s="729"/>
    </row>
    <row r="67" spans="2:12" s="393" customFormat="1" ht="45.75" customHeight="1" x14ac:dyDescent="0.2">
      <c r="B67" s="391" t="s">
        <v>453</v>
      </c>
      <c r="C67" s="699" t="s">
        <v>595</v>
      </c>
      <c r="D67" s="700"/>
      <c r="E67" s="362">
        <f>SUM(E68:E80)</f>
        <v>5539.1999999999989</v>
      </c>
      <c r="F67" s="362">
        <f>SUM(F68:F80)</f>
        <v>6171.2999999999993</v>
      </c>
      <c r="G67" s="362">
        <f>SUM(G68:G80)</f>
        <v>6564.2999999999993</v>
      </c>
      <c r="H67" s="377"/>
      <c r="I67" s="382" t="s">
        <v>1139</v>
      </c>
      <c r="J67" s="454" t="s">
        <v>818</v>
      </c>
      <c r="K67" s="454" t="s">
        <v>818</v>
      </c>
      <c r="L67" s="454" t="s">
        <v>818</v>
      </c>
    </row>
    <row r="68" spans="2:12" s="2" customFormat="1" ht="26.25" customHeight="1" x14ac:dyDescent="0.2">
      <c r="B68" s="705" t="s">
        <v>454</v>
      </c>
      <c r="C68" s="706" t="s">
        <v>107</v>
      </c>
      <c r="D68" s="173" t="s">
        <v>0</v>
      </c>
      <c r="E68" s="134">
        <v>1566.5</v>
      </c>
      <c r="F68" s="134">
        <v>1680</v>
      </c>
      <c r="G68" s="134">
        <v>1750</v>
      </c>
      <c r="H68" s="707" t="s">
        <v>297</v>
      </c>
      <c r="I68" s="76" t="s">
        <v>819</v>
      </c>
      <c r="J68" s="435" t="s">
        <v>825</v>
      </c>
      <c r="K68" s="435" t="s">
        <v>825</v>
      </c>
      <c r="L68" s="435" t="s">
        <v>825</v>
      </c>
    </row>
    <row r="69" spans="2:12" s="2" customFormat="1" ht="17.25" customHeight="1" x14ac:dyDescent="0.2">
      <c r="B69" s="705"/>
      <c r="C69" s="706"/>
      <c r="D69" s="173" t="s">
        <v>4</v>
      </c>
      <c r="E69" s="134">
        <v>10.6</v>
      </c>
      <c r="F69" s="134">
        <v>10.6</v>
      </c>
      <c r="G69" s="134">
        <v>10.6</v>
      </c>
      <c r="H69" s="708"/>
      <c r="I69" s="663" t="s">
        <v>820</v>
      </c>
      <c r="J69" s="644" t="s">
        <v>826</v>
      </c>
      <c r="K69" s="644" t="s">
        <v>826</v>
      </c>
      <c r="L69" s="644" t="s">
        <v>826</v>
      </c>
    </row>
    <row r="70" spans="2:12" s="2" customFormat="1" ht="17.25" customHeight="1" x14ac:dyDescent="0.2">
      <c r="B70" s="705"/>
      <c r="C70" s="706"/>
      <c r="D70" s="173" t="s">
        <v>3</v>
      </c>
      <c r="E70" s="134">
        <v>59.2</v>
      </c>
      <c r="F70" s="134">
        <v>59.2</v>
      </c>
      <c r="G70" s="134">
        <v>59.2</v>
      </c>
      <c r="H70" s="709"/>
      <c r="I70" s="663"/>
      <c r="J70" s="644"/>
      <c r="K70" s="644"/>
      <c r="L70" s="644"/>
    </row>
    <row r="71" spans="2:12" s="2" customFormat="1" ht="21" customHeight="1" x14ac:dyDescent="0.2">
      <c r="B71" s="705" t="s">
        <v>455</v>
      </c>
      <c r="C71" s="717" t="s">
        <v>601</v>
      </c>
      <c r="D71" s="176" t="s">
        <v>0</v>
      </c>
      <c r="E71" s="134">
        <v>820.7</v>
      </c>
      <c r="F71" s="134">
        <v>882</v>
      </c>
      <c r="G71" s="134">
        <v>910</v>
      </c>
      <c r="H71" s="707" t="s">
        <v>297</v>
      </c>
      <c r="I71" s="664" t="s">
        <v>821</v>
      </c>
      <c r="J71" s="645" t="s">
        <v>827</v>
      </c>
      <c r="K71" s="645" t="s">
        <v>828</v>
      </c>
      <c r="L71" s="645" t="s">
        <v>827</v>
      </c>
    </row>
    <row r="72" spans="2:12" s="2" customFormat="1" ht="15.75" customHeight="1" x14ac:dyDescent="0.2">
      <c r="B72" s="705"/>
      <c r="C72" s="717"/>
      <c r="D72" s="176" t="s">
        <v>3</v>
      </c>
      <c r="E72" s="134">
        <v>0</v>
      </c>
      <c r="F72" s="134">
        <v>0</v>
      </c>
      <c r="G72" s="134">
        <v>0</v>
      </c>
      <c r="H72" s="708"/>
      <c r="I72" s="664"/>
      <c r="J72" s="645"/>
      <c r="K72" s="645"/>
      <c r="L72" s="645"/>
    </row>
    <row r="73" spans="2:12" s="2" customFormat="1" ht="30" customHeight="1" x14ac:dyDescent="0.2">
      <c r="B73" s="705"/>
      <c r="C73" s="717"/>
      <c r="D73" s="176" t="s">
        <v>4</v>
      </c>
      <c r="E73" s="134">
        <v>65.7</v>
      </c>
      <c r="F73" s="134">
        <v>65.7</v>
      </c>
      <c r="G73" s="134">
        <v>65.7</v>
      </c>
      <c r="H73" s="709"/>
      <c r="I73" s="383" t="s">
        <v>822</v>
      </c>
      <c r="J73" s="436" t="s">
        <v>829</v>
      </c>
      <c r="K73" s="436" t="s">
        <v>830</v>
      </c>
      <c r="L73" s="436" t="s">
        <v>829</v>
      </c>
    </row>
    <row r="74" spans="2:12" s="2" customFormat="1" ht="21" customHeight="1" x14ac:dyDescent="0.2">
      <c r="B74" s="705" t="s">
        <v>456</v>
      </c>
      <c r="C74" s="706" t="s">
        <v>108</v>
      </c>
      <c r="D74" s="173" t="s">
        <v>0</v>
      </c>
      <c r="E74" s="134">
        <v>2694.5</v>
      </c>
      <c r="F74" s="134">
        <v>3100</v>
      </c>
      <c r="G74" s="134">
        <v>3400</v>
      </c>
      <c r="H74" s="707" t="s">
        <v>297</v>
      </c>
      <c r="I74" s="665" t="s">
        <v>833</v>
      </c>
      <c r="J74" s="646" t="s">
        <v>831</v>
      </c>
      <c r="K74" s="646" t="s">
        <v>832</v>
      </c>
      <c r="L74" s="646" t="s">
        <v>831</v>
      </c>
    </row>
    <row r="75" spans="2:12" s="2" customFormat="1" ht="21" customHeight="1" x14ac:dyDescent="0.2">
      <c r="B75" s="705"/>
      <c r="C75" s="706"/>
      <c r="D75" s="173" t="s">
        <v>3</v>
      </c>
      <c r="E75" s="134">
        <v>0</v>
      </c>
      <c r="F75" s="134">
        <v>0</v>
      </c>
      <c r="G75" s="134">
        <v>0</v>
      </c>
      <c r="H75" s="708"/>
      <c r="I75" s="665"/>
      <c r="J75" s="647"/>
      <c r="K75" s="647"/>
      <c r="L75" s="647"/>
    </row>
    <row r="76" spans="2:12" s="2" customFormat="1" ht="21" customHeight="1" x14ac:dyDescent="0.2">
      <c r="B76" s="705"/>
      <c r="C76" s="706"/>
      <c r="D76" s="172" t="s">
        <v>4</v>
      </c>
      <c r="E76" s="134">
        <v>39.4</v>
      </c>
      <c r="F76" s="134">
        <v>39.4</v>
      </c>
      <c r="G76" s="134">
        <v>39.4</v>
      </c>
      <c r="H76" s="709"/>
      <c r="I76" s="665"/>
      <c r="J76" s="648"/>
      <c r="K76" s="648"/>
      <c r="L76" s="648"/>
    </row>
    <row r="77" spans="2:12" s="35" customFormat="1" ht="57" customHeight="1" x14ac:dyDescent="0.2">
      <c r="B77" s="24" t="s">
        <v>457</v>
      </c>
      <c r="C77" s="177" t="s">
        <v>105</v>
      </c>
      <c r="D77" s="176" t="s">
        <v>0</v>
      </c>
      <c r="E77" s="133">
        <v>27.4</v>
      </c>
      <c r="F77" s="133">
        <v>27.4</v>
      </c>
      <c r="G77" s="263">
        <v>27.4</v>
      </c>
      <c r="H77" s="237"/>
      <c r="I77" s="42" t="s">
        <v>867</v>
      </c>
      <c r="J77" s="437">
        <v>100</v>
      </c>
      <c r="K77" s="437">
        <v>100</v>
      </c>
      <c r="L77" s="437">
        <v>100</v>
      </c>
    </row>
    <row r="78" spans="2:12" s="196" customFormat="1" ht="25.5" customHeight="1" x14ac:dyDescent="0.2">
      <c r="B78" s="711" t="s">
        <v>458</v>
      </c>
      <c r="C78" s="715" t="s">
        <v>361</v>
      </c>
      <c r="D78" s="73" t="s">
        <v>0</v>
      </c>
      <c r="E78" s="75">
        <v>213.2</v>
      </c>
      <c r="F78" s="75">
        <v>260</v>
      </c>
      <c r="G78" s="75">
        <v>250</v>
      </c>
      <c r="H78" s="707" t="s">
        <v>357</v>
      </c>
      <c r="I78" s="666" t="s">
        <v>823</v>
      </c>
      <c r="J78" s="657" t="s">
        <v>834</v>
      </c>
      <c r="K78" s="657" t="s">
        <v>834</v>
      </c>
      <c r="L78" s="657" t="s">
        <v>835</v>
      </c>
    </row>
    <row r="79" spans="2:12" s="200" customFormat="1" ht="21" customHeight="1" x14ac:dyDescent="0.2">
      <c r="B79" s="712"/>
      <c r="C79" s="716"/>
      <c r="D79" s="176" t="s">
        <v>3</v>
      </c>
      <c r="E79" s="75">
        <v>2</v>
      </c>
      <c r="F79" s="75">
        <v>2</v>
      </c>
      <c r="G79" s="75">
        <v>2</v>
      </c>
      <c r="H79" s="709"/>
      <c r="I79" s="667"/>
      <c r="J79" s="658"/>
      <c r="K79" s="658"/>
      <c r="L79" s="658"/>
    </row>
    <row r="80" spans="2:12" s="200" customFormat="1" ht="30.75" customHeight="1" x14ac:dyDescent="0.2">
      <c r="B80" s="24" t="s">
        <v>459</v>
      </c>
      <c r="C80" s="180" t="s">
        <v>109</v>
      </c>
      <c r="D80" s="176" t="s">
        <v>0</v>
      </c>
      <c r="E80" s="75">
        <v>40</v>
      </c>
      <c r="F80" s="75">
        <v>45</v>
      </c>
      <c r="G80" s="75">
        <v>50</v>
      </c>
      <c r="H80" s="175" t="s">
        <v>296</v>
      </c>
      <c r="I80" s="340" t="s">
        <v>824</v>
      </c>
      <c r="J80" s="429" t="s">
        <v>836</v>
      </c>
      <c r="K80" s="429" t="s">
        <v>837</v>
      </c>
      <c r="L80" s="429" t="s">
        <v>838</v>
      </c>
    </row>
    <row r="81" spans="2:12" s="389" customFormat="1" ht="48" customHeight="1" x14ac:dyDescent="0.2">
      <c r="B81" s="358" t="s">
        <v>460</v>
      </c>
      <c r="C81" s="378" t="s">
        <v>412</v>
      </c>
      <c r="D81" s="378"/>
      <c r="E81" s="362">
        <f>SUM(E82:E90)</f>
        <v>1827.3999999999999</v>
      </c>
      <c r="F81" s="362">
        <f>SUM(F82:F90)</f>
        <v>2172.3000000000002</v>
      </c>
      <c r="G81" s="362">
        <f>SUM(G82:G90)</f>
        <v>1955.1</v>
      </c>
      <c r="H81" s="377"/>
      <c r="I81" s="382" t="s">
        <v>755</v>
      </c>
      <c r="J81" s="451" t="s">
        <v>752</v>
      </c>
      <c r="K81" s="451" t="s">
        <v>753</v>
      </c>
      <c r="L81" s="451" t="s">
        <v>754</v>
      </c>
    </row>
    <row r="82" spans="2:12" s="3" customFormat="1" ht="48" customHeight="1" x14ac:dyDescent="0.2">
      <c r="B82" s="24" t="s">
        <v>461</v>
      </c>
      <c r="C82" s="25" t="s">
        <v>97</v>
      </c>
      <c r="D82" s="47" t="s">
        <v>0</v>
      </c>
      <c r="E82" s="18">
        <v>12.5</v>
      </c>
      <c r="F82" s="18">
        <v>13</v>
      </c>
      <c r="G82" s="18">
        <v>13.5</v>
      </c>
      <c r="H82" s="143" t="s">
        <v>286</v>
      </c>
      <c r="I82" s="371" t="s">
        <v>1118</v>
      </c>
      <c r="J82" s="438" t="s">
        <v>728</v>
      </c>
      <c r="K82" s="438" t="s">
        <v>681</v>
      </c>
      <c r="L82" s="438" t="s">
        <v>747</v>
      </c>
    </row>
    <row r="83" spans="2:12" s="3" customFormat="1" ht="40.5" customHeight="1" x14ac:dyDescent="0.2">
      <c r="B83" s="24" t="s">
        <v>462</v>
      </c>
      <c r="C83" s="24" t="s">
        <v>98</v>
      </c>
      <c r="D83" s="24" t="s">
        <v>0</v>
      </c>
      <c r="E83" s="13">
        <v>97.5</v>
      </c>
      <c r="F83" s="13">
        <v>100</v>
      </c>
      <c r="G83" s="13">
        <v>105</v>
      </c>
      <c r="H83" s="143" t="s">
        <v>283</v>
      </c>
      <c r="I83" s="374" t="s">
        <v>1082</v>
      </c>
      <c r="J83" s="439">
        <v>29</v>
      </c>
      <c r="K83" s="439">
        <v>30</v>
      </c>
      <c r="L83" s="439">
        <v>32</v>
      </c>
    </row>
    <row r="84" spans="2:12" s="3" customFormat="1" ht="48" customHeight="1" x14ac:dyDescent="0.2">
      <c r="B84" s="24" t="s">
        <v>463</v>
      </c>
      <c r="C84" s="45" t="s">
        <v>600</v>
      </c>
      <c r="D84" s="24" t="s">
        <v>0</v>
      </c>
      <c r="E84" s="13">
        <v>60</v>
      </c>
      <c r="F84" s="13">
        <v>60</v>
      </c>
      <c r="G84" s="13">
        <v>60</v>
      </c>
      <c r="H84" s="142" t="s">
        <v>284</v>
      </c>
      <c r="I84" s="372" t="s">
        <v>756</v>
      </c>
      <c r="J84" s="440" t="s">
        <v>757</v>
      </c>
      <c r="K84" s="440" t="s">
        <v>758</v>
      </c>
      <c r="L84" s="440" t="s">
        <v>759</v>
      </c>
    </row>
    <row r="85" spans="2:12" s="3" customFormat="1" ht="53.25" customHeight="1" x14ac:dyDescent="0.2">
      <c r="B85" s="24" t="s">
        <v>464</v>
      </c>
      <c r="C85" s="260" t="s">
        <v>653</v>
      </c>
      <c r="D85" s="24" t="s">
        <v>0</v>
      </c>
      <c r="E85" s="13">
        <v>10.3</v>
      </c>
      <c r="F85" s="13">
        <v>10.3</v>
      </c>
      <c r="G85" s="13">
        <v>10.3</v>
      </c>
      <c r="H85" s="142" t="s">
        <v>284</v>
      </c>
      <c r="I85" s="24" t="s">
        <v>750</v>
      </c>
      <c r="J85" s="430" t="s">
        <v>693</v>
      </c>
      <c r="K85" s="430" t="s">
        <v>693</v>
      </c>
      <c r="L85" s="430" t="s">
        <v>693</v>
      </c>
    </row>
    <row r="86" spans="2:12" s="3" customFormat="1" ht="19.5" customHeight="1" x14ac:dyDescent="0.2">
      <c r="B86" s="711" t="s">
        <v>465</v>
      </c>
      <c r="C86" s="711" t="s">
        <v>602</v>
      </c>
      <c r="D86" s="47" t="s">
        <v>0</v>
      </c>
      <c r="E86" s="52">
        <v>1278.8</v>
      </c>
      <c r="F86" s="52">
        <v>1360</v>
      </c>
      <c r="G86" s="52">
        <v>1410</v>
      </c>
      <c r="H86" s="151" t="s">
        <v>283</v>
      </c>
      <c r="I86" s="659" t="s">
        <v>760</v>
      </c>
      <c r="J86" s="661">
        <v>15</v>
      </c>
      <c r="K86" s="661">
        <v>15.2</v>
      </c>
      <c r="L86" s="640">
        <v>15.5</v>
      </c>
    </row>
    <row r="87" spans="2:12" s="3" customFormat="1" ht="36.75" customHeight="1" x14ac:dyDescent="0.2">
      <c r="B87" s="721"/>
      <c r="C87" s="721"/>
      <c r="D87" s="47" t="s">
        <v>3</v>
      </c>
      <c r="E87" s="52">
        <v>71.099999999999994</v>
      </c>
      <c r="F87" s="52">
        <v>76.8</v>
      </c>
      <c r="G87" s="52">
        <v>79.099999999999994</v>
      </c>
      <c r="H87" s="152"/>
      <c r="I87" s="660"/>
      <c r="J87" s="662"/>
      <c r="K87" s="662"/>
      <c r="L87" s="641"/>
    </row>
    <row r="88" spans="2:12" s="3" customFormat="1" ht="42.75" customHeight="1" x14ac:dyDescent="0.2">
      <c r="B88" s="712"/>
      <c r="C88" s="712"/>
      <c r="D88" s="47" t="s">
        <v>4</v>
      </c>
      <c r="E88" s="52">
        <v>177.2</v>
      </c>
      <c r="F88" s="52">
        <v>177.2</v>
      </c>
      <c r="G88" s="52">
        <v>177.2</v>
      </c>
      <c r="H88" s="153"/>
      <c r="I88" s="371" t="s">
        <v>762</v>
      </c>
      <c r="J88" s="438" t="s">
        <v>761</v>
      </c>
      <c r="K88" s="438" t="s">
        <v>761</v>
      </c>
      <c r="L88" s="438" t="s">
        <v>761</v>
      </c>
    </row>
    <row r="89" spans="2:12" s="3" customFormat="1" ht="48.75" customHeight="1" x14ac:dyDescent="0.2">
      <c r="B89" s="24" t="s">
        <v>466</v>
      </c>
      <c r="C89" s="42" t="s">
        <v>670</v>
      </c>
      <c r="D89" s="42" t="s">
        <v>0</v>
      </c>
      <c r="E89" s="13">
        <v>70</v>
      </c>
      <c r="F89" s="13">
        <v>325</v>
      </c>
      <c r="G89" s="13">
        <v>50</v>
      </c>
      <c r="H89" s="142" t="s">
        <v>279</v>
      </c>
      <c r="I89" s="375" t="s">
        <v>764</v>
      </c>
      <c r="J89" s="440" t="s">
        <v>763</v>
      </c>
      <c r="K89" s="440">
        <v>2</v>
      </c>
      <c r="L89" s="440" t="s">
        <v>763</v>
      </c>
    </row>
    <row r="90" spans="2:12" s="3" customFormat="1" ht="33.75" customHeight="1" x14ac:dyDescent="0.2">
      <c r="B90" s="24" t="s">
        <v>652</v>
      </c>
      <c r="C90" s="43" t="s">
        <v>603</v>
      </c>
      <c r="D90" s="42" t="s">
        <v>0</v>
      </c>
      <c r="E90" s="13">
        <v>50</v>
      </c>
      <c r="F90" s="13">
        <v>50</v>
      </c>
      <c r="G90" s="13">
        <v>50</v>
      </c>
      <c r="H90" s="142" t="s">
        <v>282</v>
      </c>
      <c r="I90" s="42" t="s">
        <v>751</v>
      </c>
      <c r="J90" s="429">
        <v>3</v>
      </c>
      <c r="K90" s="429">
        <v>3</v>
      </c>
      <c r="L90" s="429">
        <v>3</v>
      </c>
    </row>
    <row r="91" spans="2:12" s="416" customFormat="1" ht="36" customHeight="1" x14ac:dyDescent="0.2">
      <c r="B91" s="411" t="s">
        <v>467</v>
      </c>
      <c r="C91" s="412" t="s">
        <v>604</v>
      </c>
      <c r="D91" s="412"/>
      <c r="E91" s="413">
        <f>+E92+E93</f>
        <v>845</v>
      </c>
      <c r="F91" s="413">
        <f>+F92+F93</f>
        <v>845</v>
      </c>
      <c r="G91" s="413">
        <f>+G92+G93</f>
        <v>845</v>
      </c>
      <c r="H91" s="414"/>
      <c r="I91" s="415" t="s">
        <v>767</v>
      </c>
      <c r="J91" s="441">
        <v>20</v>
      </c>
      <c r="K91" s="441">
        <v>21</v>
      </c>
      <c r="L91" s="441">
        <v>21</v>
      </c>
    </row>
    <row r="92" spans="2:12" s="3" customFormat="1" ht="50.25" customHeight="1" x14ac:dyDescent="0.2">
      <c r="B92" s="24" t="s">
        <v>468</v>
      </c>
      <c r="C92" s="30" t="s">
        <v>405</v>
      </c>
      <c r="D92" s="24" t="s">
        <v>0</v>
      </c>
      <c r="E92" s="197">
        <v>815</v>
      </c>
      <c r="F92" s="197">
        <v>815</v>
      </c>
      <c r="G92" s="197">
        <v>815</v>
      </c>
      <c r="H92" s="143" t="s">
        <v>284</v>
      </c>
      <c r="I92" s="384" t="s">
        <v>1112</v>
      </c>
      <c r="J92" s="605" t="s">
        <v>1113</v>
      </c>
      <c r="K92" s="605" t="s">
        <v>1113</v>
      </c>
      <c r="L92" s="605" t="s">
        <v>1113</v>
      </c>
    </row>
    <row r="93" spans="2:12" s="3" customFormat="1" ht="39.75" customHeight="1" x14ac:dyDescent="0.2">
      <c r="B93" s="24" t="s">
        <v>469</v>
      </c>
      <c r="C93" s="45" t="s">
        <v>99</v>
      </c>
      <c r="D93" s="24" t="s">
        <v>0</v>
      </c>
      <c r="E93" s="13">
        <v>30</v>
      </c>
      <c r="F93" s="13">
        <v>30</v>
      </c>
      <c r="G93" s="13">
        <v>30</v>
      </c>
      <c r="H93" s="142" t="s">
        <v>284</v>
      </c>
      <c r="I93" s="372" t="s">
        <v>765</v>
      </c>
      <c r="J93" s="442" t="s">
        <v>766</v>
      </c>
      <c r="K93" s="442" t="s">
        <v>766</v>
      </c>
      <c r="L93" s="442" t="s">
        <v>766</v>
      </c>
    </row>
    <row r="94" spans="2:12" s="422" customFormat="1" ht="60" customHeight="1" x14ac:dyDescent="0.2">
      <c r="B94" s="417" t="s">
        <v>470</v>
      </c>
      <c r="C94" s="418" t="s">
        <v>413</v>
      </c>
      <c r="D94" s="419"/>
      <c r="E94" s="420">
        <f t="shared" ref="E94:G94" si="0">SUM(E95:E109)</f>
        <v>2945.7</v>
      </c>
      <c r="F94" s="420">
        <f t="shared" si="0"/>
        <v>2180</v>
      </c>
      <c r="G94" s="420">
        <f t="shared" si="0"/>
        <v>1810</v>
      </c>
      <c r="H94" s="421"/>
      <c r="I94" s="418" t="s">
        <v>944</v>
      </c>
      <c r="J94" s="487" t="s">
        <v>693</v>
      </c>
      <c r="K94" s="487" t="s">
        <v>693</v>
      </c>
      <c r="L94" s="487" t="s">
        <v>693</v>
      </c>
    </row>
    <row r="95" spans="2:12" ht="43.5" customHeight="1" x14ac:dyDescent="0.2">
      <c r="B95" s="24" t="s">
        <v>471</v>
      </c>
      <c r="C95" s="72" t="s">
        <v>605</v>
      </c>
      <c r="D95" s="73" t="s">
        <v>0</v>
      </c>
      <c r="E95" s="63">
        <v>210</v>
      </c>
      <c r="F95" s="63">
        <v>0</v>
      </c>
      <c r="G95" s="63">
        <v>0</v>
      </c>
      <c r="H95" s="136" t="s">
        <v>250</v>
      </c>
      <c r="I95" s="45" t="s">
        <v>841</v>
      </c>
      <c r="J95" s="443" t="s">
        <v>945</v>
      </c>
      <c r="K95" s="443"/>
      <c r="L95" s="443"/>
    </row>
    <row r="96" spans="2:12" ht="45" customHeight="1" x14ac:dyDescent="0.2">
      <c r="B96" s="86" t="s">
        <v>472</v>
      </c>
      <c r="C96" s="165" t="s">
        <v>172</v>
      </c>
      <c r="D96" s="73" t="s">
        <v>0</v>
      </c>
      <c r="E96" s="63">
        <v>332</v>
      </c>
      <c r="F96" s="63">
        <v>0</v>
      </c>
      <c r="G96" s="63">
        <v>0</v>
      </c>
      <c r="H96" s="145" t="s">
        <v>252</v>
      </c>
      <c r="I96" s="45" t="s">
        <v>839</v>
      </c>
      <c r="J96" s="431" t="s">
        <v>840</v>
      </c>
      <c r="K96" s="431"/>
      <c r="L96" s="431"/>
    </row>
    <row r="97" spans="2:12" s="234" customFormat="1" ht="42" customHeight="1" x14ac:dyDescent="0.2">
      <c r="B97" s="86" t="s">
        <v>473</v>
      </c>
      <c r="C97" s="78" t="s">
        <v>378</v>
      </c>
      <c r="D97" s="73" t="s">
        <v>0</v>
      </c>
      <c r="E97" s="63">
        <v>300</v>
      </c>
      <c r="F97" s="63">
        <v>0</v>
      </c>
      <c r="G97" s="63">
        <v>0</v>
      </c>
      <c r="H97" s="145"/>
      <c r="I97" s="45" t="s">
        <v>842</v>
      </c>
      <c r="J97" s="431" t="s">
        <v>946</v>
      </c>
      <c r="K97" s="431"/>
      <c r="L97" s="431"/>
    </row>
    <row r="98" spans="2:12" s="3" customFormat="1" ht="28.5" customHeight="1" x14ac:dyDescent="0.2">
      <c r="B98" s="696" t="s">
        <v>474</v>
      </c>
      <c r="C98" s="720" t="s">
        <v>102</v>
      </c>
      <c r="D98" s="30" t="s">
        <v>3</v>
      </c>
      <c r="E98" s="13">
        <v>180.7</v>
      </c>
      <c r="F98" s="13">
        <v>0</v>
      </c>
      <c r="G98" s="13">
        <v>0</v>
      </c>
      <c r="H98" s="142" t="s">
        <v>281</v>
      </c>
      <c r="I98" s="649" t="s">
        <v>843</v>
      </c>
      <c r="J98" s="682" t="s">
        <v>947</v>
      </c>
      <c r="K98" s="682"/>
      <c r="L98" s="682"/>
    </row>
    <row r="99" spans="2:12" s="3" customFormat="1" ht="23.25" customHeight="1" x14ac:dyDescent="0.2">
      <c r="B99" s="697"/>
      <c r="C99" s="720"/>
      <c r="D99" s="30" t="s">
        <v>0</v>
      </c>
      <c r="E99" s="13">
        <v>101</v>
      </c>
      <c r="F99" s="13">
        <v>0</v>
      </c>
      <c r="G99" s="13">
        <v>0</v>
      </c>
      <c r="H99" s="144"/>
      <c r="I99" s="649"/>
      <c r="J99" s="684"/>
      <c r="K99" s="684"/>
      <c r="L99" s="684"/>
    </row>
    <row r="100" spans="2:12" s="3" customFormat="1" ht="45" customHeight="1" x14ac:dyDescent="0.2">
      <c r="B100" s="86" t="s">
        <v>475</v>
      </c>
      <c r="C100" s="42" t="s">
        <v>415</v>
      </c>
      <c r="D100" s="30" t="s">
        <v>0</v>
      </c>
      <c r="E100" s="13">
        <v>300</v>
      </c>
      <c r="F100" s="13">
        <v>300</v>
      </c>
      <c r="G100" s="13">
        <v>0</v>
      </c>
      <c r="H100" s="142" t="s">
        <v>281</v>
      </c>
      <c r="I100" s="45" t="s">
        <v>843</v>
      </c>
      <c r="J100" s="429" t="s">
        <v>948</v>
      </c>
      <c r="K100" s="429" t="s">
        <v>949</v>
      </c>
      <c r="L100" s="444"/>
    </row>
    <row r="101" spans="2:12" ht="36.75" customHeight="1" x14ac:dyDescent="0.2">
      <c r="B101" s="711" t="s">
        <v>476</v>
      </c>
      <c r="C101" s="701" t="s">
        <v>416</v>
      </c>
      <c r="D101" s="73" t="s">
        <v>0</v>
      </c>
      <c r="E101" s="63">
        <v>101</v>
      </c>
      <c r="F101" s="63">
        <v>100</v>
      </c>
      <c r="G101" s="63">
        <v>100</v>
      </c>
      <c r="H101" s="673" t="s">
        <v>253</v>
      </c>
      <c r="I101" s="701" t="s">
        <v>846</v>
      </c>
      <c r="J101" s="724" t="s">
        <v>844</v>
      </c>
      <c r="K101" s="724" t="s">
        <v>845</v>
      </c>
      <c r="L101" s="724" t="s">
        <v>845</v>
      </c>
    </row>
    <row r="102" spans="2:12" ht="30" customHeight="1" x14ac:dyDescent="0.2">
      <c r="B102" s="712"/>
      <c r="C102" s="703"/>
      <c r="D102" s="73" t="s">
        <v>417</v>
      </c>
      <c r="E102" s="63">
        <v>0</v>
      </c>
      <c r="F102" s="63">
        <v>650</v>
      </c>
      <c r="G102" s="63">
        <v>900</v>
      </c>
      <c r="H102" s="675"/>
      <c r="I102" s="703"/>
      <c r="J102" s="725"/>
      <c r="K102" s="725"/>
      <c r="L102" s="725"/>
    </row>
    <row r="103" spans="2:12" s="3" customFormat="1" ht="24" customHeight="1" x14ac:dyDescent="0.2">
      <c r="B103" s="86" t="s">
        <v>477</v>
      </c>
      <c r="C103" s="666" t="s">
        <v>418</v>
      </c>
      <c r="D103" s="42" t="s">
        <v>0</v>
      </c>
      <c r="E103" s="13">
        <v>50</v>
      </c>
      <c r="F103" s="13">
        <v>40</v>
      </c>
      <c r="G103" s="13">
        <v>40</v>
      </c>
      <c r="H103" s="722" t="s">
        <v>280</v>
      </c>
      <c r="I103" s="701" t="s">
        <v>846</v>
      </c>
      <c r="J103" s="724" t="s">
        <v>844</v>
      </c>
      <c r="K103" s="724" t="s">
        <v>845</v>
      </c>
      <c r="L103" s="724" t="s">
        <v>845</v>
      </c>
    </row>
    <row r="104" spans="2:12" s="199" customFormat="1" ht="24" customHeight="1" x14ac:dyDescent="0.2">
      <c r="B104" s="88"/>
      <c r="C104" s="667"/>
      <c r="D104" s="73" t="s">
        <v>417</v>
      </c>
      <c r="E104" s="13">
        <v>0</v>
      </c>
      <c r="F104" s="13">
        <v>300</v>
      </c>
      <c r="G104" s="13">
        <v>400</v>
      </c>
      <c r="H104" s="723"/>
      <c r="I104" s="703"/>
      <c r="J104" s="725"/>
      <c r="K104" s="725"/>
      <c r="L104" s="725"/>
    </row>
    <row r="105" spans="2:12" s="207" customFormat="1" ht="38.25" customHeight="1" x14ac:dyDescent="0.2">
      <c r="B105" s="44" t="s">
        <v>478</v>
      </c>
      <c r="C105" s="73" t="s">
        <v>606</v>
      </c>
      <c r="D105" s="73" t="s">
        <v>0</v>
      </c>
      <c r="E105" s="63">
        <v>0</v>
      </c>
      <c r="F105" s="63">
        <v>100</v>
      </c>
      <c r="G105" s="63">
        <v>0</v>
      </c>
      <c r="H105" s="145" t="s">
        <v>281</v>
      </c>
      <c r="I105" s="68" t="s">
        <v>1120</v>
      </c>
      <c r="J105" s="431"/>
      <c r="K105" s="431" t="s">
        <v>763</v>
      </c>
      <c r="L105" s="431"/>
    </row>
    <row r="106" spans="2:12" s="2" customFormat="1" ht="51" customHeight="1" x14ac:dyDescent="0.2">
      <c r="B106" s="24" t="s">
        <v>479</v>
      </c>
      <c r="C106" s="183" t="s">
        <v>607</v>
      </c>
      <c r="D106" s="183" t="s">
        <v>0</v>
      </c>
      <c r="E106" s="171">
        <v>900</v>
      </c>
      <c r="F106" s="171">
        <v>0</v>
      </c>
      <c r="G106" s="171">
        <v>0</v>
      </c>
      <c r="H106" s="174" t="s">
        <v>294</v>
      </c>
      <c r="I106" s="269" t="s">
        <v>847</v>
      </c>
      <c r="J106" s="443" t="s">
        <v>950</v>
      </c>
      <c r="K106" s="443"/>
      <c r="L106" s="443"/>
    </row>
    <row r="107" spans="2:12" s="2" customFormat="1" ht="42" customHeight="1" x14ac:dyDescent="0.2">
      <c r="B107" s="24" t="s">
        <v>656</v>
      </c>
      <c r="C107" s="183" t="s">
        <v>141</v>
      </c>
      <c r="D107" s="183" t="s">
        <v>0</v>
      </c>
      <c r="E107" s="171">
        <v>400</v>
      </c>
      <c r="F107" s="171">
        <v>600</v>
      </c>
      <c r="G107" s="171">
        <v>200</v>
      </c>
      <c r="H107" s="179" t="s">
        <v>294</v>
      </c>
      <c r="I107" s="267" t="s">
        <v>1119</v>
      </c>
      <c r="J107" s="431" t="s">
        <v>848</v>
      </c>
      <c r="K107" s="431" t="s">
        <v>849</v>
      </c>
      <c r="L107" s="431" t="s">
        <v>693</v>
      </c>
    </row>
    <row r="108" spans="2:12" s="236" customFormat="1" ht="36.75" customHeight="1" x14ac:dyDescent="0.2">
      <c r="B108" s="59" t="s">
        <v>658</v>
      </c>
      <c r="C108" s="235" t="s">
        <v>358</v>
      </c>
      <c r="D108" s="235" t="s">
        <v>353</v>
      </c>
      <c r="E108" s="231">
        <v>71</v>
      </c>
      <c r="F108" s="231">
        <v>50</v>
      </c>
      <c r="G108" s="231">
        <v>50</v>
      </c>
      <c r="H108" s="136" t="s">
        <v>294</v>
      </c>
      <c r="I108" s="394" t="s">
        <v>850</v>
      </c>
      <c r="J108" s="445" t="s">
        <v>851</v>
      </c>
      <c r="K108" s="445" t="s">
        <v>851</v>
      </c>
      <c r="L108" s="445" t="s">
        <v>851</v>
      </c>
    </row>
    <row r="109" spans="2:12" s="2" customFormat="1" ht="34.5" customHeight="1" x14ac:dyDescent="0.2">
      <c r="B109" s="24" t="s">
        <v>657</v>
      </c>
      <c r="C109" s="183" t="s">
        <v>364</v>
      </c>
      <c r="D109" s="183" t="s">
        <v>0</v>
      </c>
      <c r="E109" s="171">
        <v>0</v>
      </c>
      <c r="F109" s="171">
        <v>40</v>
      </c>
      <c r="G109" s="171">
        <v>120</v>
      </c>
      <c r="H109" s="179" t="s">
        <v>294</v>
      </c>
      <c r="I109" s="267" t="s">
        <v>852</v>
      </c>
      <c r="J109" s="431"/>
      <c r="K109" s="431" t="s">
        <v>792</v>
      </c>
      <c r="L109" s="431" t="s">
        <v>693</v>
      </c>
    </row>
    <row r="110" spans="2:12" s="426" customFormat="1" ht="24" customHeight="1" x14ac:dyDescent="0.2">
      <c r="B110" s="718" t="s">
        <v>228</v>
      </c>
      <c r="C110" s="718"/>
      <c r="D110" s="718"/>
      <c r="E110" s="423">
        <f t="shared" ref="E110:G110" si="1">+E94+E91+E81+E67+E57+E47+E35+E26+E12+E61</f>
        <v>62691.4</v>
      </c>
      <c r="F110" s="423">
        <f t="shared" si="1"/>
        <v>65232.100000000006</v>
      </c>
      <c r="G110" s="423">
        <f t="shared" si="1"/>
        <v>70543.600000000006</v>
      </c>
      <c r="H110" s="424"/>
      <c r="I110" s="425"/>
      <c r="J110" s="446"/>
      <c r="K110" s="446"/>
      <c r="L110" s="446"/>
    </row>
    <row r="111" spans="2:12" s="2" customFormat="1" ht="16.5" customHeight="1" x14ac:dyDescent="0.2">
      <c r="B111" s="719"/>
      <c r="C111" s="719"/>
      <c r="D111" s="719"/>
      <c r="E111" s="588"/>
      <c r="F111" s="588"/>
      <c r="G111" s="588"/>
      <c r="H111" s="238"/>
      <c r="I111" s="385"/>
      <c r="J111" s="447"/>
      <c r="K111" s="447"/>
      <c r="L111" s="447"/>
    </row>
    <row r="112" spans="2:12" s="5" customFormat="1" ht="30" customHeight="1" x14ac:dyDescent="0.2">
      <c r="B112" s="249"/>
      <c r="C112" s="115" t="s">
        <v>194</v>
      </c>
      <c r="D112" s="115"/>
      <c r="E112" s="118">
        <f t="shared" ref="E112:G112" si="2">SUM(E114:E119)</f>
        <v>62045.499999999993</v>
      </c>
      <c r="F112" s="118">
        <f t="shared" si="2"/>
        <v>63560.099999999991</v>
      </c>
      <c r="G112" s="118">
        <f t="shared" si="2"/>
        <v>68950.599999999991</v>
      </c>
      <c r="H112" s="238"/>
      <c r="I112" s="385"/>
      <c r="J112" s="447"/>
      <c r="K112" s="447"/>
      <c r="L112" s="447"/>
    </row>
    <row r="113" spans="2:12" s="5" customFormat="1" ht="17.25" customHeight="1" x14ac:dyDescent="0.2">
      <c r="B113" s="185"/>
      <c r="C113" s="108" t="s">
        <v>195</v>
      </c>
      <c r="D113" s="91"/>
      <c r="E113" s="19"/>
      <c r="F113" s="19"/>
      <c r="G113" s="19"/>
      <c r="H113" s="238"/>
      <c r="I113" s="385"/>
      <c r="J113" s="447"/>
      <c r="K113" s="447"/>
      <c r="L113" s="447"/>
    </row>
    <row r="114" spans="2:12" s="5" customFormat="1" ht="22.5" customHeight="1" x14ac:dyDescent="0.2">
      <c r="B114" s="185"/>
      <c r="C114" s="108" t="s">
        <v>196</v>
      </c>
      <c r="D114" s="91" t="s">
        <v>0</v>
      </c>
      <c r="E114" s="111">
        <f>+E109+E108+E107+E106+E105+E103+E101+E100+E99+E97+E96+E95+E93+E92+E90+E89+E86+E84+E83+E82+E80+E78+E77+E74+E71+E68+E65+E63+E62+E60+E59+E58+E56+E55+E54+E53+E52+E51+E50+E49+E48+E42+E39+E37+E33+E32+E30+E28+E25+E22+E21+E18+E15+E85</f>
        <v>23419.3</v>
      </c>
      <c r="F114" s="111">
        <f t="shared" ref="F114:G114" si="3">+F109+F108+F107+F106+F105+F103+F101+F100+F99+F97+F96+F95+F93+F92+F90+F89+F86+F84+F83+F82+F80+F78+F77+F74+F71+F68+F65+F63+F62+F60+F59+F58+F56+F55+F54+F53+F52+F51+F50+F49+F48+F42+F39+F37+F33+F32+F30+F28+F25+F22+F21+F18+F15+F85</f>
        <v>28978.799999999999</v>
      </c>
      <c r="G114" s="111">
        <f t="shared" si="3"/>
        <v>29278.3</v>
      </c>
      <c r="H114" s="238"/>
      <c r="I114" s="385"/>
      <c r="J114" s="447"/>
      <c r="K114" s="447"/>
      <c r="L114" s="447"/>
    </row>
    <row r="115" spans="2:12" s="5" customFormat="1" ht="22.5" customHeight="1" x14ac:dyDescent="0.2">
      <c r="B115" s="185"/>
      <c r="C115" s="108" t="s">
        <v>197</v>
      </c>
      <c r="D115" s="91" t="s">
        <v>3</v>
      </c>
      <c r="E115" s="111">
        <f t="shared" ref="E115:G115" si="4">+E98+E87+E79+E75+E72+E70+E64+E46+E36+E31+E27+E24+E20+E13</f>
        <v>27256.9</v>
      </c>
      <c r="F115" s="111">
        <f t="shared" si="4"/>
        <v>31438.1</v>
      </c>
      <c r="G115" s="111">
        <f t="shared" si="4"/>
        <v>36464.1</v>
      </c>
      <c r="H115" s="238"/>
      <c r="I115" s="385"/>
      <c r="J115" s="447"/>
      <c r="K115" s="447"/>
      <c r="L115" s="447"/>
    </row>
    <row r="116" spans="2:12" s="5" customFormat="1" ht="22.5" customHeight="1" x14ac:dyDescent="0.2">
      <c r="B116" s="185"/>
      <c r="C116" s="108" t="s">
        <v>198</v>
      </c>
      <c r="D116" s="91" t="s">
        <v>4</v>
      </c>
      <c r="E116" s="111">
        <f t="shared" ref="E116:G116" si="5">+E88+E76+E73+E69+E29+E17+E38</f>
        <v>1918.2</v>
      </c>
      <c r="F116" s="111">
        <f t="shared" si="5"/>
        <v>1918.2</v>
      </c>
      <c r="G116" s="111">
        <f t="shared" si="5"/>
        <v>1918.2</v>
      </c>
      <c r="H116" s="238"/>
      <c r="I116" s="385"/>
      <c r="J116" s="447"/>
      <c r="K116" s="447"/>
      <c r="L116" s="447"/>
    </row>
    <row r="117" spans="2:12" s="5" customFormat="1" ht="22.5" customHeight="1" x14ac:dyDescent="0.2">
      <c r="B117" s="185"/>
      <c r="C117" s="108" t="s">
        <v>199</v>
      </c>
      <c r="D117" s="91" t="s">
        <v>1</v>
      </c>
      <c r="E117" s="111">
        <f t="shared" ref="E117:G117" si="6">+E45+E44+E41+E34+E23+E19</f>
        <v>1992</v>
      </c>
      <c r="F117" s="111">
        <f t="shared" si="6"/>
        <v>1225</v>
      </c>
      <c r="G117" s="111">
        <f t="shared" si="6"/>
        <v>1290</v>
      </c>
      <c r="H117" s="238"/>
      <c r="I117" s="385"/>
      <c r="J117" s="447"/>
      <c r="K117" s="447"/>
      <c r="L117" s="447"/>
    </row>
    <row r="118" spans="2:12" s="5" customFormat="1" ht="22.5" customHeight="1" x14ac:dyDescent="0.2">
      <c r="B118" s="185"/>
      <c r="C118" s="108" t="s">
        <v>200</v>
      </c>
      <c r="D118" s="91" t="s">
        <v>2</v>
      </c>
      <c r="E118" s="111">
        <f t="shared" ref="E118:G118" si="7">+E43+E40</f>
        <v>0</v>
      </c>
      <c r="F118" s="111">
        <f t="shared" si="7"/>
        <v>0</v>
      </c>
      <c r="G118" s="111">
        <f t="shared" si="7"/>
        <v>0</v>
      </c>
      <c r="H118" s="238"/>
      <c r="I118" s="385"/>
      <c r="J118" s="447"/>
      <c r="K118" s="447"/>
      <c r="L118" s="447"/>
    </row>
    <row r="119" spans="2:12" s="5" customFormat="1" ht="22.5" customHeight="1" x14ac:dyDescent="0.2">
      <c r="B119" s="127"/>
      <c r="C119" s="109" t="s">
        <v>201</v>
      </c>
      <c r="D119" s="92" t="s">
        <v>205</v>
      </c>
      <c r="E119" s="111">
        <f t="shared" ref="E119:G119" si="8">+E16</f>
        <v>7459.1</v>
      </c>
      <c r="F119" s="111">
        <f t="shared" si="8"/>
        <v>0</v>
      </c>
      <c r="G119" s="111">
        <f t="shared" si="8"/>
        <v>0</v>
      </c>
      <c r="H119" s="238"/>
      <c r="I119" s="385"/>
      <c r="J119" s="447"/>
      <c r="K119" s="447"/>
      <c r="L119" s="447"/>
    </row>
    <row r="120" spans="2:12" s="5" customFormat="1" ht="46.5" customHeight="1" x14ac:dyDescent="0.2">
      <c r="B120" s="128"/>
      <c r="C120" s="96" t="s">
        <v>202</v>
      </c>
      <c r="D120" s="104" t="s">
        <v>206</v>
      </c>
      <c r="E120" s="100">
        <f t="shared" ref="E120:G120" si="9">+E104+E102+E66</f>
        <v>645.9</v>
      </c>
      <c r="F120" s="100">
        <f t="shared" si="9"/>
        <v>1672</v>
      </c>
      <c r="G120" s="100">
        <f t="shared" si="9"/>
        <v>1593</v>
      </c>
      <c r="H120" s="238"/>
      <c r="I120" s="385"/>
      <c r="J120" s="447"/>
      <c r="K120" s="447"/>
      <c r="L120" s="447"/>
    </row>
    <row r="121" spans="2:12" s="5" customFormat="1" ht="34.5" customHeight="1" x14ac:dyDescent="0.2">
      <c r="B121" s="184"/>
      <c r="C121" s="102" t="s">
        <v>204</v>
      </c>
      <c r="D121" s="113"/>
      <c r="E121" s="105">
        <f t="shared" ref="E121:G121" si="10">+E120+E112</f>
        <v>62691.399999999994</v>
      </c>
      <c r="F121" s="105">
        <f t="shared" si="10"/>
        <v>65232.099999999991</v>
      </c>
      <c r="G121" s="105">
        <f t="shared" si="10"/>
        <v>70543.599999999991</v>
      </c>
      <c r="H121" s="238"/>
      <c r="I121" s="385"/>
      <c r="J121" s="447"/>
      <c r="K121" s="447"/>
      <c r="L121" s="447"/>
    </row>
    <row r="122" spans="2:12" s="5" customFormat="1" ht="24" customHeight="1" x14ac:dyDescent="0.2">
      <c r="B122" s="185"/>
      <c r="C122" s="91" t="s">
        <v>203</v>
      </c>
      <c r="D122" s="91"/>
      <c r="E122" s="19"/>
      <c r="F122" s="19"/>
      <c r="G122" s="19"/>
      <c r="H122" s="239"/>
      <c r="I122" s="386"/>
      <c r="J122" s="448"/>
      <c r="K122" s="448"/>
      <c r="L122" s="448"/>
    </row>
    <row r="123" spans="2:12" s="2" customFormat="1" ht="30" hidden="1" x14ac:dyDescent="0.2">
      <c r="B123" s="185"/>
      <c r="C123" s="110" t="s">
        <v>240</v>
      </c>
      <c r="D123" s="139"/>
      <c r="E123" s="101"/>
      <c r="F123" s="101"/>
      <c r="G123" s="101"/>
      <c r="H123" s="146"/>
      <c r="I123" s="387"/>
      <c r="J123" s="449"/>
      <c r="K123" s="449"/>
      <c r="L123" s="449"/>
    </row>
    <row r="125" spans="2:12" hidden="1" x14ac:dyDescent="0.2"/>
    <row r="126" spans="2:12" hidden="1" x14ac:dyDescent="0.2">
      <c r="E126" s="189">
        <f t="shared" ref="E126:G126" si="11">+E104+E102+E66</f>
        <v>645.9</v>
      </c>
      <c r="F126" s="189">
        <f t="shared" si="11"/>
        <v>1672</v>
      </c>
      <c r="G126" s="189">
        <f t="shared" si="11"/>
        <v>1593</v>
      </c>
      <c r="H126" s="240"/>
      <c r="I126" s="388"/>
      <c r="J126" s="450"/>
      <c r="K126" s="450"/>
      <c r="L126" s="450"/>
    </row>
    <row r="127" spans="2:12" hidden="1" x14ac:dyDescent="0.2">
      <c r="E127" s="189">
        <f t="shared" ref="E127:G127" si="12">+E45+E44+E41+E34+E23+E19</f>
        <v>1992</v>
      </c>
      <c r="F127" s="189">
        <f t="shared" si="12"/>
        <v>1225</v>
      </c>
      <c r="G127" s="189">
        <f t="shared" si="12"/>
        <v>1290</v>
      </c>
    </row>
    <row r="128" spans="2:12" hidden="1" x14ac:dyDescent="0.2">
      <c r="E128" s="189">
        <f t="shared" ref="E128:G128" si="13">+E13+E20+E24+E27+E31+E36+E46+E64+E70+E72+E75+E79+E87+E98</f>
        <v>27256.9</v>
      </c>
      <c r="F128" s="189">
        <f t="shared" si="13"/>
        <v>31438.100000000002</v>
      </c>
      <c r="G128" s="189">
        <f t="shared" si="13"/>
        <v>36464.1</v>
      </c>
      <c r="H128" s="240"/>
      <c r="I128" s="388"/>
      <c r="J128" s="450"/>
      <c r="K128" s="450"/>
      <c r="L128" s="450"/>
    </row>
    <row r="129" hidden="1" x14ac:dyDescent="0.2"/>
    <row r="130" hidden="1" x14ac:dyDescent="0.2"/>
  </sheetData>
  <mergeCells count="157">
    <mergeCell ref="I63:I64"/>
    <mergeCell ref="I65:I66"/>
    <mergeCell ref="J63:J64"/>
    <mergeCell ref="K63:K64"/>
    <mergeCell ref="L63:L64"/>
    <mergeCell ref="J65:J66"/>
    <mergeCell ref="K65:K66"/>
    <mergeCell ref="L65:L66"/>
    <mergeCell ref="I13:I14"/>
    <mergeCell ref="I15:I16"/>
    <mergeCell ref="J13:J14"/>
    <mergeCell ref="K13:K14"/>
    <mergeCell ref="L13:L14"/>
    <mergeCell ref="J15:J16"/>
    <mergeCell ref="K15:K16"/>
    <mergeCell ref="L15:L16"/>
    <mergeCell ref="I18:I20"/>
    <mergeCell ref="J18:J20"/>
    <mergeCell ref="I22:I23"/>
    <mergeCell ref="J22:J23"/>
    <mergeCell ref="K22:K23"/>
    <mergeCell ref="L22:L23"/>
    <mergeCell ref="I24:I25"/>
    <mergeCell ref="J24:J25"/>
    <mergeCell ref="H103:H104"/>
    <mergeCell ref="I98:I99"/>
    <mergeCell ref="J98:J99"/>
    <mergeCell ref="K98:K99"/>
    <mergeCell ref="L98:L99"/>
    <mergeCell ref="I101:I102"/>
    <mergeCell ref="H101:H102"/>
    <mergeCell ref="J101:J102"/>
    <mergeCell ref="K101:K102"/>
    <mergeCell ref="L101:L102"/>
    <mergeCell ref="I103:I104"/>
    <mergeCell ref="J103:J104"/>
    <mergeCell ref="K103:K104"/>
    <mergeCell ref="L103:L104"/>
    <mergeCell ref="B110:D110"/>
    <mergeCell ref="B111:D111"/>
    <mergeCell ref="B98:B99"/>
    <mergeCell ref="C98:C99"/>
    <mergeCell ref="C101:C102"/>
    <mergeCell ref="B101:B102"/>
    <mergeCell ref="C103:C104"/>
    <mergeCell ref="B86:B88"/>
    <mergeCell ref="C86:C88"/>
    <mergeCell ref="C78:C79"/>
    <mergeCell ref="H78:H79"/>
    <mergeCell ref="B71:B73"/>
    <mergeCell ref="C71:C73"/>
    <mergeCell ref="H71:H73"/>
    <mergeCell ref="B74:B76"/>
    <mergeCell ref="C74:C76"/>
    <mergeCell ref="H74:H76"/>
    <mergeCell ref="B78:B79"/>
    <mergeCell ref="B68:B70"/>
    <mergeCell ref="C68:C70"/>
    <mergeCell ref="H68:H70"/>
    <mergeCell ref="B42:B44"/>
    <mergeCell ref="C47:D47"/>
    <mergeCell ref="B45:B46"/>
    <mergeCell ref="C45:C46"/>
    <mergeCell ref="B63:B64"/>
    <mergeCell ref="C63:C64"/>
    <mergeCell ref="B65:B66"/>
    <mergeCell ref="C65:C66"/>
    <mergeCell ref="C67:D67"/>
    <mergeCell ref="C42:C44"/>
    <mergeCell ref="B39:B41"/>
    <mergeCell ref="B27:B29"/>
    <mergeCell ref="B22:B23"/>
    <mergeCell ref="C33:C34"/>
    <mergeCell ref="C26:D26"/>
    <mergeCell ref="C35:D35"/>
    <mergeCell ref="C39:C41"/>
    <mergeCell ref="C30:C31"/>
    <mergeCell ref="C27:C29"/>
    <mergeCell ref="B36:B38"/>
    <mergeCell ref="B33:B34"/>
    <mergeCell ref="B30:B31"/>
    <mergeCell ref="B24:B25"/>
    <mergeCell ref="C36:C38"/>
    <mergeCell ref="C24:C25"/>
    <mergeCell ref="H27:H29"/>
    <mergeCell ref="C22:C23"/>
    <mergeCell ref="B9:B11"/>
    <mergeCell ref="B13:B17"/>
    <mergeCell ref="D13:D14"/>
    <mergeCell ref="B18:B20"/>
    <mergeCell ref="I36:I38"/>
    <mergeCell ref="I9:I11"/>
    <mergeCell ref="H13:H17"/>
    <mergeCell ref="G13:G14"/>
    <mergeCell ref="C18:C20"/>
    <mergeCell ref="F9:F11"/>
    <mergeCell ref="H9:H11"/>
    <mergeCell ref="F13:F14"/>
    <mergeCell ref="E13:E14"/>
    <mergeCell ref="C12:D12"/>
    <mergeCell ref="J9:L9"/>
    <mergeCell ref="J10:J11"/>
    <mergeCell ref="K10:K11"/>
    <mergeCell ref="L10:L11"/>
    <mergeCell ref="H36:H38"/>
    <mergeCell ref="H33:H34"/>
    <mergeCell ref="G9:G11"/>
    <mergeCell ref="C9:D11"/>
    <mergeCell ref="J78:J79"/>
    <mergeCell ref="K78:K79"/>
    <mergeCell ref="L78:L79"/>
    <mergeCell ref="L45:L46"/>
    <mergeCell ref="K24:K25"/>
    <mergeCell ref="L24:L25"/>
    <mergeCell ref="I27:I29"/>
    <mergeCell ref="I33:I34"/>
    <mergeCell ref="J27:J29"/>
    <mergeCell ref="K27:K29"/>
    <mergeCell ref="L27:L29"/>
    <mergeCell ref="J33:J34"/>
    <mergeCell ref="K33:K34"/>
    <mergeCell ref="L33:L34"/>
    <mergeCell ref="C13:C17"/>
    <mergeCell ref="E9:E11"/>
    <mergeCell ref="I86:I87"/>
    <mergeCell ref="J86:J87"/>
    <mergeCell ref="K86:K87"/>
    <mergeCell ref="I69:I70"/>
    <mergeCell ref="I71:I72"/>
    <mergeCell ref="I74:I76"/>
    <mergeCell ref="I78:I79"/>
    <mergeCell ref="J69:J70"/>
    <mergeCell ref="K69:K70"/>
    <mergeCell ref="L86:L87"/>
    <mergeCell ref="B5:L5"/>
    <mergeCell ref="B7:L7"/>
    <mergeCell ref="L69:L70"/>
    <mergeCell ref="J71:J72"/>
    <mergeCell ref="K71:K72"/>
    <mergeCell ref="L71:L72"/>
    <mergeCell ref="J74:J76"/>
    <mergeCell ref="K74:K76"/>
    <mergeCell ref="L74:L76"/>
    <mergeCell ref="I39:I41"/>
    <mergeCell ref="I42:I44"/>
    <mergeCell ref="I45:I46"/>
    <mergeCell ref="J36:J38"/>
    <mergeCell ref="K36:K38"/>
    <mergeCell ref="L36:L38"/>
    <mergeCell ref="J39:J41"/>
    <mergeCell ref="K39:K41"/>
    <mergeCell ref="L39:L41"/>
    <mergeCell ref="J42:J44"/>
    <mergeCell ref="K42:K44"/>
    <mergeCell ref="L42:L44"/>
    <mergeCell ref="J45:J46"/>
    <mergeCell ref="K45:K46"/>
  </mergeCells>
  <phoneticPr fontId="10" type="noConversion"/>
  <pageMargins left="0.39370078740157483" right="0.19685039370078741" top="0.39370078740157483" bottom="0.19685039370078741" header="0" footer="0"/>
  <pageSetup paperSize="9" scale="70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  <pageSetUpPr fitToPage="1"/>
  </sheetPr>
  <dimension ref="A1:L153"/>
  <sheetViews>
    <sheetView topLeftCell="B1" zoomScale="85" zoomScaleNormal="85" workbookViewId="0">
      <pane ySplit="4" topLeftCell="A5" activePane="bottomLeft" state="frozen"/>
      <selection pane="bottomLeft" activeCell="C145" sqref="C145"/>
    </sheetView>
  </sheetViews>
  <sheetFormatPr defaultColWidth="9.140625" defaultRowHeight="30" customHeight="1" x14ac:dyDescent="0.2"/>
  <cols>
    <col min="1" max="1" width="2.42578125" style="9" customWidth="1"/>
    <col min="2" max="2" width="17.28515625" style="12" customWidth="1"/>
    <col min="3" max="3" width="61.7109375" style="9" customWidth="1"/>
    <col min="4" max="4" width="8.7109375" style="9" customWidth="1"/>
    <col min="5" max="7" width="12.85546875" style="69" customWidth="1"/>
    <col min="8" max="8" width="11.5703125" style="23" customWidth="1"/>
    <col min="9" max="9" width="43.140625" style="9" customWidth="1"/>
    <col min="10" max="10" width="9" style="571" customWidth="1"/>
    <col min="11" max="11" width="8.42578125" style="571" customWidth="1"/>
    <col min="12" max="12" width="8.7109375" style="571" customWidth="1"/>
    <col min="13" max="16384" width="9.140625" style="9"/>
  </cols>
  <sheetData>
    <row r="1" spans="2:12" s="608" customFormat="1" ht="33" customHeight="1" x14ac:dyDescent="0.2">
      <c r="B1" s="737" t="s">
        <v>1137</v>
      </c>
      <c r="C1" s="737"/>
      <c r="D1" s="737"/>
      <c r="E1" s="737"/>
      <c r="F1" s="737"/>
      <c r="G1" s="737"/>
      <c r="H1" s="737"/>
      <c r="I1" s="737"/>
      <c r="J1" s="737"/>
      <c r="K1" s="737"/>
      <c r="L1" s="737"/>
    </row>
    <row r="2" spans="2:12" ht="14.25" customHeight="1" x14ac:dyDescent="0.2">
      <c r="B2" s="250"/>
      <c r="C2" s="266"/>
      <c r="D2" s="166"/>
      <c r="E2" s="166"/>
      <c r="F2" s="166"/>
      <c r="G2" s="166"/>
      <c r="H2" s="167"/>
      <c r="I2" s="266"/>
      <c r="J2" s="537"/>
      <c r="K2" s="537"/>
      <c r="L2" s="537"/>
    </row>
    <row r="3" spans="2:12" ht="33" customHeight="1" x14ac:dyDescent="0.2">
      <c r="B3" s="690" t="s">
        <v>49</v>
      </c>
      <c r="C3" s="776" t="s">
        <v>104</v>
      </c>
      <c r="D3" s="776"/>
      <c r="E3" s="676" t="s">
        <v>50</v>
      </c>
      <c r="F3" s="676" t="s">
        <v>51</v>
      </c>
      <c r="G3" s="676" t="s">
        <v>352</v>
      </c>
      <c r="H3" s="676" t="s">
        <v>241</v>
      </c>
      <c r="I3" s="691" t="s">
        <v>1099</v>
      </c>
      <c r="J3" s="668" t="s">
        <v>1100</v>
      </c>
      <c r="K3" s="669"/>
      <c r="L3" s="670"/>
    </row>
    <row r="4" spans="2:12" ht="20.25" customHeight="1" x14ac:dyDescent="0.2">
      <c r="B4" s="690"/>
      <c r="C4" s="776"/>
      <c r="D4" s="776"/>
      <c r="E4" s="676"/>
      <c r="F4" s="676"/>
      <c r="G4" s="676"/>
      <c r="H4" s="676"/>
      <c r="I4" s="692"/>
      <c r="J4" s="671" t="s">
        <v>671</v>
      </c>
      <c r="K4" s="671" t="s">
        <v>672</v>
      </c>
      <c r="L4" s="671" t="s">
        <v>673</v>
      </c>
    </row>
    <row r="5" spans="2:12" ht="27" customHeight="1" x14ac:dyDescent="0.2">
      <c r="B5" s="690"/>
      <c r="C5" s="776"/>
      <c r="D5" s="776"/>
      <c r="E5" s="676"/>
      <c r="F5" s="676"/>
      <c r="G5" s="676"/>
      <c r="H5" s="676"/>
      <c r="I5" s="693"/>
      <c r="J5" s="672"/>
      <c r="K5" s="672"/>
      <c r="L5" s="672"/>
    </row>
    <row r="6" spans="2:12" s="578" customFormat="1" ht="34.5" customHeight="1" x14ac:dyDescent="0.2">
      <c r="B6" s="580" t="s">
        <v>17</v>
      </c>
      <c r="C6" s="777" t="s">
        <v>12</v>
      </c>
      <c r="D6" s="778"/>
      <c r="E6" s="581">
        <f t="shared" ref="E6:G6" si="0">SUM(E7:E12)</f>
        <v>969.3</v>
      </c>
      <c r="F6" s="581">
        <f t="shared" si="0"/>
        <v>981.3</v>
      </c>
      <c r="G6" s="581">
        <f t="shared" si="0"/>
        <v>986.3</v>
      </c>
      <c r="H6" s="582"/>
      <c r="I6" s="585" t="s">
        <v>1092</v>
      </c>
      <c r="J6" s="586" t="s">
        <v>1093</v>
      </c>
      <c r="K6" s="586" t="s">
        <v>1093</v>
      </c>
      <c r="L6" s="586" t="s">
        <v>1093</v>
      </c>
    </row>
    <row r="7" spans="2:12" ht="33" customHeight="1" x14ac:dyDescent="0.2">
      <c r="B7" s="45" t="s">
        <v>16</v>
      </c>
      <c r="C7" s="267" t="s">
        <v>428</v>
      </c>
      <c r="D7" s="68" t="s">
        <v>390</v>
      </c>
      <c r="E7" s="75">
        <v>110.2</v>
      </c>
      <c r="F7" s="75">
        <v>110</v>
      </c>
      <c r="G7" s="75">
        <v>110</v>
      </c>
      <c r="H7" s="145" t="s">
        <v>260</v>
      </c>
      <c r="I7" s="68" t="s">
        <v>1030</v>
      </c>
      <c r="J7" s="545">
        <v>100</v>
      </c>
      <c r="K7" s="545">
        <v>100</v>
      </c>
      <c r="L7" s="545">
        <v>100</v>
      </c>
    </row>
    <row r="8" spans="2:12" ht="19.5" customHeight="1" x14ac:dyDescent="0.2">
      <c r="B8" s="696" t="s">
        <v>19</v>
      </c>
      <c r="C8" s="764" t="s">
        <v>608</v>
      </c>
      <c r="D8" s="68" t="s">
        <v>0</v>
      </c>
      <c r="E8" s="75">
        <v>145.80000000000001</v>
      </c>
      <c r="F8" s="75">
        <v>158</v>
      </c>
      <c r="G8" s="75">
        <v>163</v>
      </c>
      <c r="H8" s="673" t="s">
        <v>292</v>
      </c>
      <c r="I8" s="747" t="s">
        <v>1031</v>
      </c>
      <c r="J8" s="738">
        <v>100</v>
      </c>
      <c r="K8" s="738">
        <v>100</v>
      </c>
      <c r="L8" s="738">
        <v>100</v>
      </c>
    </row>
    <row r="9" spans="2:12" ht="39" customHeight="1" x14ac:dyDescent="0.2">
      <c r="B9" s="767"/>
      <c r="C9" s="765"/>
      <c r="D9" s="68" t="s">
        <v>4</v>
      </c>
      <c r="E9" s="75">
        <v>8.1999999999999993</v>
      </c>
      <c r="F9" s="75">
        <v>8.1999999999999993</v>
      </c>
      <c r="G9" s="75">
        <v>8.1999999999999993</v>
      </c>
      <c r="H9" s="675"/>
      <c r="I9" s="747"/>
      <c r="J9" s="738"/>
      <c r="K9" s="738"/>
      <c r="L9" s="738"/>
    </row>
    <row r="10" spans="2:12" ht="27.75" customHeight="1" x14ac:dyDescent="0.2">
      <c r="B10" s="697"/>
      <c r="C10" s="766"/>
      <c r="D10" s="68" t="s">
        <v>3</v>
      </c>
      <c r="E10" s="75">
        <v>528.6</v>
      </c>
      <c r="F10" s="75">
        <v>528.6</v>
      </c>
      <c r="G10" s="75">
        <v>528.6</v>
      </c>
      <c r="H10" s="136" t="s">
        <v>293</v>
      </c>
      <c r="I10" s="583" t="s">
        <v>1090</v>
      </c>
      <c r="J10" s="551" t="s">
        <v>1091</v>
      </c>
      <c r="K10" s="551" t="s">
        <v>1091</v>
      </c>
      <c r="L10" s="551" t="s">
        <v>1091</v>
      </c>
    </row>
    <row r="11" spans="2:12" ht="32.25" customHeight="1" x14ac:dyDescent="0.2">
      <c r="B11" s="696" t="s">
        <v>480</v>
      </c>
      <c r="C11" s="781" t="s">
        <v>62</v>
      </c>
      <c r="D11" s="68" t="s">
        <v>0</v>
      </c>
      <c r="E11" s="75">
        <v>26.5</v>
      </c>
      <c r="F11" s="75">
        <v>26.5</v>
      </c>
      <c r="G11" s="75">
        <v>26.5</v>
      </c>
      <c r="H11" s="136" t="s">
        <v>260</v>
      </c>
      <c r="I11" s="688" t="s">
        <v>1032</v>
      </c>
      <c r="J11" s="830"/>
      <c r="K11" s="830"/>
      <c r="L11" s="834" t="s">
        <v>698</v>
      </c>
    </row>
    <row r="12" spans="2:12" ht="48.75" customHeight="1" x14ac:dyDescent="0.2">
      <c r="B12" s="697"/>
      <c r="C12" s="782"/>
      <c r="D12" s="68" t="s">
        <v>1</v>
      </c>
      <c r="E12" s="75">
        <v>150</v>
      </c>
      <c r="F12" s="75">
        <v>150</v>
      </c>
      <c r="G12" s="75">
        <v>150</v>
      </c>
      <c r="H12" s="138"/>
      <c r="I12" s="689"/>
      <c r="J12" s="831"/>
      <c r="K12" s="831"/>
      <c r="L12" s="835"/>
    </row>
    <row r="13" spans="2:12" s="485" customFormat="1" ht="53.25" customHeight="1" x14ac:dyDescent="0.2">
      <c r="B13" s="411" t="s">
        <v>20</v>
      </c>
      <c r="C13" s="779" t="s">
        <v>14</v>
      </c>
      <c r="D13" s="780"/>
      <c r="E13" s="465">
        <f t="shared" ref="E13:G13" si="1">SUM(E14:E28)</f>
        <v>319.59999999999997</v>
      </c>
      <c r="F13" s="465">
        <f t="shared" si="1"/>
        <v>335.3</v>
      </c>
      <c r="G13" s="465">
        <f t="shared" si="1"/>
        <v>323.20000000000005</v>
      </c>
      <c r="H13" s="464"/>
      <c r="I13" s="579" t="s">
        <v>1114</v>
      </c>
      <c r="J13" s="487" t="s">
        <v>1115</v>
      </c>
      <c r="K13" s="487" t="s">
        <v>1115</v>
      </c>
      <c r="L13" s="487" t="s">
        <v>1115</v>
      </c>
    </row>
    <row r="14" spans="2:12" ht="36" customHeight="1" x14ac:dyDescent="0.2">
      <c r="B14" s="44" t="s">
        <v>21</v>
      </c>
      <c r="C14" s="267" t="s">
        <v>423</v>
      </c>
      <c r="D14" s="68" t="s">
        <v>0</v>
      </c>
      <c r="E14" s="75">
        <v>17.5</v>
      </c>
      <c r="F14" s="75">
        <v>40</v>
      </c>
      <c r="G14" s="75">
        <v>40</v>
      </c>
      <c r="H14" s="145" t="s">
        <v>259</v>
      </c>
      <c r="I14" s="539" t="s">
        <v>1033</v>
      </c>
      <c r="J14" s="551">
        <v>3</v>
      </c>
      <c r="K14" s="551">
        <v>4</v>
      </c>
      <c r="L14" s="551">
        <v>4</v>
      </c>
    </row>
    <row r="15" spans="2:12" ht="52.5" customHeight="1" x14ac:dyDescent="0.2">
      <c r="B15" s="44" t="s">
        <v>24</v>
      </c>
      <c r="C15" s="267" t="s">
        <v>403</v>
      </c>
      <c r="D15" s="68" t="s">
        <v>0</v>
      </c>
      <c r="E15" s="75">
        <v>10</v>
      </c>
      <c r="F15" s="75">
        <v>10</v>
      </c>
      <c r="G15" s="75">
        <v>10</v>
      </c>
      <c r="H15" s="145" t="s">
        <v>259</v>
      </c>
      <c r="I15" s="539" t="s">
        <v>1078</v>
      </c>
      <c r="J15" s="551">
        <v>2</v>
      </c>
      <c r="K15" s="551">
        <v>2</v>
      </c>
      <c r="L15" s="551">
        <v>2</v>
      </c>
    </row>
    <row r="16" spans="2:12" ht="31.5" customHeight="1" x14ac:dyDescent="0.2">
      <c r="B16" s="44" t="s">
        <v>25</v>
      </c>
      <c r="C16" s="267" t="s">
        <v>233</v>
      </c>
      <c r="D16" s="68" t="s">
        <v>0</v>
      </c>
      <c r="E16" s="75">
        <v>3</v>
      </c>
      <c r="F16" s="75">
        <v>3</v>
      </c>
      <c r="G16" s="75">
        <v>3</v>
      </c>
      <c r="H16" s="145" t="s">
        <v>265</v>
      </c>
      <c r="I16" s="539" t="s">
        <v>1034</v>
      </c>
      <c r="J16" s="550" t="s">
        <v>1046</v>
      </c>
      <c r="K16" s="550" t="s">
        <v>1046</v>
      </c>
      <c r="L16" s="550" t="s">
        <v>1046</v>
      </c>
    </row>
    <row r="17" spans="2:12" ht="31.5" customHeight="1" x14ac:dyDescent="0.2">
      <c r="B17" s="44" t="s">
        <v>26</v>
      </c>
      <c r="C17" s="177" t="s">
        <v>234</v>
      </c>
      <c r="D17" s="74" t="s">
        <v>0</v>
      </c>
      <c r="E17" s="169">
        <v>7.8</v>
      </c>
      <c r="F17" s="169">
        <v>9</v>
      </c>
      <c r="G17" s="169">
        <v>9</v>
      </c>
      <c r="H17" s="145" t="s">
        <v>266</v>
      </c>
      <c r="I17" s="541" t="s">
        <v>1035</v>
      </c>
      <c r="J17" s="550" t="s">
        <v>899</v>
      </c>
      <c r="K17" s="550" t="s">
        <v>899</v>
      </c>
      <c r="L17" s="550" t="s">
        <v>899</v>
      </c>
    </row>
    <row r="18" spans="2:12" ht="31.5" customHeight="1" x14ac:dyDescent="0.2">
      <c r="B18" s="45" t="s">
        <v>27</v>
      </c>
      <c r="C18" s="267" t="s">
        <v>350</v>
      </c>
      <c r="D18" s="68" t="s">
        <v>0</v>
      </c>
      <c r="E18" s="75">
        <v>80.400000000000006</v>
      </c>
      <c r="F18" s="75">
        <v>105.8</v>
      </c>
      <c r="G18" s="75">
        <v>105.8</v>
      </c>
      <c r="H18" s="145" t="s">
        <v>266</v>
      </c>
      <c r="I18" s="539" t="s">
        <v>1036</v>
      </c>
      <c r="J18" s="545">
        <v>2</v>
      </c>
      <c r="K18" s="545">
        <v>2</v>
      </c>
      <c r="L18" s="545">
        <v>2</v>
      </c>
    </row>
    <row r="19" spans="2:12" ht="31.5" customHeight="1" x14ac:dyDescent="0.2">
      <c r="B19" s="45" t="s">
        <v>28</v>
      </c>
      <c r="C19" s="268" t="s">
        <v>235</v>
      </c>
      <c r="D19" s="68" t="s">
        <v>0</v>
      </c>
      <c r="E19" s="75">
        <v>10.5</v>
      </c>
      <c r="F19" s="75">
        <v>0</v>
      </c>
      <c r="G19" s="75">
        <v>0</v>
      </c>
      <c r="H19" s="145" t="s">
        <v>291</v>
      </c>
      <c r="I19" s="539" t="s">
        <v>1037</v>
      </c>
      <c r="J19" s="551" t="s">
        <v>1047</v>
      </c>
      <c r="K19" s="545"/>
      <c r="L19" s="545"/>
    </row>
    <row r="20" spans="2:12" ht="31.5" customHeight="1" x14ac:dyDescent="0.2">
      <c r="B20" s="45" t="s">
        <v>29</v>
      </c>
      <c r="C20" s="269" t="s">
        <v>236</v>
      </c>
      <c r="D20" s="68" t="s">
        <v>0</v>
      </c>
      <c r="E20" s="75">
        <v>3.1</v>
      </c>
      <c r="F20" s="75">
        <v>0</v>
      </c>
      <c r="G20" s="75">
        <v>0</v>
      </c>
      <c r="H20" s="145" t="s">
        <v>290</v>
      </c>
      <c r="I20" s="542" t="s">
        <v>1038</v>
      </c>
      <c r="J20" s="551" t="s">
        <v>1047</v>
      </c>
      <c r="K20" s="551"/>
      <c r="L20" s="551"/>
    </row>
    <row r="21" spans="2:12" ht="31.5" customHeight="1" x14ac:dyDescent="0.2">
      <c r="B21" s="45" t="s">
        <v>30</v>
      </c>
      <c r="C21" s="267" t="s">
        <v>237</v>
      </c>
      <c r="D21" s="68" t="s">
        <v>0</v>
      </c>
      <c r="E21" s="75">
        <v>25.3</v>
      </c>
      <c r="F21" s="75">
        <v>25.3</v>
      </c>
      <c r="G21" s="75">
        <v>18.3</v>
      </c>
      <c r="H21" s="145" t="s">
        <v>267</v>
      </c>
      <c r="I21" s="539" t="s">
        <v>1039</v>
      </c>
      <c r="J21" s="545" t="s">
        <v>1048</v>
      </c>
      <c r="K21" s="545" t="s">
        <v>1048</v>
      </c>
      <c r="L21" s="545" t="s">
        <v>1048</v>
      </c>
    </row>
    <row r="22" spans="2:12" ht="31.5" customHeight="1" x14ac:dyDescent="0.2">
      <c r="B22" s="45" t="s">
        <v>31</v>
      </c>
      <c r="C22" s="267" t="s">
        <v>238</v>
      </c>
      <c r="D22" s="68" t="s">
        <v>0</v>
      </c>
      <c r="E22" s="75">
        <v>28.3</v>
      </c>
      <c r="F22" s="75">
        <v>28.3</v>
      </c>
      <c r="G22" s="75">
        <v>28.3</v>
      </c>
      <c r="H22" s="145" t="s">
        <v>267</v>
      </c>
      <c r="I22" s="539" t="s">
        <v>1040</v>
      </c>
      <c r="J22" s="545" t="s">
        <v>1049</v>
      </c>
      <c r="K22" s="545" t="s">
        <v>1049</v>
      </c>
      <c r="L22" s="545" t="s">
        <v>1049</v>
      </c>
    </row>
    <row r="23" spans="2:12" ht="31.5" customHeight="1" x14ac:dyDescent="0.2">
      <c r="B23" s="45" t="s">
        <v>32</v>
      </c>
      <c r="C23" s="270" t="s">
        <v>231</v>
      </c>
      <c r="D23" s="68" t="s">
        <v>0</v>
      </c>
      <c r="E23" s="168">
        <v>52.1</v>
      </c>
      <c r="F23" s="168">
        <v>52.1</v>
      </c>
      <c r="G23" s="168">
        <v>52.1</v>
      </c>
      <c r="H23" s="145" t="s">
        <v>267</v>
      </c>
      <c r="I23" s="539" t="s">
        <v>1041</v>
      </c>
      <c r="J23" s="545" t="s">
        <v>1050</v>
      </c>
      <c r="K23" s="545" t="s">
        <v>1050</v>
      </c>
      <c r="L23" s="545" t="s">
        <v>1050</v>
      </c>
    </row>
    <row r="24" spans="2:12" ht="31.5" customHeight="1" x14ac:dyDescent="0.2">
      <c r="B24" s="45" t="s">
        <v>33</v>
      </c>
      <c r="C24" s="181" t="s">
        <v>22</v>
      </c>
      <c r="D24" s="74" t="s">
        <v>0</v>
      </c>
      <c r="E24" s="169">
        <v>31.4</v>
      </c>
      <c r="F24" s="169">
        <v>31.4</v>
      </c>
      <c r="G24" s="169">
        <v>31.4</v>
      </c>
      <c r="H24" s="145" t="s">
        <v>267</v>
      </c>
      <c r="I24" s="540" t="s">
        <v>1042</v>
      </c>
      <c r="J24" s="552" t="s">
        <v>1051</v>
      </c>
      <c r="K24" s="552" t="s">
        <v>1051</v>
      </c>
      <c r="L24" s="552" t="s">
        <v>1051</v>
      </c>
    </row>
    <row r="25" spans="2:12" ht="31.5" customHeight="1" x14ac:dyDescent="0.2">
      <c r="B25" s="45" t="s">
        <v>34</v>
      </c>
      <c r="C25" s="241" t="s">
        <v>232</v>
      </c>
      <c r="D25" s="72" t="s">
        <v>0</v>
      </c>
      <c r="E25" s="168">
        <v>15.4</v>
      </c>
      <c r="F25" s="168">
        <v>15.4</v>
      </c>
      <c r="G25" s="168">
        <v>10.3</v>
      </c>
      <c r="H25" s="145" t="s">
        <v>267</v>
      </c>
      <c r="I25" s="534" t="s">
        <v>1043</v>
      </c>
      <c r="J25" s="551" t="s">
        <v>777</v>
      </c>
      <c r="K25" s="551" t="s">
        <v>777</v>
      </c>
      <c r="L25" s="551" t="s">
        <v>777</v>
      </c>
    </row>
    <row r="26" spans="2:12" s="12" customFormat="1" ht="45" customHeight="1" x14ac:dyDescent="0.2">
      <c r="B26" s="45" t="s">
        <v>35</v>
      </c>
      <c r="C26" s="29" t="s">
        <v>23</v>
      </c>
      <c r="D26" s="48" t="s">
        <v>0</v>
      </c>
      <c r="E26" s="169">
        <v>15</v>
      </c>
      <c r="F26" s="169">
        <v>15</v>
      </c>
      <c r="G26" s="169">
        <v>15</v>
      </c>
      <c r="H26" s="227"/>
      <c r="I26" s="538" t="s">
        <v>1044</v>
      </c>
      <c r="J26" s="550">
        <v>3</v>
      </c>
      <c r="K26" s="550">
        <v>3</v>
      </c>
      <c r="L26" s="550">
        <v>3</v>
      </c>
    </row>
    <row r="27" spans="2:12" ht="21" customHeight="1" x14ac:dyDescent="0.2">
      <c r="B27" s="696" t="s">
        <v>481</v>
      </c>
      <c r="C27" s="760" t="s">
        <v>609</v>
      </c>
      <c r="D27" s="72" t="s">
        <v>1</v>
      </c>
      <c r="E27" s="168">
        <v>16.3</v>
      </c>
      <c r="F27" s="168">
        <v>0</v>
      </c>
      <c r="G27" s="168">
        <v>0</v>
      </c>
      <c r="H27" s="158" t="s">
        <v>264</v>
      </c>
      <c r="I27" s="739" t="s">
        <v>1045</v>
      </c>
      <c r="J27" s="743">
        <v>1</v>
      </c>
      <c r="K27" s="741"/>
      <c r="L27" s="745"/>
    </row>
    <row r="28" spans="2:12" s="83" customFormat="1" ht="24.75" customHeight="1" x14ac:dyDescent="0.2">
      <c r="B28" s="697"/>
      <c r="C28" s="761"/>
      <c r="D28" s="68" t="s">
        <v>3</v>
      </c>
      <c r="E28" s="168">
        <v>3.5</v>
      </c>
      <c r="F28" s="168">
        <v>0</v>
      </c>
      <c r="G28" s="168">
        <v>0</v>
      </c>
      <c r="H28" s="158"/>
      <c r="I28" s="740"/>
      <c r="J28" s="744"/>
      <c r="K28" s="742"/>
      <c r="L28" s="746"/>
    </row>
    <row r="29" spans="2:12" s="578" customFormat="1" ht="32.25" customHeight="1" x14ac:dyDescent="0.2">
      <c r="B29" s="411" t="s">
        <v>37</v>
      </c>
      <c r="C29" s="783" t="s">
        <v>36</v>
      </c>
      <c r="D29" s="783"/>
      <c r="E29" s="575">
        <f t="shared" ref="E29:G29" si="2">SUM(E30:E32)</f>
        <v>188</v>
      </c>
      <c r="F29" s="575">
        <f t="shared" si="2"/>
        <v>300.5</v>
      </c>
      <c r="G29" s="575">
        <f t="shared" si="2"/>
        <v>186.5</v>
      </c>
      <c r="H29" s="576"/>
      <c r="I29" s="577" t="s">
        <v>1079</v>
      </c>
      <c r="J29" s="453" t="s">
        <v>1080</v>
      </c>
      <c r="K29" s="453" t="s">
        <v>1081</v>
      </c>
      <c r="L29" s="453" t="s">
        <v>1081</v>
      </c>
    </row>
    <row r="30" spans="2:12" ht="38.25" customHeight="1" x14ac:dyDescent="0.2">
      <c r="B30" s="48" t="s">
        <v>38</v>
      </c>
      <c r="C30" s="267" t="s">
        <v>94</v>
      </c>
      <c r="D30" s="68" t="s">
        <v>0</v>
      </c>
      <c r="E30" s="168">
        <v>98</v>
      </c>
      <c r="F30" s="168">
        <v>135.5</v>
      </c>
      <c r="G30" s="168">
        <v>135.5</v>
      </c>
      <c r="H30" s="158" t="s">
        <v>263</v>
      </c>
      <c r="I30" s="539" t="s">
        <v>1052</v>
      </c>
      <c r="J30" s="549" t="s">
        <v>885</v>
      </c>
      <c r="K30" s="549" t="s">
        <v>885</v>
      </c>
      <c r="L30" s="549" t="s">
        <v>885</v>
      </c>
    </row>
    <row r="31" spans="2:12" ht="34.5" customHeight="1" x14ac:dyDescent="0.2">
      <c r="B31" s="45" t="s">
        <v>40</v>
      </c>
      <c r="C31" s="267" t="s">
        <v>39</v>
      </c>
      <c r="D31" s="68" t="s">
        <v>0</v>
      </c>
      <c r="E31" s="168">
        <v>85</v>
      </c>
      <c r="F31" s="168">
        <v>120</v>
      </c>
      <c r="G31" s="168">
        <v>0</v>
      </c>
      <c r="H31" s="158" t="s">
        <v>263</v>
      </c>
      <c r="I31" s="543" t="s">
        <v>1052</v>
      </c>
      <c r="J31" s="546" t="s">
        <v>851</v>
      </c>
      <c r="K31" s="546" t="s">
        <v>851</v>
      </c>
      <c r="L31" s="546" t="s">
        <v>851</v>
      </c>
    </row>
    <row r="32" spans="2:12" s="198" customFormat="1" ht="36" customHeight="1" x14ac:dyDescent="0.2">
      <c r="B32" s="45" t="s">
        <v>41</v>
      </c>
      <c r="C32" s="270" t="s">
        <v>404</v>
      </c>
      <c r="D32" s="68" t="s">
        <v>0</v>
      </c>
      <c r="E32" s="168">
        <v>5</v>
      </c>
      <c r="F32" s="168">
        <v>45</v>
      </c>
      <c r="G32" s="168">
        <v>51</v>
      </c>
      <c r="H32" s="158" t="s">
        <v>263</v>
      </c>
      <c r="I32" s="543" t="s">
        <v>1052</v>
      </c>
      <c r="J32" s="548" t="s">
        <v>763</v>
      </c>
      <c r="K32" s="546" t="s">
        <v>851</v>
      </c>
      <c r="L32" s="546" t="s">
        <v>851</v>
      </c>
    </row>
    <row r="33" spans="1:12" s="485" customFormat="1" ht="31.5" customHeight="1" x14ac:dyDescent="0.2">
      <c r="B33" s="411" t="s">
        <v>42</v>
      </c>
      <c r="C33" s="779" t="s">
        <v>43</v>
      </c>
      <c r="D33" s="780"/>
      <c r="E33" s="463">
        <f t="shared" ref="E33:G33" si="3">SUM(E34:E49)</f>
        <v>1933.8</v>
      </c>
      <c r="F33" s="463">
        <f t="shared" si="3"/>
        <v>2052.6999999999998</v>
      </c>
      <c r="G33" s="463">
        <f t="shared" si="3"/>
        <v>2695.7</v>
      </c>
      <c r="H33" s="464"/>
      <c r="I33" s="579" t="s">
        <v>1089</v>
      </c>
      <c r="J33" s="453" t="s">
        <v>701</v>
      </c>
      <c r="K33" s="453" t="s">
        <v>701</v>
      </c>
      <c r="L33" s="453" t="s">
        <v>701</v>
      </c>
    </row>
    <row r="34" spans="1:12" ht="45" customHeight="1" x14ac:dyDescent="0.2">
      <c r="B34" s="86" t="s">
        <v>44</v>
      </c>
      <c r="C34" s="271" t="s">
        <v>220</v>
      </c>
      <c r="D34" s="68" t="s">
        <v>0</v>
      </c>
      <c r="E34" s="75">
        <v>82.8</v>
      </c>
      <c r="F34" s="75">
        <v>0</v>
      </c>
      <c r="G34" s="75">
        <v>0</v>
      </c>
      <c r="H34" s="145" t="s">
        <v>261</v>
      </c>
      <c r="I34" s="539" t="s">
        <v>1083</v>
      </c>
      <c r="J34" s="545" t="s">
        <v>1084</v>
      </c>
      <c r="K34" s="547"/>
      <c r="L34" s="547"/>
    </row>
    <row r="35" spans="1:12" ht="45" customHeight="1" x14ac:dyDescent="0.2">
      <c r="B35" s="45" t="s">
        <v>45</v>
      </c>
      <c r="C35" s="267" t="s">
        <v>219</v>
      </c>
      <c r="D35" s="68" t="s">
        <v>0</v>
      </c>
      <c r="E35" s="75">
        <v>23</v>
      </c>
      <c r="F35" s="75">
        <v>0</v>
      </c>
      <c r="G35" s="75">
        <v>0</v>
      </c>
      <c r="H35" s="145" t="s">
        <v>261</v>
      </c>
      <c r="I35" s="539" t="s">
        <v>1085</v>
      </c>
      <c r="J35" s="545" t="s">
        <v>1086</v>
      </c>
      <c r="K35" s="547"/>
      <c r="L35" s="547"/>
    </row>
    <row r="36" spans="1:12" ht="45" customHeight="1" x14ac:dyDescent="0.2">
      <c r="B36" s="45" t="s">
        <v>46</v>
      </c>
      <c r="C36" s="270" t="s">
        <v>221</v>
      </c>
      <c r="D36" s="68" t="s">
        <v>0</v>
      </c>
      <c r="E36" s="75">
        <v>40</v>
      </c>
      <c r="F36" s="75">
        <v>50.7</v>
      </c>
      <c r="G36" s="75">
        <v>50.7</v>
      </c>
      <c r="H36" s="138" t="s">
        <v>262</v>
      </c>
      <c r="I36" s="544" t="s">
        <v>1053</v>
      </c>
      <c r="J36" s="553">
        <v>31</v>
      </c>
      <c r="K36" s="553">
        <v>39</v>
      </c>
      <c r="L36" s="553">
        <v>39</v>
      </c>
    </row>
    <row r="37" spans="1:12" s="12" customFormat="1" ht="43.5" customHeight="1" x14ac:dyDescent="0.2">
      <c r="B37" s="45" t="s">
        <v>47</v>
      </c>
      <c r="C37" s="272" t="s">
        <v>610</v>
      </c>
      <c r="D37" s="260" t="s">
        <v>0</v>
      </c>
      <c r="E37" s="63">
        <v>112</v>
      </c>
      <c r="F37" s="63">
        <v>0</v>
      </c>
      <c r="G37" s="63">
        <v>0</v>
      </c>
      <c r="H37" s="143" t="s">
        <v>261</v>
      </c>
      <c r="I37" s="376" t="s">
        <v>1121</v>
      </c>
      <c r="J37" s="546" t="s">
        <v>1087</v>
      </c>
      <c r="K37" s="554"/>
      <c r="L37" s="554"/>
    </row>
    <row r="38" spans="1:12" s="12" customFormat="1" ht="33.75" customHeight="1" x14ac:dyDescent="0.2">
      <c r="B38" s="45" t="s">
        <v>48</v>
      </c>
      <c r="C38" s="40" t="s">
        <v>611</v>
      </c>
      <c r="D38" s="45" t="s">
        <v>0</v>
      </c>
      <c r="E38" s="63">
        <v>160</v>
      </c>
      <c r="F38" s="63">
        <v>0</v>
      </c>
      <c r="G38" s="63">
        <v>0</v>
      </c>
      <c r="H38" s="143" t="s">
        <v>261</v>
      </c>
      <c r="I38" s="376" t="s">
        <v>1122</v>
      </c>
      <c r="J38" s="546" t="s">
        <v>693</v>
      </c>
      <c r="K38" s="554"/>
      <c r="L38" s="554"/>
    </row>
    <row r="39" spans="1:12" s="12" customFormat="1" ht="48.75" customHeight="1" x14ac:dyDescent="0.2">
      <c r="B39" s="45" t="s">
        <v>379</v>
      </c>
      <c r="C39" s="40" t="s">
        <v>664</v>
      </c>
      <c r="D39" s="45" t="s">
        <v>0</v>
      </c>
      <c r="E39" s="63">
        <v>23</v>
      </c>
      <c r="F39" s="63">
        <v>0</v>
      </c>
      <c r="G39" s="63">
        <v>0</v>
      </c>
      <c r="H39" s="143" t="s">
        <v>261</v>
      </c>
      <c r="I39" s="376" t="s">
        <v>1054</v>
      </c>
      <c r="J39" s="546" t="s">
        <v>693</v>
      </c>
      <c r="K39" s="554"/>
      <c r="L39" s="554"/>
    </row>
    <row r="40" spans="1:12" s="12" customFormat="1" ht="20.25" customHeight="1" x14ac:dyDescent="0.2">
      <c r="B40" s="696" t="s">
        <v>482</v>
      </c>
      <c r="C40" s="764" t="s">
        <v>612</v>
      </c>
      <c r="D40" s="45" t="s">
        <v>1</v>
      </c>
      <c r="E40" s="63">
        <v>780</v>
      </c>
      <c r="F40" s="63">
        <v>182</v>
      </c>
      <c r="G40" s="63">
        <v>0</v>
      </c>
      <c r="H40" s="145" t="s">
        <v>261</v>
      </c>
      <c r="I40" s="748" t="s">
        <v>1055</v>
      </c>
      <c r="J40" s="754"/>
      <c r="K40" s="754"/>
      <c r="L40" s="759" t="s">
        <v>698</v>
      </c>
    </row>
    <row r="41" spans="1:12" s="12" customFormat="1" ht="20.25" customHeight="1" x14ac:dyDescent="0.2">
      <c r="B41" s="767"/>
      <c r="C41" s="765"/>
      <c r="D41" s="45" t="s">
        <v>0</v>
      </c>
      <c r="E41" s="63">
        <v>300</v>
      </c>
      <c r="F41" s="63">
        <v>500</v>
      </c>
      <c r="G41" s="63">
        <v>500</v>
      </c>
      <c r="H41" s="145"/>
      <c r="I41" s="749"/>
      <c r="J41" s="756"/>
      <c r="K41" s="756"/>
      <c r="L41" s="759"/>
    </row>
    <row r="42" spans="1:12" s="12" customFormat="1" ht="20.25" customHeight="1" x14ac:dyDescent="0.2">
      <c r="B42" s="767"/>
      <c r="C42" s="765"/>
      <c r="D42" s="45" t="s">
        <v>3</v>
      </c>
      <c r="E42" s="63">
        <v>165</v>
      </c>
      <c r="F42" s="63">
        <v>125</v>
      </c>
      <c r="G42" s="63">
        <v>0</v>
      </c>
      <c r="H42" s="145"/>
      <c r="I42" s="749"/>
      <c r="J42" s="756"/>
      <c r="K42" s="756"/>
      <c r="L42" s="759"/>
    </row>
    <row r="43" spans="1:12" s="12" customFormat="1" ht="20.25" customHeight="1" x14ac:dyDescent="0.2">
      <c r="B43" s="697"/>
      <c r="C43" s="766"/>
      <c r="D43" s="45" t="s">
        <v>355</v>
      </c>
      <c r="E43" s="63">
        <v>50</v>
      </c>
      <c r="F43" s="63">
        <v>50</v>
      </c>
      <c r="G43" s="63">
        <v>0</v>
      </c>
      <c r="H43" s="145"/>
      <c r="I43" s="750"/>
      <c r="J43" s="755"/>
      <c r="K43" s="755"/>
      <c r="L43" s="759"/>
    </row>
    <row r="44" spans="1:12" s="12" customFormat="1" ht="37.5" customHeight="1" x14ac:dyDescent="0.2">
      <c r="B44" s="696" t="s">
        <v>483</v>
      </c>
      <c r="C44" s="762" t="s">
        <v>613</v>
      </c>
      <c r="D44" s="61" t="s">
        <v>0</v>
      </c>
      <c r="E44" s="63">
        <v>14</v>
      </c>
      <c r="F44" s="63">
        <v>150</v>
      </c>
      <c r="G44" s="63">
        <v>300</v>
      </c>
      <c r="H44" s="145" t="s">
        <v>261</v>
      </c>
      <c r="I44" s="748" t="s">
        <v>1055</v>
      </c>
      <c r="J44" s="757"/>
      <c r="K44" s="754"/>
      <c r="L44" s="759" t="s">
        <v>698</v>
      </c>
    </row>
    <row r="45" spans="1:12" s="12" customFormat="1" ht="30.75" customHeight="1" x14ac:dyDescent="0.2">
      <c r="B45" s="697"/>
      <c r="C45" s="763"/>
      <c r="D45" s="61" t="s">
        <v>1</v>
      </c>
      <c r="E45" s="63">
        <v>77</v>
      </c>
      <c r="F45" s="63">
        <v>850</v>
      </c>
      <c r="G45" s="63">
        <v>1700</v>
      </c>
      <c r="H45" s="154"/>
      <c r="I45" s="750"/>
      <c r="J45" s="758"/>
      <c r="K45" s="755"/>
      <c r="L45" s="759"/>
    </row>
    <row r="46" spans="1:12" s="162" customFormat="1" ht="34.5" customHeight="1" x14ac:dyDescent="0.2">
      <c r="A46" s="163"/>
      <c r="B46" s="696" t="s">
        <v>484</v>
      </c>
      <c r="C46" s="760" t="s">
        <v>614</v>
      </c>
      <c r="D46" s="72" t="s">
        <v>1</v>
      </c>
      <c r="E46" s="63">
        <v>35</v>
      </c>
      <c r="F46" s="63">
        <v>70</v>
      </c>
      <c r="G46" s="63">
        <v>70</v>
      </c>
      <c r="H46" s="673" t="s">
        <v>261</v>
      </c>
      <c r="I46" s="732" t="s">
        <v>1056</v>
      </c>
      <c r="J46" s="741"/>
      <c r="K46" s="751"/>
      <c r="L46" s="753" t="s">
        <v>698</v>
      </c>
    </row>
    <row r="47" spans="1:12" s="162" customFormat="1" ht="36" customHeight="1" x14ac:dyDescent="0.2">
      <c r="A47" s="163"/>
      <c r="B47" s="697"/>
      <c r="C47" s="761"/>
      <c r="D47" s="72" t="s">
        <v>3</v>
      </c>
      <c r="E47" s="63">
        <v>3</v>
      </c>
      <c r="F47" s="63">
        <v>6</v>
      </c>
      <c r="G47" s="63">
        <v>6</v>
      </c>
      <c r="H47" s="675"/>
      <c r="I47" s="733"/>
      <c r="J47" s="742"/>
      <c r="K47" s="752"/>
      <c r="L47" s="753"/>
    </row>
    <row r="48" spans="1:12" s="162" customFormat="1" ht="39.75" customHeight="1" x14ac:dyDescent="0.2">
      <c r="A48" s="163"/>
      <c r="B48" s="696" t="s">
        <v>485</v>
      </c>
      <c r="C48" s="760" t="s">
        <v>615</v>
      </c>
      <c r="D48" s="72" t="s">
        <v>1</v>
      </c>
      <c r="E48" s="63">
        <v>64</v>
      </c>
      <c r="F48" s="63">
        <v>64</v>
      </c>
      <c r="G48" s="63">
        <v>64</v>
      </c>
      <c r="H48" s="673" t="s">
        <v>261</v>
      </c>
      <c r="I48" s="732" t="s">
        <v>1057</v>
      </c>
      <c r="J48" s="751"/>
      <c r="K48" s="751"/>
      <c r="L48" s="753" t="s">
        <v>698</v>
      </c>
    </row>
    <row r="49" spans="1:12" s="162" customFormat="1" ht="41.25" customHeight="1" x14ac:dyDescent="0.2">
      <c r="A49" s="163"/>
      <c r="B49" s="697"/>
      <c r="C49" s="761"/>
      <c r="D49" s="72" t="s">
        <v>3</v>
      </c>
      <c r="E49" s="63">
        <v>5</v>
      </c>
      <c r="F49" s="63">
        <v>5</v>
      </c>
      <c r="G49" s="63">
        <v>5</v>
      </c>
      <c r="H49" s="675"/>
      <c r="I49" s="733"/>
      <c r="J49" s="752"/>
      <c r="K49" s="752"/>
      <c r="L49" s="753"/>
    </row>
    <row r="50" spans="1:12" s="460" customFormat="1" ht="56.25" customHeight="1" x14ac:dyDescent="0.2">
      <c r="B50" s="455" t="s">
        <v>486</v>
      </c>
      <c r="C50" s="461" t="s">
        <v>52</v>
      </c>
      <c r="D50" s="462"/>
      <c r="E50" s="463">
        <f t="shared" ref="E50:G50" si="4">SUM(E51:E69)</f>
        <v>30810.100000000002</v>
      </c>
      <c r="F50" s="463">
        <f t="shared" si="4"/>
        <v>31330.6</v>
      </c>
      <c r="G50" s="463">
        <f t="shared" si="4"/>
        <v>31860.799999999999</v>
      </c>
      <c r="H50" s="464"/>
      <c r="I50" s="461" t="s">
        <v>1088</v>
      </c>
      <c r="J50" s="555" t="s">
        <v>693</v>
      </c>
      <c r="K50" s="555" t="s">
        <v>693</v>
      </c>
      <c r="L50" s="555" t="s">
        <v>693</v>
      </c>
    </row>
    <row r="51" spans="1:12" s="32" customFormat="1" ht="20.25" customHeight="1" x14ac:dyDescent="0.2">
      <c r="B51" s="649" t="s">
        <v>487</v>
      </c>
      <c r="C51" s="784" t="s">
        <v>616</v>
      </c>
      <c r="D51" s="28" t="s">
        <v>3</v>
      </c>
      <c r="E51" s="279">
        <v>483.9</v>
      </c>
      <c r="F51" s="279">
        <v>490</v>
      </c>
      <c r="G51" s="279">
        <v>490</v>
      </c>
      <c r="H51" s="786" t="s">
        <v>314</v>
      </c>
      <c r="I51" s="791" t="s">
        <v>854</v>
      </c>
      <c r="J51" s="815" t="s">
        <v>886</v>
      </c>
      <c r="K51" s="815" t="s">
        <v>886</v>
      </c>
      <c r="L51" s="815" t="s">
        <v>886</v>
      </c>
    </row>
    <row r="52" spans="1:12" s="32" customFormat="1" ht="27" customHeight="1" x14ac:dyDescent="0.2">
      <c r="B52" s="649"/>
      <c r="C52" s="784"/>
      <c r="D52" s="28" t="s">
        <v>0</v>
      </c>
      <c r="E52" s="279">
        <v>4183.2</v>
      </c>
      <c r="F52" s="279">
        <v>4500</v>
      </c>
      <c r="G52" s="279">
        <v>4800</v>
      </c>
      <c r="H52" s="787"/>
      <c r="I52" s="791"/>
      <c r="J52" s="815"/>
      <c r="K52" s="815"/>
      <c r="L52" s="815"/>
    </row>
    <row r="53" spans="1:12" s="32" customFormat="1" ht="26.25" customHeight="1" x14ac:dyDescent="0.2">
      <c r="B53" s="649" t="s">
        <v>488</v>
      </c>
      <c r="C53" s="791" t="s">
        <v>400</v>
      </c>
      <c r="D53" s="791" t="s">
        <v>3</v>
      </c>
      <c r="E53" s="694">
        <v>1294.7</v>
      </c>
      <c r="F53" s="694">
        <v>1390</v>
      </c>
      <c r="G53" s="694">
        <v>1490</v>
      </c>
      <c r="H53" s="136" t="s">
        <v>314</v>
      </c>
      <c r="I53" s="29" t="s">
        <v>855</v>
      </c>
      <c r="J53" s="557" t="s">
        <v>887</v>
      </c>
      <c r="K53" s="557" t="s">
        <v>888</v>
      </c>
      <c r="L53" s="557" t="s">
        <v>889</v>
      </c>
    </row>
    <row r="54" spans="1:12" s="32" customFormat="1" ht="30.75" customHeight="1" x14ac:dyDescent="0.2">
      <c r="B54" s="649"/>
      <c r="C54" s="791"/>
      <c r="D54" s="791"/>
      <c r="E54" s="695"/>
      <c r="F54" s="695"/>
      <c r="G54" s="695"/>
      <c r="H54" s="138"/>
      <c r="I54" s="29" t="s">
        <v>856</v>
      </c>
      <c r="J54" s="557" t="s">
        <v>890</v>
      </c>
      <c r="K54" s="557" t="s">
        <v>891</v>
      </c>
      <c r="L54" s="557" t="s">
        <v>892</v>
      </c>
    </row>
    <row r="55" spans="1:12" s="32" customFormat="1" ht="30.75" customHeight="1" x14ac:dyDescent="0.2">
      <c r="B55" s="44" t="s">
        <v>489</v>
      </c>
      <c r="C55" s="46" t="s">
        <v>55</v>
      </c>
      <c r="D55" s="7" t="s">
        <v>0</v>
      </c>
      <c r="E55" s="63">
        <v>110</v>
      </c>
      <c r="F55" s="63">
        <v>110</v>
      </c>
      <c r="G55" s="63">
        <v>110</v>
      </c>
      <c r="H55" s="145" t="s">
        <v>314</v>
      </c>
      <c r="I55" s="8" t="s">
        <v>857</v>
      </c>
      <c r="J55" s="557" t="s">
        <v>893</v>
      </c>
      <c r="K55" s="557" t="s">
        <v>893</v>
      </c>
      <c r="L55" s="557" t="s">
        <v>893</v>
      </c>
    </row>
    <row r="56" spans="1:12" s="32" customFormat="1" ht="30" customHeight="1" x14ac:dyDescent="0.2">
      <c r="B56" s="44" t="s">
        <v>490</v>
      </c>
      <c r="C56" s="46" t="s">
        <v>229</v>
      </c>
      <c r="D56" s="7" t="s">
        <v>0</v>
      </c>
      <c r="E56" s="63">
        <v>292.5</v>
      </c>
      <c r="F56" s="63">
        <v>300</v>
      </c>
      <c r="G56" s="63">
        <v>300</v>
      </c>
      <c r="H56" s="145" t="s">
        <v>314</v>
      </c>
      <c r="I56" s="29" t="s">
        <v>855</v>
      </c>
      <c r="J56" s="557" t="s">
        <v>887</v>
      </c>
      <c r="K56" s="557" t="s">
        <v>888</v>
      </c>
      <c r="L56" s="557" t="s">
        <v>894</v>
      </c>
    </row>
    <row r="57" spans="1:12" s="32" customFormat="1" ht="27" customHeight="1" x14ac:dyDescent="0.2">
      <c r="B57" s="44" t="s">
        <v>491</v>
      </c>
      <c r="C57" s="7" t="s">
        <v>57</v>
      </c>
      <c r="D57" s="27" t="s">
        <v>0</v>
      </c>
      <c r="E57" s="63">
        <v>800</v>
      </c>
      <c r="F57" s="170">
        <v>800</v>
      </c>
      <c r="G57" s="170">
        <v>800</v>
      </c>
      <c r="H57" s="157" t="s">
        <v>314</v>
      </c>
      <c r="I57" s="8" t="s">
        <v>858</v>
      </c>
      <c r="J57" s="558" t="s">
        <v>895</v>
      </c>
      <c r="K57" s="558" t="s">
        <v>895</v>
      </c>
      <c r="L57" s="558" t="s">
        <v>895</v>
      </c>
    </row>
    <row r="58" spans="1:12" s="32" customFormat="1" ht="36" customHeight="1" x14ac:dyDescent="0.2">
      <c r="B58" s="44" t="s">
        <v>492</v>
      </c>
      <c r="C58" s="46" t="s">
        <v>58</v>
      </c>
      <c r="D58" s="65" t="s">
        <v>3</v>
      </c>
      <c r="E58" s="63">
        <v>1755.6</v>
      </c>
      <c r="F58" s="63">
        <v>1850</v>
      </c>
      <c r="G58" s="63">
        <v>1980</v>
      </c>
      <c r="H58" s="145" t="s">
        <v>314</v>
      </c>
      <c r="I58" s="27" t="s">
        <v>896</v>
      </c>
      <c r="J58" s="557" t="s">
        <v>693</v>
      </c>
      <c r="K58" s="557" t="s">
        <v>693</v>
      </c>
      <c r="L58" s="557" t="s">
        <v>693</v>
      </c>
    </row>
    <row r="59" spans="1:12" s="32" customFormat="1" ht="35.25" customHeight="1" x14ac:dyDescent="0.2">
      <c r="B59" s="44" t="s">
        <v>493</v>
      </c>
      <c r="C59" s="178" t="s">
        <v>431</v>
      </c>
      <c r="D59" s="68" t="s">
        <v>3</v>
      </c>
      <c r="E59" s="63">
        <f>8.4+1.1</f>
        <v>9.5</v>
      </c>
      <c r="F59" s="63">
        <v>9.5</v>
      </c>
      <c r="G59" s="63">
        <v>9.5</v>
      </c>
      <c r="H59" s="145" t="s">
        <v>314</v>
      </c>
      <c r="I59" s="8" t="s">
        <v>859</v>
      </c>
      <c r="J59" s="559" t="s">
        <v>748</v>
      </c>
      <c r="K59" s="559" t="s">
        <v>748</v>
      </c>
      <c r="L59" s="559" t="s">
        <v>748</v>
      </c>
    </row>
    <row r="60" spans="1:12" s="32" customFormat="1" ht="55.5" customHeight="1" x14ac:dyDescent="0.2">
      <c r="B60" s="44" t="s">
        <v>494</v>
      </c>
      <c r="C60" s="178" t="s">
        <v>56</v>
      </c>
      <c r="D60" s="61" t="s">
        <v>3</v>
      </c>
      <c r="E60" s="63">
        <v>40.9</v>
      </c>
      <c r="F60" s="63">
        <v>40.9</v>
      </c>
      <c r="G60" s="63">
        <v>40.9</v>
      </c>
      <c r="H60" s="145" t="s">
        <v>314</v>
      </c>
      <c r="I60" s="27" t="s">
        <v>860</v>
      </c>
      <c r="J60" s="559" t="s">
        <v>748</v>
      </c>
      <c r="K60" s="559" t="s">
        <v>748</v>
      </c>
      <c r="L60" s="559" t="s">
        <v>748</v>
      </c>
    </row>
    <row r="61" spans="1:12" s="32" customFormat="1" ht="21.75" customHeight="1" x14ac:dyDescent="0.2">
      <c r="B61" s="696" t="s">
        <v>500</v>
      </c>
      <c r="C61" s="789" t="s">
        <v>370</v>
      </c>
      <c r="D61" s="77" t="s">
        <v>3</v>
      </c>
      <c r="E61" s="63">
        <v>5836.1</v>
      </c>
      <c r="F61" s="63">
        <v>5836.1</v>
      </c>
      <c r="G61" s="63">
        <v>5836.1</v>
      </c>
      <c r="H61" s="136" t="s">
        <v>314</v>
      </c>
      <c r="I61" s="811" t="s">
        <v>897</v>
      </c>
      <c r="J61" s="819" t="s">
        <v>898</v>
      </c>
      <c r="K61" s="819" t="s">
        <v>899</v>
      </c>
      <c r="L61" s="819" t="s">
        <v>899</v>
      </c>
    </row>
    <row r="62" spans="1:12" s="32" customFormat="1" ht="20.25" customHeight="1" x14ac:dyDescent="0.2">
      <c r="B62" s="697"/>
      <c r="C62" s="790"/>
      <c r="D62" s="77" t="s">
        <v>3</v>
      </c>
      <c r="E62" s="63">
        <v>0</v>
      </c>
      <c r="F62" s="63">
        <v>0</v>
      </c>
      <c r="G62" s="63">
        <v>0</v>
      </c>
      <c r="H62" s="138"/>
      <c r="I62" s="812"/>
      <c r="J62" s="819"/>
      <c r="K62" s="819"/>
      <c r="L62" s="819"/>
    </row>
    <row r="63" spans="1:12" s="32" customFormat="1" ht="27.75" customHeight="1" x14ac:dyDescent="0.2">
      <c r="B63" s="44" t="s">
        <v>495</v>
      </c>
      <c r="C63" s="46" t="s">
        <v>371</v>
      </c>
      <c r="D63" s="77" t="s">
        <v>3</v>
      </c>
      <c r="E63" s="63">
        <v>15724</v>
      </c>
      <c r="F63" s="63">
        <v>15724</v>
      </c>
      <c r="G63" s="63">
        <v>15724</v>
      </c>
      <c r="H63" s="145" t="s">
        <v>314</v>
      </c>
      <c r="I63" s="21" t="s">
        <v>861</v>
      </c>
      <c r="J63" s="557" t="s">
        <v>901</v>
      </c>
      <c r="K63" s="557" t="s">
        <v>902</v>
      </c>
      <c r="L63" s="557" t="s">
        <v>903</v>
      </c>
    </row>
    <row r="64" spans="1:12" ht="31.5" customHeight="1" x14ac:dyDescent="0.2">
      <c r="B64" s="44" t="s">
        <v>496</v>
      </c>
      <c r="C64" s="273" t="s">
        <v>18</v>
      </c>
      <c r="D64" s="68" t="s">
        <v>3</v>
      </c>
      <c r="E64" s="75">
        <v>1.1000000000000001</v>
      </c>
      <c r="F64" s="75">
        <v>1.1000000000000001</v>
      </c>
      <c r="G64" s="75">
        <v>1.1000000000000001</v>
      </c>
      <c r="H64" s="145"/>
      <c r="I64" s="168" t="s">
        <v>862</v>
      </c>
      <c r="J64" s="561" t="s">
        <v>1108</v>
      </c>
      <c r="K64" s="561" t="s">
        <v>1108</v>
      </c>
      <c r="L64" s="561" t="s">
        <v>1108</v>
      </c>
    </row>
    <row r="65" spans="2:12" s="4" customFormat="1" ht="40.5" customHeight="1" x14ac:dyDescent="0.2">
      <c r="B65" s="44" t="s">
        <v>497</v>
      </c>
      <c r="C65" s="40" t="s">
        <v>372</v>
      </c>
      <c r="D65" s="201" t="s">
        <v>3</v>
      </c>
      <c r="E65" s="280">
        <v>0</v>
      </c>
      <c r="F65" s="280">
        <v>0</v>
      </c>
      <c r="G65" s="280">
        <v>0</v>
      </c>
      <c r="H65" s="31"/>
      <c r="I65" s="123" t="s">
        <v>904</v>
      </c>
      <c r="J65" s="556" t="s">
        <v>693</v>
      </c>
      <c r="K65" s="556" t="s">
        <v>693</v>
      </c>
      <c r="L65" s="556" t="s">
        <v>693</v>
      </c>
    </row>
    <row r="66" spans="2:12" s="224" customFormat="1" ht="30.75" customHeight="1" x14ac:dyDescent="0.2">
      <c r="B66" s="44" t="s">
        <v>498</v>
      </c>
      <c r="C66" s="274" t="s">
        <v>407</v>
      </c>
      <c r="D66" s="123" t="s">
        <v>1</v>
      </c>
      <c r="E66" s="210">
        <v>28.6</v>
      </c>
      <c r="F66" s="210">
        <v>28.6</v>
      </c>
      <c r="G66" s="210">
        <v>28.6</v>
      </c>
      <c r="H66" s="261"/>
      <c r="I66" s="30" t="s">
        <v>905</v>
      </c>
      <c r="J66" s="556">
        <v>100</v>
      </c>
      <c r="K66" s="556">
        <v>100</v>
      </c>
      <c r="L66" s="556">
        <v>100</v>
      </c>
    </row>
    <row r="67" spans="2:12" s="224" customFormat="1" ht="66.75" customHeight="1" x14ac:dyDescent="0.2">
      <c r="B67" s="44" t="s">
        <v>499</v>
      </c>
      <c r="C67" s="274" t="s">
        <v>406</v>
      </c>
      <c r="D67" s="123" t="s">
        <v>1</v>
      </c>
      <c r="E67" s="210">
        <v>22.9</v>
      </c>
      <c r="F67" s="210">
        <v>22.9</v>
      </c>
      <c r="G67" s="210">
        <v>22.9</v>
      </c>
      <c r="H67" s="261"/>
      <c r="I67" s="30" t="s">
        <v>863</v>
      </c>
      <c r="J67" s="556" t="s">
        <v>684</v>
      </c>
      <c r="K67" s="556" t="s">
        <v>684</v>
      </c>
      <c r="L67" s="556" t="s">
        <v>684</v>
      </c>
    </row>
    <row r="68" spans="2:12" s="33" customFormat="1" ht="24" customHeight="1" x14ac:dyDescent="0.2">
      <c r="B68" s="696" t="s">
        <v>501</v>
      </c>
      <c r="C68" s="772" t="s">
        <v>87</v>
      </c>
      <c r="D68" s="58" t="s">
        <v>3</v>
      </c>
      <c r="E68" s="281">
        <v>162.9</v>
      </c>
      <c r="F68" s="281">
        <v>162.9</v>
      </c>
      <c r="G68" s="281">
        <v>162.9</v>
      </c>
      <c r="H68" s="788" t="s">
        <v>311</v>
      </c>
      <c r="I68" s="800" t="s">
        <v>864</v>
      </c>
      <c r="J68" s="810" t="s">
        <v>906</v>
      </c>
      <c r="K68" s="810" t="s">
        <v>906</v>
      </c>
      <c r="L68" s="810" t="s">
        <v>906</v>
      </c>
    </row>
    <row r="69" spans="2:12" s="33" customFormat="1" ht="39" customHeight="1" x14ac:dyDescent="0.2">
      <c r="B69" s="697"/>
      <c r="C69" s="772"/>
      <c r="D69" s="58" t="s">
        <v>0</v>
      </c>
      <c r="E69" s="281">
        <v>64.2</v>
      </c>
      <c r="F69" s="281">
        <v>64.599999999999994</v>
      </c>
      <c r="G69" s="281">
        <v>64.8</v>
      </c>
      <c r="H69" s="788"/>
      <c r="I69" s="800"/>
      <c r="J69" s="810"/>
      <c r="K69" s="810"/>
      <c r="L69" s="810"/>
    </row>
    <row r="70" spans="2:12" s="459" customFormat="1" ht="55.5" customHeight="1" x14ac:dyDescent="0.2">
      <c r="B70" s="455" t="s">
        <v>502</v>
      </c>
      <c r="C70" s="779" t="s">
        <v>15</v>
      </c>
      <c r="D70" s="780"/>
      <c r="E70" s="456">
        <f>SUM(E71:E77)</f>
        <v>991.6</v>
      </c>
      <c r="F70" s="456">
        <f>SUM(F71:F77)</f>
        <v>1034.5</v>
      </c>
      <c r="G70" s="456">
        <f>SUM(G71:G77)</f>
        <v>1056.5</v>
      </c>
      <c r="H70" s="457"/>
      <c r="I70" s="458" t="s">
        <v>937</v>
      </c>
      <c r="J70" s="560" t="s">
        <v>934</v>
      </c>
      <c r="K70" s="560" t="s">
        <v>935</v>
      </c>
      <c r="L70" s="560" t="s">
        <v>936</v>
      </c>
    </row>
    <row r="71" spans="2:12" s="32" customFormat="1" ht="35.25" customHeight="1" x14ac:dyDescent="0.2">
      <c r="B71" s="44" t="s">
        <v>503</v>
      </c>
      <c r="C71" s="41" t="s">
        <v>63</v>
      </c>
      <c r="D71" s="7" t="s">
        <v>0</v>
      </c>
      <c r="E71" s="63">
        <v>245.5</v>
      </c>
      <c r="F71" s="63">
        <v>247</v>
      </c>
      <c r="G71" s="63">
        <v>247</v>
      </c>
      <c r="H71" s="145" t="s">
        <v>310</v>
      </c>
      <c r="I71" s="27" t="s">
        <v>865</v>
      </c>
      <c r="J71" s="556" t="s">
        <v>1109</v>
      </c>
      <c r="K71" s="556" t="s">
        <v>1109</v>
      </c>
      <c r="L71" s="556" t="s">
        <v>1109</v>
      </c>
    </row>
    <row r="72" spans="2:12" s="32" customFormat="1" ht="35.25" customHeight="1" x14ac:dyDescent="0.2">
      <c r="B72" s="44" t="s">
        <v>504</v>
      </c>
      <c r="C72" s="8" t="s">
        <v>64</v>
      </c>
      <c r="D72" s="66" t="s">
        <v>0</v>
      </c>
      <c r="E72" s="233">
        <v>120</v>
      </c>
      <c r="F72" s="233">
        <v>120</v>
      </c>
      <c r="G72" s="233">
        <v>120</v>
      </c>
      <c r="H72" s="159" t="s">
        <v>313</v>
      </c>
      <c r="I72" s="183" t="s">
        <v>907</v>
      </c>
      <c r="J72" s="558" t="s">
        <v>693</v>
      </c>
      <c r="K72" s="558" t="s">
        <v>693</v>
      </c>
      <c r="L72" s="558" t="s">
        <v>693</v>
      </c>
    </row>
    <row r="73" spans="2:12" s="32" customFormat="1" ht="35.25" customHeight="1" x14ac:dyDescent="0.2">
      <c r="B73" s="44" t="s">
        <v>505</v>
      </c>
      <c r="C73" s="8" t="s">
        <v>65</v>
      </c>
      <c r="D73" s="66" t="s">
        <v>0</v>
      </c>
      <c r="E73" s="233">
        <v>178.5</v>
      </c>
      <c r="F73" s="233">
        <v>178.5</v>
      </c>
      <c r="G73" s="233">
        <v>178.5</v>
      </c>
      <c r="H73" s="159" t="s">
        <v>313</v>
      </c>
      <c r="I73" s="183" t="s">
        <v>907</v>
      </c>
      <c r="J73" s="558" t="s">
        <v>693</v>
      </c>
      <c r="K73" s="558" t="s">
        <v>693</v>
      </c>
      <c r="L73" s="558" t="s">
        <v>693</v>
      </c>
    </row>
    <row r="74" spans="2:12" s="32" customFormat="1" ht="35.25" customHeight="1" x14ac:dyDescent="0.2">
      <c r="B74" s="44" t="s">
        <v>506</v>
      </c>
      <c r="C74" s="27" t="s">
        <v>66</v>
      </c>
      <c r="D74" s="27" t="s">
        <v>0</v>
      </c>
      <c r="E74" s="233">
        <v>40</v>
      </c>
      <c r="F74" s="233">
        <v>40</v>
      </c>
      <c r="G74" s="233">
        <v>40</v>
      </c>
      <c r="H74" s="159" t="s">
        <v>313</v>
      </c>
      <c r="I74" s="27" t="s">
        <v>866</v>
      </c>
      <c r="J74" s="556" t="s">
        <v>908</v>
      </c>
      <c r="K74" s="556" t="s">
        <v>908</v>
      </c>
      <c r="L74" s="556" t="s">
        <v>908</v>
      </c>
    </row>
    <row r="75" spans="2:12" s="32" customFormat="1" ht="35.25" customHeight="1" x14ac:dyDescent="0.2">
      <c r="B75" s="44" t="s">
        <v>507</v>
      </c>
      <c r="C75" s="27" t="s">
        <v>419</v>
      </c>
      <c r="D75" s="27" t="s">
        <v>0</v>
      </c>
      <c r="E75" s="233">
        <v>350.2</v>
      </c>
      <c r="F75" s="233">
        <v>390</v>
      </c>
      <c r="G75" s="233">
        <v>410</v>
      </c>
      <c r="H75" s="159" t="s">
        <v>420</v>
      </c>
      <c r="I75" s="27" t="s">
        <v>909</v>
      </c>
      <c r="J75" s="556" t="s">
        <v>910</v>
      </c>
      <c r="K75" s="556" t="s">
        <v>910</v>
      </c>
      <c r="L75" s="556" t="s">
        <v>910</v>
      </c>
    </row>
    <row r="76" spans="2:12" s="32" customFormat="1" ht="35.25" customHeight="1" x14ac:dyDescent="0.2">
      <c r="B76" s="44" t="s">
        <v>508</v>
      </c>
      <c r="C76" s="21" t="s">
        <v>375</v>
      </c>
      <c r="D76" s="67" t="s">
        <v>1</v>
      </c>
      <c r="E76" s="233">
        <v>15</v>
      </c>
      <c r="F76" s="233">
        <v>15</v>
      </c>
      <c r="G76" s="233">
        <v>15</v>
      </c>
      <c r="H76" s="206" t="s">
        <v>421</v>
      </c>
      <c r="I76" s="177" t="s">
        <v>869</v>
      </c>
      <c r="J76" s="556" t="s">
        <v>1110</v>
      </c>
      <c r="K76" s="556" t="s">
        <v>1110</v>
      </c>
      <c r="L76" s="556" t="s">
        <v>1110</v>
      </c>
    </row>
    <row r="77" spans="2:12" s="32" customFormat="1" ht="47.25" customHeight="1" x14ac:dyDescent="0.2">
      <c r="B77" s="44" t="s">
        <v>509</v>
      </c>
      <c r="C77" s="21" t="s">
        <v>67</v>
      </c>
      <c r="D77" s="67" t="s">
        <v>0</v>
      </c>
      <c r="E77" s="233">
        <v>42.4</v>
      </c>
      <c r="F77" s="233">
        <v>44</v>
      </c>
      <c r="G77" s="233">
        <v>46</v>
      </c>
      <c r="H77" s="159" t="s">
        <v>313</v>
      </c>
      <c r="I77" s="42" t="s">
        <v>868</v>
      </c>
      <c r="J77" s="556" t="s">
        <v>693</v>
      </c>
      <c r="K77" s="556" t="s">
        <v>693</v>
      </c>
      <c r="L77" s="556" t="s">
        <v>693</v>
      </c>
    </row>
    <row r="78" spans="2:12" s="459" customFormat="1" ht="38.25" customHeight="1" x14ac:dyDescent="0.2">
      <c r="B78" s="455" t="s">
        <v>510</v>
      </c>
      <c r="C78" s="779" t="s">
        <v>373</v>
      </c>
      <c r="D78" s="780"/>
      <c r="E78" s="456">
        <f t="shared" ref="E78:G78" si="5">SUM(E79:E94)</f>
        <v>9714.2800000000007</v>
      </c>
      <c r="F78" s="456">
        <f t="shared" si="5"/>
        <v>10246.58</v>
      </c>
      <c r="G78" s="456">
        <f t="shared" si="5"/>
        <v>10406.580000000002</v>
      </c>
      <c r="H78" s="457"/>
      <c r="I78" s="458" t="s">
        <v>939</v>
      </c>
      <c r="J78" s="560" t="s">
        <v>938</v>
      </c>
      <c r="K78" s="560" t="s">
        <v>938</v>
      </c>
      <c r="L78" s="560" t="s">
        <v>938</v>
      </c>
    </row>
    <row r="79" spans="2:12" s="226" customFormat="1" ht="21.75" customHeight="1" x14ac:dyDescent="0.2">
      <c r="B79" s="696" t="s">
        <v>511</v>
      </c>
      <c r="C79" s="760" t="s">
        <v>380</v>
      </c>
      <c r="D79" s="73" t="s">
        <v>0</v>
      </c>
      <c r="E79" s="63">
        <v>4529.8</v>
      </c>
      <c r="F79" s="63">
        <v>4960</v>
      </c>
      <c r="G79" s="63">
        <v>5120</v>
      </c>
      <c r="H79" s="673" t="s">
        <v>311</v>
      </c>
      <c r="I79" s="666" t="s">
        <v>911</v>
      </c>
      <c r="J79" s="820" t="s">
        <v>693</v>
      </c>
      <c r="K79" s="820" t="s">
        <v>693</v>
      </c>
      <c r="L79" s="820" t="s">
        <v>693</v>
      </c>
    </row>
    <row r="80" spans="2:12" s="226" customFormat="1" ht="21.75" customHeight="1" x14ac:dyDescent="0.2">
      <c r="B80" s="767"/>
      <c r="C80" s="785"/>
      <c r="D80" s="73" t="s">
        <v>3</v>
      </c>
      <c r="E80" s="63">
        <v>268.10000000000002</v>
      </c>
      <c r="F80" s="63">
        <v>275</v>
      </c>
      <c r="G80" s="63">
        <v>275</v>
      </c>
      <c r="H80" s="674"/>
      <c r="I80" s="827"/>
      <c r="J80" s="821"/>
      <c r="K80" s="821"/>
      <c r="L80" s="821"/>
    </row>
    <row r="81" spans="2:12" s="226" customFormat="1" ht="21.75" customHeight="1" x14ac:dyDescent="0.2">
      <c r="B81" s="697"/>
      <c r="C81" s="761"/>
      <c r="D81" s="73" t="s">
        <v>4</v>
      </c>
      <c r="E81" s="63">
        <v>1562.2</v>
      </c>
      <c r="F81" s="63">
        <v>1562.2</v>
      </c>
      <c r="G81" s="13">
        <v>1562.2</v>
      </c>
      <c r="H81" s="675"/>
      <c r="I81" s="667"/>
      <c r="J81" s="822"/>
      <c r="K81" s="822"/>
      <c r="L81" s="822"/>
    </row>
    <row r="82" spans="2:12" s="226" customFormat="1" ht="44.25" customHeight="1" x14ac:dyDescent="0.2">
      <c r="B82" s="44" t="s">
        <v>512</v>
      </c>
      <c r="C82" s="38" t="s">
        <v>68</v>
      </c>
      <c r="D82" s="44" t="s">
        <v>0</v>
      </c>
      <c r="E82" s="63">
        <v>900</v>
      </c>
      <c r="F82" s="63">
        <v>900</v>
      </c>
      <c r="G82" s="63">
        <v>900</v>
      </c>
      <c r="H82" s="145" t="s">
        <v>311</v>
      </c>
      <c r="I82" s="42" t="s">
        <v>912</v>
      </c>
      <c r="J82" s="556" t="s">
        <v>908</v>
      </c>
      <c r="K82" s="556" t="s">
        <v>908</v>
      </c>
      <c r="L82" s="556" t="s">
        <v>908</v>
      </c>
    </row>
    <row r="83" spans="2:12" s="205" customFormat="1" ht="30" customHeight="1" x14ac:dyDescent="0.2">
      <c r="B83" s="44" t="s">
        <v>513</v>
      </c>
      <c r="C83" s="176" t="s">
        <v>376</v>
      </c>
      <c r="D83" s="203" t="s">
        <v>0</v>
      </c>
      <c r="E83" s="63">
        <v>138</v>
      </c>
      <c r="F83" s="63">
        <v>138</v>
      </c>
      <c r="G83" s="63">
        <v>138</v>
      </c>
      <c r="H83" s="204" t="s">
        <v>311</v>
      </c>
      <c r="I83" s="72" t="s">
        <v>1123</v>
      </c>
      <c r="J83" s="561" t="s">
        <v>876</v>
      </c>
      <c r="K83" s="561" t="s">
        <v>876</v>
      </c>
      <c r="L83" s="561" t="s">
        <v>876</v>
      </c>
    </row>
    <row r="84" spans="2:12" s="33" customFormat="1" ht="29.25" customHeight="1" x14ac:dyDescent="0.2">
      <c r="B84" s="44" t="s">
        <v>514</v>
      </c>
      <c r="C84" s="38" t="s">
        <v>76</v>
      </c>
      <c r="D84" s="21" t="s">
        <v>1</v>
      </c>
      <c r="E84" s="63">
        <v>182</v>
      </c>
      <c r="F84" s="63">
        <v>182</v>
      </c>
      <c r="G84" s="63">
        <v>182</v>
      </c>
      <c r="H84" s="160" t="s">
        <v>311</v>
      </c>
      <c r="I84" s="38" t="s">
        <v>870</v>
      </c>
      <c r="J84" s="556" t="s">
        <v>913</v>
      </c>
      <c r="K84" s="556" t="s">
        <v>913</v>
      </c>
      <c r="L84" s="556" t="s">
        <v>913</v>
      </c>
    </row>
    <row r="85" spans="2:12" s="226" customFormat="1" ht="21" customHeight="1" x14ac:dyDescent="0.2">
      <c r="B85" s="649" t="s">
        <v>515</v>
      </c>
      <c r="C85" s="784" t="s">
        <v>77</v>
      </c>
      <c r="D85" s="45" t="s">
        <v>3</v>
      </c>
      <c r="E85" s="63">
        <v>80.5</v>
      </c>
      <c r="F85" s="63">
        <v>80.5</v>
      </c>
      <c r="G85" s="63">
        <v>80.5</v>
      </c>
      <c r="H85" s="673" t="s">
        <v>311</v>
      </c>
      <c r="I85" s="828" t="s">
        <v>871</v>
      </c>
      <c r="J85" s="815" t="s">
        <v>914</v>
      </c>
      <c r="K85" s="815" t="s">
        <v>914</v>
      </c>
      <c r="L85" s="815" t="s">
        <v>914</v>
      </c>
    </row>
    <row r="86" spans="2:12" s="226" customFormat="1" ht="21.75" customHeight="1" x14ac:dyDescent="0.2">
      <c r="B86" s="649"/>
      <c r="C86" s="784"/>
      <c r="D86" s="45" t="s">
        <v>0</v>
      </c>
      <c r="E86" s="63">
        <v>126.1</v>
      </c>
      <c r="F86" s="63">
        <v>126.1</v>
      </c>
      <c r="G86" s="63">
        <v>126.1</v>
      </c>
      <c r="H86" s="675"/>
      <c r="I86" s="828"/>
      <c r="J86" s="815"/>
      <c r="K86" s="815"/>
      <c r="L86" s="815"/>
    </row>
    <row r="87" spans="2:12" s="32" customFormat="1" ht="30" customHeight="1" x14ac:dyDescent="0.2">
      <c r="B87" s="44" t="s">
        <v>516</v>
      </c>
      <c r="C87" s="41" t="s">
        <v>78</v>
      </c>
      <c r="D87" s="40" t="s">
        <v>0</v>
      </c>
      <c r="E87" s="63">
        <v>53.3</v>
      </c>
      <c r="F87" s="63">
        <v>50</v>
      </c>
      <c r="G87" s="63">
        <v>50</v>
      </c>
      <c r="H87" s="160" t="s">
        <v>311</v>
      </c>
      <c r="I87" s="399" t="s">
        <v>872</v>
      </c>
      <c r="J87" s="556" t="s">
        <v>728</v>
      </c>
      <c r="K87" s="556" t="s">
        <v>728</v>
      </c>
      <c r="L87" s="556" t="s">
        <v>728</v>
      </c>
    </row>
    <row r="88" spans="2:12" s="32" customFormat="1" ht="30" customHeight="1" x14ac:dyDescent="0.2">
      <c r="B88" s="696" t="s">
        <v>517</v>
      </c>
      <c r="C88" s="795" t="s">
        <v>617</v>
      </c>
      <c r="D88" s="40" t="s">
        <v>0</v>
      </c>
      <c r="E88" s="63">
        <v>6.5</v>
      </c>
      <c r="F88" s="63">
        <v>20</v>
      </c>
      <c r="G88" s="63">
        <v>20</v>
      </c>
      <c r="H88" s="786" t="s">
        <v>311</v>
      </c>
      <c r="I88" s="797" t="s">
        <v>872</v>
      </c>
      <c r="J88" s="823"/>
      <c r="K88" s="823"/>
      <c r="L88" s="832" t="s">
        <v>791</v>
      </c>
    </row>
    <row r="89" spans="2:12" s="32" customFormat="1" ht="39.75" customHeight="1" x14ac:dyDescent="0.2">
      <c r="B89" s="697"/>
      <c r="C89" s="796"/>
      <c r="D89" s="40" t="s">
        <v>1</v>
      </c>
      <c r="E89" s="63">
        <v>35</v>
      </c>
      <c r="F89" s="63">
        <v>120</v>
      </c>
      <c r="G89" s="63">
        <v>120</v>
      </c>
      <c r="H89" s="787"/>
      <c r="I89" s="798"/>
      <c r="J89" s="824"/>
      <c r="K89" s="824"/>
      <c r="L89" s="833"/>
    </row>
    <row r="90" spans="2:12" s="32" customFormat="1" ht="57" customHeight="1" x14ac:dyDescent="0.2">
      <c r="B90" s="44" t="s">
        <v>518</v>
      </c>
      <c r="C90" s="41" t="s">
        <v>79</v>
      </c>
      <c r="D90" s="41" t="s">
        <v>3</v>
      </c>
      <c r="E90" s="282">
        <v>1587.2</v>
      </c>
      <c r="F90" s="282">
        <v>1587.2</v>
      </c>
      <c r="G90" s="282">
        <v>1587.2</v>
      </c>
      <c r="H90" s="160" t="s">
        <v>311</v>
      </c>
      <c r="I90" s="66" t="s">
        <v>873</v>
      </c>
      <c r="J90" s="556" t="s">
        <v>915</v>
      </c>
      <c r="K90" s="556" t="s">
        <v>917</v>
      </c>
      <c r="L90" s="556" t="s">
        <v>916</v>
      </c>
    </row>
    <row r="91" spans="2:12" s="32" customFormat="1" ht="29.25" customHeight="1" x14ac:dyDescent="0.2">
      <c r="B91" s="44" t="s">
        <v>519</v>
      </c>
      <c r="C91" s="41" t="s">
        <v>80</v>
      </c>
      <c r="D91" s="64" t="s">
        <v>3</v>
      </c>
      <c r="E91" s="63">
        <v>131.6</v>
      </c>
      <c r="F91" s="63">
        <v>131.6</v>
      </c>
      <c r="G91" s="63">
        <v>131.6</v>
      </c>
      <c r="H91" s="145" t="s">
        <v>312</v>
      </c>
      <c r="I91" s="27" t="s">
        <v>918</v>
      </c>
      <c r="J91" s="556" t="s">
        <v>919</v>
      </c>
      <c r="K91" s="556" t="s">
        <v>919</v>
      </c>
      <c r="L91" s="556" t="s">
        <v>919</v>
      </c>
    </row>
    <row r="92" spans="2:12" s="32" customFormat="1" ht="30.75" customHeight="1" x14ac:dyDescent="0.2">
      <c r="B92" s="44" t="s">
        <v>520</v>
      </c>
      <c r="C92" s="41" t="s">
        <v>351</v>
      </c>
      <c r="D92" s="40" t="s">
        <v>3</v>
      </c>
      <c r="E92" s="63">
        <v>24.4</v>
      </c>
      <c r="F92" s="63">
        <v>24.4</v>
      </c>
      <c r="G92" s="63">
        <v>24.4</v>
      </c>
      <c r="H92" s="145"/>
      <c r="I92" s="27" t="s">
        <v>874</v>
      </c>
      <c r="J92" s="556" t="s">
        <v>693</v>
      </c>
      <c r="K92" s="556" t="s">
        <v>693</v>
      </c>
      <c r="L92" s="556" t="s">
        <v>693</v>
      </c>
    </row>
    <row r="93" spans="2:12" s="211" customFormat="1" ht="30" customHeight="1" x14ac:dyDescent="0.2">
      <c r="B93" s="44" t="s">
        <v>521</v>
      </c>
      <c r="C93" s="275" t="s">
        <v>374</v>
      </c>
      <c r="D93" s="194" t="s">
        <v>1</v>
      </c>
      <c r="E93" s="210">
        <v>36.78</v>
      </c>
      <c r="F93" s="210">
        <v>36.78</v>
      </c>
      <c r="G93" s="210">
        <v>36.78</v>
      </c>
      <c r="H93" s="202"/>
      <c r="I93" s="72" t="s">
        <v>875</v>
      </c>
      <c r="J93" s="563" t="s">
        <v>684</v>
      </c>
      <c r="K93" s="563" t="s">
        <v>684</v>
      </c>
      <c r="L93" s="563" t="s">
        <v>684</v>
      </c>
    </row>
    <row r="94" spans="2:12" s="226" customFormat="1" ht="27" customHeight="1" x14ac:dyDescent="0.2">
      <c r="B94" s="44" t="s">
        <v>522</v>
      </c>
      <c r="C94" s="183" t="s">
        <v>920</v>
      </c>
      <c r="D94" s="194" t="s">
        <v>3</v>
      </c>
      <c r="E94" s="210">
        <v>52.8</v>
      </c>
      <c r="F94" s="210">
        <v>52.8</v>
      </c>
      <c r="G94" s="210">
        <v>52.8</v>
      </c>
      <c r="H94" s="202" t="s">
        <v>314</v>
      </c>
      <c r="I94" s="72" t="s">
        <v>921</v>
      </c>
      <c r="J94" s="561" t="s">
        <v>693</v>
      </c>
      <c r="K94" s="561" t="s">
        <v>693</v>
      </c>
      <c r="L94" s="561" t="s">
        <v>693</v>
      </c>
    </row>
    <row r="95" spans="2:12" s="467" customFormat="1" ht="43.5" customHeight="1" x14ac:dyDescent="0.2">
      <c r="B95" s="455" t="s">
        <v>523</v>
      </c>
      <c r="C95" s="461" t="s">
        <v>315</v>
      </c>
      <c r="D95" s="462"/>
      <c r="E95" s="465">
        <f>SUM(E96:E102)</f>
        <v>1624.7</v>
      </c>
      <c r="F95" s="465">
        <f>SUM(F96:F102)</f>
        <v>1630.6</v>
      </c>
      <c r="G95" s="465">
        <f>SUM(G96:G102)</f>
        <v>1630.6</v>
      </c>
      <c r="H95" s="466"/>
      <c r="I95" s="461" t="s">
        <v>1124</v>
      </c>
      <c r="J95" s="560" t="s">
        <v>938</v>
      </c>
      <c r="K95" s="560" t="s">
        <v>938</v>
      </c>
      <c r="L95" s="560" t="s">
        <v>938</v>
      </c>
    </row>
    <row r="96" spans="2:12" s="33" customFormat="1" ht="21.75" customHeight="1" x14ac:dyDescent="0.2">
      <c r="B96" s="806" t="s">
        <v>524</v>
      </c>
      <c r="C96" s="730" t="s">
        <v>82</v>
      </c>
      <c r="D96" s="21" t="s">
        <v>3</v>
      </c>
      <c r="E96" s="63">
        <v>27</v>
      </c>
      <c r="F96" s="63">
        <v>27</v>
      </c>
      <c r="G96" s="63">
        <v>27</v>
      </c>
      <c r="H96" s="145" t="s">
        <v>306</v>
      </c>
      <c r="I96" s="730" t="s">
        <v>877</v>
      </c>
      <c r="J96" s="823" t="s">
        <v>763</v>
      </c>
      <c r="K96" s="823" t="s">
        <v>763</v>
      </c>
      <c r="L96" s="823" t="s">
        <v>763</v>
      </c>
    </row>
    <row r="97" spans="2:12" s="33" customFormat="1" ht="19.5" customHeight="1" x14ac:dyDescent="0.2">
      <c r="B97" s="807"/>
      <c r="C97" s="731"/>
      <c r="D97" s="21" t="s">
        <v>1</v>
      </c>
      <c r="E97" s="63">
        <v>49.7</v>
      </c>
      <c r="F97" s="63">
        <v>49.7</v>
      </c>
      <c r="G97" s="63">
        <v>49.7</v>
      </c>
      <c r="H97" s="136"/>
      <c r="I97" s="731"/>
      <c r="J97" s="824"/>
      <c r="K97" s="824"/>
      <c r="L97" s="824"/>
    </row>
    <row r="98" spans="2:12" s="33" customFormat="1" ht="19.5" customHeight="1" x14ac:dyDescent="0.2">
      <c r="B98" s="696" t="s">
        <v>525</v>
      </c>
      <c r="C98" s="804" t="s">
        <v>85</v>
      </c>
      <c r="D98" s="21" t="s">
        <v>354</v>
      </c>
      <c r="E98" s="63">
        <v>100</v>
      </c>
      <c r="F98" s="63">
        <v>105</v>
      </c>
      <c r="G98" s="63">
        <v>105</v>
      </c>
      <c r="H98" s="136"/>
      <c r="I98" s="730" t="s">
        <v>878</v>
      </c>
      <c r="J98" s="823" t="s">
        <v>881</v>
      </c>
      <c r="K98" s="823" t="s">
        <v>881</v>
      </c>
      <c r="L98" s="823" t="s">
        <v>881</v>
      </c>
    </row>
    <row r="99" spans="2:12" s="33" customFormat="1" ht="22.5" customHeight="1" x14ac:dyDescent="0.2">
      <c r="B99" s="697"/>
      <c r="C99" s="805"/>
      <c r="D99" s="21" t="s">
        <v>0</v>
      </c>
      <c r="E99" s="63">
        <v>37.1</v>
      </c>
      <c r="F99" s="63">
        <v>38</v>
      </c>
      <c r="G99" s="63">
        <v>38</v>
      </c>
      <c r="H99" s="138" t="s">
        <v>307</v>
      </c>
      <c r="I99" s="799"/>
      <c r="J99" s="825"/>
      <c r="K99" s="825"/>
      <c r="L99" s="825"/>
    </row>
    <row r="100" spans="2:12" s="33" customFormat="1" ht="20.25" customHeight="1" x14ac:dyDescent="0.2">
      <c r="B100" s="696" t="s">
        <v>526</v>
      </c>
      <c r="C100" s="730" t="s">
        <v>86</v>
      </c>
      <c r="D100" s="21" t="s">
        <v>0</v>
      </c>
      <c r="E100" s="63">
        <v>258.3</v>
      </c>
      <c r="F100" s="63">
        <v>258.3</v>
      </c>
      <c r="G100" s="63">
        <v>258.3</v>
      </c>
      <c r="H100" s="136"/>
      <c r="I100" s="730" t="s">
        <v>879</v>
      </c>
      <c r="J100" s="823" t="s">
        <v>922</v>
      </c>
      <c r="K100" s="823" t="s">
        <v>922</v>
      </c>
      <c r="L100" s="823" t="s">
        <v>922</v>
      </c>
    </row>
    <row r="101" spans="2:12" s="224" customFormat="1" ht="20.25" customHeight="1" x14ac:dyDescent="0.2">
      <c r="B101" s="697"/>
      <c r="C101" s="808"/>
      <c r="D101" s="30" t="s">
        <v>3</v>
      </c>
      <c r="E101" s="63">
        <v>185.6</v>
      </c>
      <c r="F101" s="63">
        <v>185.6</v>
      </c>
      <c r="G101" s="63">
        <v>185.6</v>
      </c>
      <c r="H101" s="144"/>
      <c r="I101" s="731"/>
      <c r="J101" s="826"/>
      <c r="K101" s="826"/>
      <c r="L101" s="826"/>
    </row>
    <row r="102" spans="2:12" s="33" customFormat="1" ht="78" customHeight="1" x14ac:dyDescent="0.2">
      <c r="B102" s="126" t="s">
        <v>527</v>
      </c>
      <c r="C102" s="27" t="s">
        <v>89</v>
      </c>
      <c r="D102" s="27" t="s">
        <v>3</v>
      </c>
      <c r="E102" s="282">
        <v>967</v>
      </c>
      <c r="F102" s="282">
        <v>967</v>
      </c>
      <c r="G102" s="282">
        <v>967</v>
      </c>
      <c r="H102" s="160" t="s">
        <v>309</v>
      </c>
      <c r="I102" s="27" t="s">
        <v>880</v>
      </c>
      <c r="J102" s="556" t="s">
        <v>923</v>
      </c>
      <c r="K102" s="556" t="s">
        <v>923</v>
      </c>
      <c r="L102" s="556" t="s">
        <v>923</v>
      </c>
    </row>
    <row r="103" spans="2:12" s="467" customFormat="1" ht="45" customHeight="1" x14ac:dyDescent="0.2">
      <c r="B103" s="455" t="s">
        <v>528</v>
      </c>
      <c r="C103" s="461" t="s">
        <v>424</v>
      </c>
      <c r="D103" s="462"/>
      <c r="E103" s="465">
        <f>SUM(E104:E114)</f>
        <v>2233.9</v>
      </c>
      <c r="F103" s="465">
        <f>SUM(F104:F114)</f>
        <v>2013</v>
      </c>
      <c r="G103" s="465">
        <f>SUM(G104:G114)</f>
        <v>1910</v>
      </c>
      <c r="H103" s="466"/>
      <c r="I103" s="461" t="s">
        <v>1017</v>
      </c>
      <c r="J103" s="555" t="s">
        <v>1018</v>
      </c>
      <c r="K103" s="555" t="s">
        <v>1096</v>
      </c>
      <c r="L103" s="555" t="s">
        <v>1097</v>
      </c>
    </row>
    <row r="104" spans="2:12" s="33" customFormat="1" ht="33.75" customHeight="1" x14ac:dyDescent="0.2">
      <c r="B104" s="44" t="s">
        <v>529</v>
      </c>
      <c r="C104" s="37" t="s">
        <v>422</v>
      </c>
      <c r="D104" s="21" t="s">
        <v>0</v>
      </c>
      <c r="E104" s="63">
        <v>50</v>
      </c>
      <c r="F104" s="63">
        <v>50</v>
      </c>
      <c r="G104" s="63">
        <v>50</v>
      </c>
      <c r="H104" s="138" t="s">
        <v>311</v>
      </c>
      <c r="I104" s="37" t="s">
        <v>924</v>
      </c>
      <c r="J104" s="562" t="s">
        <v>925</v>
      </c>
      <c r="K104" s="562" t="s">
        <v>925</v>
      </c>
      <c r="L104" s="562" t="s">
        <v>925</v>
      </c>
    </row>
    <row r="105" spans="2:12" s="1" customFormat="1" ht="33" customHeight="1" x14ac:dyDescent="0.2">
      <c r="B105" s="122" t="s">
        <v>530</v>
      </c>
      <c r="C105" s="40" t="s">
        <v>665</v>
      </c>
      <c r="D105" s="57" t="s">
        <v>0</v>
      </c>
      <c r="E105" s="131">
        <v>12</v>
      </c>
      <c r="F105" s="131">
        <v>12</v>
      </c>
      <c r="G105" s="131">
        <v>12</v>
      </c>
      <c r="H105" s="191" t="s">
        <v>327</v>
      </c>
      <c r="I105" s="56" t="s">
        <v>882</v>
      </c>
      <c r="J105" s="556" t="s">
        <v>728</v>
      </c>
      <c r="K105" s="556" t="s">
        <v>728</v>
      </c>
      <c r="L105" s="556" t="s">
        <v>728</v>
      </c>
    </row>
    <row r="106" spans="2:12" s="1" customFormat="1" ht="29.25" customHeight="1" x14ac:dyDescent="0.2">
      <c r="B106" s="57" t="s">
        <v>531</v>
      </c>
      <c r="C106" s="40" t="s">
        <v>651</v>
      </c>
      <c r="D106" s="57" t="s">
        <v>0</v>
      </c>
      <c r="E106" s="131">
        <v>10</v>
      </c>
      <c r="F106" s="131">
        <v>10</v>
      </c>
      <c r="G106" s="131">
        <v>10</v>
      </c>
      <c r="H106" s="191" t="s">
        <v>426</v>
      </c>
      <c r="I106" s="56" t="s">
        <v>926</v>
      </c>
      <c r="J106" s="556" t="s">
        <v>1015</v>
      </c>
      <c r="K106" s="556" t="s">
        <v>1015</v>
      </c>
      <c r="L106" s="556" t="s">
        <v>1015</v>
      </c>
    </row>
    <row r="107" spans="2:12" s="1" customFormat="1" ht="18" customHeight="1" x14ac:dyDescent="0.2">
      <c r="B107" s="773" t="s">
        <v>532</v>
      </c>
      <c r="C107" s="772" t="s">
        <v>115</v>
      </c>
      <c r="D107" s="56" t="s">
        <v>0</v>
      </c>
      <c r="E107" s="131">
        <v>107.7</v>
      </c>
      <c r="F107" s="131">
        <v>117</v>
      </c>
      <c r="G107" s="131">
        <v>120</v>
      </c>
      <c r="H107" s="191" t="s">
        <v>329</v>
      </c>
      <c r="I107" s="800" t="s">
        <v>883</v>
      </c>
      <c r="J107" s="810" t="s">
        <v>943</v>
      </c>
      <c r="K107" s="810" t="s">
        <v>943</v>
      </c>
      <c r="L107" s="810" t="s">
        <v>943</v>
      </c>
    </row>
    <row r="108" spans="2:12" s="1" customFormat="1" ht="18.75" customHeight="1" x14ac:dyDescent="0.2">
      <c r="B108" s="773"/>
      <c r="C108" s="772"/>
      <c r="D108" s="56" t="s">
        <v>3</v>
      </c>
      <c r="E108" s="131">
        <v>1586.7</v>
      </c>
      <c r="F108" s="131">
        <v>1586.7</v>
      </c>
      <c r="G108" s="131">
        <v>1586.7</v>
      </c>
      <c r="H108" s="774" t="s">
        <v>331</v>
      </c>
      <c r="I108" s="800"/>
      <c r="J108" s="810"/>
      <c r="K108" s="810"/>
      <c r="L108" s="810"/>
    </row>
    <row r="109" spans="2:12" s="1" customFormat="1" ht="18.75" customHeight="1" x14ac:dyDescent="0.2">
      <c r="B109" s="773"/>
      <c r="C109" s="772"/>
      <c r="D109" s="56" t="s">
        <v>4</v>
      </c>
      <c r="E109" s="131">
        <v>2</v>
      </c>
      <c r="F109" s="131">
        <v>2</v>
      </c>
      <c r="G109" s="131">
        <v>2</v>
      </c>
      <c r="H109" s="775"/>
      <c r="I109" s="800"/>
      <c r="J109" s="810"/>
      <c r="K109" s="810"/>
      <c r="L109" s="810"/>
    </row>
    <row r="110" spans="2:12" s="1" customFormat="1" ht="27" customHeight="1" x14ac:dyDescent="0.2">
      <c r="B110" s="770" t="s">
        <v>533</v>
      </c>
      <c r="C110" s="770" t="s">
        <v>425</v>
      </c>
      <c r="D110" s="57" t="s">
        <v>3</v>
      </c>
      <c r="E110" s="132">
        <v>49.3</v>
      </c>
      <c r="F110" s="132">
        <v>49.3</v>
      </c>
      <c r="G110" s="132">
        <v>49.3</v>
      </c>
      <c r="H110" s="673" t="s">
        <v>328</v>
      </c>
      <c r="I110" s="817" t="s">
        <v>884</v>
      </c>
      <c r="J110" s="813" t="s">
        <v>693</v>
      </c>
      <c r="K110" s="813" t="s">
        <v>693</v>
      </c>
      <c r="L110" s="813" t="s">
        <v>693</v>
      </c>
    </row>
    <row r="111" spans="2:12" s="1" customFormat="1" ht="21.75" customHeight="1" x14ac:dyDescent="0.2">
      <c r="B111" s="771"/>
      <c r="C111" s="771"/>
      <c r="D111" s="58" t="s">
        <v>0</v>
      </c>
      <c r="E111" s="132">
        <v>69.2</v>
      </c>
      <c r="F111" s="132">
        <v>50</v>
      </c>
      <c r="G111" s="132">
        <v>50</v>
      </c>
      <c r="H111" s="675"/>
      <c r="I111" s="818"/>
      <c r="J111" s="814"/>
      <c r="K111" s="814"/>
      <c r="L111" s="814"/>
    </row>
    <row r="112" spans="2:12" s="1" customFormat="1" ht="30.75" customHeight="1" x14ac:dyDescent="0.2">
      <c r="B112" s="57" t="s">
        <v>534</v>
      </c>
      <c r="C112" s="57" t="s">
        <v>116</v>
      </c>
      <c r="D112" s="57" t="s">
        <v>3</v>
      </c>
      <c r="E112" s="132">
        <v>30</v>
      </c>
      <c r="F112" s="132">
        <v>30</v>
      </c>
      <c r="G112" s="132">
        <v>30</v>
      </c>
      <c r="H112" s="145" t="s">
        <v>330</v>
      </c>
      <c r="I112" s="56" t="s">
        <v>942</v>
      </c>
      <c r="J112" s="564" t="s">
        <v>693</v>
      </c>
      <c r="K112" s="564" t="s">
        <v>693</v>
      </c>
      <c r="L112" s="564" t="s">
        <v>693</v>
      </c>
    </row>
    <row r="113" spans="2:12" s="1" customFormat="1" ht="37.5" customHeight="1" x14ac:dyDescent="0.2">
      <c r="B113" s="57" t="s">
        <v>535</v>
      </c>
      <c r="C113" s="57" t="s">
        <v>427</v>
      </c>
      <c r="D113" s="57" t="s">
        <v>1</v>
      </c>
      <c r="E113" s="132">
        <v>140</v>
      </c>
      <c r="F113" s="132">
        <v>60</v>
      </c>
      <c r="G113" s="132">
        <v>0</v>
      </c>
      <c r="H113" s="768" t="s">
        <v>649</v>
      </c>
      <c r="I113" s="56" t="s">
        <v>900</v>
      </c>
      <c r="J113" s="564"/>
      <c r="K113" s="564" t="s">
        <v>686</v>
      </c>
      <c r="L113" s="564"/>
    </row>
    <row r="114" spans="2:12" s="1" customFormat="1" ht="43.5" customHeight="1" x14ac:dyDescent="0.2">
      <c r="B114" s="57" t="s">
        <v>536</v>
      </c>
      <c r="C114" s="57" t="s">
        <v>382</v>
      </c>
      <c r="D114" s="57" t="s">
        <v>1</v>
      </c>
      <c r="E114" s="132">
        <v>177</v>
      </c>
      <c r="F114" s="132">
        <v>46</v>
      </c>
      <c r="G114" s="132">
        <v>0</v>
      </c>
      <c r="H114" s="769"/>
      <c r="I114" s="56" t="s">
        <v>900</v>
      </c>
      <c r="J114" s="564"/>
      <c r="K114" s="564" t="s">
        <v>885</v>
      </c>
      <c r="L114" s="564"/>
    </row>
    <row r="115" spans="2:12" s="459" customFormat="1" ht="66.75" customHeight="1" x14ac:dyDescent="0.2">
      <c r="B115" s="455" t="s">
        <v>537</v>
      </c>
      <c r="C115" s="461" t="s">
        <v>96</v>
      </c>
      <c r="D115" s="468"/>
      <c r="E115" s="463">
        <f t="shared" ref="E115:G115" si="6">SUM(E116:E130)</f>
        <v>1253.2</v>
      </c>
      <c r="F115" s="463">
        <f t="shared" si="6"/>
        <v>1778</v>
      </c>
      <c r="G115" s="463">
        <f t="shared" si="6"/>
        <v>1689</v>
      </c>
      <c r="H115" s="469"/>
      <c r="I115" s="461" t="s">
        <v>1125</v>
      </c>
      <c r="J115" s="555" t="s">
        <v>686</v>
      </c>
      <c r="K115" s="555" t="s">
        <v>1111</v>
      </c>
      <c r="L115" s="555" t="s">
        <v>1111</v>
      </c>
    </row>
    <row r="116" spans="2:12" s="32" customFormat="1" ht="33.75" customHeight="1" x14ac:dyDescent="0.2">
      <c r="B116" s="86" t="s">
        <v>538</v>
      </c>
      <c r="C116" s="38" t="s">
        <v>209</v>
      </c>
      <c r="D116" s="38" t="s">
        <v>0</v>
      </c>
      <c r="E116" s="63">
        <v>150</v>
      </c>
      <c r="F116" s="63">
        <v>150</v>
      </c>
      <c r="G116" s="63">
        <v>150</v>
      </c>
      <c r="H116" s="145" t="s">
        <v>302</v>
      </c>
      <c r="I116" s="38" t="s">
        <v>927</v>
      </c>
      <c r="J116" s="561" t="s">
        <v>885</v>
      </c>
      <c r="K116" s="561" t="s">
        <v>885</v>
      </c>
      <c r="L116" s="561" t="s">
        <v>885</v>
      </c>
    </row>
    <row r="117" spans="2:12" s="32" customFormat="1" ht="29.25" customHeight="1" x14ac:dyDescent="0.2">
      <c r="B117" s="696" t="s">
        <v>539</v>
      </c>
      <c r="C117" s="681" t="s">
        <v>618</v>
      </c>
      <c r="D117" s="38" t="s">
        <v>0</v>
      </c>
      <c r="E117" s="63">
        <v>45</v>
      </c>
      <c r="F117" s="63">
        <v>45</v>
      </c>
      <c r="G117" s="63">
        <v>45</v>
      </c>
      <c r="H117" s="145" t="s">
        <v>302</v>
      </c>
      <c r="I117" s="681" t="s">
        <v>928</v>
      </c>
      <c r="J117" s="815"/>
      <c r="K117" s="815"/>
      <c r="L117" s="829" t="s">
        <v>940</v>
      </c>
    </row>
    <row r="118" spans="2:12" s="32" customFormat="1" ht="37.5" customHeight="1" x14ac:dyDescent="0.2">
      <c r="B118" s="697"/>
      <c r="C118" s="681"/>
      <c r="D118" s="38" t="s">
        <v>1</v>
      </c>
      <c r="E118" s="63">
        <v>255</v>
      </c>
      <c r="F118" s="63">
        <v>255</v>
      </c>
      <c r="G118" s="63">
        <v>255</v>
      </c>
      <c r="H118" s="145"/>
      <c r="I118" s="681"/>
      <c r="J118" s="815"/>
      <c r="K118" s="815"/>
      <c r="L118" s="829"/>
    </row>
    <row r="119" spans="2:12" s="32" customFormat="1" ht="45.75" customHeight="1" x14ac:dyDescent="0.2">
      <c r="B119" s="126" t="s">
        <v>540</v>
      </c>
      <c r="C119" s="38" t="s">
        <v>88</v>
      </c>
      <c r="D119" s="38" t="s">
        <v>0</v>
      </c>
      <c r="E119" s="63">
        <v>200</v>
      </c>
      <c r="F119" s="63">
        <v>200</v>
      </c>
      <c r="G119" s="63">
        <v>200</v>
      </c>
      <c r="H119" s="145" t="s">
        <v>303</v>
      </c>
      <c r="I119" s="38" t="s">
        <v>929</v>
      </c>
      <c r="J119" s="556" t="s">
        <v>693</v>
      </c>
      <c r="K119" s="556" t="s">
        <v>693</v>
      </c>
      <c r="L119" s="556" t="s">
        <v>693</v>
      </c>
    </row>
    <row r="120" spans="2:12" s="32" customFormat="1" ht="27" customHeight="1" x14ac:dyDescent="0.2">
      <c r="B120" s="126" t="s">
        <v>541</v>
      </c>
      <c r="C120" s="38" t="s">
        <v>619</v>
      </c>
      <c r="D120" s="38" t="s">
        <v>0</v>
      </c>
      <c r="E120" s="63">
        <v>25</v>
      </c>
      <c r="F120" s="63">
        <v>25</v>
      </c>
      <c r="G120" s="63">
        <v>25</v>
      </c>
      <c r="H120" s="145" t="s">
        <v>302</v>
      </c>
      <c r="I120" s="38" t="s">
        <v>930</v>
      </c>
      <c r="J120" s="556" t="s">
        <v>693</v>
      </c>
      <c r="K120" s="556" t="s">
        <v>693</v>
      </c>
      <c r="L120" s="556" t="s">
        <v>693</v>
      </c>
    </row>
    <row r="121" spans="2:12" s="32" customFormat="1" ht="31.5" customHeight="1" x14ac:dyDescent="0.2">
      <c r="B121" s="126" t="s">
        <v>542</v>
      </c>
      <c r="C121" s="38" t="s">
        <v>90</v>
      </c>
      <c r="D121" s="38" t="s">
        <v>0</v>
      </c>
      <c r="E121" s="63">
        <v>150</v>
      </c>
      <c r="F121" s="63">
        <v>150</v>
      </c>
      <c r="G121" s="63">
        <v>150</v>
      </c>
      <c r="H121" s="145" t="s">
        <v>304</v>
      </c>
      <c r="I121" s="38" t="s">
        <v>1098</v>
      </c>
      <c r="J121" s="556" t="s">
        <v>851</v>
      </c>
      <c r="K121" s="556" t="s">
        <v>851</v>
      </c>
      <c r="L121" s="556" t="s">
        <v>851</v>
      </c>
    </row>
    <row r="122" spans="2:12" s="32" customFormat="1" ht="31.5" customHeight="1" x14ac:dyDescent="0.2">
      <c r="B122" s="126" t="s">
        <v>543</v>
      </c>
      <c r="C122" s="41" t="s">
        <v>95</v>
      </c>
      <c r="D122" s="21" t="s">
        <v>3</v>
      </c>
      <c r="E122" s="63">
        <v>53.2</v>
      </c>
      <c r="F122" s="63">
        <v>59</v>
      </c>
      <c r="G122" s="63">
        <v>59</v>
      </c>
      <c r="H122" s="145" t="s">
        <v>305</v>
      </c>
      <c r="I122" s="27" t="s">
        <v>931</v>
      </c>
      <c r="J122" s="556" t="s">
        <v>985</v>
      </c>
      <c r="K122" s="556" t="s">
        <v>985</v>
      </c>
      <c r="L122" s="556" t="s">
        <v>985</v>
      </c>
    </row>
    <row r="123" spans="2:12" s="32" customFormat="1" ht="36" customHeight="1" x14ac:dyDescent="0.2">
      <c r="B123" s="696" t="s">
        <v>544</v>
      </c>
      <c r="C123" s="784" t="s">
        <v>620</v>
      </c>
      <c r="D123" s="21" t="s">
        <v>0</v>
      </c>
      <c r="E123" s="63">
        <v>30</v>
      </c>
      <c r="F123" s="63">
        <v>45</v>
      </c>
      <c r="G123" s="63">
        <v>30</v>
      </c>
      <c r="H123" s="792" t="s">
        <v>308</v>
      </c>
      <c r="I123" s="784" t="s">
        <v>941</v>
      </c>
      <c r="J123" s="815"/>
      <c r="K123" s="815"/>
      <c r="L123" s="829" t="s">
        <v>940</v>
      </c>
    </row>
    <row r="124" spans="2:12" s="32" customFormat="1" ht="34.5" customHeight="1" x14ac:dyDescent="0.2">
      <c r="B124" s="697"/>
      <c r="C124" s="784"/>
      <c r="D124" s="21" t="s">
        <v>1</v>
      </c>
      <c r="E124" s="63">
        <v>200</v>
      </c>
      <c r="F124" s="63">
        <v>300</v>
      </c>
      <c r="G124" s="63">
        <v>200</v>
      </c>
      <c r="H124" s="792"/>
      <c r="I124" s="784"/>
      <c r="J124" s="815"/>
      <c r="K124" s="815"/>
      <c r="L124" s="829"/>
    </row>
    <row r="125" spans="2:12" s="32" customFormat="1" ht="37.5" customHeight="1" x14ac:dyDescent="0.2">
      <c r="B125" s="649" t="s">
        <v>545</v>
      </c>
      <c r="C125" s="794" t="s">
        <v>621</v>
      </c>
      <c r="D125" s="21" t="s">
        <v>0</v>
      </c>
      <c r="E125" s="63">
        <v>15</v>
      </c>
      <c r="F125" s="63">
        <v>15</v>
      </c>
      <c r="G125" s="63">
        <v>0</v>
      </c>
      <c r="H125" s="792" t="s">
        <v>308</v>
      </c>
      <c r="I125" s="809" t="s">
        <v>932</v>
      </c>
      <c r="J125" s="815"/>
      <c r="K125" s="815"/>
      <c r="L125" s="829" t="s">
        <v>940</v>
      </c>
    </row>
    <row r="126" spans="2:12" s="32" customFormat="1" ht="36" customHeight="1" x14ac:dyDescent="0.2">
      <c r="B126" s="649"/>
      <c r="C126" s="794"/>
      <c r="D126" s="21" t="s">
        <v>1</v>
      </c>
      <c r="E126" s="63">
        <v>100</v>
      </c>
      <c r="F126" s="63">
        <v>100</v>
      </c>
      <c r="G126" s="63">
        <v>0</v>
      </c>
      <c r="H126" s="792"/>
      <c r="I126" s="809"/>
      <c r="J126" s="815"/>
      <c r="K126" s="815"/>
      <c r="L126" s="829"/>
    </row>
    <row r="127" spans="2:12" s="32" customFormat="1" ht="36" customHeight="1" x14ac:dyDescent="0.2">
      <c r="B127" s="649" t="s">
        <v>546</v>
      </c>
      <c r="C127" s="793" t="s">
        <v>622</v>
      </c>
      <c r="D127" s="21" t="s">
        <v>0</v>
      </c>
      <c r="E127" s="63">
        <v>0</v>
      </c>
      <c r="F127" s="63">
        <v>13</v>
      </c>
      <c r="G127" s="63">
        <v>30</v>
      </c>
      <c r="H127" s="792" t="s">
        <v>302</v>
      </c>
      <c r="I127" s="809" t="s">
        <v>1016</v>
      </c>
      <c r="J127" s="816"/>
      <c r="K127" s="816"/>
      <c r="L127" s="829" t="s">
        <v>940</v>
      </c>
    </row>
    <row r="128" spans="2:12" s="32" customFormat="1" ht="24" customHeight="1" x14ac:dyDescent="0.2">
      <c r="B128" s="649"/>
      <c r="C128" s="793"/>
      <c r="D128" s="21" t="s">
        <v>1</v>
      </c>
      <c r="E128" s="63">
        <v>0</v>
      </c>
      <c r="F128" s="63">
        <v>76</v>
      </c>
      <c r="G128" s="63">
        <v>200</v>
      </c>
      <c r="H128" s="792"/>
      <c r="I128" s="809"/>
      <c r="J128" s="816"/>
      <c r="K128" s="816"/>
      <c r="L128" s="829"/>
    </row>
    <row r="129" spans="2:12" s="33" customFormat="1" ht="36" customHeight="1" x14ac:dyDescent="0.2">
      <c r="B129" s="649" t="s">
        <v>547</v>
      </c>
      <c r="C129" s="784" t="s">
        <v>623</v>
      </c>
      <c r="D129" s="21" t="s">
        <v>0</v>
      </c>
      <c r="E129" s="63">
        <v>5</v>
      </c>
      <c r="F129" s="63">
        <v>45</v>
      </c>
      <c r="G129" s="63">
        <v>45</v>
      </c>
      <c r="H129" s="792" t="s">
        <v>302</v>
      </c>
      <c r="I129" s="809" t="s">
        <v>933</v>
      </c>
      <c r="J129" s="815"/>
      <c r="K129" s="815"/>
      <c r="L129" s="829" t="s">
        <v>940</v>
      </c>
    </row>
    <row r="130" spans="2:12" s="33" customFormat="1" ht="27" customHeight="1" x14ac:dyDescent="0.2">
      <c r="B130" s="649"/>
      <c r="C130" s="784"/>
      <c r="D130" s="21" t="s">
        <v>1</v>
      </c>
      <c r="E130" s="63">
        <v>25</v>
      </c>
      <c r="F130" s="63">
        <v>300</v>
      </c>
      <c r="G130" s="63">
        <v>300</v>
      </c>
      <c r="H130" s="792"/>
      <c r="I130" s="809"/>
      <c r="J130" s="815"/>
      <c r="K130" s="815"/>
      <c r="L130" s="829"/>
    </row>
    <row r="131" spans="2:12" s="32" customFormat="1" ht="31.5" customHeight="1" x14ac:dyDescent="0.2">
      <c r="B131" s="802" t="s">
        <v>228</v>
      </c>
      <c r="C131" s="802"/>
      <c r="D131" s="803"/>
      <c r="E131" s="283">
        <f>+E115+E103+E95+E78+E70+E50+E33+E29+E13+E6</f>
        <v>50038.48000000001</v>
      </c>
      <c r="F131" s="283">
        <f>+F115+F103+F95+F78+F70+F50+F33+F29+F13+F6</f>
        <v>51703.08</v>
      </c>
      <c r="G131" s="408">
        <f>+G115+G103+G95+G78+G70+G50+G33+G29+G13+G6</f>
        <v>52745.179999999993</v>
      </c>
      <c r="H131" s="335"/>
      <c r="I131" s="335"/>
      <c r="J131" s="565"/>
      <c r="K131" s="565"/>
      <c r="L131" s="565"/>
    </row>
    <row r="132" spans="2:12" s="32" customFormat="1" ht="21" customHeight="1" x14ac:dyDescent="0.2">
      <c r="B132" s="801"/>
      <c r="C132" s="801"/>
      <c r="D132" s="801"/>
      <c r="E132" s="401"/>
      <c r="F132" s="401"/>
      <c r="G132" s="401"/>
      <c r="H132" s="335"/>
      <c r="I132" s="335"/>
      <c r="J132" s="565"/>
      <c r="K132" s="565"/>
      <c r="L132" s="565"/>
    </row>
    <row r="133" spans="2:12" s="213" customFormat="1" ht="30" customHeight="1" x14ac:dyDescent="0.2">
      <c r="B133" s="249"/>
      <c r="C133" s="276" t="s">
        <v>194</v>
      </c>
      <c r="D133" s="103"/>
      <c r="E133" s="284">
        <f t="shared" ref="E133:F133" si="7">SUM(E135:E140)</f>
        <v>49988.480000000003</v>
      </c>
      <c r="F133" s="284">
        <f t="shared" si="7"/>
        <v>51653.08</v>
      </c>
      <c r="G133" s="284">
        <f t="shared" ref="G133" si="8">SUM(G135:G140)</f>
        <v>52745.18</v>
      </c>
      <c r="H133" s="402"/>
      <c r="I133" s="403"/>
      <c r="J133" s="566"/>
      <c r="K133" s="566"/>
      <c r="L133" s="566"/>
    </row>
    <row r="134" spans="2:12" s="213" customFormat="1" ht="17.25" customHeight="1" x14ac:dyDescent="0.2">
      <c r="B134" s="251"/>
      <c r="C134" s="277" t="s">
        <v>195</v>
      </c>
      <c r="D134" s="93"/>
      <c r="E134" s="188"/>
      <c r="F134" s="188"/>
      <c r="G134" s="188"/>
      <c r="H134" s="402"/>
      <c r="I134" s="404"/>
      <c r="J134" s="567"/>
      <c r="K134" s="567"/>
      <c r="L134" s="567"/>
    </row>
    <row r="135" spans="2:12" s="213" customFormat="1" ht="33.75" customHeight="1" x14ac:dyDescent="0.2">
      <c r="B135" s="251"/>
      <c r="C135" s="277" t="s">
        <v>196</v>
      </c>
      <c r="D135" s="215" t="s">
        <v>0</v>
      </c>
      <c r="E135" s="188">
        <f>+E8+E11+E14+E15+E16+E17+E18+E19+E20+E21+E22+E23+E24+E25+E26+E30+E31+E32+E34+E35+E36+E37+E38+E39+E41+E44+E52+E55+E56+E57+E69+E71+E72+E73+E74+E75+E77+E79+E82+E83+E86+E87+E88+E99+E100+E104+E105+E106+E107+E111+E116+E117+E119+E120+E121+E123+E125+E127+E129+E7</f>
        <v>14869.600000000002</v>
      </c>
      <c r="F135" s="188">
        <f>+F8+F11+F14+F15+F16+F17+F18+F19+F20+F21+F22+F23+F24+F25+F26+F30+F31+F32+F34+F35+F36+F37+F38+F39+F41+F44+F52+F55+F56+F57+F69+F71+F72+F73+F74+F75+F77+F79+F82+F83+F86+F87+F88+F99+F100+F104+F105+F106+F107+F111+F116+F117+F119+F120+F121+F123+F125+F127+F129+F7</f>
        <v>15842.5</v>
      </c>
      <c r="G135" s="188">
        <f>+G8+G11+G14+G15+G16+G17+G18+G19+G20+G21+G22+G23+G24+G25+G26+G30+G31+G32+G34+G35+G36+G37+G38+G39+G41+G44+G52+G55+G56+G57+G69+G71+G72+G73+G74+G75+G77+G79+G82+G83+G86+G87+G88+G99+G100+G104+G105+G106+G107+G111+G116+G117+G119+G120+G121+G123+G125+G127+G129+G7</f>
        <v>16343.6</v>
      </c>
      <c r="H135" s="286"/>
      <c r="I135" s="404"/>
      <c r="J135" s="567"/>
      <c r="K135" s="567"/>
      <c r="L135" s="567"/>
    </row>
    <row r="136" spans="2:12" s="213" customFormat="1" ht="28.5" customHeight="1" x14ac:dyDescent="0.2">
      <c r="B136" s="251"/>
      <c r="C136" s="277" t="s">
        <v>197</v>
      </c>
      <c r="D136" s="215" t="s">
        <v>3</v>
      </c>
      <c r="E136" s="188">
        <f>+E122+E112+E110+E108+E102+E101+E96+E92+E91+E94++E90+E85+E80+E68+E65+E64+E63+E62+E61+E60+E59+E58+E53+E51+E49+E47+E42+E28+E10</f>
        <v>31057.200000000001</v>
      </c>
      <c r="F136" s="188">
        <f>+F122+F112+F110+F108+F102+F101+F96+F92+F91+F94++F90+F85+F80+F68+F65+F64+F63+F62+F61+F60+F59+F58+F53+F51+F49+F47+F42+F28+F10</f>
        <v>31225.199999999997</v>
      </c>
      <c r="G136" s="188">
        <f>+G122+G112+G110+G108+G102+G101+G96+G92+G91+G94++G90+G85+G80+G68+G65+G64+G63+G62+G61+G60+G59+G58+G53+G51+G49+G47+G42+G28+G10</f>
        <v>31330.199999999997</v>
      </c>
      <c r="H136" s="402"/>
      <c r="I136" s="404"/>
      <c r="J136" s="567"/>
      <c r="K136" s="567"/>
      <c r="L136" s="567"/>
    </row>
    <row r="137" spans="2:12" s="213" customFormat="1" ht="22.5" customHeight="1" x14ac:dyDescent="0.2">
      <c r="B137" s="251"/>
      <c r="C137" s="277" t="s">
        <v>198</v>
      </c>
      <c r="D137" s="215" t="s">
        <v>4</v>
      </c>
      <c r="E137" s="188">
        <f>+E109+E81+E9</f>
        <v>1572.4</v>
      </c>
      <c r="F137" s="188">
        <f>+F109+F81+F9</f>
        <v>1572.4</v>
      </c>
      <c r="G137" s="188">
        <f>+G109+G81+G9</f>
        <v>1572.4</v>
      </c>
      <c r="H137" s="402"/>
      <c r="I137" s="404"/>
      <c r="J137" s="567"/>
      <c r="K137" s="567"/>
      <c r="L137" s="567"/>
    </row>
    <row r="138" spans="2:12" s="213" customFormat="1" ht="22.5" customHeight="1" x14ac:dyDescent="0.2">
      <c r="B138" s="251"/>
      <c r="C138" s="277" t="s">
        <v>199</v>
      </c>
      <c r="D138" s="215" t="s">
        <v>1</v>
      </c>
      <c r="E138" s="188">
        <f>+E130+E128+E126+E124+E118+E114+E113+E98+E97+E93+E89+E84+E76+E67+E66+E48+E46+E45+E40+E27+E12</f>
        <v>2489.2800000000002</v>
      </c>
      <c r="F138" s="188">
        <f>+F130+F128+F126+F124+F118+F114+F113+F98+F97+F93+F89+F84+F76+F67+F66+F48+F46+F45+F40+F27+F12</f>
        <v>3012.98</v>
      </c>
      <c r="G138" s="188">
        <f>+G130+G128+G126+G124+G118+G114+G113+G98+G97+G93+G89+G84+G76+G67+G66+G48+G46+G45+G40+G27+G12</f>
        <v>3498.98</v>
      </c>
      <c r="H138" s="402"/>
      <c r="I138" s="404"/>
      <c r="J138" s="567"/>
      <c r="K138" s="567"/>
      <c r="L138" s="567"/>
    </row>
    <row r="139" spans="2:12" s="213" customFormat="1" ht="22.5" customHeight="1" x14ac:dyDescent="0.2">
      <c r="B139" s="251"/>
      <c r="C139" s="277" t="s">
        <v>200</v>
      </c>
      <c r="D139" s="215" t="s">
        <v>2</v>
      </c>
      <c r="E139" s="188"/>
      <c r="F139" s="188"/>
      <c r="G139" s="188"/>
      <c r="H139" s="402"/>
      <c r="I139" s="404"/>
      <c r="J139" s="567"/>
      <c r="K139" s="567"/>
      <c r="L139" s="567"/>
    </row>
    <row r="140" spans="2:12" s="213" customFormat="1" ht="22.5" customHeight="1" x14ac:dyDescent="0.2">
      <c r="B140" s="127"/>
      <c r="C140" s="278" t="s">
        <v>201</v>
      </c>
      <c r="D140" s="217" t="s">
        <v>205</v>
      </c>
      <c r="E140" s="188"/>
      <c r="F140" s="188"/>
      <c r="G140" s="188"/>
      <c r="H140" s="402"/>
      <c r="I140" s="404"/>
      <c r="J140" s="567"/>
      <c r="K140" s="567"/>
      <c r="L140" s="567"/>
    </row>
    <row r="141" spans="2:12" s="213" customFormat="1" ht="46.5" customHeight="1" x14ac:dyDescent="0.2">
      <c r="B141" s="252"/>
      <c r="C141" s="104" t="s">
        <v>202</v>
      </c>
      <c r="D141" s="218" t="s">
        <v>206</v>
      </c>
      <c r="E141" s="284">
        <f>+E43</f>
        <v>50</v>
      </c>
      <c r="F141" s="284">
        <f>+F43</f>
        <v>50</v>
      </c>
      <c r="G141" s="284">
        <f>+G43</f>
        <v>0</v>
      </c>
      <c r="H141" s="402"/>
      <c r="I141" s="405"/>
      <c r="J141" s="568"/>
      <c r="K141" s="568"/>
      <c r="L141" s="568"/>
    </row>
    <row r="142" spans="2:12" s="623" customFormat="1" ht="29.25" customHeight="1" x14ac:dyDescent="0.2">
      <c r="B142" s="616"/>
      <c r="C142" s="617" t="s">
        <v>204</v>
      </c>
      <c r="D142" s="618"/>
      <c r="E142" s="619">
        <f t="shared" ref="E142:G142" si="9">+E141+E133</f>
        <v>50038.48</v>
      </c>
      <c r="F142" s="619">
        <f t="shared" si="9"/>
        <v>51703.08</v>
      </c>
      <c r="G142" s="619">
        <f t="shared" si="9"/>
        <v>52745.18</v>
      </c>
      <c r="H142" s="620"/>
      <c r="I142" s="621"/>
      <c r="J142" s="622"/>
      <c r="K142" s="622"/>
      <c r="L142" s="622"/>
    </row>
    <row r="143" spans="2:12" s="5" customFormat="1" ht="21.75" customHeight="1" x14ac:dyDescent="0.2">
      <c r="B143" s="185"/>
      <c r="C143" s="91" t="s">
        <v>203</v>
      </c>
      <c r="D143" s="91"/>
      <c r="E143" s="186">
        <f>+E126+E124+E118+E89+E130</f>
        <v>615</v>
      </c>
      <c r="F143" s="186">
        <f>+F126+F124+F118+F89+F130</f>
        <v>1075</v>
      </c>
      <c r="G143" s="186">
        <f>+G126+G124+G118+G89</f>
        <v>575</v>
      </c>
      <c r="H143" s="335"/>
      <c r="I143" s="406"/>
      <c r="J143" s="569"/>
      <c r="K143" s="569"/>
      <c r="L143" s="569"/>
    </row>
    <row r="144" spans="2:12" s="32" customFormat="1" ht="25.5" hidden="1" x14ac:dyDescent="0.2">
      <c r="B144" s="49"/>
      <c r="C144" s="91" t="s">
        <v>240</v>
      </c>
      <c r="D144" s="139"/>
      <c r="E144" s="285"/>
      <c r="F144" s="285"/>
      <c r="G144" s="285"/>
      <c r="H144" s="335"/>
      <c r="I144" s="406"/>
      <c r="J144" s="569"/>
      <c r="K144" s="569"/>
      <c r="L144" s="569"/>
    </row>
    <row r="145" spans="3:12" ht="30" customHeight="1" x14ac:dyDescent="0.2">
      <c r="E145" s="338"/>
      <c r="H145" s="336"/>
      <c r="I145" s="407"/>
      <c r="J145" s="570"/>
      <c r="K145" s="570"/>
      <c r="L145" s="570"/>
    </row>
    <row r="146" spans="3:12" ht="30" customHeight="1" x14ac:dyDescent="0.2">
      <c r="H146" s="336"/>
    </row>
    <row r="147" spans="3:12" ht="30" customHeight="1" x14ac:dyDescent="0.2">
      <c r="H147" s="336"/>
    </row>
    <row r="148" spans="3:12" ht="30" customHeight="1" x14ac:dyDescent="0.2">
      <c r="E148" s="338"/>
    </row>
    <row r="149" spans="3:12" ht="30" customHeight="1" x14ac:dyDescent="0.2">
      <c r="E149" s="400"/>
      <c r="F149" s="400"/>
      <c r="G149" s="400"/>
    </row>
    <row r="151" spans="3:12" ht="30" customHeight="1" x14ac:dyDescent="0.2">
      <c r="C151" s="248"/>
      <c r="E151" s="338"/>
      <c r="F151" s="338"/>
      <c r="G151" s="338"/>
    </row>
    <row r="152" spans="3:12" ht="30" customHeight="1" x14ac:dyDescent="0.2">
      <c r="E152" s="593"/>
      <c r="F152" s="593"/>
      <c r="G152" s="593"/>
    </row>
    <row r="153" spans="3:12" ht="30" customHeight="1" x14ac:dyDescent="0.2">
      <c r="E153" s="594"/>
      <c r="F153" s="594"/>
      <c r="G153" s="594"/>
    </row>
  </sheetData>
  <mergeCells count="179">
    <mergeCell ref="K110:K111"/>
    <mergeCell ref="K117:K118"/>
    <mergeCell ref="K123:K124"/>
    <mergeCell ref="K125:K126"/>
    <mergeCell ref="K127:K128"/>
    <mergeCell ref="L51:L52"/>
    <mergeCell ref="L98:L99"/>
    <mergeCell ref="L100:L101"/>
    <mergeCell ref="L107:L109"/>
    <mergeCell ref="L110:L111"/>
    <mergeCell ref="L117:L118"/>
    <mergeCell ref="L123:L124"/>
    <mergeCell ref="L125:L126"/>
    <mergeCell ref="L127:L128"/>
    <mergeCell ref="L129:L130"/>
    <mergeCell ref="K8:K9"/>
    <mergeCell ref="K11:K12"/>
    <mergeCell ref="J11:J12"/>
    <mergeCell ref="L61:L62"/>
    <mergeCell ref="L68:L69"/>
    <mergeCell ref="L79:L81"/>
    <mergeCell ref="L85:L86"/>
    <mergeCell ref="L88:L89"/>
    <mergeCell ref="L96:L97"/>
    <mergeCell ref="J129:J130"/>
    <mergeCell ref="K51:K52"/>
    <mergeCell ref="K61:K62"/>
    <mergeCell ref="K68:K69"/>
    <mergeCell ref="K79:K81"/>
    <mergeCell ref="K85:K86"/>
    <mergeCell ref="K88:K89"/>
    <mergeCell ref="K96:K97"/>
    <mergeCell ref="K98:K99"/>
    <mergeCell ref="K100:K101"/>
    <mergeCell ref="K107:K109"/>
    <mergeCell ref="K129:K130"/>
    <mergeCell ref="J8:J9"/>
    <mergeCell ref="L11:L12"/>
    <mergeCell ref="J107:J109"/>
    <mergeCell ref="I61:I62"/>
    <mergeCell ref="I68:I69"/>
    <mergeCell ref="J110:J111"/>
    <mergeCell ref="J117:J118"/>
    <mergeCell ref="J123:J124"/>
    <mergeCell ref="J125:J126"/>
    <mergeCell ref="J127:J128"/>
    <mergeCell ref="I51:I52"/>
    <mergeCell ref="I117:I118"/>
    <mergeCell ref="I110:I111"/>
    <mergeCell ref="I125:I126"/>
    <mergeCell ref="I127:I128"/>
    <mergeCell ref="J51:J52"/>
    <mergeCell ref="J61:J62"/>
    <mergeCell ref="J68:J69"/>
    <mergeCell ref="J79:J81"/>
    <mergeCell ref="J85:J86"/>
    <mergeCell ref="J88:J89"/>
    <mergeCell ref="J96:J97"/>
    <mergeCell ref="J98:J99"/>
    <mergeCell ref="J100:J101"/>
    <mergeCell ref="I79:I81"/>
    <mergeCell ref="I85:I86"/>
    <mergeCell ref="I88:I89"/>
    <mergeCell ref="I96:I97"/>
    <mergeCell ref="I98:I99"/>
    <mergeCell ref="I100:I101"/>
    <mergeCell ref="I107:I109"/>
    <mergeCell ref="B132:D132"/>
    <mergeCell ref="B123:B124"/>
    <mergeCell ref="C123:C124"/>
    <mergeCell ref="B129:B130"/>
    <mergeCell ref="C129:C130"/>
    <mergeCell ref="B131:D131"/>
    <mergeCell ref="B98:B99"/>
    <mergeCell ref="C98:C99"/>
    <mergeCell ref="B96:B97"/>
    <mergeCell ref="C96:C97"/>
    <mergeCell ref="B117:B118"/>
    <mergeCell ref="C117:C118"/>
    <mergeCell ref="B100:B101"/>
    <mergeCell ref="C100:C101"/>
    <mergeCell ref="I129:I130"/>
    <mergeCell ref="I123:I124"/>
    <mergeCell ref="H129:H130"/>
    <mergeCell ref="B127:B128"/>
    <mergeCell ref="C127:C128"/>
    <mergeCell ref="B125:B126"/>
    <mergeCell ref="C125:C126"/>
    <mergeCell ref="H125:H126"/>
    <mergeCell ref="H127:H128"/>
    <mergeCell ref="H79:H81"/>
    <mergeCell ref="B85:B86"/>
    <mergeCell ref="B88:B89"/>
    <mergeCell ref="C88:C89"/>
    <mergeCell ref="H88:H89"/>
    <mergeCell ref="H123:H124"/>
    <mergeCell ref="C29:D29"/>
    <mergeCell ref="C33:D33"/>
    <mergeCell ref="C85:C86"/>
    <mergeCell ref="H85:H86"/>
    <mergeCell ref="C70:D70"/>
    <mergeCell ref="C78:D78"/>
    <mergeCell ref="B79:B81"/>
    <mergeCell ref="C79:C81"/>
    <mergeCell ref="G53:G54"/>
    <mergeCell ref="B51:B52"/>
    <mergeCell ref="C51:C52"/>
    <mergeCell ref="H51:H52"/>
    <mergeCell ref="B68:B69"/>
    <mergeCell ref="C68:C69"/>
    <mergeCell ref="H68:H69"/>
    <mergeCell ref="B61:B62"/>
    <mergeCell ref="C61:C62"/>
    <mergeCell ref="B53:B54"/>
    <mergeCell ref="C53:C54"/>
    <mergeCell ref="D53:D54"/>
    <mergeCell ref="E53:E54"/>
    <mergeCell ref="F53:F54"/>
    <mergeCell ref="C48:C49"/>
    <mergeCell ref="B48:B49"/>
    <mergeCell ref="H48:H49"/>
    <mergeCell ref="H46:H47"/>
    <mergeCell ref="C44:C45"/>
    <mergeCell ref="C8:C10"/>
    <mergeCell ref="B8:B10"/>
    <mergeCell ref="C40:C43"/>
    <mergeCell ref="H113:H114"/>
    <mergeCell ref="C110:C111"/>
    <mergeCell ref="B110:B111"/>
    <mergeCell ref="C107:C109"/>
    <mergeCell ref="B107:B109"/>
    <mergeCell ref="H110:H111"/>
    <mergeCell ref="H108:H109"/>
    <mergeCell ref="B44:B45"/>
    <mergeCell ref="C46:C47"/>
    <mergeCell ref="B46:B47"/>
    <mergeCell ref="B27:B28"/>
    <mergeCell ref="C27:C28"/>
    <mergeCell ref="H8:H9"/>
    <mergeCell ref="B40:B43"/>
    <mergeCell ref="C13:D13"/>
    <mergeCell ref="C11:C12"/>
    <mergeCell ref="I48:I49"/>
    <mergeCell ref="I46:I47"/>
    <mergeCell ref="I40:I43"/>
    <mergeCell ref="I44:I45"/>
    <mergeCell ref="K46:K47"/>
    <mergeCell ref="L46:L47"/>
    <mergeCell ref="L48:L49"/>
    <mergeCell ref="K48:K49"/>
    <mergeCell ref="J48:J49"/>
    <mergeCell ref="J46:J47"/>
    <mergeCell ref="K44:K45"/>
    <mergeCell ref="K40:K43"/>
    <mergeCell ref="J40:J43"/>
    <mergeCell ref="J44:J45"/>
    <mergeCell ref="L44:L45"/>
    <mergeCell ref="L40:L43"/>
    <mergeCell ref="B1:L1"/>
    <mergeCell ref="J4:J5"/>
    <mergeCell ref="K4:K5"/>
    <mergeCell ref="L4:L5"/>
    <mergeCell ref="J3:L3"/>
    <mergeCell ref="L8:L9"/>
    <mergeCell ref="I27:I28"/>
    <mergeCell ref="K27:K28"/>
    <mergeCell ref="J27:J28"/>
    <mergeCell ref="L27:L28"/>
    <mergeCell ref="I11:I12"/>
    <mergeCell ref="I3:I5"/>
    <mergeCell ref="I8:I9"/>
    <mergeCell ref="F3:F5"/>
    <mergeCell ref="E3:E5"/>
    <mergeCell ref="H3:H5"/>
    <mergeCell ref="B3:B5"/>
    <mergeCell ref="G3:G5"/>
    <mergeCell ref="C3:D5"/>
    <mergeCell ref="C6:D6"/>
    <mergeCell ref="B11:B12"/>
  </mergeCells>
  <phoneticPr fontId="10" type="noConversion"/>
  <pageMargins left="0.19685039370078741" right="0.19685039370078741" top="0.51181102362204722" bottom="0.19685039370078741" header="0" footer="0"/>
  <pageSetup paperSize="9" scale="71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B0F0"/>
    <pageSetUpPr fitToPage="1"/>
  </sheetPr>
  <dimension ref="A1:L82"/>
  <sheetViews>
    <sheetView zoomScale="85" zoomScaleNormal="85" workbookViewId="0">
      <pane ySplit="5" topLeftCell="A6" activePane="bottomLeft" state="frozen"/>
      <selection activeCell="F27" sqref="F27"/>
      <selection pane="bottomLeft" activeCell="E37" sqref="E37"/>
    </sheetView>
  </sheetViews>
  <sheetFormatPr defaultColWidth="9.140625" defaultRowHeight="12.75" x14ac:dyDescent="0.2"/>
  <cols>
    <col min="1" max="1" width="3.140625" style="17" customWidth="1"/>
    <col min="2" max="2" width="17.140625" style="114" customWidth="1"/>
    <col min="3" max="3" width="58.140625" style="79" customWidth="1"/>
    <col min="4" max="4" width="8.42578125" style="79" customWidth="1"/>
    <col min="5" max="7" width="12.28515625" style="79" customWidth="1"/>
    <col min="8" max="8" width="12.28515625" style="230" hidden="1" customWidth="1"/>
    <col min="9" max="9" width="40.42578125" style="79" customWidth="1"/>
    <col min="10" max="10" width="10.42578125" style="354" customWidth="1"/>
    <col min="11" max="11" width="9.85546875" style="354" customWidth="1"/>
    <col min="12" max="12" width="9.28515625" style="354" customWidth="1"/>
    <col min="13" max="16384" width="9.140625" style="17"/>
  </cols>
  <sheetData>
    <row r="1" spans="2:12" s="501" customFormat="1" ht="37.5" customHeight="1" x14ac:dyDescent="0.25">
      <c r="B1" s="836" t="s">
        <v>1138</v>
      </c>
      <c r="C1" s="836"/>
      <c r="D1" s="836"/>
      <c r="E1" s="836"/>
      <c r="F1" s="836"/>
      <c r="G1" s="836"/>
      <c r="H1" s="836"/>
      <c r="I1" s="836"/>
      <c r="J1" s="836"/>
      <c r="K1" s="836"/>
      <c r="L1" s="836"/>
    </row>
    <row r="2" spans="2:12" ht="19.5" customHeight="1" x14ac:dyDescent="0.2">
      <c r="B2" s="253"/>
      <c r="C2" s="80"/>
      <c r="D2" s="81"/>
      <c r="E2" s="81"/>
      <c r="F2" s="81"/>
      <c r="G2" s="81"/>
      <c r="H2" s="70"/>
      <c r="I2" s="80"/>
      <c r="J2" s="80"/>
      <c r="K2" s="80"/>
      <c r="L2" s="80"/>
    </row>
    <row r="3" spans="2:12" ht="33.75" customHeight="1" x14ac:dyDescent="0.2">
      <c r="B3" s="854" t="s">
        <v>49</v>
      </c>
      <c r="C3" s="677" t="s">
        <v>104</v>
      </c>
      <c r="D3" s="258"/>
      <c r="E3" s="676" t="s">
        <v>50</v>
      </c>
      <c r="F3" s="676" t="s">
        <v>51</v>
      </c>
      <c r="G3" s="676" t="s">
        <v>352</v>
      </c>
      <c r="H3" s="676" t="s">
        <v>241</v>
      </c>
      <c r="I3" s="691" t="s">
        <v>1099</v>
      </c>
      <c r="J3" s="668" t="s">
        <v>1100</v>
      </c>
      <c r="K3" s="669"/>
      <c r="L3" s="670"/>
    </row>
    <row r="4" spans="2:12" ht="15" customHeight="1" x14ac:dyDescent="0.2">
      <c r="B4" s="855"/>
      <c r="C4" s="679"/>
      <c r="D4" s="337"/>
      <c r="E4" s="676"/>
      <c r="F4" s="676"/>
      <c r="G4" s="676"/>
      <c r="H4" s="676"/>
      <c r="I4" s="692"/>
      <c r="J4" s="671" t="s">
        <v>671</v>
      </c>
      <c r="K4" s="671" t="s">
        <v>672</v>
      </c>
      <c r="L4" s="671" t="s">
        <v>673</v>
      </c>
    </row>
    <row r="5" spans="2:12" ht="33.75" customHeight="1" x14ac:dyDescent="0.2">
      <c r="B5" s="856"/>
      <c r="C5" s="846"/>
      <c r="D5" s="287"/>
      <c r="E5" s="676"/>
      <c r="F5" s="676"/>
      <c r="G5" s="676"/>
      <c r="H5" s="676"/>
      <c r="I5" s="693"/>
      <c r="J5" s="672"/>
      <c r="K5" s="672"/>
      <c r="L5" s="672"/>
    </row>
    <row r="6" spans="2:12" s="501" customFormat="1" ht="45.75" customHeight="1" x14ac:dyDescent="0.2">
      <c r="B6" s="455" t="s">
        <v>53</v>
      </c>
      <c r="C6" s="499" t="s">
        <v>391</v>
      </c>
      <c r="D6" s="500"/>
      <c r="E6" s="463">
        <f>SUM(E7:E11)</f>
        <v>257.89999999999998</v>
      </c>
      <c r="F6" s="463">
        <f>SUM(F7:F11)</f>
        <v>328</v>
      </c>
      <c r="G6" s="463">
        <f>SUM(G7:G11)</f>
        <v>328</v>
      </c>
      <c r="H6" s="464"/>
      <c r="I6" s="499" t="s">
        <v>1064</v>
      </c>
      <c r="J6" s="502" t="s">
        <v>1102</v>
      </c>
      <c r="K6" s="502" t="s">
        <v>1065</v>
      </c>
      <c r="L6" s="502" t="s">
        <v>1065</v>
      </c>
    </row>
    <row r="7" spans="2:12" ht="18.75" customHeight="1" x14ac:dyDescent="0.2">
      <c r="B7" s="711" t="s">
        <v>54</v>
      </c>
      <c r="C7" s="715" t="s">
        <v>624</v>
      </c>
      <c r="D7" s="74" t="s">
        <v>390</v>
      </c>
      <c r="E7" s="63">
        <v>129.19999999999999</v>
      </c>
      <c r="F7" s="63">
        <v>200</v>
      </c>
      <c r="G7" s="63">
        <v>200</v>
      </c>
      <c r="H7" s="136" t="s">
        <v>340</v>
      </c>
      <c r="I7" s="860" t="s">
        <v>677</v>
      </c>
      <c r="J7" s="839" t="s">
        <v>683</v>
      </c>
      <c r="K7" s="839" t="s">
        <v>684</v>
      </c>
      <c r="L7" s="839" t="s">
        <v>685</v>
      </c>
    </row>
    <row r="8" spans="2:12" ht="18.75" customHeight="1" x14ac:dyDescent="0.2">
      <c r="B8" s="712"/>
      <c r="C8" s="716"/>
      <c r="D8" s="74" t="s">
        <v>3</v>
      </c>
      <c r="E8" s="63">
        <v>14</v>
      </c>
      <c r="F8" s="63">
        <v>14</v>
      </c>
      <c r="G8" s="63">
        <v>14</v>
      </c>
      <c r="H8" s="138"/>
      <c r="I8" s="861"/>
      <c r="J8" s="841"/>
      <c r="K8" s="841"/>
      <c r="L8" s="841"/>
    </row>
    <row r="9" spans="2:12" ht="45.75" customHeight="1" x14ac:dyDescent="0.2">
      <c r="B9" s="24" t="s">
        <v>548</v>
      </c>
      <c r="C9" s="61" t="s">
        <v>625</v>
      </c>
      <c r="D9" s="74" t="s">
        <v>390</v>
      </c>
      <c r="E9" s="63">
        <v>27</v>
      </c>
      <c r="F9" s="63">
        <v>27</v>
      </c>
      <c r="G9" s="63">
        <v>27</v>
      </c>
      <c r="H9" s="145" t="s">
        <v>333</v>
      </c>
      <c r="I9" s="74" t="s">
        <v>678</v>
      </c>
      <c r="J9" s="350" t="s">
        <v>682</v>
      </c>
      <c r="K9" s="350" t="s">
        <v>682</v>
      </c>
      <c r="L9" s="350" t="s">
        <v>682</v>
      </c>
    </row>
    <row r="10" spans="2:12" ht="41.25" customHeight="1" x14ac:dyDescent="0.2">
      <c r="B10" s="24" t="s">
        <v>59</v>
      </c>
      <c r="C10" s="61" t="s">
        <v>393</v>
      </c>
      <c r="D10" s="74" t="s">
        <v>390</v>
      </c>
      <c r="E10" s="75">
        <v>57.7</v>
      </c>
      <c r="F10" s="75">
        <v>57</v>
      </c>
      <c r="G10" s="75">
        <v>57</v>
      </c>
      <c r="H10" s="145" t="s">
        <v>341</v>
      </c>
      <c r="I10" s="74" t="s">
        <v>679</v>
      </c>
      <c r="J10" s="345" t="s">
        <v>681</v>
      </c>
      <c r="K10" s="345" t="s">
        <v>681</v>
      </c>
      <c r="L10" s="345" t="s">
        <v>681</v>
      </c>
    </row>
    <row r="11" spans="2:12" ht="36" customHeight="1" x14ac:dyDescent="0.2">
      <c r="B11" s="24" t="s">
        <v>60</v>
      </c>
      <c r="C11" s="169" t="s">
        <v>394</v>
      </c>
      <c r="D11" s="74" t="s">
        <v>390</v>
      </c>
      <c r="E11" s="75">
        <v>30</v>
      </c>
      <c r="F11" s="75">
        <v>30</v>
      </c>
      <c r="G11" s="75">
        <v>30</v>
      </c>
      <c r="H11" s="136" t="s">
        <v>335</v>
      </c>
      <c r="I11" s="71" t="s">
        <v>680</v>
      </c>
      <c r="J11" s="345">
        <v>90</v>
      </c>
      <c r="K11" s="345">
        <v>98</v>
      </c>
      <c r="L11" s="345">
        <v>98</v>
      </c>
    </row>
    <row r="12" spans="2:12" s="501" customFormat="1" ht="53.25" customHeight="1" x14ac:dyDescent="0.2">
      <c r="B12" s="455" t="s">
        <v>61</v>
      </c>
      <c r="C12" s="499" t="s">
        <v>366</v>
      </c>
      <c r="D12" s="500"/>
      <c r="E12" s="463">
        <f t="shared" ref="E12:G12" si="0">SUM(E13:E19)</f>
        <v>2859.4</v>
      </c>
      <c r="F12" s="463">
        <f t="shared" si="0"/>
        <v>2975</v>
      </c>
      <c r="G12" s="463">
        <f t="shared" si="0"/>
        <v>3405</v>
      </c>
      <c r="H12" s="464"/>
      <c r="I12" s="499" t="s">
        <v>1134</v>
      </c>
      <c r="J12" s="502" t="s">
        <v>1135</v>
      </c>
      <c r="K12" s="502" t="s">
        <v>1135</v>
      </c>
      <c r="L12" s="502" t="s">
        <v>1135</v>
      </c>
    </row>
    <row r="13" spans="2:12" ht="22.5" customHeight="1" x14ac:dyDescent="0.2">
      <c r="B13" s="852" t="s">
        <v>69</v>
      </c>
      <c r="C13" s="715" t="s">
        <v>173</v>
      </c>
      <c r="D13" s="74" t="s">
        <v>0</v>
      </c>
      <c r="E13" s="75">
        <v>2000</v>
      </c>
      <c r="F13" s="75">
        <v>2000</v>
      </c>
      <c r="G13" s="75">
        <v>2000</v>
      </c>
      <c r="H13" s="673" t="s">
        <v>336</v>
      </c>
      <c r="I13" s="715" t="s">
        <v>687</v>
      </c>
      <c r="J13" s="839" t="s">
        <v>686</v>
      </c>
      <c r="K13" s="839" t="s">
        <v>686</v>
      </c>
      <c r="L13" s="839" t="s">
        <v>686</v>
      </c>
    </row>
    <row r="14" spans="2:12" ht="18" customHeight="1" x14ac:dyDescent="0.2">
      <c r="B14" s="853"/>
      <c r="C14" s="716"/>
      <c r="D14" s="74" t="s">
        <v>0</v>
      </c>
      <c r="E14" s="75">
        <v>442</v>
      </c>
      <c r="F14" s="75">
        <v>460</v>
      </c>
      <c r="G14" s="75">
        <v>490</v>
      </c>
      <c r="H14" s="675"/>
      <c r="I14" s="716"/>
      <c r="J14" s="841"/>
      <c r="K14" s="841"/>
      <c r="L14" s="841"/>
    </row>
    <row r="15" spans="2:12" ht="17.25" customHeight="1" x14ac:dyDescent="0.2">
      <c r="B15" s="711" t="s">
        <v>549</v>
      </c>
      <c r="C15" s="842" t="s">
        <v>362</v>
      </c>
      <c r="D15" s="74" t="s">
        <v>0</v>
      </c>
      <c r="E15" s="75">
        <v>10</v>
      </c>
      <c r="F15" s="75">
        <v>20</v>
      </c>
      <c r="G15" s="75">
        <v>80</v>
      </c>
      <c r="H15" s="673" t="s">
        <v>332</v>
      </c>
      <c r="I15" s="842" t="s">
        <v>688</v>
      </c>
      <c r="J15" s="837" t="s">
        <v>689</v>
      </c>
      <c r="K15" s="837" t="s">
        <v>689</v>
      </c>
      <c r="L15" s="837" t="s">
        <v>689</v>
      </c>
    </row>
    <row r="16" spans="2:12" ht="18.75" customHeight="1" x14ac:dyDescent="0.2">
      <c r="B16" s="712"/>
      <c r="C16" s="842"/>
      <c r="D16" s="74" t="s">
        <v>1</v>
      </c>
      <c r="E16" s="75">
        <v>60</v>
      </c>
      <c r="F16" s="75">
        <v>115</v>
      </c>
      <c r="G16" s="75">
        <v>450</v>
      </c>
      <c r="H16" s="675"/>
      <c r="I16" s="842"/>
      <c r="J16" s="837"/>
      <c r="K16" s="837"/>
      <c r="L16" s="837"/>
    </row>
    <row r="17" spans="1:12" ht="20.25" customHeight="1" x14ac:dyDescent="0.2">
      <c r="B17" s="711" t="s">
        <v>71</v>
      </c>
      <c r="C17" s="715" t="s">
        <v>626</v>
      </c>
      <c r="D17" s="74" t="s">
        <v>0</v>
      </c>
      <c r="E17" s="75">
        <v>277.89999999999998</v>
      </c>
      <c r="F17" s="75">
        <v>280</v>
      </c>
      <c r="G17" s="75">
        <v>285</v>
      </c>
      <c r="H17" s="145" t="s">
        <v>332</v>
      </c>
      <c r="I17" s="715" t="s">
        <v>690</v>
      </c>
      <c r="J17" s="839" t="s">
        <v>691</v>
      </c>
      <c r="K17" s="839" t="s">
        <v>692</v>
      </c>
      <c r="L17" s="839" t="s">
        <v>693</v>
      </c>
    </row>
    <row r="18" spans="1:12" ht="27.75" customHeight="1" x14ac:dyDescent="0.2">
      <c r="B18" s="721"/>
      <c r="C18" s="843"/>
      <c r="D18" s="74" t="s">
        <v>390</v>
      </c>
      <c r="E18" s="75">
        <v>69.5</v>
      </c>
      <c r="F18" s="75">
        <v>70</v>
      </c>
      <c r="G18" s="75">
        <v>70</v>
      </c>
      <c r="H18" s="137"/>
      <c r="I18" s="843"/>
      <c r="J18" s="840"/>
      <c r="K18" s="840"/>
      <c r="L18" s="840"/>
    </row>
    <row r="19" spans="1:12" ht="19.5" customHeight="1" x14ac:dyDescent="0.2">
      <c r="B19" s="712"/>
      <c r="C19" s="716"/>
      <c r="D19" s="74" t="s">
        <v>3</v>
      </c>
      <c r="E19" s="75">
        <v>0</v>
      </c>
      <c r="F19" s="75">
        <v>30</v>
      </c>
      <c r="G19" s="75">
        <v>30</v>
      </c>
      <c r="H19" s="138"/>
      <c r="I19" s="716"/>
      <c r="J19" s="841"/>
      <c r="K19" s="841"/>
      <c r="L19" s="841"/>
    </row>
    <row r="20" spans="1:12" s="497" customFormat="1" ht="39" customHeight="1" x14ac:dyDescent="0.2">
      <c r="B20" s="455" t="s">
        <v>550</v>
      </c>
      <c r="C20" s="498" t="s">
        <v>367</v>
      </c>
      <c r="D20" s="412"/>
      <c r="E20" s="465">
        <f>SUM(E21:E29)</f>
        <v>4293.2</v>
      </c>
      <c r="F20" s="465">
        <f>SUM(F21:F29)</f>
        <v>5068.3999999999996</v>
      </c>
      <c r="G20" s="465">
        <f>SUM(G21:G29)</f>
        <v>5823.4</v>
      </c>
      <c r="H20" s="466"/>
      <c r="I20" s="498" t="s">
        <v>1066</v>
      </c>
      <c r="J20" s="572" t="s">
        <v>1067</v>
      </c>
      <c r="K20" s="572" t="s">
        <v>1067</v>
      </c>
      <c r="L20" s="572" t="s">
        <v>1067</v>
      </c>
    </row>
    <row r="21" spans="1:12" ht="23.25" customHeight="1" x14ac:dyDescent="0.2">
      <c r="B21" s="705" t="s">
        <v>72</v>
      </c>
      <c r="C21" s="842" t="s">
        <v>174</v>
      </c>
      <c r="D21" s="62" t="s">
        <v>0</v>
      </c>
      <c r="E21" s="75">
        <v>3833.2</v>
      </c>
      <c r="F21" s="75">
        <v>4300</v>
      </c>
      <c r="G21" s="75">
        <v>4700</v>
      </c>
      <c r="H21" s="136" t="s">
        <v>338</v>
      </c>
      <c r="I21" s="713" t="s">
        <v>1068</v>
      </c>
      <c r="J21" s="857" t="s">
        <v>1069</v>
      </c>
      <c r="K21" s="857" t="s">
        <v>1069</v>
      </c>
      <c r="L21" s="857" t="s">
        <v>1069</v>
      </c>
    </row>
    <row r="22" spans="1:12" ht="27" customHeight="1" x14ac:dyDescent="0.2">
      <c r="B22" s="705"/>
      <c r="C22" s="842"/>
      <c r="D22" s="62" t="s">
        <v>4</v>
      </c>
      <c r="E22" s="75">
        <v>17.399999999999999</v>
      </c>
      <c r="F22" s="75">
        <v>17.399999999999999</v>
      </c>
      <c r="G22" s="75">
        <v>17.399999999999999</v>
      </c>
      <c r="H22" s="138"/>
      <c r="I22" s="714"/>
      <c r="J22" s="857"/>
      <c r="K22" s="857"/>
      <c r="L22" s="857"/>
    </row>
    <row r="23" spans="1:12" ht="51" customHeight="1" x14ac:dyDescent="0.2">
      <c r="B23" s="24" t="s">
        <v>73</v>
      </c>
      <c r="C23" s="62" t="s">
        <v>654</v>
      </c>
      <c r="D23" s="62" t="s">
        <v>0</v>
      </c>
      <c r="E23" s="75">
        <v>97</v>
      </c>
      <c r="F23" s="75">
        <v>100</v>
      </c>
      <c r="G23" s="75">
        <v>100</v>
      </c>
      <c r="H23" s="138"/>
      <c r="I23" s="62" t="s">
        <v>733</v>
      </c>
      <c r="J23" s="345" t="s">
        <v>732</v>
      </c>
      <c r="K23" s="345" t="s">
        <v>732</v>
      </c>
      <c r="L23" s="345" t="s">
        <v>732</v>
      </c>
    </row>
    <row r="24" spans="1:12" ht="36" customHeight="1" x14ac:dyDescent="0.2">
      <c r="B24" s="24" t="s">
        <v>74</v>
      </c>
      <c r="C24" s="77" t="s">
        <v>365</v>
      </c>
      <c r="D24" s="68" t="s">
        <v>0</v>
      </c>
      <c r="E24" s="132">
        <v>24.4</v>
      </c>
      <c r="F24" s="132">
        <v>25</v>
      </c>
      <c r="G24" s="132">
        <v>25</v>
      </c>
      <c r="H24" s="259" t="s">
        <v>337</v>
      </c>
      <c r="I24" s="77" t="s">
        <v>694</v>
      </c>
      <c r="J24" s="346" t="s">
        <v>693</v>
      </c>
      <c r="K24" s="346" t="s">
        <v>693</v>
      </c>
      <c r="L24" s="346" t="s">
        <v>693</v>
      </c>
    </row>
    <row r="25" spans="1:12" ht="57" customHeight="1" x14ac:dyDescent="0.2">
      <c r="B25" s="24" t="s">
        <v>70</v>
      </c>
      <c r="C25" s="76" t="s">
        <v>175</v>
      </c>
      <c r="D25" s="74" t="s">
        <v>0</v>
      </c>
      <c r="E25" s="75">
        <v>50</v>
      </c>
      <c r="F25" s="75">
        <v>50</v>
      </c>
      <c r="G25" s="75">
        <v>50</v>
      </c>
      <c r="H25" s="288" t="s">
        <v>339</v>
      </c>
      <c r="I25" s="76" t="s">
        <v>696</v>
      </c>
      <c r="J25" s="347">
        <v>4</v>
      </c>
      <c r="K25" s="347">
        <v>4</v>
      </c>
      <c r="L25" s="347">
        <v>4</v>
      </c>
    </row>
    <row r="26" spans="1:12" ht="24" customHeight="1" x14ac:dyDescent="0.2">
      <c r="B26" s="852" t="s">
        <v>75</v>
      </c>
      <c r="C26" s="715" t="s">
        <v>627</v>
      </c>
      <c r="D26" s="74" t="s">
        <v>390</v>
      </c>
      <c r="E26" s="63">
        <v>86</v>
      </c>
      <c r="F26" s="63">
        <v>86</v>
      </c>
      <c r="G26" s="63">
        <v>86</v>
      </c>
      <c r="H26" s="145" t="s">
        <v>278</v>
      </c>
      <c r="I26" s="860" t="s">
        <v>695</v>
      </c>
      <c r="J26" s="844">
        <v>11</v>
      </c>
      <c r="K26" s="844">
        <v>11</v>
      </c>
      <c r="L26" s="844">
        <v>11</v>
      </c>
    </row>
    <row r="27" spans="1:12" ht="31.5" customHeight="1" x14ac:dyDescent="0.2">
      <c r="B27" s="853"/>
      <c r="C27" s="716"/>
      <c r="D27" s="76" t="s">
        <v>0</v>
      </c>
      <c r="E27" s="75">
        <v>135.19999999999999</v>
      </c>
      <c r="F27" s="75">
        <v>140</v>
      </c>
      <c r="G27" s="75">
        <v>145</v>
      </c>
      <c r="H27" s="288" t="s">
        <v>278</v>
      </c>
      <c r="I27" s="861"/>
      <c r="J27" s="845"/>
      <c r="K27" s="845"/>
      <c r="L27" s="845"/>
    </row>
    <row r="28" spans="1:12" ht="40.5" customHeight="1" x14ac:dyDescent="0.2">
      <c r="B28" s="705" t="s">
        <v>553</v>
      </c>
      <c r="C28" s="663" t="s">
        <v>660</v>
      </c>
      <c r="D28" s="74" t="s">
        <v>0</v>
      </c>
      <c r="E28" s="75">
        <v>7.5</v>
      </c>
      <c r="F28" s="75">
        <v>50</v>
      </c>
      <c r="G28" s="75">
        <v>100</v>
      </c>
      <c r="H28" s="288" t="s">
        <v>278</v>
      </c>
      <c r="I28" s="663" t="s">
        <v>697</v>
      </c>
      <c r="J28" s="837"/>
      <c r="K28" s="837"/>
      <c r="L28" s="862" t="s">
        <v>698</v>
      </c>
    </row>
    <row r="29" spans="1:12" ht="32.25" customHeight="1" x14ac:dyDescent="0.2">
      <c r="B29" s="705"/>
      <c r="C29" s="663"/>
      <c r="D29" s="76" t="s">
        <v>1</v>
      </c>
      <c r="E29" s="75">
        <v>42.5</v>
      </c>
      <c r="F29" s="75">
        <v>300</v>
      </c>
      <c r="G29" s="75">
        <v>600</v>
      </c>
      <c r="H29" s="145"/>
      <c r="I29" s="663"/>
      <c r="J29" s="837"/>
      <c r="K29" s="837"/>
      <c r="L29" s="863"/>
    </row>
    <row r="30" spans="1:12" s="356" customFormat="1" ht="50.25" customHeight="1" x14ac:dyDescent="0.2">
      <c r="B30" s="357" t="s">
        <v>1133</v>
      </c>
      <c r="C30" s="358" t="s">
        <v>392</v>
      </c>
      <c r="D30" s="358"/>
      <c r="E30" s="359">
        <f t="shared" ref="E30:G30" si="1">SUM(E31:E33)</f>
        <v>295</v>
      </c>
      <c r="F30" s="359">
        <f t="shared" si="1"/>
        <v>245</v>
      </c>
      <c r="G30" s="359">
        <f t="shared" si="1"/>
        <v>245</v>
      </c>
      <c r="H30" s="360"/>
      <c r="I30" s="358" t="s">
        <v>1103</v>
      </c>
      <c r="J30" s="361" t="s">
        <v>693</v>
      </c>
      <c r="K30" s="361" t="s">
        <v>693</v>
      </c>
      <c r="L30" s="361" t="s">
        <v>693</v>
      </c>
    </row>
    <row r="31" spans="1:12" s="85" customFormat="1" ht="53.25" customHeight="1" x14ac:dyDescent="0.2">
      <c r="B31" s="219" t="s">
        <v>81</v>
      </c>
      <c r="C31" s="289" t="s">
        <v>628</v>
      </c>
      <c r="D31" s="76" t="s">
        <v>0</v>
      </c>
      <c r="E31" s="63">
        <v>135</v>
      </c>
      <c r="F31" s="63">
        <v>135</v>
      </c>
      <c r="G31" s="63">
        <v>135</v>
      </c>
      <c r="H31" s="145" t="s">
        <v>342</v>
      </c>
      <c r="I31" s="30" t="s">
        <v>700</v>
      </c>
      <c r="J31" s="348" t="s">
        <v>701</v>
      </c>
      <c r="K31" s="348" t="s">
        <v>701</v>
      </c>
      <c r="L31" s="348" t="s">
        <v>701</v>
      </c>
    </row>
    <row r="32" spans="1:12" s="85" customFormat="1" ht="31.5" customHeight="1" x14ac:dyDescent="0.2">
      <c r="A32" s="13"/>
      <c r="B32" s="219" t="s">
        <v>83</v>
      </c>
      <c r="C32" s="290" t="s">
        <v>629</v>
      </c>
      <c r="D32" s="290" t="s">
        <v>0</v>
      </c>
      <c r="E32" s="63">
        <v>60</v>
      </c>
      <c r="F32" s="63">
        <v>60</v>
      </c>
      <c r="G32" s="63">
        <v>60</v>
      </c>
      <c r="H32" s="145"/>
      <c r="I32" s="48" t="s">
        <v>702</v>
      </c>
      <c r="J32" s="349">
        <v>10</v>
      </c>
      <c r="K32" s="349">
        <v>10</v>
      </c>
      <c r="L32" s="349" t="s">
        <v>703</v>
      </c>
    </row>
    <row r="33" spans="2:12" s="85" customFormat="1" ht="51" customHeight="1" x14ac:dyDescent="0.2">
      <c r="B33" s="24" t="s">
        <v>84</v>
      </c>
      <c r="C33" s="73" t="s">
        <v>208</v>
      </c>
      <c r="D33" s="73" t="s">
        <v>0</v>
      </c>
      <c r="E33" s="75">
        <v>100</v>
      </c>
      <c r="F33" s="75">
        <v>50</v>
      </c>
      <c r="G33" s="75">
        <v>50</v>
      </c>
      <c r="H33" s="145" t="s">
        <v>334</v>
      </c>
      <c r="I33" s="45" t="s">
        <v>1070</v>
      </c>
      <c r="J33" s="349" t="s">
        <v>1071</v>
      </c>
      <c r="K33" s="349" t="s">
        <v>1071</v>
      </c>
      <c r="L33" s="349" t="s">
        <v>1071</v>
      </c>
    </row>
    <row r="34" spans="2:12" s="356" customFormat="1" ht="41.25" customHeight="1" x14ac:dyDescent="0.2">
      <c r="B34" s="357" t="s">
        <v>551</v>
      </c>
      <c r="C34" s="358" t="s">
        <v>177</v>
      </c>
      <c r="D34" s="358"/>
      <c r="E34" s="362">
        <f>SUM(E35:E42)</f>
        <v>1501.2</v>
      </c>
      <c r="F34" s="362">
        <f>SUM(F35:F42)</f>
        <v>1325</v>
      </c>
      <c r="G34" s="362">
        <f>SUM(G35:G42)</f>
        <v>1325</v>
      </c>
      <c r="H34" s="360"/>
      <c r="I34" s="358" t="s">
        <v>716</v>
      </c>
      <c r="J34" s="361" t="s">
        <v>715</v>
      </c>
      <c r="K34" s="361" t="s">
        <v>715</v>
      </c>
      <c r="L34" s="361" t="s">
        <v>715</v>
      </c>
    </row>
    <row r="35" spans="2:12" s="85" customFormat="1" ht="27" customHeight="1" x14ac:dyDescent="0.2">
      <c r="B35" s="649" t="s">
        <v>554</v>
      </c>
      <c r="C35" s="698" t="s">
        <v>630</v>
      </c>
      <c r="D35" s="73" t="s">
        <v>0</v>
      </c>
      <c r="E35" s="63">
        <v>434.1</v>
      </c>
      <c r="F35" s="63">
        <v>200</v>
      </c>
      <c r="G35" s="63">
        <v>200</v>
      </c>
      <c r="H35" s="673" t="s">
        <v>349</v>
      </c>
      <c r="I35" s="720" t="s">
        <v>714</v>
      </c>
      <c r="J35" s="838">
        <v>10</v>
      </c>
      <c r="K35" s="838">
        <v>30</v>
      </c>
      <c r="L35" s="838">
        <v>45</v>
      </c>
    </row>
    <row r="36" spans="2:12" s="85" customFormat="1" ht="24.75" customHeight="1" x14ac:dyDescent="0.2">
      <c r="B36" s="649"/>
      <c r="C36" s="698"/>
      <c r="D36" s="73" t="s">
        <v>1</v>
      </c>
      <c r="E36" s="63">
        <v>400</v>
      </c>
      <c r="F36" s="63">
        <v>600</v>
      </c>
      <c r="G36" s="63">
        <v>600</v>
      </c>
      <c r="H36" s="674"/>
      <c r="I36" s="720"/>
      <c r="J36" s="838"/>
      <c r="K36" s="838"/>
      <c r="L36" s="838"/>
    </row>
    <row r="37" spans="2:12" s="85" customFormat="1" ht="21.75" customHeight="1" x14ac:dyDescent="0.2">
      <c r="B37" s="649"/>
      <c r="C37" s="698"/>
      <c r="D37" s="73" t="s">
        <v>206</v>
      </c>
      <c r="E37" s="63">
        <v>434.1</v>
      </c>
      <c r="F37" s="63">
        <v>200</v>
      </c>
      <c r="G37" s="63">
        <v>200</v>
      </c>
      <c r="H37" s="675"/>
      <c r="I37" s="720"/>
      <c r="J37" s="838"/>
      <c r="K37" s="838"/>
      <c r="L37" s="838"/>
    </row>
    <row r="38" spans="2:12" s="85" customFormat="1" ht="24.75" customHeight="1" x14ac:dyDescent="0.2">
      <c r="B38" s="219" t="s">
        <v>552</v>
      </c>
      <c r="C38" s="73" t="s">
        <v>633</v>
      </c>
      <c r="D38" s="73" t="s">
        <v>0</v>
      </c>
      <c r="E38" s="63">
        <v>30</v>
      </c>
      <c r="F38" s="63">
        <v>30</v>
      </c>
      <c r="G38" s="63">
        <v>30</v>
      </c>
      <c r="H38" s="136" t="s">
        <v>335</v>
      </c>
      <c r="I38" s="43" t="s">
        <v>704</v>
      </c>
      <c r="J38" s="31" t="s">
        <v>706</v>
      </c>
      <c r="K38" s="31" t="s">
        <v>706</v>
      </c>
      <c r="L38" s="31" t="s">
        <v>706</v>
      </c>
    </row>
    <row r="39" spans="2:12" s="85" customFormat="1" ht="24.75" customHeight="1" x14ac:dyDescent="0.2">
      <c r="B39" s="219" t="s">
        <v>91</v>
      </c>
      <c r="C39" s="73" t="s">
        <v>210</v>
      </c>
      <c r="D39" s="73" t="s">
        <v>0</v>
      </c>
      <c r="E39" s="63">
        <v>23</v>
      </c>
      <c r="F39" s="63">
        <v>15</v>
      </c>
      <c r="G39" s="63">
        <v>15</v>
      </c>
      <c r="H39" s="145" t="s">
        <v>349</v>
      </c>
      <c r="I39" s="30" t="s">
        <v>705</v>
      </c>
      <c r="J39" s="31">
        <v>1</v>
      </c>
      <c r="K39" s="31">
        <v>1</v>
      </c>
      <c r="L39" s="31">
        <v>1</v>
      </c>
    </row>
    <row r="40" spans="2:12" s="85" customFormat="1" ht="41.25" customHeight="1" x14ac:dyDescent="0.2">
      <c r="B40" s="254" t="s">
        <v>92</v>
      </c>
      <c r="C40" s="73" t="s">
        <v>666</v>
      </c>
      <c r="D40" s="73" t="s">
        <v>0</v>
      </c>
      <c r="E40" s="63">
        <v>50</v>
      </c>
      <c r="F40" s="63">
        <v>150</v>
      </c>
      <c r="G40" s="63">
        <v>150</v>
      </c>
      <c r="H40" s="145" t="s">
        <v>349</v>
      </c>
      <c r="I40" s="73" t="s">
        <v>709</v>
      </c>
      <c r="J40" s="350">
        <v>1</v>
      </c>
      <c r="K40" s="350">
        <v>2</v>
      </c>
      <c r="L40" s="350">
        <v>2</v>
      </c>
    </row>
    <row r="41" spans="2:12" s="85" customFormat="1" ht="35.25" customHeight="1" x14ac:dyDescent="0.2">
      <c r="B41" s="219" t="s">
        <v>93</v>
      </c>
      <c r="C41" s="73" t="s">
        <v>631</v>
      </c>
      <c r="D41" s="73" t="s">
        <v>0</v>
      </c>
      <c r="E41" s="63">
        <v>80</v>
      </c>
      <c r="F41" s="63">
        <v>80</v>
      </c>
      <c r="G41" s="63">
        <v>80</v>
      </c>
      <c r="H41" s="145" t="s">
        <v>349</v>
      </c>
      <c r="I41" s="42" t="s">
        <v>707</v>
      </c>
      <c r="J41" s="350" t="s">
        <v>703</v>
      </c>
      <c r="K41" s="350" t="s">
        <v>703</v>
      </c>
      <c r="L41" s="350" t="s">
        <v>703</v>
      </c>
    </row>
    <row r="42" spans="2:12" s="85" customFormat="1" ht="30.75" customHeight="1" x14ac:dyDescent="0.2">
      <c r="B42" s="219" t="s">
        <v>555</v>
      </c>
      <c r="C42" s="73" t="s">
        <v>632</v>
      </c>
      <c r="D42" s="73" t="s">
        <v>0</v>
      </c>
      <c r="E42" s="63">
        <v>50</v>
      </c>
      <c r="F42" s="63">
        <v>50</v>
      </c>
      <c r="G42" s="63">
        <v>50</v>
      </c>
      <c r="H42" s="145"/>
      <c r="I42" s="42" t="s">
        <v>708</v>
      </c>
      <c r="J42" s="350" t="s">
        <v>703</v>
      </c>
      <c r="K42" s="350" t="s">
        <v>703</v>
      </c>
      <c r="L42" s="350" t="s">
        <v>703</v>
      </c>
    </row>
    <row r="43" spans="2:12" s="356" customFormat="1" ht="54.75" customHeight="1" x14ac:dyDescent="0.2">
      <c r="B43" s="357" t="s">
        <v>556</v>
      </c>
      <c r="C43" s="358" t="s">
        <v>401</v>
      </c>
      <c r="D43" s="358"/>
      <c r="E43" s="359">
        <f>SUM(E44:E46)</f>
        <v>1741.1</v>
      </c>
      <c r="F43" s="359">
        <f>SUM(F44:F46)</f>
        <v>741.1</v>
      </c>
      <c r="G43" s="359">
        <f>SUM(G44:G46)</f>
        <v>741.1</v>
      </c>
      <c r="H43" s="360"/>
      <c r="I43" s="358" t="s">
        <v>1063</v>
      </c>
      <c r="J43" s="361" t="s">
        <v>1061</v>
      </c>
      <c r="K43" s="361" t="s">
        <v>691</v>
      </c>
      <c r="L43" s="361" t="s">
        <v>1062</v>
      </c>
    </row>
    <row r="44" spans="2:12" s="85" customFormat="1" ht="33.75" customHeight="1" x14ac:dyDescent="0.2">
      <c r="B44" s="44" t="s">
        <v>557</v>
      </c>
      <c r="C44" s="73" t="s">
        <v>634</v>
      </c>
      <c r="D44" s="73" t="s">
        <v>0</v>
      </c>
      <c r="E44" s="63">
        <v>150</v>
      </c>
      <c r="F44" s="63">
        <v>150</v>
      </c>
      <c r="G44" s="63">
        <v>150</v>
      </c>
      <c r="H44" s="288" t="s">
        <v>348</v>
      </c>
      <c r="I44" s="73" t="s">
        <v>717</v>
      </c>
      <c r="J44" s="346" t="s">
        <v>718</v>
      </c>
      <c r="K44" s="346" t="s">
        <v>718</v>
      </c>
      <c r="L44" s="346" t="s">
        <v>718</v>
      </c>
    </row>
    <row r="45" spans="2:12" s="208" customFormat="1" ht="30.75" customHeight="1" x14ac:dyDescent="0.2">
      <c r="B45" s="44" t="s">
        <v>558</v>
      </c>
      <c r="C45" s="156" t="s">
        <v>383</v>
      </c>
      <c r="D45" s="73" t="s">
        <v>2</v>
      </c>
      <c r="E45" s="63">
        <v>1000</v>
      </c>
      <c r="F45" s="63">
        <v>0</v>
      </c>
      <c r="G45" s="63">
        <v>0</v>
      </c>
      <c r="H45" s="288" t="s">
        <v>348</v>
      </c>
      <c r="I45" s="156" t="s">
        <v>713</v>
      </c>
      <c r="J45" s="495" t="s">
        <v>710</v>
      </c>
      <c r="K45" s="495"/>
      <c r="L45" s="495"/>
    </row>
    <row r="46" spans="2:12" s="85" customFormat="1" ht="30.75" customHeight="1" x14ac:dyDescent="0.2">
      <c r="B46" s="806" t="s">
        <v>559</v>
      </c>
      <c r="C46" s="688" t="s">
        <v>189</v>
      </c>
      <c r="D46" s="844" t="s">
        <v>0</v>
      </c>
      <c r="E46" s="673">
        <v>591.1</v>
      </c>
      <c r="F46" s="673">
        <v>591.1</v>
      </c>
      <c r="G46" s="673">
        <v>591.1</v>
      </c>
      <c r="H46" s="288" t="s">
        <v>348</v>
      </c>
      <c r="I46" s="42" t="s">
        <v>1058</v>
      </c>
      <c r="J46" s="346" t="s">
        <v>1060</v>
      </c>
      <c r="K46" s="346"/>
      <c r="L46" s="346"/>
    </row>
    <row r="47" spans="2:12" s="85" customFormat="1" ht="45.75" customHeight="1" x14ac:dyDescent="0.2">
      <c r="B47" s="807"/>
      <c r="C47" s="689"/>
      <c r="D47" s="845"/>
      <c r="E47" s="675"/>
      <c r="F47" s="675"/>
      <c r="G47" s="675"/>
      <c r="H47" s="288"/>
      <c r="I47" s="42" t="s">
        <v>1126</v>
      </c>
      <c r="J47" s="346" t="s">
        <v>1143</v>
      </c>
      <c r="K47" s="346" t="s">
        <v>1059</v>
      </c>
      <c r="L47" s="346" t="s">
        <v>1059</v>
      </c>
    </row>
    <row r="48" spans="2:12" s="356" customFormat="1" ht="47.25" customHeight="1" x14ac:dyDescent="0.2">
      <c r="B48" s="357" t="s">
        <v>560</v>
      </c>
      <c r="C48" s="358" t="s">
        <v>178</v>
      </c>
      <c r="D48" s="358"/>
      <c r="E48" s="359">
        <f t="shared" ref="E48:G48" si="2">SUM(E49:E55)</f>
        <v>6730</v>
      </c>
      <c r="F48" s="359">
        <f t="shared" si="2"/>
        <v>9200</v>
      </c>
      <c r="G48" s="359">
        <f t="shared" si="2"/>
        <v>9775</v>
      </c>
      <c r="H48" s="360"/>
      <c r="I48" s="358" t="s">
        <v>1074</v>
      </c>
      <c r="J48" s="361" t="s">
        <v>723</v>
      </c>
      <c r="K48" s="361" t="s">
        <v>722</v>
      </c>
      <c r="L48" s="361" t="s">
        <v>1075</v>
      </c>
    </row>
    <row r="49" spans="2:12" s="85" customFormat="1" ht="42" customHeight="1" x14ac:dyDescent="0.2">
      <c r="B49" s="24" t="s">
        <v>561</v>
      </c>
      <c r="C49" s="71" t="s">
        <v>397</v>
      </c>
      <c r="D49" s="76" t="s">
        <v>395</v>
      </c>
      <c r="E49" s="63">
        <v>3000</v>
      </c>
      <c r="F49" s="63">
        <v>3200</v>
      </c>
      <c r="G49" s="63">
        <v>3200</v>
      </c>
      <c r="H49" s="145" t="s">
        <v>344</v>
      </c>
      <c r="I49" s="155" t="s">
        <v>719</v>
      </c>
      <c r="J49" s="352" t="s">
        <v>720</v>
      </c>
      <c r="K49" s="352" t="s">
        <v>720</v>
      </c>
      <c r="L49" s="352" t="s">
        <v>720</v>
      </c>
    </row>
    <row r="50" spans="2:12" s="85" customFormat="1" ht="32.25" customHeight="1" x14ac:dyDescent="0.2">
      <c r="B50" s="24" t="s">
        <v>562</v>
      </c>
      <c r="C50" s="90" t="s">
        <v>414</v>
      </c>
      <c r="D50" s="75" t="s">
        <v>0</v>
      </c>
      <c r="E50" s="63">
        <v>230</v>
      </c>
      <c r="F50" s="63">
        <v>230</v>
      </c>
      <c r="G50" s="63">
        <v>230</v>
      </c>
      <c r="H50" s="145" t="s">
        <v>338</v>
      </c>
      <c r="I50" s="47" t="s">
        <v>1072</v>
      </c>
      <c r="J50" s="355" t="s">
        <v>1073</v>
      </c>
      <c r="K50" s="355" t="s">
        <v>1073</v>
      </c>
      <c r="L50" s="355" t="s">
        <v>1073</v>
      </c>
    </row>
    <row r="51" spans="2:12" s="12" customFormat="1" ht="27" customHeight="1" x14ac:dyDescent="0.2">
      <c r="B51" s="711" t="s">
        <v>563</v>
      </c>
      <c r="C51" s="688" t="s">
        <v>635</v>
      </c>
      <c r="D51" s="73" t="s">
        <v>0</v>
      </c>
      <c r="E51" s="291">
        <v>210</v>
      </c>
      <c r="F51" s="291">
        <v>510</v>
      </c>
      <c r="G51" s="291">
        <v>585</v>
      </c>
      <c r="H51" s="150" t="s">
        <v>343</v>
      </c>
      <c r="I51" s="688" t="s">
        <v>712</v>
      </c>
      <c r="J51" s="844"/>
      <c r="K51" s="844"/>
      <c r="L51" s="864" t="s">
        <v>698</v>
      </c>
    </row>
    <row r="52" spans="2:12" s="12" customFormat="1" ht="33.75" customHeight="1" x14ac:dyDescent="0.2">
      <c r="B52" s="712"/>
      <c r="C52" s="689"/>
      <c r="D52" s="73" t="s">
        <v>1</v>
      </c>
      <c r="E52" s="291">
        <v>1430</v>
      </c>
      <c r="F52" s="291">
        <v>3400</v>
      </c>
      <c r="G52" s="291">
        <v>3900</v>
      </c>
      <c r="H52" s="292" t="s">
        <v>345</v>
      </c>
      <c r="I52" s="689"/>
      <c r="J52" s="845"/>
      <c r="K52" s="845"/>
      <c r="L52" s="865"/>
    </row>
    <row r="53" spans="2:12" s="85" customFormat="1" ht="37.5" customHeight="1" x14ac:dyDescent="0.2">
      <c r="B53" s="24" t="s">
        <v>564</v>
      </c>
      <c r="C53" s="73" t="s">
        <v>191</v>
      </c>
      <c r="D53" s="73" t="s">
        <v>0</v>
      </c>
      <c r="E53" s="75">
        <v>120</v>
      </c>
      <c r="F53" s="75">
        <v>120</v>
      </c>
      <c r="G53" s="75">
        <v>120</v>
      </c>
      <c r="H53" s="145" t="s">
        <v>346</v>
      </c>
      <c r="I53" s="73" t="s">
        <v>711</v>
      </c>
      <c r="J53" s="350">
        <v>3</v>
      </c>
      <c r="K53" s="350">
        <v>3</v>
      </c>
      <c r="L53" s="350">
        <v>3</v>
      </c>
    </row>
    <row r="54" spans="2:12" s="12" customFormat="1" ht="33" customHeight="1" x14ac:dyDescent="0.2">
      <c r="B54" s="24" t="s">
        <v>565</v>
      </c>
      <c r="C54" s="156" t="s">
        <v>402</v>
      </c>
      <c r="D54" s="73" t="s">
        <v>0</v>
      </c>
      <c r="E54" s="132">
        <v>1540</v>
      </c>
      <c r="F54" s="132">
        <v>1540</v>
      </c>
      <c r="G54" s="132">
        <v>1540</v>
      </c>
      <c r="H54" s="292"/>
      <c r="I54" s="156" t="s">
        <v>721</v>
      </c>
      <c r="J54" s="351">
        <v>29</v>
      </c>
      <c r="K54" s="351">
        <v>29</v>
      </c>
      <c r="L54" s="351">
        <v>29</v>
      </c>
    </row>
    <row r="55" spans="2:12" s="85" customFormat="1" ht="41.25" customHeight="1" x14ac:dyDescent="0.2">
      <c r="B55" s="24" t="s">
        <v>566</v>
      </c>
      <c r="C55" s="73" t="s">
        <v>190</v>
      </c>
      <c r="D55" s="73" t="s">
        <v>0</v>
      </c>
      <c r="E55" s="75">
        <v>200</v>
      </c>
      <c r="F55" s="75">
        <v>200</v>
      </c>
      <c r="G55" s="75">
        <v>200</v>
      </c>
      <c r="H55" s="145" t="s">
        <v>285</v>
      </c>
      <c r="I55" s="45" t="s">
        <v>1127</v>
      </c>
      <c r="J55" s="350">
        <v>100</v>
      </c>
      <c r="K55" s="350">
        <v>100</v>
      </c>
      <c r="L55" s="350">
        <v>100</v>
      </c>
    </row>
    <row r="56" spans="2:12" s="370" customFormat="1" ht="42" customHeight="1" x14ac:dyDescent="0.2">
      <c r="B56" s="365" t="s">
        <v>567</v>
      </c>
      <c r="C56" s="366" t="s">
        <v>398</v>
      </c>
      <c r="D56" s="366"/>
      <c r="E56" s="367">
        <f t="shared" ref="E56:G56" si="3">SUM(E57:E62)</f>
        <v>1755.9</v>
      </c>
      <c r="F56" s="367">
        <f t="shared" si="3"/>
        <v>1730</v>
      </c>
      <c r="G56" s="367">
        <f t="shared" si="3"/>
        <v>1730</v>
      </c>
      <c r="H56" s="368"/>
      <c r="I56" s="366" t="s">
        <v>736</v>
      </c>
      <c r="J56" s="369" t="s">
        <v>735</v>
      </c>
      <c r="K56" s="369" t="s">
        <v>735</v>
      </c>
      <c r="L56" s="369" t="s">
        <v>735</v>
      </c>
    </row>
    <row r="57" spans="2:12" s="85" customFormat="1" ht="30.75" customHeight="1" x14ac:dyDescent="0.2">
      <c r="B57" s="232" t="s">
        <v>568</v>
      </c>
      <c r="C57" s="155" t="s">
        <v>179</v>
      </c>
      <c r="D57" s="73" t="s">
        <v>0</v>
      </c>
      <c r="E57" s="63">
        <v>55</v>
      </c>
      <c r="F57" s="63">
        <v>100</v>
      </c>
      <c r="G57" s="63">
        <v>100</v>
      </c>
      <c r="H57" s="145" t="s">
        <v>285</v>
      </c>
      <c r="I57" s="155" t="s">
        <v>1128</v>
      </c>
      <c r="J57" s="363">
        <v>1</v>
      </c>
      <c r="K57" s="363">
        <v>1</v>
      </c>
      <c r="L57" s="363">
        <v>1</v>
      </c>
    </row>
    <row r="58" spans="2:12" s="85" customFormat="1" ht="25.5" customHeight="1" x14ac:dyDescent="0.2">
      <c r="B58" s="24" t="s">
        <v>569</v>
      </c>
      <c r="C58" s="73" t="s">
        <v>636</v>
      </c>
      <c r="D58" s="73" t="s">
        <v>0</v>
      </c>
      <c r="E58" s="63">
        <v>80</v>
      </c>
      <c r="F58" s="63">
        <v>80</v>
      </c>
      <c r="G58" s="63">
        <v>80</v>
      </c>
      <c r="H58" s="145" t="s">
        <v>285</v>
      </c>
      <c r="I58" s="72" t="s">
        <v>724</v>
      </c>
      <c r="J58" s="346">
        <v>5</v>
      </c>
      <c r="K58" s="346">
        <v>5</v>
      </c>
      <c r="L58" s="346">
        <v>5</v>
      </c>
    </row>
    <row r="59" spans="2:12" s="85" customFormat="1" ht="22.5" customHeight="1" x14ac:dyDescent="0.2">
      <c r="B59" s="696" t="s">
        <v>570</v>
      </c>
      <c r="C59" s="688" t="s">
        <v>637</v>
      </c>
      <c r="D59" s="73" t="s">
        <v>0</v>
      </c>
      <c r="E59" s="75">
        <v>1000</v>
      </c>
      <c r="F59" s="75">
        <v>1000</v>
      </c>
      <c r="G59" s="75">
        <v>1000</v>
      </c>
      <c r="H59" s="136" t="s">
        <v>347</v>
      </c>
      <c r="I59" s="688" t="s">
        <v>730</v>
      </c>
      <c r="J59" s="858" t="s">
        <v>731</v>
      </c>
      <c r="K59" s="858" t="s">
        <v>731</v>
      </c>
      <c r="L59" s="858" t="s">
        <v>731</v>
      </c>
    </row>
    <row r="60" spans="2:12" s="85" customFormat="1" ht="28.5" customHeight="1" x14ac:dyDescent="0.2">
      <c r="B60" s="697"/>
      <c r="C60" s="689"/>
      <c r="D60" s="73" t="s">
        <v>395</v>
      </c>
      <c r="E60" s="75">
        <v>150</v>
      </c>
      <c r="F60" s="75">
        <v>150</v>
      </c>
      <c r="G60" s="75">
        <v>150</v>
      </c>
      <c r="H60" s="138"/>
      <c r="I60" s="689"/>
      <c r="J60" s="859"/>
      <c r="K60" s="859"/>
      <c r="L60" s="859"/>
    </row>
    <row r="61" spans="2:12" s="85" customFormat="1" ht="31.5" customHeight="1" x14ac:dyDescent="0.2">
      <c r="B61" s="24" t="s">
        <v>571</v>
      </c>
      <c r="C61" s="290" t="s">
        <v>207</v>
      </c>
      <c r="D61" s="290" t="s">
        <v>0</v>
      </c>
      <c r="E61" s="63">
        <v>184.9</v>
      </c>
      <c r="F61" s="63">
        <v>100</v>
      </c>
      <c r="G61" s="63">
        <v>100</v>
      </c>
      <c r="H61" s="145" t="s">
        <v>334</v>
      </c>
      <c r="I61" s="74" t="s">
        <v>725</v>
      </c>
      <c r="J61" s="364" t="s">
        <v>726</v>
      </c>
      <c r="K61" s="364" t="s">
        <v>726</v>
      </c>
      <c r="L61" s="364" t="s">
        <v>726</v>
      </c>
    </row>
    <row r="62" spans="2:12" s="85" customFormat="1" ht="43.5" customHeight="1" x14ac:dyDescent="0.2">
      <c r="B62" s="24" t="s">
        <v>572</v>
      </c>
      <c r="C62" s="73" t="s">
        <v>399</v>
      </c>
      <c r="D62" s="73" t="s">
        <v>0</v>
      </c>
      <c r="E62" s="75">
        <v>286</v>
      </c>
      <c r="F62" s="75">
        <v>300</v>
      </c>
      <c r="G62" s="75">
        <v>300</v>
      </c>
      <c r="H62" s="145"/>
      <c r="I62" s="73" t="s">
        <v>727</v>
      </c>
      <c r="J62" s="346" t="s">
        <v>728</v>
      </c>
      <c r="K62" s="346" t="s">
        <v>729</v>
      </c>
      <c r="L62" s="346" t="s">
        <v>684</v>
      </c>
    </row>
    <row r="63" spans="2:12" s="85" customFormat="1" ht="21.75" customHeight="1" x14ac:dyDescent="0.2">
      <c r="B63" s="847" t="s">
        <v>228</v>
      </c>
      <c r="C63" s="847"/>
      <c r="D63" s="848"/>
      <c r="E63" s="293">
        <f>+E56+E48+E43+E34+E30+E20+E12+E6</f>
        <v>19433.700000000004</v>
      </c>
      <c r="F63" s="293">
        <f>+F56+F48+F43+F34+F30+F20+F12+F6</f>
        <v>21612.5</v>
      </c>
      <c r="G63" s="293">
        <f>+G56+G48+G43+G34+G30+G20+G12+G6</f>
        <v>23372.5</v>
      </c>
      <c r="H63" s="294"/>
      <c r="I63" s="294"/>
      <c r="J63" s="294"/>
      <c r="K63" s="294"/>
      <c r="L63" s="294"/>
    </row>
    <row r="64" spans="2:12" s="85" customFormat="1" ht="17.25" customHeight="1" x14ac:dyDescent="0.2">
      <c r="B64" s="849"/>
      <c r="C64" s="850"/>
      <c r="D64" s="851"/>
      <c r="E64" s="129">
        <f t="shared" ref="E64:G64" si="4">+E63-E65-E73</f>
        <v>5.7980287238024175E-12</v>
      </c>
      <c r="F64" s="129">
        <f t="shared" si="4"/>
        <v>0</v>
      </c>
      <c r="G64" s="129">
        <f t="shared" si="4"/>
        <v>0</v>
      </c>
      <c r="H64" s="294"/>
      <c r="I64" s="294"/>
      <c r="J64" s="294"/>
      <c r="K64" s="294"/>
      <c r="L64" s="294"/>
    </row>
    <row r="65" spans="2:12" s="85" customFormat="1" ht="30" customHeight="1" x14ac:dyDescent="0.2">
      <c r="B65" s="115"/>
      <c r="C65" s="295" t="s">
        <v>194</v>
      </c>
      <c r="D65" s="295"/>
      <c r="E65" s="284">
        <f t="shared" ref="E65:G65" si="5">SUM(E67:E72)</f>
        <v>18999.599999999999</v>
      </c>
      <c r="F65" s="284">
        <f t="shared" si="5"/>
        <v>21412.5</v>
      </c>
      <c r="G65" s="284">
        <f t="shared" si="5"/>
        <v>23172.5</v>
      </c>
      <c r="H65" s="294"/>
      <c r="I65" s="599"/>
      <c r="J65" s="600"/>
      <c r="K65" s="600"/>
      <c r="L65" s="600"/>
    </row>
    <row r="66" spans="2:12" s="85" customFormat="1" ht="17.25" customHeight="1" x14ac:dyDescent="0.2">
      <c r="B66" s="49"/>
      <c r="C66" s="296" t="s">
        <v>195</v>
      </c>
      <c r="D66" s="297"/>
      <c r="E66" s="186"/>
      <c r="F66" s="186"/>
      <c r="G66" s="186"/>
      <c r="H66" s="294"/>
      <c r="I66" s="595"/>
      <c r="J66" s="596"/>
      <c r="K66" s="596"/>
      <c r="L66" s="596"/>
    </row>
    <row r="67" spans="2:12" s="85" customFormat="1" ht="31.5" customHeight="1" x14ac:dyDescent="0.2">
      <c r="B67" s="49"/>
      <c r="C67" s="296" t="s">
        <v>196</v>
      </c>
      <c r="D67" s="298" t="s">
        <v>0</v>
      </c>
      <c r="E67" s="188">
        <f>+E62+E61+E59+E58+E57+E55+E54+E53+E51+E50+E46+E44+E42+E41+E40+E39+E38+E35+E33+E32+E31+E28+E27+E25+E26+E24+E23+E21+E18+E17+E13+E14+E11+E10+E9+E7+E15</f>
        <v>12885.7</v>
      </c>
      <c r="F67" s="188">
        <f t="shared" ref="F67:G67" si="6">+F62+F61+F59+F58+F57+F55+F54+F53+F51+F50+F46+F44+F42+F41+F40+F39+F38+F35+F33+F32+F31+F28+F27+F25+F26+F24+F23+F21+F18+F17+F13+F14+F11+F10+F9+F7+F15</f>
        <v>13586.1</v>
      </c>
      <c r="G67" s="188">
        <f t="shared" si="6"/>
        <v>14211.1</v>
      </c>
      <c r="H67" s="294"/>
      <c r="I67" s="595"/>
      <c r="J67" s="606"/>
      <c r="K67" s="596"/>
      <c r="L67" s="596"/>
    </row>
    <row r="68" spans="2:12" s="85" customFormat="1" ht="22.5" customHeight="1" x14ac:dyDescent="0.2">
      <c r="B68" s="49"/>
      <c r="C68" s="296" t="s">
        <v>197</v>
      </c>
      <c r="D68" s="298" t="s">
        <v>3</v>
      </c>
      <c r="E68" s="188">
        <f>+E60+E49+E8+E19</f>
        <v>3164</v>
      </c>
      <c r="F68" s="188">
        <f>+F60+F49+F8+F19</f>
        <v>3394</v>
      </c>
      <c r="G68" s="188">
        <f>+G60+G49+G8+G19</f>
        <v>3394</v>
      </c>
      <c r="H68" s="294"/>
      <c r="I68" s="595"/>
      <c r="J68" s="596"/>
      <c r="K68" s="596"/>
      <c r="L68" s="596"/>
    </row>
    <row r="69" spans="2:12" s="85" customFormat="1" ht="21" customHeight="1" x14ac:dyDescent="0.2">
      <c r="B69" s="49"/>
      <c r="C69" s="296" t="s">
        <v>198</v>
      </c>
      <c r="D69" s="298" t="s">
        <v>4</v>
      </c>
      <c r="E69" s="188">
        <f t="shared" ref="E69:G69" si="7">+E22</f>
        <v>17.399999999999999</v>
      </c>
      <c r="F69" s="188">
        <f t="shared" si="7"/>
        <v>17.399999999999999</v>
      </c>
      <c r="G69" s="188">
        <f t="shared" si="7"/>
        <v>17.399999999999999</v>
      </c>
      <c r="H69" s="294"/>
      <c r="I69" s="595"/>
      <c r="J69" s="596"/>
      <c r="K69" s="596"/>
      <c r="L69" s="596"/>
    </row>
    <row r="70" spans="2:12" s="85" customFormat="1" ht="22.5" customHeight="1" x14ac:dyDescent="0.2">
      <c r="B70" s="49"/>
      <c r="C70" s="296" t="s">
        <v>199</v>
      </c>
      <c r="D70" s="298" t="s">
        <v>1</v>
      </c>
      <c r="E70" s="188">
        <f t="shared" ref="E70:G70" si="8">+E52+E36+E29+E16</f>
        <v>1932.5</v>
      </c>
      <c r="F70" s="188">
        <f t="shared" si="8"/>
        <v>4415</v>
      </c>
      <c r="G70" s="188">
        <f t="shared" si="8"/>
        <v>5550</v>
      </c>
      <c r="H70" s="294"/>
      <c r="I70" s="595"/>
      <c r="J70" s="596"/>
      <c r="K70" s="596"/>
      <c r="L70" s="596"/>
    </row>
    <row r="71" spans="2:12" s="85" customFormat="1" ht="22.5" customHeight="1" x14ac:dyDescent="0.2">
      <c r="B71" s="49"/>
      <c r="C71" s="296" t="s">
        <v>200</v>
      </c>
      <c r="D71" s="298" t="s">
        <v>2</v>
      </c>
      <c r="E71" s="188">
        <f t="shared" ref="E71:G71" si="9">+E45</f>
        <v>1000</v>
      </c>
      <c r="F71" s="188">
        <f t="shared" si="9"/>
        <v>0</v>
      </c>
      <c r="G71" s="188">
        <f t="shared" si="9"/>
        <v>0</v>
      </c>
      <c r="H71" s="294"/>
      <c r="I71" s="595"/>
      <c r="J71" s="596"/>
      <c r="K71" s="596"/>
      <c r="L71" s="596"/>
    </row>
    <row r="72" spans="2:12" s="85" customFormat="1" ht="22.5" customHeight="1" x14ac:dyDescent="0.2">
      <c r="B72" s="94"/>
      <c r="C72" s="299" t="s">
        <v>201</v>
      </c>
      <c r="D72" s="300" t="s">
        <v>205</v>
      </c>
      <c r="E72" s="188"/>
      <c r="F72" s="186"/>
      <c r="G72" s="186"/>
      <c r="H72" s="294"/>
      <c r="I72" s="595"/>
      <c r="J72" s="596"/>
      <c r="K72" s="596"/>
      <c r="L72" s="596"/>
    </row>
    <row r="73" spans="2:12" s="85" customFormat="1" ht="36" customHeight="1" x14ac:dyDescent="0.2">
      <c r="B73" s="95"/>
      <c r="C73" s="301" t="s">
        <v>202</v>
      </c>
      <c r="D73" s="301" t="s">
        <v>206</v>
      </c>
      <c r="E73" s="302">
        <f t="shared" ref="E73:G73" si="10">+E37</f>
        <v>434.1</v>
      </c>
      <c r="F73" s="302">
        <f t="shared" si="10"/>
        <v>200</v>
      </c>
      <c r="G73" s="302">
        <f t="shared" si="10"/>
        <v>200</v>
      </c>
      <c r="H73" s="294"/>
      <c r="I73" s="601"/>
      <c r="J73" s="602"/>
      <c r="K73" s="602"/>
      <c r="L73" s="602"/>
    </row>
    <row r="74" spans="2:12" s="85" customFormat="1" ht="27.75" customHeight="1" x14ac:dyDescent="0.2">
      <c r="B74" s="97"/>
      <c r="C74" s="303" t="s">
        <v>204</v>
      </c>
      <c r="D74" s="303"/>
      <c r="E74" s="304">
        <f t="shared" ref="E74:G74" si="11">+E73+E65</f>
        <v>19433.699999999997</v>
      </c>
      <c r="F74" s="304">
        <f t="shared" si="11"/>
        <v>21612.5</v>
      </c>
      <c r="G74" s="304">
        <f t="shared" si="11"/>
        <v>23372.5</v>
      </c>
      <c r="H74" s="294"/>
      <c r="I74" s="601"/>
      <c r="J74" s="602"/>
      <c r="K74" s="602"/>
      <c r="L74" s="602"/>
    </row>
    <row r="75" spans="2:12" s="85" customFormat="1" ht="18" customHeight="1" x14ac:dyDescent="0.2">
      <c r="B75" s="49"/>
      <c r="C75" s="297" t="s">
        <v>203</v>
      </c>
      <c r="D75" s="297"/>
      <c r="E75" s="186">
        <f>+E36+E29+E16</f>
        <v>502.5</v>
      </c>
      <c r="F75" s="186">
        <f t="shared" ref="F75:G75" si="12">+F36+F29+F16</f>
        <v>1015</v>
      </c>
      <c r="G75" s="186">
        <f t="shared" si="12"/>
        <v>1650</v>
      </c>
      <c r="H75" s="294"/>
      <c r="I75" s="603"/>
      <c r="J75" s="604"/>
      <c r="K75" s="604"/>
      <c r="L75" s="604"/>
    </row>
    <row r="76" spans="2:12" s="85" customFormat="1" ht="25.5" hidden="1" x14ac:dyDescent="0.2">
      <c r="B76" s="49"/>
      <c r="C76" s="297" t="s">
        <v>240</v>
      </c>
      <c r="D76" s="285"/>
      <c r="E76" s="285"/>
      <c r="F76" s="285"/>
      <c r="G76" s="285"/>
      <c r="H76" s="305"/>
      <c r="I76" s="597"/>
      <c r="J76" s="598"/>
      <c r="K76" s="598"/>
      <c r="L76" s="598"/>
    </row>
    <row r="77" spans="2:12" s="85" customFormat="1" x14ac:dyDescent="0.2">
      <c r="B77" s="187"/>
      <c r="C77" s="234"/>
      <c r="D77" s="234"/>
      <c r="E77" s="234"/>
      <c r="F77" s="234"/>
      <c r="G77" s="234"/>
      <c r="H77" s="306"/>
      <c r="I77" s="234"/>
      <c r="J77" s="353"/>
      <c r="K77" s="353"/>
      <c r="L77" s="353"/>
    </row>
    <row r="78" spans="2:12" s="85" customFormat="1" x14ac:dyDescent="0.2">
      <c r="B78" s="187"/>
      <c r="C78" s="234"/>
      <c r="D78" s="234"/>
      <c r="E78" s="234"/>
      <c r="F78" s="234"/>
      <c r="G78" s="234"/>
      <c r="H78" s="306"/>
      <c r="I78" s="234"/>
      <c r="J78" s="353"/>
      <c r="K78" s="353"/>
      <c r="L78" s="353"/>
    </row>
    <row r="79" spans="2:12" s="85" customFormat="1" x14ac:dyDescent="0.2">
      <c r="B79" s="187"/>
      <c r="C79" s="234"/>
      <c r="D79" s="234"/>
      <c r="E79" s="234"/>
      <c r="F79" s="234"/>
      <c r="G79" s="234"/>
      <c r="H79" s="306"/>
      <c r="I79" s="234"/>
      <c r="J79" s="353"/>
      <c r="K79" s="353"/>
      <c r="L79" s="353"/>
    </row>
    <row r="82" spans="3:7" ht="15.75" x14ac:dyDescent="0.2">
      <c r="C82" s="248"/>
      <c r="E82" s="590"/>
      <c r="F82" s="590"/>
      <c r="G82" s="590"/>
    </row>
  </sheetData>
  <mergeCells count="83">
    <mergeCell ref="K59:K60"/>
    <mergeCell ref="L7:L8"/>
    <mergeCell ref="L13:L14"/>
    <mergeCell ref="L15:L16"/>
    <mergeCell ref="L17:L19"/>
    <mergeCell ref="L21:L22"/>
    <mergeCell ref="L26:L27"/>
    <mergeCell ref="L28:L29"/>
    <mergeCell ref="L35:L37"/>
    <mergeCell ref="L51:L52"/>
    <mergeCell ref="L59:L60"/>
    <mergeCell ref="K21:K22"/>
    <mergeCell ref="K26:K27"/>
    <mergeCell ref="K51:K52"/>
    <mergeCell ref="K7:K8"/>
    <mergeCell ref="K13:K14"/>
    <mergeCell ref="I59:I60"/>
    <mergeCell ref="J7:J8"/>
    <mergeCell ref="J13:J14"/>
    <mergeCell ref="J15:J16"/>
    <mergeCell ref="J17:J19"/>
    <mergeCell ref="J21:J22"/>
    <mergeCell ref="J26:J27"/>
    <mergeCell ref="J28:J29"/>
    <mergeCell ref="J35:J37"/>
    <mergeCell ref="J51:J52"/>
    <mergeCell ref="J59:J60"/>
    <mergeCell ref="I21:I22"/>
    <mergeCell ref="I26:I27"/>
    <mergeCell ref="I28:I29"/>
    <mergeCell ref="I51:I52"/>
    <mergeCell ref="I7:I8"/>
    <mergeCell ref="B13:B14"/>
    <mergeCell ref="B46:B47"/>
    <mergeCell ref="H13:H14"/>
    <mergeCell ref="B3:B5"/>
    <mergeCell ref="B7:B8"/>
    <mergeCell ref="B28:B29"/>
    <mergeCell ref="C28:C29"/>
    <mergeCell ref="C7:C8"/>
    <mergeCell ref="F3:F5"/>
    <mergeCell ref="B15:B16"/>
    <mergeCell ref="C15:C16"/>
    <mergeCell ref="H15:H16"/>
    <mergeCell ref="B21:B22"/>
    <mergeCell ref="B17:B19"/>
    <mergeCell ref="E3:E5"/>
    <mergeCell ref="F46:F47"/>
    <mergeCell ref="B63:D63"/>
    <mergeCell ref="B64:D64"/>
    <mergeCell ref="C26:C27"/>
    <mergeCell ref="B26:B27"/>
    <mergeCell ref="B59:B60"/>
    <mergeCell ref="C59:C60"/>
    <mergeCell ref="B51:B52"/>
    <mergeCell ref="C51:C52"/>
    <mergeCell ref="B35:B37"/>
    <mergeCell ref="C35:C37"/>
    <mergeCell ref="E46:E47"/>
    <mergeCell ref="D46:D47"/>
    <mergeCell ref="C46:C47"/>
    <mergeCell ref="C3:C5"/>
    <mergeCell ref="C17:C19"/>
    <mergeCell ref="C21:C22"/>
    <mergeCell ref="C13:C14"/>
    <mergeCell ref="K28:K29"/>
    <mergeCell ref="K35:K37"/>
    <mergeCell ref="H35:H37"/>
    <mergeCell ref="K15:K16"/>
    <mergeCell ref="K17:K19"/>
    <mergeCell ref="I15:I16"/>
    <mergeCell ref="I17:I19"/>
    <mergeCell ref="G46:G47"/>
    <mergeCell ref="H3:H5"/>
    <mergeCell ref="G3:G5"/>
    <mergeCell ref="I35:I37"/>
    <mergeCell ref="I3:I5"/>
    <mergeCell ref="I13:I14"/>
    <mergeCell ref="B1:L1"/>
    <mergeCell ref="J3:L3"/>
    <mergeCell ref="J4:J5"/>
    <mergeCell ref="K4:K5"/>
    <mergeCell ref="L4:L5"/>
  </mergeCells>
  <phoneticPr fontId="10" type="noConversion"/>
  <pageMargins left="0.19685039370078741" right="0.19685039370078741" top="0.19685039370078741" bottom="0.19685039370078741" header="0" footer="0"/>
  <pageSetup paperSize="9" scale="75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F0"/>
    <pageSetUpPr fitToPage="1"/>
  </sheetPr>
  <dimension ref="A1:L59"/>
  <sheetViews>
    <sheetView zoomScale="85" zoomScaleNormal="85" workbookViewId="0">
      <pane ySplit="5" topLeftCell="A6" activePane="bottomLeft" state="frozen"/>
      <selection activeCell="H12" sqref="H12:H18"/>
      <selection pane="bottomLeft" activeCell="C6" sqref="C6:D6"/>
    </sheetView>
  </sheetViews>
  <sheetFormatPr defaultColWidth="9.140625" defaultRowHeight="12.75" x14ac:dyDescent="0.2"/>
  <cols>
    <col min="1" max="1" width="1.7109375" style="12" customWidth="1"/>
    <col min="2" max="2" width="17.5703125" style="51" customWidth="1"/>
    <col min="3" max="3" width="56.85546875" style="50" customWidth="1"/>
    <col min="4" max="4" width="7.140625" style="51" customWidth="1"/>
    <col min="5" max="7" width="12.28515625" style="12" customWidth="1"/>
    <col min="8" max="8" width="11.7109375" style="16" customWidth="1"/>
    <col min="9" max="9" width="39.85546875" style="50" customWidth="1"/>
    <col min="10" max="12" width="8.140625" style="471" customWidth="1"/>
    <col min="13" max="16384" width="9.140625" style="12"/>
  </cols>
  <sheetData>
    <row r="1" spans="1:12" s="426" customFormat="1" ht="36" customHeight="1" x14ac:dyDescent="0.2">
      <c r="B1" s="643" t="s">
        <v>1140</v>
      </c>
      <c r="C1" s="643"/>
      <c r="D1" s="643"/>
      <c r="E1" s="643"/>
      <c r="F1" s="643"/>
      <c r="G1" s="643"/>
      <c r="H1" s="643"/>
      <c r="I1" s="643"/>
      <c r="J1" s="643"/>
      <c r="K1" s="643"/>
      <c r="L1" s="643"/>
    </row>
    <row r="2" spans="1:12" ht="17.25" customHeight="1" x14ac:dyDescent="0.2">
      <c r="B2" s="255"/>
      <c r="C2" s="53"/>
      <c r="D2" s="307"/>
      <c r="E2" s="308"/>
      <c r="F2" s="308"/>
      <c r="G2" s="308"/>
      <c r="H2" s="308"/>
      <c r="I2" s="53"/>
      <c r="J2" s="53"/>
      <c r="K2" s="53"/>
      <c r="L2" s="53"/>
    </row>
    <row r="3" spans="1:12" s="15" customFormat="1" ht="27.75" customHeight="1" x14ac:dyDescent="0.2">
      <c r="B3" s="854" t="s">
        <v>49</v>
      </c>
      <c r="C3" s="871" t="s">
        <v>104</v>
      </c>
      <c r="D3" s="106"/>
      <c r="E3" s="866" t="s">
        <v>50</v>
      </c>
      <c r="F3" s="866" t="s">
        <v>51</v>
      </c>
      <c r="G3" s="866" t="s">
        <v>352</v>
      </c>
      <c r="H3" s="866" t="s">
        <v>241</v>
      </c>
      <c r="I3" s="691" t="s">
        <v>1099</v>
      </c>
      <c r="J3" s="668" t="s">
        <v>1100</v>
      </c>
      <c r="K3" s="669"/>
      <c r="L3" s="670"/>
    </row>
    <row r="4" spans="1:12" s="15" customFormat="1" ht="18.75" customHeight="1" x14ac:dyDescent="0.2">
      <c r="B4" s="855"/>
      <c r="C4" s="872"/>
      <c r="D4" s="107"/>
      <c r="E4" s="866"/>
      <c r="F4" s="866"/>
      <c r="G4" s="866"/>
      <c r="H4" s="866"/>
      <c r="I4" s="692"/>
      <c r="J4" s="671" t="s">
        <v>671</v>
      </c>
      <c r="K4" s="671" t="s">
        <v>672</v>
      </c>
      <c r="L4" s="671" t="s">
        <v>673</v>
      </c>
    </row>
    <row r="5" spans="1:12" s="15" customFormat="1" ht="33" customHeight="1" x14ac:dyDescent="0.2">
      <c r="B5" s="856"/>
      <c r="C5" s="873"/>
      <c r="D5" s="112"/>
      <c r="E5" s="866"/>
      <c r="F5" s="866"/>
      <c r="G5" s="866"/>
      <c r="H5" s="866"/>
      <c r="I5" s="693"/>
      <c r="J5" s="672"/>
      <c r="K5" s="672"/>
      <c r="L5" s="672"/>
    </row>
    <row r="6" spans="1:12" s="493" customFormat="1" ht="51" customHeight="1" x14ac:dyDescent="0.2">
      <c r="B6" s="411" t="s">
        <v>573</v>
      </c>
      <c r="C6" s="867" t="s">
        <v>384</v>
      </c>
      <c r="D6" s="868"/>
      <c r="E6" s="465">
        <f t="shared" ref="E6:G6" si="0">SUM(E7:E11)</f>
        <v>5099</v>
      </c>
      <c r="F6" s="465">
        <f t="shared" si="0"/>
        <v>5095</v>
      </c>
      <c r="G6" s="465">
        <f t="shared" si="0"/>
        <v>3095</v>
      </c>
      <c r="H6" s="466"/>
      <c r="I6" s="496" t="s">
        <v>1101</v>
      </c>
      <c r="J6" s="487" t="s">
        <v>995</v>
      </c>
      <c r="K6" s="487" t="s">
        <v>995</v>
      </c>
      <c r="L6" s="487" t="s">
        <v>995</v>
      </c>
    </row>
    <row r="7" spans="1:12" ht="40.5" customHeight="1" x14ac:dyDescent="0.2">
      <c r="B7" s="232" t="s">
        <v>119</v>
      </c>
      <c r="C7" s="86" t="s">
        <v>388</v>
      </c>
      <c r="D7" s="48" t="s">
        <v>0</v>
      </c>
      <c r="E7" s="10">
        <v>45</v>
      </c>
      <c r="F7" s="10">
        <v>45</v>
      </c>
      <c r="G7" s="10">
        <v>45</v>
      </c>
      <c r="H7" s="142" t="s">
        <v>288</v>
      </c>
      <c r="I7" s="86" t="s">
        <v>954</v>
      </c>
      <c r="J7" s="341" t="s">
        <v>955</v>
      </c>
      <c r="K7" s="341" t="s">
        <v>955</v>
      </c>
      <c r="L7" s="341" t="s">
        <v>955</v>
      </c>
    </row>
    <row r="8" spans="1:12" ht="21" customHeight="1" x14ac:dyDescent="0.2">
      <c r="B8" s="711" t="s">
        <v>120</v>
      </c>
      <c r="C8" s="696" t="s">
        <v>1021</v>
      </c>
      <c r="D8" s="48" t="s">
        <v>206</v>
      </c>
      <c r="E8" s="10">
        <v>0</v>
      </c>
      <c r="F8" s="10">
        <v>0</v>
      </c>
      <c r="G8" s="10">
        <v>0</v>
      </c>
      <c r="H8" s="722" t="s">
        <v>268</v>
      </c>
      <c r="I8" s="696" t="s">
        <v>734</v>
      </c>
      <c r="J8" s="806" t="s">
        <v>728</v>
      </c>
      <c r="K8" s="806" t="s">
        <v>728</v>
      </c>
      <c r="L8" s="806" t="s">
        <v>728</v>
      </c>
    </row>
    <row r="9" spans="1:12" ht="21.75" customHeight="1" x14ac:dyDescent="0.2">
      <c r="B9" s="712"/>
      <c r="C9" s="697"/>
      <c r="D9" s="48" t="s">
        <v>0</v>
      </c>
      <c r="E9" s="10">
        <v>50</v>
      </c>
      <c r="F9" s="10">
        <v>50</v>
      </c>
      <c r="G9" s="10">
        <v>50</v>
      </c>
      <c r="H9" s="723"/>
      <c r="I9" s="697"/>
      <c r="J9" s="807"/>
      <c r="K9" s="807"/>
      <c r="L9" s="807"/>
    </row>
    <row r="10" spans="1:12" ht="48" customHeight="1" x14ac:dyDescent="0.2">
      <c r="B10" s="89" t="s">
        <v>574</v>
      </c>
      <c r="C10" s="88" t="s">
        <v>171</v>
      </c>
      <c r="D10" s="48" t="s">
        <v>0</v>
      </c>
      <c r="E10" s="10">
        <v>4</v>
      </c>
      <c r="F10" s="10">
        <v>0</v>
      </c>
      <c r="G10" s="10">
        <v>0</v>
      </c>
      <c r="H10" s="144" t="s">
        <v>269</v>
      </c>
      <c r="I10" s="340" t="s">
        <v>953</v>
      </c>
      <c r="J10" s="351">
        <v>10</v>
      </c>
      <c r="K10" s="396"/>
      <c r="L10" s="396"/>
    </row>
    <row r="11" spans="1:12" s="22" customFormat="1" ht="102" customHeight="1" x14ac:dyDescent="0.2">
      <c r="B11" s="24" t="s">
        <v>577</v>
      </c>
      <c r="C11" s="24" t="s">
        <v>667</v>
      </c>
      <c r="D11" s="25" t="s">
        <v>3</v>
      </c>
      <c r="E11" s="10">
        <v>5000</v>
      </c>
      <c r="F11" s="10">
        <v>5000</v>
      </c>
      <c r="G11" s="10">
        <v>3000</v>
      </c>
      <c r="H11" s="143" t="s">
        <v>270</v>
      </c>
      <c r="I11" s="42" t="s">
        <v>951</v>
      </c>
      <c r="J11" s="470" t="s">
        <v>952</v>
      </c>
      <c r="K11" s="470" t="s">
        <v>952</v>
      </c>
      <c r="L11" s="470" t="s">
        <v>952</v>
      </c>
    </row>
    <row r="12" spans="1:12" s="460" customFormat="1" ht="63.75" customHeight="1" x14ac:dyDescent="0.2">
      <c r="A12" s="488"/>
      <c r="B12" s="455" t="s">
        <v>100</v>
      </c>
      <c r="C12" s="874" t="s">
        <v>396</v>
      </c>
      <c r="D12" s="874"/>
      <c r="E12" s="489">
        <f>SUM(E13:E23)</f>
        <v>1854.5</v>
      </c>
      <c r="F12" s="489">
        <f t="shared" ref="F12:G12" si="1">SUM(F13:F23)</f>
        <v>2422.6999999999998</v>
      </c>
      <c r="G12" s="489">
        <f t="shared" si="1"/>
        <v>2459.6999999999998</v>
      </c>
      <c r="H12" s="490"/>
      <c r="I12" s="573" t="s">
        <v>1076</v>
      </c>
      <c r="J12" s="574" t="s">
        <v>1077</v>
      </c>
      <c r="K12" s="574" t="s">
        <v>1077</v>
      </c>
      <c r="L12" s="574" t="s">
        <v>1077</v>
      </c>
    </row>
    <row r="13" spans="1:12" s="4" customFormat="1" ht="66.75" customHeight="1" x14ac:dyDescent="0.2">
      <c r="A13" s="49"/>
      <c r="B13" s="222" t="s">
        <v>121</v>
      </c>
      <c r="C13" s="49" t="s">
        <v>168</v>
      </c>
      <c r="D13" s="221" t="s">
        <v>3</v>
      </c>
      <c r="E13" s="228">
        <v>259.2</v>
      </c>
      <c r="F13" s="228">
        <v>259.2</v>
      </c>
      <c r="G13" s="228">
        <v>259.2</v>
      </c>
      <c r="H13" s="223" t="s">
        <v>271</v>
      </c>
      <c r="I13" s="74" t="s">
        <v>1094</v>
      </c>
      <c r="J13" s="380" t="s">
        <v>992</v>
      </c>
      <c r="K13" s="380" t="s">
        <v>993</v>
      </c>
      <c r="L13" s="380" t="s">
        <v>994</v>
      </c>
    </row>
    <row r="14" spans="1:12" s="4" customFormat="1" ht="61.5" customHeight="1" x14ac:dyDescent="0.2">
      <c r="A14" s="49"/>
      <c r="B14" s="49" t="s">
        <v>122</v>
      </c>
      <c r="C14" s="584" t="s">
        <v>1095</v>
      </c>
      <c r="D14" s="26" t="s">
        <v>3</v>
      </c>
      <c r="E14" s="121">
        <v>360.5</v>
      </c>
      <c r="F14" s="121">
        <v>360.5</v>
      </c>
      <c r="G14" s="121">
        <v>360.5</v>
      </c>
      <c r="H14" s="312" t="s">
        <v>272</v>
      </c>
      <c r="I14" s="297" t="s">
        <v>981</v>
      </c>
      <c r="J14" s="20">
        <v>30</v>
      </c>
      <c r="K14" s="20">
        <v>30</v>
      </c>
      <c r="L14" s="20">
        <v>30</v>
      </c>
    </row>
    <row r="15" spans="1:12" s="4" customFormat="1" ht="44.25" customHeight="1" x14ac:dyDescent="0.2">
      <c r="A15" s="20"/>
      <c r="B15" s="49" t="s">
        <v>123</v>
      </c>
      <c r="C15" s="26" t="s">
        <v>368</v>
      </c>
      <c r="D15" s="26" t="s">
        <v>0</v>
      </c>
      <c r="E15" s="19">
        <v>40</v>
      </c>
      <c r="F15" s="19">
        <v>40</v>
      </c>
      <c r="G15" s="19">
        <v>40</v>
      </c>
      <c r="H15" s="312" t="s">
        <v>272</v>
      </c>
      <c r="I15" s="49" t="s">
        <v>982</v>
      </c>
      <c r="J15" s="20">
        <v>5</v>
      </c>
      <c r="K15" s="20">
        <v>5</v>
      </c>
      <c r="L15" s="20">
        <v>5</v>
      </c>
    </row>
    <row r="16" spans="1:12" s="4" customFormat="1" ht="175.5" customHeight="1" x14ac:dyDescent="0.2">
      <c r="A16" s="60"/>
      <c r="B16" s="49" t="s">
        <v>124</v>
      </c>
      <c r="C16" s="54" t="s">
        <v>169</v>
      </c>
      <c r="D16" s="26" t="s">
        <v>0</v>
      </c>
      <c r="E16" s="19">
        <v>50</v>
      </c>
      <c r="F16" s="19">
        <v>40</v>
      </c>
      <c r="G16" s="19">
        <v>40</v>
      </c>
      <c r="H16" s="313" t="s">
        <v>274</v>
      </c>
      <c r="I16" s="54" t="s">
        <v>983</v>
      </c>
      <c r="J16" s="491" t="s">
        <v>985</v>
      </c>
      <c r="K16" s="491" t="s">
        <v>985</v>
      </c>
      <c r="L16" s="491" t="s">
        <v>985</v>
      </c>
    </row>
    <row r="17" spans="1:12" s="4" customFormat="1" ht="36" customHeight="1" x14ac:dyDescent="0.2">
      <c r="A17" s="60"/>
      <c r="B17" s="49" t="s">
        <v>125</v>
      </c>
      <c r="C17" s="26" t="s">
        <v>638</v>
      </c>
      <c r="D17" s="26" t="s">
        <v>0</v>
      </c>
      <c r="E17" s="19">
        <v>0</v>
      </c>
      <c r="F17" s="19">
        <v>159</v>
      </c>
      <c r="G17" s="19">
        <v>96</v>
      </c>
      <c r="H17" s="314" t="s">
        <v>274</v>
      </c>
      <c r="I17" s="54" t="s">
        <v>984</v>
      </c>
      <c r="J17" s="55"/>
      <c r="K17" s="55">
        <v>1</v>
      </c>
      <c r="L17" s="55">
        <v>1</v>
      </c>
    </row>
    <row r="18" spans="1:12" s="224" customFormat="1" ht="33.75" customHeight="1" x14ac:dyDescent="0.2">
      <c r="A18" s="55"/>
      <c r="B18" s="26" t="s">
        <v>126</v>
      </c>
      <c r="C18" s="26" t="s">
        <v>386</v>
      </c>
      <c r="D18" s="26" t="s">
        <v>0</v>
      </c>
      <c r="E18" s="19">
        <v>0</v>
      </c>
      <c r="F18" s="19">
        <v>500</v>
      </c>
      <c r="G18" s="19">
        <v>600</v>
      </c>
      <c r="H18" s="314" t="s">
        <v>274</v>
      </c>
      <c r="I18" s="26" t="s">
        <v>986</v>
      </c>
      <c r="J18" s="55"/>
      <c r="K18" s="55"/>
      <c r="L18" s="55">
        <v>1</v>
      </c>
    </row>
    <row r="19" spans="1:12" s="226" customFormat="1" ht="30.75" customHeight="1" x14ac:dyDescent="0.2">
      <c r="A19" s="225"/>
      <c r="B19" s="49" t="s">
        <v>127</v>
      </c>
      <c r="C19" s="26" t="s">
        <v>369</v>
      </c>
      <c r="D19" s="26" t="s">
        <v>3</v>
      </c>
      <c r="E19" s="19">
        <v>1064</v>
      </c>
      <c r="F19" s="19">
        <v>1064</v>
      </c>
      <c r="G19" s="19">
        <v>1064</v>
      </c>
      <c r="H19" s="312" t="s">
        <v>272</v>
      </c>
      <c r="I19" s="397" t="s">
        <v>987</v>
      </c>
      <c r="J19" s="55">
        <v>54</v>
      </c>
      <c r="K19" s="55">
        <v>40</v>
      </c>
      <c r="L19" s="470" t="s">
        <v>792</v>
      </c>
    </row>
    <row r="20" spans="1:12" s="4" customFormat="1" ht="42" customHeight="1" x14ac:dyDescent="0.2">
      <c r="A20" s="60"/>
      <c r="B20" s="26" t="s">
        <v>128</v>
      </c>
      <c r="C20" s="30" t="s">
        <v>170</v>
      </c>
      <c r="D20" s="26" t="s">
        <v>0</v>
      </c>
      <c r="E20" s="19">
        <v>3.8</v>
      </c>
      <c r="F20" s="19">
        <v>0</v>
      </c>
      <c r="G20" s="19">
        <v>0</v>
      </c>
      <c r="H20" s="314" t="s">
        <v>273</v>
      </c>
      <c r="I20" s="54" t="s">
        <v>988</v>
      </c>
      <c r="J20" s="55" t="s">
        <v>991</v>
      </c>
      <c r="K20" s="492"/>
      <c r="L20" s="470"/>
    </row>
    <row r="21" spans="1:12" s="4" customFormat="1" ht="39" customHeight="1" x14ac:dyDescent="0.2">
      <c r="A21" s="60"/>
      <c r="B21" s="49" t="s">
        <v>575</v>
      </c>
      <c r="C21" s="26" t="s">
        <v>639</v>
      </c>
      <c r="D21" s="26" t="s">
        <v>0</v>
      </c>
      <c r="E21" s="19">
        <v>3.8</v>
      </c>
      <c r="F21" s="19">
        <v>0</v>
      </c>
      <c r="G21" s="19">
        <v>0</v>
      </c>
      <c r="H21" s="314" t="s">
        <v>273</v>
      </c>
      <c r="I21" s="54" t="s">
        <v>989</v>
      </c>
      <c r="J21" s="491" t="s">
        <v>990</v>
      </c>
      <c r="K21" s="55"/>
      <c r="L21" s="470"/>
    </row>
    <row r="22" spans="1:12" s="4" customFormat="1" ht="24.75" customHeight="1" x14ac:dyDescent="0.2">
      <c r="A22" s="339"/>
      <c r="B22" s="878" t="s">
        <v>668</v>
      </c>
      <c r="C22" s="869" t="s">
        <v>669</v>
      </c>
      <c r="D22" s="26" t="s">
        <v>1</v>
      </c>
      <c r="E22" s="19">
        <v>62.2</v>
      </c>
      <c r="F22" s="19">
        <v>0</v>
      </c>
      <c r="G22" s="19">
        <v>0</v>
      </c>
      <c r="H22" s="876" t="s">
        <v>274</v>
      </c>
      <c r="I22" s="869" t="s">
        <v>986</v>
      </c>
      <c r="J22" s="882">
        <v>1</v>
      </c>
      <c r="K22" s="882"/>
      <c r="L22" s="882"/>
    </row>
    <row r="23" spans="1:12" s="4" customFormat="1" ht="25.5" customHeight="1" x14ac:dyDescent="0.2">
      <c r="A23" s="339"/>
      <c r="B23" s="879"/>
      <c r="C23" s="870"/>
      <c r="D23" s="26" t="s">
        <v>3</v>
      </c>
      <c r="E23" s="19">
        <v>11</v>
      </c>
      <c r="F23" s="19">
        <v>0</v>
      </c>
      <c r="G23" s="19">
        <v>0</v>
      </c>
      <c r="H23" s="877"/>
      <c r="I23" s="870"/>
      <c r="J23" s="883"/>
      <c r="K23" s="883"/>
      <c r="L23" s="883"/>
    </row>
    <row r="24" spans="1:12" s="485" customFormat="1" ht="54.75" customHeight="1" x14ac:dyDescent="0.2">
      <c r="B24" s="455" t="s">
        <v>103</v>
      </c>
      <c r="C24" s="411" t="s">
        <v>11</v>
      </c>
      <c r="D24" s="411"/>
      <c r="E24" s="465">
        <f>SUM(E25:E31)</f>
        <v>842</v>
      </c>
      <c r="F24" s="465">
        <f t="shared" ref="F24:G24" si="2">SUM(F25:F31)</f>
        <v>850</v>
      </c>
      <c r="G24" s="465">
        <f t="shared" si="2"/>
        <v>833</v>
      </c>
      <c r="H24" s="486"/>
      <c r="I24" s="411" t="s">
        <v>980</v>
      </c>
      <c r="J24" s="487" t="s">
        <v>726</v>
      </c>
      <c r="K24" s="487" t="s">
        <v>885</v>
      </c>
      <c r="L24" s="487" t="s">
        <v>851</v>
      </c>
    </row>
    <row r="25" spans="1:12" ht="30" customHeight="1" x14ac:dyDescent="0.2">
      <c r="B25" s="44" t="s">
        <v>227</v>
      </c>
      <c r="C25" s="42" t="s">
        <v>142</v>
      </c>
      <c r="D25" s="42" t="s">
        <v>0</v>
      </c>
      <c r="E25" s="10">
        <v>300</v>
      </c>
      <c r="F25" s="10">
        <v>0</v>
      </c>
      <c r="G25" s="10">
        <v>0</v>
      </c>
      <c r="H25" s="143" t="s">
        <v>289</v>
      </c>
      <c r="I25" s="86" t="s">
        <v>959</v>
      </c>
      <c r="J25" s="341" t="s">
        <v>693</v>
      </c>
      <c r="K25" s="31"/>
      <c r="L25" s="31"/>
    </row>
    <row r="26" spans="1:12" ht="37.5" customHeight="1" x14ac:dyDescent="0.2">
      <c r="B26" s="44" t="s">
        <v>963</v>
      </c>
      <c r="C26" s="42" t="s">
        <v>385</v>
      </c>
      <c r="D26" s="54" t="s">
        <v>0</v>
      </c>
      <c r="E26" s="10">
        <v>200</v>
      </c>
      <c r="F26" s="10">
        <v>0</v>
      </c>
      <c r="G26" s="10">
        <v>0</v>
      </c>
      <c r="H26" s="143" t="s">
        <v>277</v>
      </c>
      <c r="I26" s="86" t="s">
        <v>959</v>
      </c>
      <c r="J26" s="341" t="s">
        <v>693</v>
      </c>
      <c r="K26" s="31"/>
      <c r="L26" s="31"/>
    </row>
    <row r="27" spans="1:12" ht="42" customHeight="1" x14ac:dyDescent="0.2">
      <c r="B27" s="649" t="s">
        <v>964</v>
      </c>
      <c r="C27" s="720" t="s">
        <v>640</v>
      </c>
      <c r="D27" s="42" t="s">
        <v>0</v>
      </c>
      <c r="E27" s="10">
        <v>15</v>
      </c>
      <c r="F27" s="10">
        <v>90</v>
      </c>
      <c r="G27" s="10">
        <v>73</v>
      </c>
      <c r="H27" s="142" t="s">
        <v>276</v>
      </c>
      <c r="I27" s="720" t="s">
        <v>960</v>
      </c>
      <c r="J27" s="884"/>
      <c r="K27" s="884"/>
      <c r="L27" s="885" t="s">
        <v>698</v>
      </c>
    </row>
    <row r="28" spans="1:12" ht="40.5" customHeight="1" x14ac:dyDescent="0.2">
      <c r="B28" s="649"/>
      <c r="C28" s="720"/>
      <c r="D28" s="42" t="s">
        <v>1</v>
      </c>
      <c r="E28" s="10">
        <v>80</v>
      </c>
      <c r="F28" s="10">
        <v>510</v>
      </c>
      <c r="G28" s="10">
        <v>410</v>
      </c>
      <c r="H28" s="144"/>
      <c r="I28" s="720"/>
      <c r="J28" s="884"/>
      <c r="K28" s="884"/>
      <c r="L28" s="886"/>
    </row>
    <row r="29" spans="1:12" s="195" customFormat="1" ht="31.5" customHeight="1" x14ac:dyDescent="0.2">
      <c r="B29" s="24" t="s">
        <v>576</v>
      </c>
      <c r="C29" s="42" t="s">
        <v>641</v>
      </c>
      <c r="D29" s="42" t="s">
        <v>0</v>
      </c>
      <c r="E29" s="13">
        <v>170</v>
      </c>
      <c r="F29" s="13">
        <v>0</v>
      </c>
      <c r="G29" s="13">
        <v>0</v>
      </c>
      <c r="H29" s="143" t="s">
        <v>295</v>
      </c>
      <c r="I29" s="42" t="s">
        <v>961</v>
      </c>
      <c r="J29" s="31">
        <v>1</v>
      </c>
      <c r="K29" s="31"/>
      <c r="L29" s="31"/>
    </row>
    <row r="30" spans="1:12" ht="57" customHeight="1" x14ac:dyDescent="0.2">
      <c r="B30" s="86" t="s">
        <v>965</v>
      </c>
      <c r="C30" s="155" t="s">
        <v>642</v>
      </c>
      <c r="D30" s="42" t="s">
        <v>0</v>
      </c>
      <c r="E30" s="10">
        <v>55</v>
      </c>
      <c r="F30" s="10">
        <v>200</v>
      </c>
      <c r="G30" s="10">
        <v>300</v>
      </c>
      <c r="H30" s="309" t="s">
        <v>278</v>
      </c>
      <c r="I30" s="42" t="s">
        <v>1129</v>
      </c>
      <c r="J30" s="352" t="s">
        <v>956</v>
      </c>
      <c r="K30" s="352" t="s">
        <v>957</v>
      </c>
      <c r="L30" s="352" t="s">
        <v>958</v>
      </c>
    </row>
    <row r="31" spans="1:12" ht="43.5" customHeight="1" x14ac:dyDescent="0.2">
      <c r="B31" s="44" t="s">
        <v>979</v>
      </c>
      <c r="C31" s="42" t="s">
        <v>363</v>
      </c>
      <c r="D31" s="54" t="s">
        <v>0</v>
      </c>
      <c r="E31" s="10">
        <v>22</v>
      </c>
      <c r="F31" s="10">
        <v>50</v>
      </c>
      <c r="G31" s="10">
        <v>50</v>
      </c>
      <c r="H31" s="143" t="s">
        <v>276</v>
      </c>
      <c r="I31" s="42" t="s">
        <v>975</v>
      </c>
      <c r="J31" s="31" t="s">
        <v>972</v>
      </c>
      <c r="K31" s="31" t="s">
        <v>973</v>
      </c>
      <c r="L31" s="31" t="s">
        <v>974</v>
      </c>
    </row>
    <row r="32" spans="1:12" s="485" customFormat="1" ht="55.5" customHeight="1" x14ac:dyDescent="0.2">
      <c r="B32" s="455" t="s">
        <v>101</v>
      </c>
      <c r="C32" s="412" t="s">
        <v>13</v>
      </c>
      <c r="D32" s="412"/>
      <c r="E32" s="465">
        <f>SUM(E33:E41)</f>
        <v>727</v>
      </c>
      <c r="F32" s="465">
        <f t="shared" ref="F32:G32" si="3">SUM(F33:F41)</f>
        <v>499</v>
      </c>
      <c r="G32" s="465">
        <f t="shared" si="3"/>
        <v>501</v>
      </c>
      <c r="H32" s="466"/>
      <c r="I32" s="411" t="s">
        <v>1130</v>
      </c>
      <c r="J32" s="487" t="s">
        <v>977</v>
      </c>
      <c r="K32" s="487" t="s">
        <v>978</v>
      </c>
      <c r="L32" s="487" t="s">
        <v>913</v>
      </c>
    </row>
    <row r="33" spans="1:12" ht="41.25" customHeight="1" x14ac:dyDescent="0.2">
      <c r="B33" s="44" t="s">
        <v>129</v>
      </c>
      <c r="C33" s="86" t="s">
        <v>387</v>
      </c>
      <c r="D33" s="48" t="s">
        <v>0</v>
      </c>
      <c r="E33" s="10">
        <v>138</v>
      </c>
      <c r="F33" s="10">
        <v>138</v>
      </c>
      <c r="G33" s="10">
        <v>138</v>
      </c>
      <c r="H33" s="142" t="s">
        <v>288</v>
      </c>
      <c r="I33" s="86" t="s">
        <v>966</v>
      </c>
      <c r="J33" s="341" t="s">
        <v>967</v>
      </c>
      <c r="K33" s="341" t="s">
        <v>683</v>
      </c>
      <c r="L33" s="341" t="s">
        <v>683</v>
      </c>
    </row>
    <row r="34" spans="1:12" ht="87.75" customHeight="1" x14ac:dyDescent="0.2">
      <c r="B34" s="24" t="s">
        <v>130</v>
      </c>
      <c r="C34" s="42" t="s">
        <v>643</v>
      </c>
      <c r="D34" s="47" t="s">
        <v>0</v>
      </c>
      <c r="E34" s="310">
        <v>180</v>
      </c>
      <c r="F34" s="310">
        <v>200</v>
      </c>
      <c r="G34" s="310">
        <v>200</v>
      </c>
      <c r="H34" s="229" t="s">
        <v>287</v>
      </c>
      <c r="I34" s="42" t="s">
        <v>976</v>
      </c>
      <c r="J34" s="31">
        <v>5</v>
      </c>
      <c r="K34" s="31">
        <v>6</v>
      </c>
      <c r="L34" s="31">
        <v>6</v>
      </c>
    </row>
    <row r="35" spans="1:12" ht="19.5" customHeight="1" x14ac:dyDescent="0.2">
      <c r="B35" s="711" t="s">
        <v>962</v>
      </c>
      <c r="C35" s="666" t="s">
        <v>644</v>
      </c>
      <c r="D35" s="185" t="s">
        <v>0</v>
      </c>
      <c r="E35" s="10">
        <v>145</v>
      </c>
      <c r="F35" s="10">
        <v>0</v>
      </c>
      <c r="G35" s="10">
        <v>0</v>
      </c>
      <c r="H35" s="722" t="s">
        <v>276</v>
      </c>
      <c r="I35" s="666" t="s">
        <v>970</v>
      </c>
      <c r="J35" s="880">
        <v>1</v>
      </c>
      <c r="K35" s="880"/>
      <c r="L35" s="880"/>
    </row>
    <row r="36" spans="1:12" ht="19.5" customHeight="1" x14ac:dyDescent="0.2">
      <c r="B36" s="712"/>
      <c r="C36" s="667"/>
      <c r="D36" s="47" t="s">
        <v>389</v>
      </c>
      <c r="E36" s="310">
        <v>25</v>
      </c>
      <c r="F36" s="310">
        <v>0</v>
      </c>
      <c r="G36" s="310">
        <v>0</v>
      </c>
      <c r="H36" s="723"/>
      <c r="I36" s="667"/>
      <c r="J36" s="881"/>
      <c r="K36" s="881"/>
      <c r="L36" s="881"/>
    </row>
    <row r="37" spans="1:12" ht="19.5" customHeight="1" x14ac:dyDescent="0.2">
      <c r="B37" s="711" t="s">
        <v>356</v>
      </c>
      <c r="C37" s="666" t="s">
        <v>645</v>
      </c>
      <c r="D37" s="47" t="s">
        <v>0</v>
      </c>
      <c r="E37" s="310">
        <v>159</v>
      </c>
      <c r="F37" s="310">
        <v>50</v>
      </c>
      <c r="G37" s="310">
        <v>50</v>
      </c>
      <c r="H37" s="722" t="s">
        <v>381</v>
      </c>
      <c r="I37" s="666" t="s">
        <v>969</v>
      </c>
      <c r="J37" s="880">
        <v>100</v>
      </c>
      <c r="K37" s="880">
        <v>100</v>
      </c>
      <c r="L37" s="880">
        <v>100</v>
      </c>
    </row>
    <row r="38" spans="1:12" ht="19.5" customHeight="1" x14ac:dyDescent="0.2">
      <c r="B38" s="712"/>
      <c r="C38" s="667"/>
      <c r="D38" s="47" t="s">
        <v>206</v>
      </c>
      <c r="E38" s="310">
        <v>0</v>
      </c>
      <c r="F38" s="310">
        <v>31</v>
      </c>
      <c r="G38" s="310">
        <v>33</v>
      </c>
      <c r="H38" s="723"/>
      <c r="I38" s="667"/>
      <c r="J38" s="881"/>
      <c r="K38" s="881"/>
      <c r="L38" s="881"/>
    </row>
    <row r="39" spans="1:12" ht="53.25" customHeight="1" x14ac:dyDescent="0.2">
      <c r="B39" s="24" t="s">
        <v>131</v>
      </c>
      <c r="C39" s="42" t="s">
        <v>646</v>
      </c>
      <c r="D39" s="47" t="s">
        <v>0</v>
      </c>
      <c r="E39" s="10">
        <v>50</v>
      </c>
      <c r="F39" s="10">
        <v>50</v>
      </c>
      <c r="G39" s="10">
        <v>50</v>
      </c>
      <c r="H39" s="142" t="s">
        <v>275</v>
      </c>
      <c r="I39" s="42" t="s">
        <v>968</v>
      </c>
      <c r="J39" s="31">
        <v>4</v>
      </c>
      <c r="K39" s="31">
        <v>4</v>
      </c>
      <c r="L39" s="31">
        <v>4</v>
      </c>
    </row>
    <row r="40" spans="1:12" s="36" customFormat="1" ht="162.75" customHeight="1" x14ac:dyDescent="0.2">
      <c r="B40" s="44" t="s">
        <v>132</v>
      </c>
      <c r="C40" s="44" t="s">
        <v>176</v>
      </c>
      <c r="D40" s="44" t="s">
        <v>0</v>
      </c>
      <c r="E40" s="10">
        <v>30</v>
      </c>
      <c r="F40" s="10">
        <v>30</v>
      </c>
      <c r="G40" s="10">
        <v>30</v>
      </c>
      <c r="H40" s="143" t="s">
        <v>277</v>
      </c>
      <c r="I40" s="44" t="s">
        <v>971</v>
      </c>
      <c r="J40" s="373" t="s">
        <v>851</v>
      </c>
      <c r="K40" s="373" t="s">
        <v>851</v>
      </c>
      <c r="L40" s="373" t="s">
        <v>851</v>
      </c>
    </row>
    <row r="41" spans="1:12" ht="43.5" hidden="1" customHeight="1" x14ac:dyDescent="0.2">
      <c r="B41" s="44"/>
      <c r="C41" s="42"/>
      <c r="D41" s="54"/>
      <c r="E41" s="10"/>
      <c r="F41" s="10"/>
      <c r="G41" s="10"/>
      <c r="H41" s="143"/>
      <c r="I41" s="42"/>
      <c r="J41" s="31"/>
      <c r="K41" s="31"/>
      <c r="L41" s="31"/>
    </row>
    <row r="42" spans="1:12" s="4" customFormat="1" ht="27.75" customHeight="1" x14ac:dyDescent="0.2">
      <c r="A42" s="875" t="s">
        <v>228</v>
      </c>
      <c r="B42" s="875"/>
      <c r="C42" s="875"/>
      <c r="D42" s="875"/>
      <c r="E42" s="125">
        <f>+E32+E24+E12+E6</f>
        <v>8522.5</v>
      </c>
      <c r="F42" s="125">
        <f>+F32+F24+F12+F6</f>
        <v>8866.7000000000007</v>
      </c>
      <c r="G42" s="125">
        <f>+G32+G24+G12+G6</f>
        <v>6888.7</v>
      </c>
      <c r="H42" s="239"/>
      <c r="I42" s="239"/>
      <c r="J42" s="239"/>
      <c r="K42" s="239"/>
      <c r="L42" s="239"/>
    </row>
    <row r="43" spans="1:12" s="4" customFormat="1" ht="19.5" customHeight="1" x14ac:dyDescent="0.2">
      <c r="A43" s="801"/>
      <c r="B43" s="801"/>
      <c r="C43" s="801"/>
      <c r="D43" s="801"/>
      <c r="E43" s="472"/>
      <c r="F43" s="472"/>
      <c r="G43" s="472"/>
      <c r="H43" s="239"/>
      <c r="I43" s="239"/>
      <c r="J43" s="239"/>
      <c r="K43" s="239"/>
      <c r="L43" s="239"/>
    </row>
    <row r="44" spans="1:12" s="117" customFormat="1" ht="25.5" customHeight="1" x14ac:dyDescent="0.25">
      <c r="B44" s="115"/>
      <c r="C44" s="115" t="s">
        <v>194</v>
      </c>
      <c r="D44" s="115"/>
      <c r="E44" s="118">
        <f t="shared" ref="E44:G44" si="4">SUM(E46:E51)</f>
        <v>8497.5</v>
      </c>
      <c r="F44" s="118">
        <f t="shared" si="4"/>
        <v>8835.7000000000007</v>
      </c>
      <c r="G44" s="118">
        <f t="shared" si="4"/>
        <v>6855.7</v>
      </c>
      <c r="H44" s="239"/>
      <c r="I44" s="477"/>
      <c r="J44" s="478"/>
      <c r="K44" s="478"/>
      <c r="L44" s="478"/>
    </row>
    <row r="45" spans="1:12" s="117" customFormat="1" ht="17.25" customHeight="1" x14ac:dyDescent="0.25">
      <c r="B45" s="110"/>
      <c r="C45" s="99" t="s">
        <v>195</v>
      </c>
      <c r="D45" s="110"/>
      <c r="E45" s="111"/>
      <c r="F45" s="111"/>
      <c r="G45" s="111"/>
      <c r="H45" s="239"/>
      <c r="I45" s="479"/>
      <c r="J45" s="480"/>
      <c r="K45" s="480"/>
      <c r="L45" s="480"/>
    </row>
    <row r="46" spans="1:12" s="117" customFormat="1" ht="21" customHeight="1" x14ac:dyDescent="0.25">
      <c r="B46" s="110"/>
      <c r="C46" s="108" t="s">
        <v>196</v>
      </c>
      <c r="D46" s="110" t="s">
        <v>0</v>
      </c>
      <c r="E46" s="111">
        <f>+E41+E40+E39+E37+E35+E34+E30+E27+E26+E25+E21+E20+E18+E16+E15+E10+E7+E17+E9+E29+E31+E33</f>
        <v>1660.6</v>
      </c>
      <c r="F46" s="111">
        <f t="shared" ref="F46:G46" si="5">+F41+F40+F39+F37+F35+F34+F30+F27+F26+F25+F21+F20+F18+F16+F15+F10+F7+F17+F9+F29+F31+F33</f>
        <v>1642</v>
      </c>
      <c r="G46" s="111">
        <f t="shared" si="5"/>
        <v>1762</v>
      </c>
      <c r="H46" s="239"/>
      <c r="I46" s="473"/>
      <c r="J46" s="474"/>
      <c r="K46" s="474"/>
      <c r="L46" s="474"/>
    </row>
    <row r="47" spans="1:12" s="117" customFormat="1" ht="21" customHeight="1" x14ac:dyDescent="0.25">
      <c r="B47" s="110"/>
      <c r="C47" s="108" t="s">
        <v>197</v>
      </c>
      <c r="D47" s="110" t="s">
        <v>3</v>
      </c>
      <c r="E47" s="111">
        <f>+E11+E13+E14+E19+E23</f>
        <v>6694.7</v>
      </c>
      <c r="F47" s="111">
        <f>+F11+F13+F14+F19+F23</f>
        <v>6683.7</v>
      </c>
      <c r="G47" s="111">
        <f>+G11+G13+G14+G19+G23</f>
        <v>4683.7</v>
      </c>
      <c r="H47" s="239"/>
      <c r="I47" s="473"/>
      <c r="J47" s="474"/>
      <c r="K47" s="474"/>
      <c r="L47" s="474"/>
    </row>
    <row r="48" spans="1:12" s="117" customFormat="1" ht="21" customHeight="1" x14ac:dyDescent="0.25">
      <c r="B48" s="110"/>
      <c r="C48" s="108" t="s">
        <v>198</v>
      </c>
      <c r="D48" s="110" t="s">
        <v>4</v>
      </c>
      <c r="E48" s="111"/>
      <c r="F48" s="111"/>
      <c r="G48" s="111"/>
      <c r="H48" s="239"/>
      <c r="I48" s="473"/>
      <c r="J48" s="474"/>
      <c r="K48" s="474"/>
      <c r="L48" s="474"/>
    </row>
    <row r="49" spans="1:12" s="117" customFormat="1" ht="21" customHeight="1" x14ac:dyDescent="0.25">
      <c r="B49" s="110"/>
      <c r="C49" s="108" t="s">
        <v>199</v>
      </c>
      <c r="D49" s="110" t="s">
        <v>1</v>
      </c>
      <c r="E49" s="111">
        <f>+E28+E22</f>
        <v>142.19999999999999</v>
      </c>
      <c r="F49" s="111">
        <f>+F28+F22</f>
        <v>510</v>
      </c>
      <c r="G49" s="111">
        <f>+G28+G22</f>
        <v>410</v>
      </c>
      <c r="H49" s="239"/>
      <c r="I49" s="473"/>
      <c r="J49" s="474"/>
      <c r="K49" s="474"/>
      <c r="L49" s="474"/>
    </row>
    <row r="50" spans="1:12" s="117" customFormat="1" ht="21" customHeight="1" x14ac:dyDescent="0.25">
      <c r="B50" s="110"/>
      <c r="C50" s="108" t="s">
        <v>200</v>
      </c>
      <c r="D50" s="110" t="s">
        <v>2</v>
      </c>
      <c r="E50" s="111"/>
      <c r="F50" s="111"/>
      <c r="G50" s="111"/>
      <c r="H50" s="239"/>
      <c r="I50" s="473"/>
      <c r="J50" s="474"/>
      <c r="K50" s="474"/>
      <c r="L50" s="474"/>
    </row>
    <row r="51" spans="1:12" s="117" customFormat="1" ht="21" customHeight="1" x14ac:dyDescent="0.25">
      <c r="B51" s="94"/>
      <c r="C51" s="109" t="s">
        <v>201</v>
      </c>
      <c r="D51" s="94" t="s">
        <v>205</v>
      </c>
      <c r="E51" s="111"/>
      <c r="F51" s="111"/>
      <c r="G51" s="111"/>
      <c r="H51" s="239"/>
      <c r="I51" s="473"/>
      <c r="J51" s="474"/>
      <c r="K51" s="474"/>
      <c r="L51" s="474"/>
    </row>
    <row r="52" spans="1:12" s="117" customFormat="1" ht="57" customHeight="1" x14ac:dyDescent="0.25">
      <c r="B52" s="96"/>
      <c r="C52" s="119" t="s">
        <v>202</v>
      </c>
      <c r="D52" s="96" t="s">
        <v>206</v>
      </c>
      <c r="E52" s="118">
        <f>+E8+E36+E38</f>
        <v>25</v>
      </c>
      <c r="F52" s="118">
        <f>+F8+F36+F38</f>
        <v>31</v>
      </c>
      <c r="G52" s="118">
        <f>+G8+G36+G38</f>
        <v>33</v>
      </c>
      <c r="H52" s="239"/>
      <c r="I52" s="481"/>
      <c r="J52" s="482"/>
      <c r="K52" s="482"/>
      <c r="L52" s="482"/>
    </row>
    <row r="53" spans="1:12" s="117" customFormat="1" ht="34.5" customHeight="1" x14ac:dyDescent="0.25">
      <c r="B53" s="98"/>
      <c r="C53" s="98" t="s">
        <v>204</v>
      </c>
      <c r="D53" s="98"/>
      <c r="E53" s="116">
        <f t="shared" ref="E53:G53" si="6">+E52+E44</f>
        <v>8522.5</v>
      </c>
      <c r="F53" s="116">
        <f t="shared" si="6"/>
        <v>8866.7000000000007</v>
      </c>
      <c r="G53" s="116">
        <f t="shared" si="6"/>
        <v>6888.7</v>
      </c>
      <c r="H53" s="239"/>
      <c r="I53" s="483"/>
      <c r="J53" s="484"/>
      <c r="K53" s="484"/>
      <c r="L53" s="484"/>
    </row>
    <row r="54" spans="1:12" s="130" customFormat="1" ht="15.75" customHeight="1" x14ac:dyDescent="0.25">
      <c r="B54" s="99"/>
      <c r="C54" s="110" t="s">
        <v>203</v>
      </c>
      <c r="D54" s="99"/>
      <c r="E54" s="311">
        <f t="shared" ref="E54:G54" si="7">+E28</f>
        <v>80</v>
      </c>
      <c r="F54" s="311">
        <f t="shared" si="7"/>
        <v>510</v>
      </c>
      <c r="G54" s="311">
        <f t="shared" si="7"/>
        <v>410</v>
      </c>
      <c r="H54" s="239"/>
      <c r="I54" s="475"/>
      <c r="J54" s="476"/>
      <c r="K54" s="476"/>
      <c r="L54" s="476"/>
    </row>
    <row r="55" spans="1:12" s="32" customFormat="1" ht="30" hidden="1" x14ac:dyDescent="0.2">
      <c r="A55" s="140"/>
      <c r="B55" s="99"/>
      <c r="C55" s="110" t="s">
        <v>240</v>
      </c>
      <c r="D55" s="99"/>
      <c r="E55" s="311"/>
      <c r="F55" s="311"/>
      <c r="G55" s="311"/>
      <c r="H55" s="315"/>
      <c r="I55" s="475"/>
      <c r="J55" s="476"/>
      <c r="K55" s="476"/>
      <c r="L55" s="476"/>
    </row>
    <row r="59" spans="1:12" ht="15.75" x14ac:dyDescent="0.2">
      <c r="C59" s="248"/>
      <c r="E59" s="591"/>
      <c r="F59" s="591"/>
      <c r="G59" s="591"/>
    </row>
  </sheetData>
  <mergeCells count="50">
    <mergeCell ref="J8:J9"/>
    <mergeCell ref="L37:L38"/>
    <mergeCell ref="J22:J23"/>
    <mergeCell ref="J27:J28"/>
    <mergeCell ref="J35:J36"/>
    <mergeCell ref="J37:J38"/>
    <mergeCell ref="K37:K38"/>
    <mergeCell ref="K22:K23"/>
    <mergeCell ref="K27:K28"/>
    <mergeCell ref="K35:K36"/>
    <mergeCell ref="L22:L23"/>
    <mergeCell ref="L27:L28"/>
    <mergeCell ref="L35:L36"/>
    <mergeCell ref="A43:D43"/>
    <mergeCell ref="B37:B38"/>
    <mergeCell ref="C37:C38"/>
    <mergeCell ref="H37:H38"/>
    <mergeCell ref="I3:I5"/>
    <mergeCell ref="I8:I9"/>
    <mergeCell ref="I22:I23"/>
    <mergeCell ref="I27:I28"/>
    <mergeCell ref="I35:I36"/>
    <mergeCell ref="I37:I38"/>
    <mergeCell ref="A42:D42"/>
    <mergeCell ref="H22:H23"/>
    <mergeCell ref="B27:B28"/>
    <mergeCell ref="C27:C28"/>
    <mergeCell ref="B22:B23"/>
    <mergeCell ref="H8:H9"/>
    <mergeCell ref="B1:L1"/>
    <mergeCell ref="C22:C23"/>
    <mergeCell ref="B35:B36"/>
    <mergeCell ref="C35:C36"/>
    <mergeCell ref="H35:H36"/>
    <mergeCell ref="K8:K9"/>
    <mergeCell ref="J3:L3"/>
    <mergeCell ref="J4:J5"/>
    <mergeCell ref="K4:K5"/>
    <mergeCell ref="L4:L5"/>
    <mergeCell ref="L8:L9"/>
    <mergeCell ref="B3:B5"/>
    <mergeCell ref="C3:C5"/>
    <mergeCell ref="H3:H5"/>
    <mergeCell ref="E3:E5"/>
    <mergeCell ref="C12:D12"/>
    <mergeCell ref="G3:G5"/>
    <mergeCell ref="C6:D6"/>
    <mergeCell ref="B8:B9"/>
    <mergeCell ref="C8:C9"/>
    <mergeCell ref="F3:F5"/>
  </mergeCells>
  <phoneticPr fontId="10" type="noConversion"/>
  <pageMargins left="0.19685039370078741" right="0.19685039370078741" top="0.51181102362204722" bottom="0.19685039370078741" header="0" footer="0"/>
  <pageSetup paperSize="9" scale="75" fitToHeight="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B0F0"/>
    <pageSetUpPr fitToPage="1"/>
  </sheetPr>
  <dimension ref="B1:M51"/>
  <sheetViews>
    <sheetView zoomScale="85" zoomScaleNormal="85" workbookViewId="0">
      <pane ySplit="4" topLeftCell="A5" activePane="bottomLeft" state="frozen"/>
      <selection activeCell="F27" sqref="F27"/>
      <selection pane="bottomLeft" activeCell="B9" sqref="B9:B10"/>
    </sheetView>
  </sheetViews>
  <sheetFormatPr defaultColWidth="9.140625" defaultRowHeight="12.75" x14ac:dyDescent="0.2"/>
  <cols>
    <col min="1" max="1" width="4" style="1" customWidth="1"/>
    <col min="2" max="2" width="16.85546875" style="6" customWidth="1"/>
    <col min="3" max="3" width="51" style="328" customWidth="1"/>
    <col min="4" max="4" width="8.28515625" style="6" customWidth="1"/>
    <col min="5" max="6" width="12.5703125" style="5" customWidth="1"/>
    <col min="7" max="7" width="11.140625" style="5" customWidth="1"/>
    <col min="8" max="8" width="11.85546875" style="329" customWidth="1"/>
    <col min="9" max="9" width="38.5703125" style="328" customWidth="1"/>
    <col min="10" max="10" width="9.140625" style="525" customWidth="1"/>
    <col min="11" max="11" width="9.85546875" style="525" customWidth="1"/>
    <col min="12" max="12" width="8.7109375" style="525" customWidth="1"/>
    <col min="13" max="16384" width="9.140625" style="1"/>
  </cols>
  <sheetData>
    <row r="1" spans="2:13" s="510" customFormat="1" ht="45.75" customHeight="1" x14ac:dyDescent="0.2">
      <c r="B1" s="737" t="s">
        <v>1144</v>
      </c>
      <c r="C1" s="737"/>
      <c r="D1" s="737"/>
      <c r="E1" s="737"/>
      <c r="F1" s="737"/>
      <c r="G1" s="737"/>
      <c r="H1" s="737"/>
      <c r="I1" s="737"/>
      <c r="J1" s="737"/>
      <c r="K1" s="737"/>
      <c r="L1" s="737"/>
    </row>
    <row r="2" spans="2:13" x14ac:dyDescent="0.2">
      <c r="B2" s="87"/>
      <c r="C2" s="316"/>
      <c r="D2" s="14"/>
      <c r="E2" s="11"/>
      <c r="F2" s="11"/>
      <c r="G2" s="11"/>
      <c r="H2" s="246"/>
      <c r="I2" s="316"/>
      <c r="J2" s="316"/>
      <c r="K2" s="316"/>
      <c r="L2" s="316"/>
    </row>
    <row r="3" spans="2:13" ht="7.5" hidden="1" customHeight="1" x14ac:dyDescent="0.2">
      <c r="B3" s="668"/>
      <c r="C3" s="912"/>
      <c r="D3" s="912"/>
      <c r="E3" s="890"/>
      <c r="F3" s="890"/>
      <c r="G3" s="890"/>
      <c r="H3" s="913"/>
      <c r="I3" s="912"/>
      <c r="J3" s="912"/>
      <c r="K3" s="912"/>
      <c r="L3" s="912"/>
    </row>
    <row r="4" spans="2:13" ht="59.25" hidden="1" customHeight="1" x14ac:dyDescent="0.2">
      <c r="B4" s="668"/>
      <c r="C4" s="912"/>
      <c r="D4" s="912"/>
      <c r="E4" s="890"/>
      <c r="F4" s="890"/>
      <c r="G4" s="890"/>
      <c r="H4" s="913"/>
      <c r="I4" s="912"/>
      <c r="J4" s="912"/>
      <c r="K4" s="912"/>
      <c r="L4" s="912"/>
    </row>
    <row r="5" spans="2:13" s="17" customFormat="1" ht="39" customHeight="1" x14ac:dyDescent="0.2">
      <c r="B5" s="887" t="s">
        <v>49</v>
      </c>
      <c r="C5" s="891" t="s">
        <v>104</v>
      </c>
      <c r="D5" s="330"/>
      <c r="E5" s="890" t="s">
        <v>50</v>
      </c>
      <c r="F5" s="890" t="s">
        <v>51</v>
      </c>
      <c r="G5" s="890" t="s">
        <v>352</v>
      </c>
      <c r="H5" s="890" t="s">
        <v>241</v>
      </c>
      <c r="I5" s="691" t="s">
        <v>1099</v>
      </c>
      <c r="J5" s="668" t="s">
        <v>1100</v>
      </c>
      <c r="K5" s="669"/>
      <c r="L5" s="670"/>
    </row>
    <row r="6" spans="2:13" s="17" customFormat="1" ht="15" customHeight="1" x14ac:dyDescent="0.2">
      <c r="B6" s="888"/>
      <c r="C6" s="892"/>
      <c r="D6" s="331"/>
      <c r="E6" s="890"/>
      <c r="F6" s="890"/>
      <c r="G6" s="890"/>
      <c r="H6" s="890"/>
      <c r="I6" s="692"/>
      <c r="J6" s="671" t="s">
        <v>671</v>
      </c>
      <c r="K6" s="671" t="s">
        <v>672</v>
      </c>
      <c r="L6" s="671" t="s">
        <v>673</v>
      </c>
    </row>
    <row r="7" spans="2:13" s="17" customFormat="1" ht="39.75" customHeight="1" x14ac:dyDescent="0.2">
      <c r="B7" s="889"/>
      <c r="C7" s="893"/>
      <c r="D7" s="332"/>
      <c r="E7" s="890"/>
      <c r="F7" s="890"/>
      <c r="G7" s="890"/>
      <c r="H7" s="890"/>
      <c r="I7" s="693"/>
      <c r="J7" s="672"/>
      <c r="K7" s="672"/>
      <c r="L7" s="672"/>
    </row>
    <row r="8" spans="2:13" s="510" customFormat="1" ht="63" customHeight="1" x14ac:dyDescent="0.2">
      <c r="B8" s="530" t="s">
        <v>106</v>
      </c>
      <c r="C8" s="894" t="s">
        <v>181</v>
      </c>
      <c r="D8" s="894"/>
      <c r="E8" s="531">
        <f t="shared" ref="E8:G8" si="0">SUM(E9:E23)</f>
        <v>8143.2000000000007</v>
      </c>
      <c r="F8" s="531">
        <f t="shared" si="0"/>
        <v>8594.6</v>
      </c>
      <c r="G8" s="531">
        <f t="shared" si="0"/>
        <v>8974.6</v>
      </c>
      <c r="H8" s="532"/>
      <c r="I8" s="533" t="s">
        <v>1013</v>
      </c>
      <c r="J8" s="535">
        <v>100</v>
      </c>
      <c r="K8" s="535">
        <v>100</v>
      </c>
      <c r="L8" s="535">
        <v>100</v>
      </c>
    </row>
    <row r="9" spans="2:13" ht="44.25" customHeight="1" x14ac:dyDescent="0.2">
      <c r="B9" s="907" t="s">
        <v>139</v>
      </c>
      <c r="C9" s="907" t="s">
        <v>222</v>
      </c>
      <c r="D9" s="922" t="s">
        <v>0</v>
      </c>
      <c r="E9" s="920">
        <v>741.3</v>
      </c>
      <c r="F9" s="920">
        <v>778</v>
      </c>
      <c r="G9" s="920">
        <v>815</v>
      </c>
      <c r="H9" s="900" t="s">
        <v>318</v>
      </c>
      <c r="I9" s="513" t="s">
        <v>1012</v>
      </c>
      <c r="J9" s="528" t="s">
        <v>1005</v>
      </c>
      <c r="K9" s="528" t="s">
        <v>1005</v>
      </c>
      <c r="L9" s="528" t="s">
        <v>1005</v>
      </c>
    </row>
    <row r="10" spans="2:13" ht="48" customHeight="1" x14ac:dyDescent="0.2">
      <c r="B10" s="908"/>
      <c r="C10" s="908"/>
      <c r="D10" s="923"/>
      <c r="E10" s="921"/>
      <c r="F10" s="921"/>
      <c r="G10" s="921"/>
      <c r="H10" s="901"/>
      <c r="I10" s="527" t="s">
        <v>1131</v>
      </c>
      <c r="J10" s="529">
        <v>100</v>
      </c>
      <c r="K10" s="529">
        <v>100</v>
      </c>
      <c r="L10" s="529">
        <v>100</v>
      </c>
    </row>
    <row r="11" spans="2:13" ht="36.75" customHeight="1" x14ac:dyDescent="0.2">
      <c r="B11" s="57" t="s">
        <v>138</v>
      </c>
      <c r="C11" s="317" t="s">
        <v>117</v>
      </c>
      <c r="D11" s="56" t="s">
        <v>0</v>
      </c>
      <c r="E11" s="263">
        <v>208.9</v>
      </c>
      <c r="F11" s="263">
        <v>226</v>
      </c>
      <c r="G11" s="263">
        <v>233</v>
      </c>
      <c r="H11" s="190" t="s">
        <v>317</v>
      </c>
      <c r="I11" s="317" t="s">
        <v>1004</v>
      </c>
      <c r="J11" s="514">
        <v>100</v>
      </c>
      <c r="K11" s="514">
        <v>100</v>
      </c>
      <c r="L11" s="514">
        <v>100</v>
      </c>
    </row>
    <row r="12" spans="2:13" ht="33.75" customHeight="1" x14ac:dyDescent="0.2">
      <c r="B12" s="896" t="s">
        <v>137</v>
      </c>
      <c r="C12" s="895" t="s">
        <v>182</v>
      </c>
      <c r="D12" s="318" t="s">
        <v>4</v>
      </c>
      <c r="E12" s="263">
        <v>17.899999999999999</v>
      </c>
      <c r="F12" s="263">
        <v>17.899999999999999</v>
      </c>
      <c r="G12" s="263">
        <v>17.899999999999999</v>
      </c>
      <c r="H12" s="264" t="s">
        <v>322</v>
      </c>
      <c r="I12" s="919" t="s">
        <v>1022</v>
      </c>
      <c r="J12" s="914" t="s">
        <v>1023</v>
      </c>
      <c r="K12" s="914" t="s">
        <v>1023</v>
      </c>
      <c r="L12" s="914" t="s">
        <v>1023</v>
      </c>
    </row>
    <row r="13" spans="2:13" ht="22.5" customHeight="1" x14ac:dyDescent="0.2">
      <c r="B13" s="897"/>
      <c r="C13" s="895"/>
      <c r="D13" s="817" t="s">
        <v>0</v>
      </c>
      <c r="E13" s="909">
        <v>5413.1</v>
      </c>
      <c r="F13" s="909">
        <v>5700</v>
      </c>
      <c r="G13" s="909">
        <v>5990</v>
      </c>
      <c r="H13" s="319" t="s">
        <v>319</v>
      </c>
      <c r="I13" s="919"/>
      <c r="J13" s="914"/>
      <c r="K13" s="914"/>
      <c r="L13" s="914"/>
    </row>
    <row r="14" spans="2:13" s="627" customFormat="1" ht="40.5" customHeight="1" x14ac:dyDescent="0.2">
      <c r="B14" s="624" t="s">
        <v>136</v>
      </c>
      <c r="C14" s="320" t="s">
        <v>184</v>
      </c>
      <c r="D14" s="898"/>
      <c r="E14" s="910"/>
      <c r="F14" s="910"/>
      <c r="G14" s="910"/>
      <c r="H14" s="625" t="s">
        <v>1028</v>
      </c>
      <c r="I14" s="320" t="s">
        <v>1007</v>
      </c>
      <c r="J14" s="506" t="s">
        <v>693</v>
      </c>
      <c r="K14" s="506" t="s">
        <v>693</v>
      </c>
      <c r="L14" s="506" t="s">
        <v>693</v>
      </c>
      <c r="M14" s="626"/>
    </row>
    <row r="15" spans="2:13" s="627" customFormat="1" ht="32.25" customHeight="1" x14ac:dyDescent="0.2">
      <c r="B15" s="624" t="s">
        <v>578</v>
      </c>
      <c r="C15" s="320" t="s">
        <v>239</v>
      </c>
      <c r="D15" s="898"/>
      <c r="E15" s="910"/>
      <c r="F15" s="910"/>
      <c r="G15" s="910"/>
      <c r="H15" s="625" t="s">
        <v>320</v>
      </c>
      <c r="I15" s="320" t="s">
        <v>1006</v>
      </c>
      <c r="J15" s="506" t="s">
        <v>693</v>
      </c>
      <c r="K15" s="506" t="s">
        <v>693</v>
      </c>
      <c r="L15" s="506" t="s">
        <v>693</v>
      </c>
    </row>
    <row r="16" spans="2:13" s="627" customFormat="1" ht="42" customHeight="1" x14ac:dyDescent="0.2">
      <c r="B16" s="624" t="s">
        <v>579</v>
      </c>
      <c r="C16" s="320" t="s">
        <v>230</v>
      </c>
      <c r="D16" s="898"/>
      <c r="E16" s="910"/>
      <c r="F16" s="910"/>
      <c r="G16" s="910"/>
      <c r="H16" s="625" t="s">
        <v>321</v>
      </c>
      <c r="I16" s="320" t="s">
        <v>1003</v>
      </c>
      <c r="J16" s="506" t="s">
        <v>1027</v>
      </c>
      <c r="K16" s="506" t="s">
        <v>1027</v>
      </c>
      <c r="L16" s="506" t="s">
        <v>1027</v>
      </c>
    </row>
    <row r="17" spans="2:12" s="627" customFormat="1" ht="45" customHeight="1" x14ac:dyDescent="0.2">
      <c r="B17" s="320" t="s">
        <v>580</v>
      </c>
      <c r="C17" s="320" t="s">
        <v>186</v>
      </c>
      <c r="D17" s="898"/>
      <c r="E17" s="910"/>
      <c r="F17" s="910"/>
      <c r="G17" s="910"/>
      <c r="H17" s="625"/>
      <c r="I17" s="628" t="s">
        <v>1010</v>
      </c>
      <c r="J17" s="506" t="s">
        <v>726</v>
      </c>
      <c r="K17" s="506" t="s">
        <v>885</v>
      </c>
      <c r="L17" s="506" t="s">
        <v>851</v>
      </c>
    </row>
    <row r="18" spans="2:12" s="627" customFormat="1" ht="38.25" customHeight="1" x14ac:dyDescent="0.2">
      <c r="B18" s="320" t="s">
        <v>581</v>
      </c>
      <c r="C18" s="320" t="s">
        <v>187</v>
      </c>
      <c r="D18" s="818"/>
      <c r="E18" s="911"/>
      <c r="F18" s="911"/>
      <c r="G18" s="911"/>
      <c r="H18" s="629" t="s">
        <v>325</v>
      </c>
      <c r="I18" s="628" t="s">
        <v>1009</v>
      </c>
      <c r="J18" s="630">
        <v>100</v>
      </c>
      <c r="K18" s="631">
        <v>100</v>
      </c>
      <c r="L18" s="630">
        <v>100</v>
      </c>
    </row>
    <row r="19" spans="2:12" ht="37.5" customHeight="1" x14ac:dyDescent="0.2">
      <c r="B19" s="57" t="s">
        <v>587</v>
      </c>
      <c r="C19" s="321" t="s">
        <v>185</v>
      </c>
      <c r="D19" s="58" t="s">
        <v>0</v>
      </c>
      <c r="E19" s="242">
        <v>20</v>
      </c>
      <c r="F19" s="242">
        <v>20</v>
      </c>
      <c r="G19" s="242">
        <v>20</v>
      </c>
      <c r="H19" s="265" t="s">
        <v>316</v>
      </c>
      <c r="I19" s="526" t="s">
        <v>1008</v>
      </c>
      <c r="J19" s="506" t="s">
        <v>779</v>
      </c>
      <c r="K19" s="506" t="s">
        <v>691</v>
      </c>
      <c r="L19" s="506" t="s">
        <v>693</v>
      </c>
    </row>
    <row r="20" spans="2:12" ht="24" customHeight="1" x14ac:dyDescent="0.2">
      <c r="B20" s="770" t="s">
        <v>582</v>
      </c>
      <c r="C20" s="773" t="s">
        <v>183</v>
      </c>
      <c r="D20" s="58" t="s">
        <v>0</v>
      </c>
      <c r="E20" s="242">
        <v>1383.3</v>
      </c>
      <c r="F20" s="242">
        <v>1494</v>
      </c>
      <c r="G20" s="242">
        <v>1540</v>
      </c>
      <c r="H20" s="900" t="s">
        <v>322</v>
      </c>
      <c r="I20" s="773" t="s">
        <v>1011</v>
      </c>
      <c r="J20" s="915" t="s">
        <v>699</v>
      </c>
      <c r="K20" s="915" t="s">
        <v>699</v>
      </c>
      <c r="L20" s="915" t="s">
        <v>699</v>
      </c>
    </row>
    <row r="21" spans="2:12" ht="21.75" customHeight="1" x14ac:dyDescent="0.2">
      <c r="B21" s="771"/>
      <c r="C21" s="773"/>
      <c r="D21" s="58" t="s">
        <v>4</v>
      </c>
      <c r="E21" s="242">
        <v>86.7</v>
      </c>
      <c r="F21" s="242">
        <v>86.7</v>
      </c>
      <c r="G21" s="242">
        <v>86.7</v>
      </c>
      <c r="H21" s="901"/>
      <c r="I21" s="773"/>
      <c r="J21" s="915"/>
      <c r="K21" s="915"/>
      <c r="L21" s="915"/>
    </row>
    <row r="22" spans="2:12" ht="30.75" customHeight="1" x14ac:dyDescent="0.2">
      <c r="B22" s="57" t="s">
        <v>583</v>
      </c>
      <c r="C22" s="57" t="s">
        <v>180</v>
      </c>
      <c r="D22" s="58" t="s">
        <v>0</v>
      </c>
      <c r="E22" s="242">
        <v>33.6</v>
      </c>
      <c r="F22" s="242">
        <v>33.6</v>
      </c>
      <c r="G22" s="242">
        <v>33.6</v>
      </c>
      <c r="H22" s="265" t="s">
        <v>430</v>
      </c>
      <c r="I22" s="505" t="s">
        <v>1001</v>
      </c>
      <c r="J22" s="398" t="s">
        <v>1002</v>
      </c>
      <c r="K22" s="398" t="s">
        <v>1002</v>
      </c>
      <c r="L22" s="398" t="s">
        <v>1002</v>
      </c>
    </row>
    <row r="23" spans="2:12" s="243" customFormat="1" ht="37.5" customHeight="1" x14ac:dyDescent="0.2">
      <c r="B23" s="57" t="s">
        <v>584</v>
      </c>
      <c r="C23" s="322" t="s">
        <v>429</v>
      </c>
      <c r="D23" s="244" t="s">
        <v>3</v>
      </c>
      <c r="E23" s="245">
        <v>238.4</v>
      </c>
      <c r="F23" s="245">
        <v>238.4</v>
      </c>
      <c r="G23" s="245">
        <v>238.4</v>
      </c>
      <c r="H23" s="190" t="s">
        <v>323</v>
      </c>
      <c r="I23" s="322" t="s">
        <v>1019</v>
      </c>
      <c r="J23" s="515">
        <v>26</v>
      </c>
      <c r="K23" s="515">
        <v>26</v>
      </c>
      <c r="L23" s="515">
        <v>26</v>
      </c>
    </row>
    <row r="24" spans="2:12" s="510" customFormat="1" ht="48" customHeight="1" x14ac:dyDescent="0.2">
      <c r="B24" s="417" t="s">
        <v>110</v>
      </c>
      <c r="C24" s="511" t="s">
        <v>5</v>
      </c>
      <c r="D24" s="512"/>
      <c r="E24" s="508">
        <f>SUM(E25:E29)</f>
        <v>2770.6000000000004</v>
      </c>
      <c r="F24" s="508">
        <f>SUM(F25:F29)</f>
        <v>2889.5</v>
      </c>
      <c r="G24" s="508">
        <f>SUM(G25:G29)</f>
        <v>2843.1</v>
      </c>
      <c r="H24" s="509"/>
      <c r="I24" s="511" t="s">
        <v>1014</v>
      </c>
      <c r="J24" s="516">
        <v>100</v>
      </c>
      <c r="K24" s="516">
        <v>100</v>
      </c>
      <c r="L24" s="516">
        <v>100</v>
      </c>
    </row>
    <row r="25" spans="2:12" ht="27" customHeight="1" x14ac:dyDescent="0.2">
      <c r="B25" s="57" t="s">
        <v>359</v>
      </c>
      <c r="C25" s="58" t="s">
        <v>112</v>
      </c>
      <c r="D25" s="58" t="s">
        <v>0</v>
      </c>
      <c r="E25" s="263">
        <v>154</v>
      </c>
      <c r="F25" s="263">
        <v>154</v>
      </c>
      <c r="G25" s="263">
        <v>154</v>
      </c>
      <c r="H25" s="190"/>
      <c r="I25" s="410" t="s">
        <v>996</v>
      </c>
      <c r="J25" s="517">
        <v>100</v>
      </c>
      <c r="K25" s="517">
        <v>100</v>
      </c>
      <c r="L25" s="517">
        <v>100</v>
      </c>
    </row>
    <row r="26" spans="2:12" ht="30" customHeight="1" x14ac:dyDescent="0.2">
      <c r="B26" s="57" t="s">
        <v>135</v>
      </c>
      <c r="C26" s="58" t="s">
        <v>113</v>
      </c>
      <c r="D26" s="58" t="s">
        <v>0</v>
      </c>
      <c r="E26" s="263">
        <v>26.7</v>
      </c>
      <c r="F26" s="263">
        <v>26.7</v>
      </c>
      <c r="G26" s="263">
        <v>26.7</v>
      </c>
      <c r="H26" s="190"/>
      <c r="I26" s="410" t="s">
        <v>997</v>
      </c>
      <c r="J26" s="517">
        <v>100</v>
      </c>
      <c r="K26" s="517">
        <v>100</v>
      </c>
      <c r="L26" s="517">
        <v>100</v>
      </c>
    </row>
    <row r="27" spans="2:12" ht="25.5" customHeight="1" x14ac:dyDescent="0.2">
      <c r="B27" s="772" t="s">
        <v>134</v>
      </c>
      <c r="C27" s="784" t="s">
        <v>114</v>
      </c>
      <c r="D27" s="58" t="s">
        <v>0</v>
      </c>
      <c r="E27" s="263">
        <v>400</v>
      </c>
      <c r="F27" s="263">
        <v>400</v>
      </c>
      <c r="G27" s="263">
        <v>400</v>
      </c>
      <c r="H27" s="190"/>
      <c r="I27" s="800" t="s">
        <v>998</v>
      </c>
      <c r="J27" s="916">
        <v>100</v>
      </c>
      <c r="K27" s="916">
        <v>100</v>
      </c>
      <c r="L27" s="916">
        <v>100</v>
      </c>
    </row>
    <row r="28" spans="2:12" ht="19.5" customHeight="1" x14ac:dyDescent="0.2">
      <c r="B28" s="772"/>
      <c r="C28" s="784"/>
      <c r="D28" s="58" t="s">
        <v>0</v>
      </c>
      <c r="E28" s="263">
        <v>124.1</v>
      </c>
      <c r="F28" s="263">
        <v>75.8</v>
      </c>
      <c r="G28" s="263">
        <v>75.8</v>
      </c>
      <c r="H28" s="190"/>
      <c r="I28" s="800"/>
      <c r="J28" s="916"/>
      <c r="K28" s="916"/>
      <c r="L28" s="916"/>
    </row>
    <row r="29" spans="2:12" ht="21.75" customHeight="1" x14ac:dyDescent="0.2">
      <c r="B29" s="772"/>
      <c r="C29" s="784"/>
      <c r="D29" s="58" t="s">
        <v>2</v>
      </c>
      <c r="E29" s="263">
        <v>2065.8000000000002</v>
      </c>
      <c r="F29" s="263">
        <v>2233</v>
      </c>
      <c r="G29" s="263">
        <v>2186.6</v>
      </c>
      <c r="H29" s="190"/>
      <c r="I29" s="800"/>
      <c r="J29" s="916"/>
      <c r="K29" s="916"/>
      <c r="L29" s="916"/>
    </row>
    <row r="30" spans="2:12" s="510" customFormat="1" ht="61.5" customHeight="1" x14ac:dyDescent="0.2">
      <c r="B30" s="417" t="s">
        <v>111</v>
      </c>
      <c r="C30" s="511" t="s">
        <v>1024</v>
      </c>
      <c r="D30" s="512"/>
      <c r="E30" s="508">
        <f>SUM(E31:E32)</f>
        <v>234.7</v>
      </c>
      <c r="F30" s="508">
        <f>SUM(F31:F32)</f>
        <v>234.7</v>
      </c>
      <c r="G30" s="508">
        <f>SUM(G31:G32)</f>
        <v>234.7</v>
      </c>
      <c r="H30" s="509"/>
      <c r="I30" s="511" t="s">
        <v>1132</v>
      </c>
      <c r="J30" s="516">
        <v>12</v>
      </c>
      <c r="K30" s="516">
        <v>14</v>
      </c>
      <c r="L30" s="516">
        <v>16</v>
      </c>
    </row>
    <row r="31" spans="2:12" ht="35.25" customHeight="1" x14ac:dyDescent="0.2">
      <c r="B31" s="57" t="s">
        <v>585</v>
      </c>
      <c r="C31" s="57" t="s">
        <v>432</v>
      </c>
      <c r="D31" s="57" t="s">
        <v>0</v>
      </c>
      <c r="E31" s="263">
        <v>44.7</v>
      </c>
      <c r="F31" s="263">
        <v>44.7</v>
      </c>
      <c r="G31" s="263">
        <v>44.7</v>
      </c>
      <c r="H31" s="333" t="s">
        <v>326</v>
      </c>
      <c r="I31" s="57" t="s">
        <v>1029</v>
      </c>
      <c r="J31" s="409" t="s">
        <v>885</v>
      </c>
      <c r="K31" s="409" t="s">
        <v>885</v>
      </c>
      <c r="L31" s="409" t="s">
        <v>885</v>
      </c>
    </row>
    <row r="32" spans="2:12" ht="49.5" customHeight="1" x14ac:dyDescent="0.2">
      <c r="B32" s="57" t="s">
        <v>1025</v>
      </c>
      <c r="C32" s="58" t="s">
        <v>223</v>
      </c>
      <c r="D32" s="58" t="s">
        <v>0</v>
      </c>
      <c r="E32" s="39">
        <v>190</v>
      </c>
      <c r="F32" s="39">
        <v>190</v>
      </c>
      <c r="G32" s="39">
        <v>190</v>
      </c>
      <c r="H32" s="190"/>
      <c r="I32" s="58" t="s">
        <v>999</v>
      </c>
      <c r="J32" s="409" t="s">
        <v>851</v>
      </c>
      <c r="K32" s="409" t="s">
        <v>851</v>
      </c>
      <c r="L32" s="409" t="s">
        <v>851</v>
      </c>
    </row>
    <row r="33" spans="2:12" s="510" customFormat="1" ht="60.75" customHeight="1" x14ac:dyDescent="0.2">
      <c r="B33" s="417" t="s">
        <v>586</v>
      </c>
      <c r="C33" s="903" t="s">
        <v>188</v>
      </c>
      <c r="D33" s="904"/>
      <c r="E33" s="508">
        <f>SUM(E34:E36)</f>
        <v>504.8</v>
      </c>
      <c r="F33" s="508">
        <f>SUM(F34:F36)</f>
        <v>420</v>
      </c>
      <c r="G33" s="508">
        <f>SUM(G34:G36)</f>
        <v>420</v>
      </c>
      <c r="H33" s="509"/>
      <c r="I33" s="507" t="s">
        <v>1020</v>
      </c>
      <c r="J33" s="509">
        <v>58.6</v>
      </c>
      <c r="K33" s="509">
        <v>60</v>
      </c>
      <c r="L33" s="509">
        <v>62</v>
      </c>
    </row>
    <row r="34" spans="2:12" ht="47.25" customHeight="1" x14ac:dyDescent="0.2">
      <c r="B34" s="57" t="s">
        <v>133</v>
      </c>
      <c r="C34" s="58" t="s">
        <v>433</v>
      </c>
      <c r="D34" s="57" t="s">
        <v>0</v>
      </c>
      <c r="E34" s="323">
        <v>420</v>
      </c>
      <c r="F34" s="323">
        <v>420</v>
      </c>
      <c r="G34" s="323">
        <v>420</v>
      </c>
      <c r="H34" s="494" t="s">
        <v>324</v>
      </c>
      <c r="I34" s="587" t="s">
        <v>1107</v>
      </c>
      <c r="J34" s="409" t="s">
        <v>1104</v>
      </c>
      <c r="K34" s="409" t="s">
        <v>1105</v>
      </c>
      <c r="L34" s="409" t="s">
        <v>1106</v>
      </c>
    </row>
    <row r="35" spans="2:12" ht="28.5" customHeight="1" x14ac:dyDescent="0.2">
      <c r="B35" s="907" t="s">
        <v>1026</v>
      </c>
      <c r="C35" s="905" t="s">
        <v>647</v>
      </c>
      <c r="D35" s="58" t="s">
        <v>1</v>
      </c>
      <c r="E35" s="323">
        <v>67.8</v>
      </c>
      <c r="F35" s="323">
        <v>0</v>
      </c>
      <c r="G35" s="323">
        <v>0</v>
      </c>
      <c r="H35" s="262"/>
      <c r="I35" s="905" t="s">
        <v>1000</v>
      </c>
      <c r="J35" s="917" t="s">
        <v>763</v>
      </c>
      <c r="K35" s="917"/>
      <c r="L35" s="917"/>
    </row>
    <row r="36" spans="2:12" ht="22.5" customHeight="1" x14ac:dyDescent="0.2">
      <c r="B36" s="908"/>
      <c r="C36" s="906"/>
      <c r="D36" s="58" t="s">
        <v>0</v>
      </c>
      <c r="E36" s="323">
        <v>17</v>
      </c>
      <c r="F36" s="323">
        <v>0</v>
      </c>
      <c r="G36" s="323">
        <v>0</v>
      </c>
      <c r="H36" s="262"/>
      <c r="I36" s="906"/>
      <c r="J36" s="918"/>
      <c r="K36" s="918"/>
      <c r="L36" s="918"/>
    </row>
    <row r="37" spans="2:12" ht="21.75" customHeight="1" x14ac:dyDescent="0.2">
      <c r="B37" s="902"/>
      <c r="C37" s="902"/>
      <c r="D37" s="902"/>
      <c r="E37" s="135">
        <f t="shared" ref="E37:G37" si="1">+E33+E30+E24+E8</f>
        <v>11653.300000000001</v>
      </c>
      <c r="F37" s="135">
        <f t="shared" si="1"/>
        <v>12138.8</v>
      </c>
      <c r="G37" s="135">
        <f t="shared" si="1"/>
        <v>12472.400000000001</v>
      </c>
      <c r="H37" s="536"/>
      <c r="I37" s="135"/>
      <c r="J37" s="536"/>
      <c r="K37" s="536"/>
      <c r="L37" s="536"/>
    </row>
    <row r="38" spans="2:12" ht="18" customHeight="1" x14ac:dyDescent="0.2">
      <c r="B38" s="899"/>
      <c r="C38" s="899"/>
      <c r="D38" s="899"/>
      <c r="E38" s="334">
        <f t="shared" ref="E38:G38" si="2">+E37-E39-E47</f>
        <v>1.8189894035458565E-12</v>
      </c>
      <c r="F38" s="334">
        <f t="shared" si="2"/>
        <v>0</v>
      </c>
      <c r="G38" s="334">
        <f t="shared" si="2"/>
        <v>1.8189894035458565E-12</v>
      </c>
      <c r="H38" s="518"/>
      <c r="I38" s="324"/>
      <c r="J38" s="518"/>
      <c r="K38" s="518"/>
      <c r="L38" s="518"/>
    </row>
    <row r="39" spans="2:12" s="117" customFormat="1" ht="30" customHeight="1" x14ac:dyDescent="0.25">
      <c r="B39" s="103"/>
      <c r="C39" s="276" t="s">
        <v>194</v>
      </c>
      <c r="D39" s="103"/>
      <c r="E39" s="212">
        <f t="shared" ref="E39:F39" si="3">SUM(E41:E46)</f>
        <v>11653.3</v>
      </c>
      <c r="F39" s="212">
        <f t="shared" si="3"/>
        <v>12138.8</v>
      </c>
      <c r="G39" s="212">
        <f t="shared" ref="G39" si="4">SUM(G41:G46)</f>
        <v>12472.4</v>
      </c>
      <c r="H39" s="518"/>
      <c r="I39" s="403"/>
      <c r="J39" s="519"/>
      <c r="K39" s="519"/>
      <c r="L39" s="519"/>
    </row>
    <row r="40" spans="2:12" s="117" customFormat="1" ht="17.25" customHeight="1" x14ac:dyDescent="0.25">
      <c r="B40" s="93"/>
      <c r="C40" s="277" t="s">
        <v>195</v>
      </c>
      <c r="D40" s="93"/>
      <c r="E40" s="216"/>
      <c r="F40" s="216"/>
      <c r="G40" s="216"/>
      <c r="H40" s="518"/>
      <c r="I40" s="404"/>
      <c r="J40" s="520"/>
      <c r="K40" s="520"/>
      <c r="L40" s="520"/>
    </row>
    <row r="41" spans="2:12" s="117" customFormat="1" ht="24.75" customHeight="1" x14ac:dyDescent="0.25">
      <c r="B41" s="93"/>
      <c r="C41" s="277" t="s">
        <v>196</v>
      </c>
      <c r="D41" s="93" t="s">
        <v>0</v>
      </c>
      <c r="E41" s="216">
        <f t="shared" ref="E41:G41" si="5">+E36+E34+E32+E31+E28+E27+E26+E25+E22+E20+E19+E13+E11+E9</f>
        <v>9176.6999999999989</v>
      </c>
      <c r="F41" s="216">
        <f t="shared" si="5"/>
        <v>9562.7999999999993</v>
      </c>
      <c r="G41" s="216">
        <f t="shared" si="5"/>
        <v>9942.7999999999993</v>
      </c>
      <c r="H41" s="518"/>
      <c r="I41" s="607"/>
      <c r="J41" s="520"/>
      <c r="K41" s="520"/>
      <c r="L41" s="520"/>
    </row>
    <row r="42" spans="2:12" s="117" customFormat="1" ht="27" customHeight="1" x14ac:dyDescent="0.25">
      <c r="B42" s="93"/>
      <c r="C42" s="277" t="s">
        <v>197</v>
      </c>
      <c r="D42" s="93" t="s">
        <v>3</v>
      </c>
      <c r="E42" s="216">
        <f t="shared" ref="E42:G42" si="6">+E23</f>
        <v>238.4</v>
      </c>
      <c r="F42" s="216">
        <f t="shared" si="6"/>
        <v>238.4</v>
      </c>
      <c r="G42" s="216">
        <f t="shared" si="6"/>
        <v>238.4</v>
      </c>
      <c r="H42" s="518"/>
      <c r="I42" s="404"/>
      <c r="J42" s="520"/>
      <c r="K42" s="520"/>
      <c r="L42" s="520"/>
    </row>
    <row r="43" spans="2:12" s="117" customFormat="1" ht="18" customHeight="1" x14ac:dyDescent="0.25">
      <c r="B43" s="93"/>
      <c r="C43" s="277" t="s">
        <v>198</v>
      </c>
      <c r="D43" s="93" t="s">
        <v>4</v>
      </c>
      <c r="E43" s="216">
        <f t="shared" ref="E43:G43" si="7">+E12+E21</f>
        <v>104.6</v>
      </c>
      <c r="F43" s="216">
        <f t="shared" si="7"/>
        <v>104.6</v>
      </c>
      <c r="G43" s="216">
        <f t="shared" si="7"/>
        <v>104.6</v>
      </c>
      <c r="H43" s="518"/>
      <c r="I43" s="404"/>
      <c r="J43" s="520"/>
      <c r="K43" s="520"/>
      <c r="L43" s="520"/>
    </row>
    <row r="44" spans="2:12" s="117" customFormat="1" ht="27" customHeight="1" x14ac:dyDescent="0.25">
      <c r="B44" s="93"/>
      <c r="C44" s="277" t="s">
        <v>199</v>
      </c>
      <c r="D44" s="93" t="s">
        <v>1</v>
      </c>
      <c r="E44" s="216">
        <f t="shared" ref="E44:G44" si="8">+E35</f>
        <v>67.8</v>
      </c>
      <c r="F44" s="216">
        <f t="shared" si="8"/>
        <v>0</v>
      </c>
      <c r="G44" s="216">
        <f t="shared" si="8"/>
        <v>0</v>
      </c>
      <c r="H44" s="518"/>
      <c r="I44" s="404"/>
      <c r="J44" s="520"/>
      <c r="K44" s="520"/>
      <c r="L44" s="520"/>
    </row>
    <row r="45" spans="2:12" s="117" customFormat="1" ht="16.5" customHeight="1" x14ac:dyDescent="0.25">
      <c r="B45" s="93"/>
      <c r="C45" s="277" t="s">
        <v>200</v>
      </c>
      <c r="D45" s="93" t="s">
        <v>2</v>
      </c>
      <c r="E45" s="216">
        <f t="shared" ref="E45:G45" si="9">+E29</f>
        <v>2065.8000000000002</v>
      </c>
      <c r="F45" s="216">
        <f t="shared" si="9"/>
        <v>2233</v>
      </c>
      <c r="G45" s="216">
        <f t="shared" si="9"/>
        <v>2186.6</v>
      </c>
      <c r="H45" s="518"/>
      <c r="I45" s="404"/>
      <c r="J45" s="520"/>
      <c r="K45" s="520"/>
      <c r="L45" s="520"/>
    </row>
    <row r="46" spans="2:12" s="117" customFormat="1" ht="19.5" customHeight="1" x14ac:dyDescent="0.25">
      <c r="B46" s="256"/>
      <c r="C46" s="278" t="s">
        <v>201</v>
      </c>
      <c r="D46" s="256" t="s">
        <v>205</v>
      </c>
      <c r="E46" s="216"/>
      <c r="F46" s="216"/>
      <c r="G46" s="216"/>
      <c r="H46" s="518"/>
      <c r="I46" s="404"/>
      <c r="J46" s="520"/>
      <c r="K46" s="520"/>
      <c r="L46" s="520"/>
    </row>
    <row r="47" spans="2:12" s="117" customFormat="1" ht="42.75" customHeight="1" x14ac:dyDescent="0.25">
      <c r="B47" s="218"/>
      <c r="C47" s="104" t="s">
        <v>202</v>
      </c>
      <c r="D47" s="218" t="s">
        <v>206</v>
      </c>
      <c r="E47" s="212"/>
      <c r="F47" s="212"/>
      <c r="G47" s="212"/>
      <c r="H47" s="518"/>
      <c r="I47" s="405"/>
      <c r="J47" s="521"/>
      <c r="K47" s="521"/>
      <c r="L47" s="521"/>
    </row>
    <row r="48" spans="2:12" s="117" customFormat="1" ht="34.5" customHeight="1" x14ac:dyDescent="0.25">
      <c r="B48" s="257"/>
      <c r="C48" s="113" t="s">
        <v>204</v>
      </c>
      <c r="D48" s="257"/>
      <c r="E48" s="325">
        <f t="shared" ref="E48:F48" si="10">+E47+E39</f>
        <v>11653.3</v>
      </c>
      <c r="F48" s="325">
        <f t="shared" si="10"/>
        <v>12138.8</v>
      </c>
      <c r="G48" s="325">
        <f t="shared" ref="G48" si="11">+G47+G39</f>
        <v>12472.4</v>
      </c>
      <c r="H48" s="518"/>
      <c r="I48" s="405"/>
      <c r="J48" s="521"/>
      <c r="K48" s="521"/>
      <c r="L48" s="521"/>
    </row>
    <row r="49" spans="2:12" s="117" customFormat="1" ht="18" customHeight="1" x14ac:dyDescent="0.25">
      <c r="B49" s="93"/>
      <c r="C49" s="91" t="s">
        <v>203</v>
      </c>
      <c r="D49" s="93"/>
      <c r="E49" s="216">
        <f t="shared" ref="E49:F49" si="12">+E35</f>
        <v>67.8</v>
      </c>
      <c r="F49" s="216">
        <f t="shared" si="12"/>
        <v>0</v>
      </c>
      <c r="G49" s="216">
        <f t="shared" ref="G49" si="13">+G35</f>
        <v>0</v>
      </c>
      <c r="H49" s="286"/>
      <c r="I49" s="406"/>
      <c r="J49" s="522"/>
      <c r="K49" s="522"/>
      <c r="L49" s="522"/>
    </row>
    <row r="50" spans="2:12" ht="30" hidden="1" x14ac:dyDescent="0.2">
      <c r="B50" s="214"/>
      <c r="C50" s="93" t="s">
        <v>240</v>
      </c>
      <c r="D50" s="214"/>
      <c r="E50" s="326"/>
      <c r="F50" s="326"/>
      <c r="G50" s="326"/>
      <c r="H50" s="327"/>
      <c r="I50" s="503"/>
      <c r="J50" s="523"/>
      <c r="K50" s="523"/>
      <c r="L50" s="523"/>
    </row>
    <row r="51" spans="2:12" x14ac:dyDescent="0.2">
      <c r="I51" s="504"/>
      <c r="J51" s="524"/>
      <c r="K51" s="524"/>
      <c r="L51" s="524"/>
    </row>
  </sheetData>
  <mergeCells count="63">
    <mergeCell ref="B9:B10"/>
    <mergeCell ref="C9:C10"/>
    <mergeCell ref="D9:D10"/>
    <mergeCell ref="E9:E10"/>
    <mergeCell ref="F9:F10"/>
    <mergeCell ref="G9:G10"/>
    <mergeCell ref="H9:H10"/>
    <mergeCell ref="G13:G18"/>
    <mergeCell ref="G3:G4"/>
    <mergeCell ref="G5:G7"/>
    <mergeCell ref="H5:H7"/>
    <mergeCell ref="K35:K36"/>
    <mergeCell ref="L3:L4"/>
    <mergeCell ref="L12:L13"/>
    <mergeCell ref="L20:L21"/>
    <mergeCell ref="L27:L29"/>
    <mergeCell ref="L35:L36"/>
    <mergeCell ref="K3:K4"/>
    <mergeCell ref="K12:K13"/>
    <mergeCell ref="K20:K21"/>
    <mergeCell ref="K27:K29"/>
    <mergeCell ref="B1:L1"/>
    <mergeCell ref="I35:I36"/>
    <mergeCell ref="J3:J4"/>
    <mergeCell ref="J12:J13"/>
    <mergeCell ref="J20:J21"/>
    <mergeCell ref="J27:J29"/>
    <mergeCell ref="J35:J36"/>
    <mergeCell ref="I3:I4"/>
    <mergeCell ref="I5:I7"/>
    <mergeCell ref="I12:I13"/>
    <mergeCell ref="I20:I21"/>
    <mergeCell ref="I27:I29"/>
    <mergeCell ref="J5:L5"/>
    <mergeCell ref="J6:J7"/>
    <mergeCell ref="K6:K7"/>
    <mergeCell ref="L6:L7"/>
    <mergeCell ref="E3:E4"/>
    <mergeCell ref="F3:F4"/>
    <mergeCell ref="C3:C4"/>
    <mergeCell ref="B3:B4"/>
    <mergeCell ref="H3:H4"/>
    <mergeCell ref="D3:D4"/>
    <mergeCell ref="C12:C13"/>
    <mergeCell ref="B12:B13"/>
    <mergeCell ref="D13:D18"/>
    <mergeCell ref="B38:D38"/>
    <mergeCell ref="H20:H21"/>
    <mergeCell ref="B20:B21"/>
    <mergeCell ref="B27:B29"/>
    <mergeCell ref="C27:C29"/>
    <mergeCell ref="C20:C21"/>
    <mergeCell ref="B37:D37"/>
    <mergeCell ref="C33:D33"/>
    <mergeCell ref="C35:C36"/>
    <mergeCell ref="B35:B36"/>
    <mergeCell ref="E13:E18"/>
    <mergeCell ref="F13:F18"/>
    <mergeCell ref="B5:B7"/>
    <mergeCell ref="E5:E7"/>
    <mergeCell ref="F5:F7"/>
    <mergeCell ref="C5:C7"/>
    <mergeCell ref="C8:D8"/>
  </mergeCells>
  <phoneticPr fontId="10" type="noConversion"/>
  <pageMargins left="0.19685039370078741" right="0.19685039370078741" top="0.19685039370078741" bottom="0.19685039370078741" header="0" footer="0"/>
  <pageSetup paperSize="9" scale="75" fitToHeight="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00B0F0"/>
    <pageSetUpPr fitToPage="1"/>
  </sheetPr>
  <dimension ref="B1:I31"/>
  <sheetViews>
    <sheetView zoomScale="70" zoomScaleNormal="70" workbookViewId="0">
      <selection activeCell="C29" sqref="C29"/>
    </sheetView>
  </sheetViews>
  <sheetFormatPr defaultColWidth="9.140625" defaultRowHeight="15.75" x14ac:dyDescent="0.2"/>
  <cols>
    <col min="1" max="1" width="3.42578125" style="9" customWidth="1"/>
    <col min="2" max="2" width="8.85546875" style="9" customWidth="1"/>
    <col min="3" max="3" width="77.7109375" style="124" customWidth="1"/>
    <col min="4" max="4" width="26.5703125" style="192" customWidth="1"/>
    <col min="5" max="6" width="26.5703125" style="124" customWidth="1"/>
    <col min="7" max="7" width="9.140625" style="9"/>
    <col min="8" max="8" width="26.85546875" style="9" customWidth="1"/>
    <col min="9" max="9" width="12.85546875" style="9" customWidth="1"/>
    <col min="10" max="16384" width="9.140625" style="9"/>
  </cols>
  <sheetData>
    <row r="1" spans="2:9" ht="19.5" customHeight="1" x14ac:dyDescent="0.2"/>
    <row r="2" spans="2:9" ht="35.25" customHeight="1" thickBot="1" x14ac:dyDescent="0.25">
      <c r="B2" s="926" t="s">
        <v>1141</v>
      </c>
      <c r="C2" s="926"/>
      <c r="D2" s="926"/>
      <c r="E2" s="926"/>
      <c r="F2" s="926"/>
    </row>
    <row r="3" spans="2:9" ht="48.75" customHeight="1" x14ac:dyDescent="0.2">
      <c r="B3" s="632" t="s">
        <v>192</v>
      </c>
      <c r="C3" s="633" t="s">
        <v>193</v>
      </c>
      <c r="D3" s="633" t="s">
        <v>50</v>
      </c>
      <c r="E3" s="633" t="s">
        <v>51</v>
      </c>
      <c r="F3" s="634" t="s">
        <v>352</v>
      </c>
    </row>
    <row r="4" spans="2:9" ht="35.25" customHeight="1" x14ac:dyDescent="0.2">
      <c r="B4" s="609" t="s">
        <v>6</v>
      </c>
      <c r="C4" s="147" t="s">
        <v>434</v>
      </c>
      <c r="D4" s="148">
        <f>+'01 Visuomenės ugdymo'!E110</f>
        <v>62691.4</v>
      </c>
      <c r="E4" s="148">
        <f>+'01 Visuomenės ugdymo'!F110</f>
        <v>65232.100000000006</v>
      </c>
      <c r="F4" s="610">
        <f>+'01 Visuomenės ugdymo'!G110</f>
        <v>70543.600000000006</v>
      </c>
    </row>
    <row r="5" spans="2:9" ht="35.25" customHeight="1" x14ac:dyDescent="0.2">
      <c r="B5" s="609" t="s">
        <v>7</v>
      </c>
      <c r="C5" s="147" t="s">
        <v>435</v>
      </c>
      <c r="D5" s="148">
        <f>+'02 Socialinės gerovės'!E131</f>
        <v>50038.48000000001</v>
      </c>
      <c r="E5" s="148">
        <f>+'02 Socialinės gerovės'!F131</f>
        <v>51703.08</v>
      </c>
      <c r="F5" s="610">
        <f>+'02 Socialinės gerovės'!G131</f>
        <v>52745.179999999993</v>
      </c>
    </row>
    <row r="6" spans="2:9" ht="35.25" customHeight="1" x14ac:dyDescent="0.2">
      <c r="B6" s="609" t="s">
        <v>8</v>
      </c>
      <c r="C6" s="147" t="s">
        <v>436</v>
      </c>
      <c r="D6" s="148">
        <f>+'03 Darnios aplinkos'!E63</f>
        <v>19433.700000000004</v>
      </c>
      <c r="E6" s="148">
        <f>+'03 Darnios aplinkos'!F63</f>
        <v>21612.5</v>
      </c>
      <c r="F6" s="610">
        <f>+'03 Darnios aplinkos'!G63</f>
        <v>23372.5</v>
      </c>
    </row>
    <row r="7" spans="2:9" ht="35.25" customHeight="1" x14ac:dyDescent="0.2">
      <c r="B7" s="609" t="s">
        <v>9</v>
      </c>
      <c r="C7" s="147" t="s">
        <v>437</v>
      </c>
      <c r="D7" s="148">
        <f>+'04 Ekonominės plėtros'!E42</f>
        <v>8522.5</v>
      </c>
      <c r="E7" s="148">
        <f>+'04 Ekonominės plėtros'!F42</f>
        <v>8866.7000000000007</v>
      </c>
      <c r="F7" s="610">
        <f>+'04 Ekonominės plėtros'!G42</f>
        <v>6888.7</v>
      </c>
    </row>
    <row r="8" spans="2:9" ht="35.25" customHeight="1" x14ac:dyDescent="0.2">
      <c r="B8" s="609" t="s">
        <v>10</v>
      </c>
      <c r="C8" s="147" t="s">
        <v>648</v>
      </c>
      <c r="D8" s="148">
        <f>+'05 Valdymo '!E37</f>
        <v>11653.300000000001</v>
      </c>
      <c r="E8" s="148">
        <f>+'05 Valdymo '!F37</f>
        <v>12138.8</v>
      </c>
      <c r="F8" s="610">
        <f>+'05 Valdymo '!G37</f>
        <v>12472.400000000001</v>
      </c>
    </row>
    <row r="9" spans="2:9" ht="36.75" customHeight="1" x14ac:dyDescent="0.2">
      <c r="B9" s="635"/>
      <c r="C9" s="636" t="s">
        <v>224</v>
      </c>
      <c r="D9" s="637">
        <f>SUM(D4:D8)</f>
        <v>152339.38</v>
      </c>
      <c r="E9" s="637">
        <f>SUM(E4:E8)</f>
        <v>159553.18</v>
      </c>
      <c r="F9" s="638">
        <f>SUM(F4:F8)</f>
        <v>166022.38</v>
      </c>
    </row>
    <row r="10" spans="2:9" ht="38.25" customHeight="1" x14ac:dyDescent="0.2">
      <c r="B10" s="933" t="s">
        <v>194</v>
      </c>
      <c r="C10" s="934"/>
      <c r="D10" s="149">
        <f>+'01 Visuomenės ugdymo'!E112+'02 Socialinės gerovės'!E133+'03 Darnios aplinkos'!E65+'04 Ekonominės plėtros'!E44+'05 Valdymo '!E39</f>
        <v>151184.37999999998</v>
      </c>
      <c r="E10" s="149">
        <f>+'01 Visuomenės ugdymo'!F112+'02 Socialinės gerovės'!F133+'03 Darnios aplinkos'!F65+'04 Ekonominės plėtros'!F44+'05 Valdymo '!F39</f>
        <v>157600.18</v>
      </c>
      <c r="F10" s="611">
        <f>+'01 Visuomenės ugdymo'!G112+'02 Socialinės gerovės'!G133+'03 Darnios aplinkos'!G65+'04 Ekonominės plėtros'!G44+'05 Valdymo '!G39</f>
        <v>164196.38</v>
      </c>
    </row>
    <row r="11" spans="2:9" ht="24.75" customHeight="1" x14ac:dyDescent="0.2">
      <c r="B11" s="935" t="s">
        <v>195</v>
      </c>
      <c r="C11" s="936"/>
      <c r="D11" s="247"/>
      <c r="E11" s="247"/>
      <c r="F11" s="247"/>
    </row>
    <row r="12" spans="2:9" ht="45" customHeight="1" x14ac:dyDescent="0.2">
      <c r="B12" s="931" t="s">
        <v>211</v>
      </c>
      <c r="C12" s="932"/>
      <c r="D12" s="247">
        <f>+'01 Visuomenės ugdymo'!E114+'02 Socialinės gerovės'!E135+'03 Darnios aplinkos'!E67+'04 Ekonominės plėtros'!E46+'05 Valdymo '!E41</f>
        <v>62011.9</v>
      </c>
      <c r="E12" s="247">
        <f>+'01 Visuomenės ugdymo'!F114+'02 Socialinės gerovės'!F135+'03 Darnios aplinkos'!F67+'04 Ekonominės plėtros'!F46+'05 Valdymo '!F41</f>
        <v>69612.2</v>
      </c>
      <c r="F12" s="612">
        <f>+'01 Visuomenės ugdymo'!G114+'02 Socialinės gerovės'!G135+'03 Darnios aplinkos'!G67+'04 Ekonominės plėtros'!G46+'05 Valdymo '!G41</f>
        <v>71537.8</v>
      </c>
      <c r="H12" s="589"/>
      <c r="I12" s="589"/>
    </row>
    <row r="13" spans="2:9" ht="36.75" customHeight="1" x14ac:dyDescent="0.2">
      <c r="B13" s="937" t="s">
        <v>212</v>
      </c>
      <c r="C13" s="938"/>
      <c r="D13" s="247">
        <f>+'01 Visuomenės ugdymo'!E115+'02 Socialinės gerovės'!E136+'03 Darnios aplinkos'!E68+'04 Ekonominės plėtros'!E47+'05 Valdymo '!E42</f>
        <v>68411.199999999997</v>
      </c>
      <c r="E13" s="247">
        <f>+'01 Visuomenės ugdymo'!F115+'02 Socialinės gerovės'!F136+'03 Darnios aplinkos'!F68+'04 Ekonominės plėtros'!F47+'05 Valdymo '!F42</f>
        <v>72979.39999999998</v>
      </c>
      <c r="F13" s="612">
        <f>+'01 Visuomenės ugdymo'!G115+'02 Socialinės gerovės'!G136+'03 Darnios aplinkos'!G68+'04 Ekonominės plėtros'!G47+'05 Valdymo '!G42</f>
        <v>76110.39999999998</v>
      </c>
    </row>
    <row r="14" spans="2:9" ht="36" customHeight="1" x14ac:dyDescent="0.2">
      <c r="B14" s="937" t="s">
        <v>213</v>
      </c>
      <c r="C14" s="938"/>
      <c r="D14" s="247">
        <f>+'01 Visuomenės ugdymo'!E116+'02 Socialinės gerovės'!E137+'03 Darnios aplinkos'!E69+'04 Ekonominės plėtros'!E48+'05 Valdymo '!E43</f>
        <v>3612.6000000000004</v>
      </c>
      <c r="E14" s="247">
        <f>+'01 Visuomenės ugdymo'!F116+'02 Socialinės gerovės'!F137+'03 Darnios aplinkos'!F69+'04 Ekonominės plėtros'!F48+'05 Valdymo '!F43</f>
        <v>3612.6000000000004</v>
      </c>
      <c r="F14" s="612">
        <f>+'01 Visuomenės ugdymo'!G116+'02 Socialinės gerovės'!G137+'03 Darnios aplinkos'!G69+'04 Ekonominės plėtros'!G48+'05 Valdymo '!G43</f>
        <v>3612.6000000000004</v>
      </c>
    </row>
    <row r="15" spans="2:9" ht="27" customHeight="1" x14ac:dyDescent="0.2">
      <c r="B15" s="937" t="s">
        <v>214</v>
      </c>
      <c r="C15" s="938"/>
      <c r="D15" s="247">
        <f>+'01 Visuomenės ugdymo'!E117+'02 Socialinės gerovės'!E138+'03 Darnios aplinkos'!E70+'04 Ekonominės plėtros'!E49+'05 Valdymo '!E44</f>
        <v>6623.7800000000007</v>
      </c>
      <c r="E15" s="247">
        <f>+'01 Visuomenės ugdymo'!F117+'02 Socialinės gerovės'!F138+'03 Darnios aplinkos'!F70+'04 Ekonominės plėtros'!F49+'05 Valdymo '!F44</f>
        <v>9162.98</v>
      </c>
      <c r="F15" s="612">
        <f>+'01 Visuomenės ugdymo'!G117+'02 Socialinės gerovės'!G138+'03 Darnios aplinkos'!G70+'04 Ekonominės plėtros'!G49+'05 Valdymo '!G44</f>
        <v>10748.98</v>
      </c>
    </row>
    <row r="16" spans="2:9" ht="28.5" customHeight="1" x14ac:dyDescent="0.2">
      <c r="B16" s="937" t="s">
        <v>215</v>
      </c>
      <c r="C16" s="938"/>
      <c r="D16" s="247">
        <f>+'01 Visuomenės ugdymo'!E118+'02 Socialinės gerovės'!E139+'03 Darnios aplinkos'!E71+'04 Ekonominės plėtros'!E50+'05 Valdymo '!E45</f>
        <v>3065.8</v>
      </c>
      <c r="E16" s="247">
        <f>+'01 Visuomenės ugdymo'!F118+'02 Socialinės gerovės'!F139+'03 Darnios aplinkos'!F71+'04 Ekonominės plėtros'!F50+'05 Valdymo '!F45</f>
        <v>2233</v>
      </c>
      <c r="F16" s="612">
        <f>+'01 Visuomenės ugdymo'!G118+'02 Socialinės gerovės'!G139+'03 Darnios aplinkos'!G71+'04 Ekonominės plėtros'!G50+'05 Valdymo '!G45</f>
        <v>2186.6</v>
      </c>
    </row>
    <row r="17" spans="2:7" ht="34.5" customHeight="1" x14ac:dyDescent="0.2">
      <c r="B17" s="937" t="s">
        <v>216</v>
      </c>
      <c r="C17" s="938"/>
      <c r="D17" s="247">
        <f>+'01 Visuomenės ugdymo'!E119+'02 Socialinės gerovės'!E140+'03 Darnios aplinkos'!E72+'04 Ekonominės plėtros'!E51+'05 Valdymo '!E46</f>
        <v>7459.1</v>
      </c>
      <c r="E17" s="247">
        <f>+'01 Visuomenės ugdymo'!F119+'02 Socialinės gerovės'!F140+'03 Darnios aplinkos'!F72+'04 Ekonominės plėtros'!F51+'05 Valdymo '!F46</f>
        <v>0</v>
      </c>
      <c r="F17" s="612">
        <f>+'01 Visuomenės ugdymo'!G119+'02 Socialinės gerovės'!G140+'03 Darnios aplinkos'!G72+'04 Ekonominės plėtros'!G51+'05 Valdymo '!G46</f>
        <v>0</v>
      </c>
    </row>
    <row r="18" spans="2:7" ht="55.5" customHeight="1" x14ac:dyDescent="0.2">
      <c r="B18" s="927" t="s">
        <v>217</v>
      </c>
      <c r="C18" s="928"/>
      <c r="D18" s="149">
        <f>+'01 Visuomenės ugdymo'!E120+'02 Socialinės gerovės'!E141+'03 Darnios aplinkos'!E73+'04 Ekonominės plėtros'!E52+'05 Valdymo '!E47</f>
        <v>1155</v>
      </c>
      <c r="E18" s="149">
        <f>+'01 Visuomenės ugdymo'!F120+'02 Socialinės gerovės'!F141+'03 Darnios aplinkos'!F73+'04 Ekonominės plėtros'!F52+'05 Valdymo '!F47</f>
        <v>1953</v>
      </c>
      <c r="F18" s="611">
        <f>+'01 Visuomenės ugdymo'!G120+'02 Socialinės gerovės'!G141+'03 Darnios aplinkos'!G73+'04 Ekonominės plėtros'!G52+'05 Valdymo '!G47</f>
        <v>1826</v>
      </c>
    </row>
    <row r="19" spans="2:7" ht="36.75" customHeight="1" x14ac:dyDescent="0.2">
      <c r="B19" s="929" t="s">
        <v>204</v>
      </c>
      <c r="C19" s="930"/>
      <c r="D19" s="637">
        <f>+'01 Visuomenės ugdymo'!E121+'02 Socialinės gerovės'!E142+'03 Darnios aplinkos'!E74+'04 Ekonominės plėtros'!E53+'05 Valdymo '!E48</f>
        <v>152339.38</v>
      </c>
      <c r="E19" s="637">
        <f>+'01 Visuomenės ugdymo'!F121+'02 Socialinės gerovės'!F142+'03 Darnios aplinkos'!F74+'04 Ekonominės plėtros'!F53+'05 Valdymo '!F48</f>
        <v>159553.18</v>
      </c>
      <c r="F19" s="638">
        <f>+'01 Visuomenės ugdymo'!G121+'02 Socialinės gerovės'!G142+'03 Darnios aplinkos'!G74+'04 Ekonominės plėtros'!G53+'05 Valdymo '!G48</f>
        <v>166022.38</v>
      </c>
    </row>
    <row r="20" spans="2:7" ht="32.25" customHeight="1" x14ac:dyDescent="0.2">
      <c r="B20" s="931" t="s">
        <v>218</v>
      </c>
      <c r="C20" s="932"/>
      <c r="D20" s="247">
        <f>+'01 Visuomenės ugdymo'!E122+'02 Socialinės gerovės'!E143+'03 Darnios aplinkos'!E75+'04 Ekonominės plėtros'!E54+'05 Valdymo '!E49</f>
        <v>1265.3</v>
      </c>
      <c r="E20" s="247">
        <f>+'01 Visuomenės ugdymo'!F122+'02 Socialinės gerovės'!F143+'03 Darnios aplinkos'!F75+'04 Ekonominės plėtros'!F54+'05 Valdymo '!F49</f>
        <v>2600</v>
      </c>
      <c r="F20" s="612">
        <f>+'01 Visuomenės ugdymo'!G122+'02 Socialinės gerovės'!G143+'03 Darnios aplinkos'!G75+'04 Ekonominės plėtros'!G54+'05 Valdymo '!G49</f>
        <v>2635</v>
      </c>
    </row>
    <row r="21" spans="2:7" ht="47.25" customHeight="1" thickBot="1" x14ac:dyDescent="0.25">
      <c r="B21" s="924" t="s">
        <v>240</v>
      </c>
      <c r="C21" s="925"/>
      <c r="D21" s="613">
        <f>+((D9*100)/120827)-100</f>
        <v>26.08057801650294</v>
      </c>
      <c r="E21" s="613">
        <f>+((E9*100)/D19)-100</f>
        <v>4.7353481417608521</v>
      </c>
      <c r="F21" s="614">
        <f>+((F19*100)/E9)-100</f>
        <v>4.0545729016494789</v>
      </c>
    </row>
    <row r="22" spans="2:7" x14ac:dyDescent="0.2">
      <c r="D22" s="220"/>
      <c r="E22" s="220"/>
      <c r="F22" s="220"/>
    </row>
    <row r="23" spans="2:7" x14ac:dyDescent="0.2">
      <c r="D23" s="161"/>
      <c r="E23" s="161"/>
      <c r="F23" s="161"/>
      <c r="G23" s="161"/>
    </row>
    <row r="25" spans="2:7" x14ac:dyDescent="0.2">
      <c r="D25" s="161"/>
      <c r="E25" s="161"/>
      <c r="F25" s="161"/>
    </row>
    <row r="28" spans="2:7" x14ac:dyDescent="0.2">
      <c r="C28" s="248"/>
      <c r="D28" s="592"/>
      <c r="E28" s="592"/>
      <c r="F28" s="592"/>
    </row>
    <row r="29" spans="2:7" x14ac:dyDescent="0.2">
      <c r="C29" s="248"/>
    </row>
    <row r="31" spans="2:7" x14ac:dyDescent="0.2">
      <c r="C31" s="248"/>
      <c r="D31" s="193"/>
    </row>
  </sheetData>
  <mergeCells count="13">
    <mergeCell ref="B21:C21"/>
    <mergeCell ref="B2:F2"/>
    <mergeCell ref="B18:C18"/>
    <mergeCell ref="B19:C19"/>
    <mergeCell ref="B20:C20"/>
    <mergeCell ref="B10:C10"/>
    <mergeCell ref="B11:C11"/>
    <mergeCell ref="B12:C12"/>
    <mergeCell ref="B13:C13"/>
    <mergeCell ref="B14:C14"/>
    <mergeCell ref="B15:C15"/>
    <mergeCell ref="B16:C16"/>
    <mergeCell ref="B17:C17"/>
  </mergeCells>
  <pageMargins left="0.78740157480314965" right="0.19685039370078741" top="0.19685039370078741" bottom="0.19685039370078741" header="0" footer="0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6</vt:i4>
      </vt:variant>
      <vt:variant>
        <vt:lpstr>Įvardytieji diapazonai</vt:lpstr>
      </vt:variant>
      <vt:variant>
        <vt:i4>7</vt:i4>
      </vt:variant>
    </vt:vector>
  </HeadingPairs>
  <TitlesOfParts>
    <vt:vector size="13" baseType="lpstr">
      <vt:lpstr>01 Visuomenės ugdymo</vt:lpstr>
      <vt:lpstr>02 Socialinės gerovės</vt:lpstr>
      <vt:lpstr>03 Darnios aplinkos</vt:lpstr>
      <vt:lpstr>04 Ekonominės plėtros</vt:lpstr>
      <vt:lpstr>05 Valdymo </vt:lpstr>
      <vt:lpstr>Lešų poreikis iš viso</vt:lpstr>
      <vt:lpstr>'01 Visuomenės ugdymo'!Print_Area</vt:lpstr>
      <vt:lpstr>'02 Socialinės gerovės'!Print_Area</vt:lpstr>
      <vt:lpstr>'03 Darnios aplinkos'!Print_Area</vt:lpstr>
      <vt:lpstr>'04 Ekonominės plėtros'!Print_Area</vt:lpstr>
      <vt:lpstr>'05 Valdymo '!Print_Area</vt:lpstr>
      <vt:lpstr>'Lešų poreikis iš viso'!Print_Area</vt:lpstr>
      <vt:lpstr>'01 Visuomenės ugdymo'!Print_Titles</vt:lpstr>
    </vt:vector>
  </TitlesOfParts>
  <Company>Kedainių raj. sav.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Aušra</dc:creator>
  <cp:lastModifiedBy>Steponas Navajauskas</cp:lastModifiedBy>
  <cp:lastPrinted>2025-01-22T14:42:30Z</cp:lastPrinted>
  <dcterms:created xsi:type="dcterms:W3CDTF">2008-01-09T09:46:52Z</dcterms:created>
  <dcterms:modified xsi:type="dcterms:W3CDTF">2025-02-21T11:49:31Z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