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6 Tarybos posėdis\SP-342\"/>
    </mc:Choice>
  </mc:AlternateContent>
  <xr:revisionPtr revIDLastSave="0" documentId="8_{E4731241-0E8B-4C2E-8E69-D86545CDE7E2}" xr6:coauthVersionLast="47" xr6:coauthVersionMax="47" xr10:uidLastSave="{00000000-0000-0000-0000-000000000000}"/>
  <bookViews>
    <workbookView xWindow="-18525" yWindow="180" windowWidth="18375" windowHeight="14895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80" r:id="rId7"/>
    <sheet name="8 pr" sheetId="78" r:id="rId8"/>
    <sheet name="9 pr" sheetId="68" r:id="rId9"/>
    <sheet name="10 pr" sheetId="79" r:id="rId10"/>
    <sheet name="11 pr" sheetId="81" r:id="rId11"/>
    <sheet name="13 pr" sheetId="82" r:id="rId12"/>
  </sheets>
  <definedNames>
    <definedName name="_xlnm.Print_Area" localSheetId="0">'1 pr'!$A$1:$C$64</definedName>
    <definedName name="_xlnm.Print_Area" localSheetId="9">'10 pr'!$A$1:$D$273</definedName>
    <definedName name="_xlnm.Print_Area" localSheetId="10">'11 pr'!$A$1:$D$44</definedName>
    <definedName name="_xlnm.Print_Area" localSheetId="1">'2 pr'!$A$1:$G$92</definedName>
    <definedName name="_xlnm.Print_Area" localSheetId="2">'3 pr'!$A$1:$D$403</definedName>
    <definedName name="_xlnm.Print_Area" localSheetId="3">'4 pr'!$A$1:$D$90</definedName>
    <definedName name="_xlnm.Print_Area" localSheetId="4">'5 pr'!$A$1:$D$71</definedName>
    <definedName name="_xlnm.Print_Area" localSheetId="5">'6 pr'!$A$1:$D$66</definedName>
    <definedName name="_xlnm.Print_Area" localSheetId="6">'7 pr'!$A$1:$D$66</definedName>
    <definedName name="_xlnm.Print_Area" localSheetId="7">'8 pr'!$A$1:$D$136</definedName>
    <definedName name="_xlnm.Print_Area" localSheetId="8">'9 pr'!$A$1:$D$56</definedName>
    <definedName name="_xlnm.Print_Titles" localSheetId="0">'1 pr'!$7:$7</definedName>
    <definedName name="_xlnm.Print_Titles" localSheetId="9">'10 pr'!$9:$9</definedName>
    <definedName name="_xlnm.Print_Titles" localSheetId="11">'13 pr'!$45:$45</definedName>
    <definedName name="_xlnm.Print_Titles" localSheetId="1">'2 pr'!$9:$9</definedName>
    <definedName name="_xlnm.Print_Titles" localSheetId="2">'3 pr'!$9:$9</definedName>
    <definedName name="_xlnm.Print_Titles" localSheetId="3">'4 pr'!$8:$8</definedName>
    <definedName name="_xlnm.Print_Titles" localSheetId="4">'5 pr'!$8:$8</definedName>
    <definedName name="_xlnm.Print_Titles" localSheetId="5">'6 pr'!$9:$9</definedName>
    <definedName name="_xlnm.Print_Titles" localSheetId="6">'7 pr'!$9:$9</definedName>
    <definedName name="_xlnm.Print_Titles" localSheetId="7">'8 pr'!$9:$9</definedName>
    <definedName name="_xlnm.Print_Titles" localSheetId="8">'9 pr'!$15:$15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9" i="76" l="1"/>
  <c r="D186" i="76"/>
  <c r="D183" i="76"/>
  <c r="D28" i="78" l="1"/>
  <c r="D26" i="78"/>
  <c r="D24" i="78"/>
  <c r="D22" i="78"/>
  <c r="D44" i="60"/>
  <c r="F45" i="57"/>
  <c r="D45" i="57"/>
  <c r="D59" i="57" l="1"/>
  <c r="E60" i="57"/>
  <c r="D37" i="82" l="1"/>
  <c r="D30" i="82"/>
  <c r="D25" i="82"/>
  <c r="D19" i="82"/>
  <c r="D16" i="82"/>
  <c r="D20" i="82" l="1"/>
  <c r="D59" i="60" l="1"/>
  <c r="D57" i="60"/>
  <c r="D55" i="60"/>
  <c r="D53" i="60"/>
  <c r="D39" i="60"/>
  <c r="D36" i="60"/>
  <c r="D34" i="60"/>
  <c r="D32" i="60"/>
  <c r="D30" i="60"/>
  <c r="D27" i="60"/>
  <c r="D23" i="60"/>
  <c r="D21" i="60"/>
  <c r="D19" i="60"/>
  <c r="D16" i="60"/>
  <c r="D13" i="60"/>
  <c r="D66" i="62"/>
  <c r="D55" i="62"/>
  <c r="D50" i="62"/>
  <c r="D40" i="62"/>
  <c r="D32" i="62"/>
  <c r="D28" i="62"/>
  <c r="D23" i="62"/>
  <c r="D14" i="62"/>
  <c r="E86" i="57"/>
  <c r="D86" i="57"/>
  <c r="E75" i="57"/>
  <c r="F72" i="57"/>
  <c r="F70" i="57"/>
  <c r="F68" i="57"/>
  <c r="F66" i="57"/>
  <c r="D64" i="57"/>
  <c r="D56" i="57"/>
  <c r="D53" i="57"/>
  <c r="F50" i="57"/>
  <c r="E51" i="57"/>
  <c r="D43" i="57"/>
  <c r="F38" i="57"/>
  <c r="E38" i="57"/>
  <c r="D38" i="57"/>
  <c r="F35" i="57"/>
  <c r="F33" i="57"/>
  <c r="E33" i="57"/>
  <c r="D33" i="57"/>
  <c r="F31" i="57"/>
  <c r="F29" i="57"/>
  <c r="F26" i="57"/>
  <c r="E26" i="57"/>
  <c r="D26" i="57"/>
  <c r="F21" i="57"/>
  <c r="F19" i="57"/>
  <c r="F17" i="57"/>
  <c r="F14" i="57"/>
  <c r="E14" i="57"/>
  <c r="F11" i="57"/>
  <c r="D61" i="60" l="1"/>
  <c r="C70" i="57"/>
  <c r="C51" i="57"/>
  <c r="C87" i="57" l="1"/>
  <c r="C86" i="57"/>
  <c r="C84" i="57"/>
  <c r="C83" i="57"/>
  <c r="C82" i="57"/>
  <c r="C81" i="57"/>
  <c r="C80" i="57"/>
  <c r="C79" i="57"/>
  <c r="C78" i="57"/>
  <c r="C77" i="57"/>
  <c r="C76" i="57"/>
  <c r="C75" i="57"/>
  <c r="C73" i="57"/>
  <c r="C72" i="57"/>
  <c r="C68" i="57"/>
  <c r="C66" i="57"/>
  <c r="C64" i="57"/>
  <c r="C62" i="57"/>
  <c r="C61" i="57"/>
  <c r="C60" i="57"/>
  <c r="C58" i="57"/>
  <c r="C57" i="57"/>
  <c r="C56" i="57"/>
  <c r="C55" i="57"/>
  <c r="C54" i="57"/>
  <c r="C53" i="57"/>
  <c r="C49" i="57"/>
  <c r="C48" i="57"/>
  <c r="C47" i="57"/>
  <c r="C46" i="57"/>
  <c r="C45" i="57"/>
  <c r="C43" i="57"/>
  <c r="C41" i="57"/>
  <c r="C39" i="57"/>
  <c r="C38" i="57"/>
  <c r="C36" i="57"/>
  <c r="C35" i="57"/>
  <c r="C33" i="57"/>
  <c r="C31" i="57"/>
  <c r="C29" i="57"/>
  <c r="C27" i="57"/>
  <c r="C26" i="57"/>
  <c r="C24" i="57"/>
  <c r="C23" i="57"/>
  <c r="C22" i="57"/>
  <c r="C21" i="57"/>
  <c r="C19" i="57"/>
  <c r="C17" i="57"/>
  <c r="C15" i="57"/>
  <c r="C14" i="57"/>
  <c r="C12" i="57"/>
  <c r="C11" i="57"/>
  <c r="D60" i="60" l="1"/>
  <c r="D38" i="62"/>
</calcChain>
</file>

<file path=xl/sharedStrings.xml><?xml version="1.0" encoding="utf-8"?>
<sst xmlns="http://schemas.openxmlformats.org/spreadsheetml/2006/main" count="1508" uniqueCount="846">
  <si>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</si>
  <si>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</si>
  <si>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</si>
  <si>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</si>
  <si>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</si>
  <si>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</si>
  <si>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</si>
  <si>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</si>
  <si>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</si>
  <si>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</si>
  <si>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</si>
  <si>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</si>
  <si>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</si>
  <si>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</si>
  <si>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</si>
  <si>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</si>
  <si>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</si>
  <si>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</si>
  <si>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</si>
  <si>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</si>
  <si>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</si>
  <si>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</si>
  <si>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</si>
  <si>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11</t>
  </si>
  <si>
    <t>SAVIVALDYBĖS VALDYMO TOBULINIMAS</t>
  </si>
  <si>
    <t>Kėdainių rajono savivaldybės priešgaisrinė tarnyba</t>
  </si>
  <si>
    <t>09</t>
  </si>
  <si>
    <t xml:space="preserve"> ŽEMĖS ŪKIO PLĖTRA IR MELIORACIJA</t>
  </si>
  <si>
    <t>11.1</t>
  </si>
  <si>
    <t>11.2</t>
  </si>
  <si>
    <t>11.3</t>
  </si>
  <si>
    <t>11.4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</si>
  <si>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</si>
  <si>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</si>
  <si>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</si>
  <si>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</si>
  <si>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</si>
  <si>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</si>
  <si>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</si>
  <si>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</si>
  <si>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</si>
  <si>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</si>
  <si>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</si>
  <si>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</si>
  <si>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</si>
  <si>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</si>
  <si>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</si>
  <si>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01</t>
  </si>
  <si>
    <t>ŠVIETIMAS IR UGDYMAS</t>
  </si>
  <si>
    <t>02</t>
  </si>
  <si>
    <t>SVEIKATOS APSAUGA</t>
  </si>
  <si>
    <t>04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</si>
  <si>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</si>
  <si>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</si>
  <si>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</si>
  <si>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</si>
  <si>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</si>
  <si>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</si>
  <si>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>10</t>
  </si>
  <si>
    <t>PARAMA VERSLUI IR VERSLO PLĖTRA</t>
  </si>
  <si>
    <t>Kėdainių rajono savivaldybės kontrolės ir audito tarnyba</t>
  </si>
  <si>
    <t xml:space="preserve">Kėdainių rajono savivaldybės administracija  </t>
  </si>
  <si>
    <t>06</t>
  </si>
  <si>
    <t>KULTŪROS PAVELDO IŠSAUGOJIMAS, TURIZMO SKATINIMAS IR VYSTYMAS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</si>
  <si>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</si>
  <si>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</si>
  <si>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</si>
  <si>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3 priedas</t>
  </si>
  <si>
    <t>Eil.   Nr.</t>
  </si>
  <si>
    <t>Remontuoti objektus pagal administracijos direktoriaus įsakymus</t>
  </si>
  <si>
    <t>Likviduoti avarinius židinius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</si>
  <si>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</si>
  <si>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</si>
  <si>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</si>
  <si>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</si>
  <si>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</si>
  <si>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</si>
  <si>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>Vykdyti savivaldybės viešųjų teritorijų tvarkymą</t>
  </si>
  <si>
    <t>Kėdainių pagalbos šeimai centras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</si>
  <si>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</si>
  <si>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</si>
  <si>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</si>
  <si>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</si>
  <si>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</si>
  <si>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</si>
  <si>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</si>
  <si>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</si>
  <si>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</si>
  <si>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</si>
  <si>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</si>
  <si>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Kėdainių rajono savivaldybės visuomenės sveikatos biuras iš viso:</t>
  </si>
  <si>
    <t>Kėdainių rajono savivaldybės administracija iš viso :</t>
  </si>
  <si>
    <t>Kėdainių rajono savivaldybės administracija iš viso:</t>
  </si>
  <si>
    <t>11.5</t>
  </si>
  <si>
    <t>Mokesčiai už valstybinius gamtos išteklius</t>
  </si>
  <si>
    <t>Kėdainių r. Vilainių mokykla-darželis „Obelėlė“</t>
  </si>
  <si>
    <t>Mokėti palūkanas</t>
  </si>
  <si>
    <t xml:space="preserve">SPORTO VEIKLOS PLĖTRA 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</si>
  <si>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</si>
  <si>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</si>
  <si>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</si>
  <si>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</si>
  <si>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</si>
  <si>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</si>
  <si>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</si>
  <si>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</si>
  <si>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</si>
  <si>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</si>
  <si>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</si>
  <si>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</si>
  <si>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</si>
  <si>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</si>
  <si>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</si>
  <si>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</si>
  <si>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</si>
  <si>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</si>
  <si>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</si>
  <si>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</si>
  <si>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Neveiksnių asmenų būklės peržiūrėjimui</t>
  </si>
  <si>
    <t>03.1</t>
  </si>
  <si>
    <t>Socialinėms paslaugoms:
Socialinei globai asmenims su sunkia negalia</t>
  </si>
  <si>
    <t>03.2</t>
  </si>
  <si>
    <t>03.3</t>
  </si>
  <si>
    <t>Socialinių išmokų ir kompensacijų skaičiavimas ir mokėjimas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</si>
  <si>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</si>
  <si>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</si>
  <si>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</si>
  <si>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</si>
  <si>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</si>
  <si>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</si>
  <si>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09.2</t>
  </si>
  <si>
    <t>iš jų: polderiams eksploatuoti</t>
  </si>
  <si>
    <t>Priešgaisrinių tarnybų organizavimas</t>
  </si>
  <si>
    <t>Gyventojų registro tvarkymas ir duomenų valstybės registrui teikimas</t>
  </si>
  <si>
    <t>Archyvinių dokumentų tvarkymas</t>
  </si>
  <si>
    <t>Civilinės būklės aktų registravimas</t>
  </si>
  <si>
    <t>Civilinės saugos organizavimas</t>
  </si>
  <si>
    <t>11.6</t>
  </si>
  <si>
    <t>Valstybinės kalbos vartojimo ir taisyklingumo kontrolė</t>
  </si>
  <si>
    <t>11.7</t>
  </si>
  <si>
    <t>Mobilizacijos administravimas</t>
  </si>
  <si>
    <t>11.9</t>
  </si>
  <si>
    <t>11.10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</si>
  <si>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</si>
  <si>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</si>
  <si>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</si>
  <si>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</si>
  <si>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</si>
  <si>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</si>
  <si>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</si>
  <si>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</si>
  <si>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</si>
  <si>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Kėdainių švietimo pagalbos tarnyba iš viso:</t>
  </si>
  <si>
    <t>Šėtos socialinis ir ugdymo centras</t>
  </si>
  <si>
    <t xml:space="preserve">  </t>
  </si>
  <si>
    <t xml:space="preserve">Finansuoti vaikų vasaros stovyklų ir kitų neformaliojo vaikų švietimo veiklų programas  </t>
  </si>
  <si>
    <t>Grąžinti valstybės biudžeto lėšas (dotaciją)</t>
  </si>
  <si>
    <t>iš jų: užimtumo didinimo programai įgyvendinti</t>
  </si>
  <si>
    <t>01.1</t>
  </si>
  <si>
    <t>01.2</t>
  </si>
  <si>
    <t>Koordinuotai teikiamų paslaugų vaikams nuo gimimo iki 18 metų (turintiems didelių ir labai didelių specialiųjų ugdymosi poreikių − iki 21 metų) ir vaiko atstovams koordinavimas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</si>
  <si>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</si>
  <si>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</si>
  <si>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</si>
  <si>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</si>
  <si>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</si>
  <si>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</si>
  <si>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</si>
  <si>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</si>
  <si>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</si>
  <si>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</si>
  <si>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</si>
  <si>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</si>
  <si>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</si>
  <si>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</si>
  <si>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</si>
  <si>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</si>
  <si>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</si>
  <si>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</si>
  <si>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</si>
  <si>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</si>
  <si>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</si>
  <si>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</si>
  <si>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</si>
  <si>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</si>
  <si>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</si>
  <si>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</si>
  <si>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 xml:space="preserve">                                                               Kėdainių rajono savivaldybės tarybos</t>
  </si>
  <si>
    <t>9 priedas</t>
  </si>
  <si>
    <t>10 priedas</t>
  </si>
  <si>
    <t xml:space="preserve">                                                    Kėdainių rajono savivaldybės tarybos</t>
  </si>
  <si>
    <t>Gyventojų pajamų mokestis, mokamas už pajamas, gautas iš veiklos, kuria verčiamasi turint verslo liudijimą</t>
  </si>
  <si>
    <t>Ugdymo reikmėms finansuoti</t>
  </si>
  <si>
    <t>11.8</t>
  </si>
  <si>
    <t>03.6</t>
  </si>
  <si>
    <t xml:space="preserve">Socialinėms paslaugoms:
Teikti šeimoms individualios priežiūros darbuotojų paslaugas </t>
  </si>
  <si>
    <t>Įgyvendinti savarankiško gyvenimo namų paslaugų senyvo amžiaus asmenims teikimo programą</t>
  </si>
  <si>
    <t>iš jų: dalyvauti Žydų kultūros paveldo kelio asociacijos veikloje ir puoselėti žydų kultūros paveldo atminimą Kėdainiuose</t>
  </si>
  <si>
    <t>Finansuoti sporto šakų programas, iš jų:</t>
  </si>
  <si>
    <t>Duomenų teikimas suteiktos valstybės pagalbos registrui</t>
  </si>
  <si>
    <t>03.7</t>
  </si>
  <si>
    <t>05.1</t>
  </si>
  <si>
    <t>08.1</t>
  </si>
  <si>
    <t>iš jų: vykdyti socialinio - emocinio ugdymo programas</t>
  </si>
  <si>
    <t>Kita dotacija neformaliajam vaikų švietimui</t>
  </si>
  <si>
    <t>11.13</t>
  </si>
  <si>
    <t>107.1</t>
  </si>
  <si>
    <t>107.2</t>
  </si>
  <si>
    <t>Kita dotacija viešosios paskirties rekreacijai ir poilsiui skirtų valstybės miško žemės sklypų priežiūros, apsaugos ir tvarkymo darbams Kėdainių mieste</t>
  </si>
  <si>
    <t xml:space="preserve">                                                                          Kėdainių rajono savivaldybės tarybos</t>
  </si>
  <si>
    <t xml:space="preserve">                                                                     Kėdainių rajono savivaldybės tarybos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</si>
  <si>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</si>
  <si>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</si>
  <si>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IŠ BIUDŽETO IŠLAIKOMŲ ĮSTAIGŲ 2024 METŲ PAJAMOS UŽ PREKES IR  PASLAUGAS, UŽ ILGALAIKIO IR TRUMPALAIKIO MATERIALIOJO TURTO NUOMĄ IR UŽ IŠLAIKYMĄ ŠVIETIMO, SOCIALINĖS APSAUGOS IR KITOSE ĮSTAIGOSE </t>
  </si>
  <si>
    <t xml:space="preserve"> 2024 METŲ ASIGNAVIMAI ĮSTAIGOMS IŠ PAJAMŲ, GAUTŲ UŽ PREKES IR PASLAUGAS 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</si>
  <si>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</si>
  <si>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</si>
  <si>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</si>
  <si>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</si>
  <si>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</si>
  <si>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 xml:space="preserve"> 2024 METŲ ASIGNAVIMAI ĮSTAIGOMS IŠ PAJAMŲ, GAUTŲ UŽ ILGALAIKIO IR TRUMPALAIKIO MATERIALIOJO TURTO NUOMĄ</t>
  </si>
  <si>
    <t>2024 METŲ ASIGNAVIMAI ĮSTAIGOMS IŠ PAJAMŲ, GAUTŲ UŽ IŠLAIKYMĄ ŠVIETIMO, SOCIALINĖS APSAUGOS IR KITOSE ĮSTAIGOSE</t>
  </si>
  <si>
    <t>2024 METŲ VALSTYBĖS BIUDŽETO SPECIALIOS TIKSLINĖS DOTACIJOS SAVIVALDYBĖS BIUDŽETUI VALSTYBINĖMS (VALSTYBĖS PERDUOTOMS SAVIVALDYBEI) FUNKCIJOMS ATLIKTI ASIGNAVIMAI</t>
  </si>
  <si>
    <t xml:space="preserve"> Sveikos gyvensenos plėtojimui bei sveikos gyvensebos įgūdžių ugdymui įstaigose ir bendruomenėse, visuomenės sveikatos stebėsenos vykdymui savivaldybėse</t>
  </si>
  <si>
    <t xml:space="preserve">Socialinėms paslaugoms:
 Teikti socialinę priežiūrą šeimoms </t>
  </si>
  <si>
    <t>Kompensacijų nepriklausomybės gynėjams mokėjimui</t>
  </si>
  <si>
    <t>Užimtumo didinimo programų įgyvendinimui</t>
  </si>
  <si>
    <t>Jaunimo politikos įgyvendinimas</t>
  </si>
  <si>
    <t>Pirminės valstybės garantuojamos teisinės pagalbos teikimas</t>
  </si>
  <si>
    <t>Erdvinių duomenų rinkinio tvarkymas</t>
  </si>
  <si>
    <t>11.14</t>
  </si>
  <si>
    <t>Savivaldybės teritorijoje esančių miestų ir miestelių teritorijų ribose valstybinės žemės patikėtinio funkcijos atlikimas</t>
  </si>
  <si>
    <t>Kėdainių rajono savivaldybės 2024 m. biudžeto asignavimai investicijų projektams ir remonto darbams finansuoti pagal objektus:</t>
  </si>
  <si>
    <t>iš jų: vykdyti socialinės paramos 2024 m. programą</t>
  </si>
  <si>
    <t>KĖDAINIŲ RAJONO SAVIVALDYBĖS 2024 METŲ BIUDŽETO ASIGNAVIMAI  SAVARANKIŠKOMS FUNKCIJOMS ATLIKTI</t>
  </si>
  <si>
    <t>Pėsčiųjų ir dviračių tako tarp J. Basanavičiaus g. ir Josvainių g. įrengimui</t>
  </si>
  <si>
    <t xml:space="preserve">E. sveikatos informacinės sistemos palaikymo ir tobulinimo VšĮ Kėdainių PSPC 2024–2026 m. programa </t>
  </si>
  <si>
    <t xml:space="preserve">E. sveikatos informacinės sistemos palaikymo ir tobulinimo VšĮ Kėdainių ligoninė 2024–2026 m. programa </t>
  </si>
  <si>
    <t>Mokytojų ir pagalbos mokiniui specialistų  motyvacijos programos įgyvendinimas</t>
  </si>
  <si>
    <t>Gabių mokinių skatinimas</t>
  </si>
  <si>
    <t>Priklausomybę sukeliančių medžiagų vartojimo mažinimo ir prevencijos programos priemonių įgyvendinimas</t>
  </si>
  <si>
    <t>Saugių ugdymo sąlygų įstaigose, vykdančiose ugdymo programas, užtikrinimas</t>
  </si>
  <si>
    <t xml:space="preserve">Vaikų maitinimo ekologiškais ir pagal nacionalinę maisto kokybės sistemą pagamintais produktais  Kėdainių lopšelyje-darželyje "Žilvitis" organizavimas (dalyvavimas projekte) </t>
  </si>
  <si>
    <t xml:space="preserve">Mokyklų, organizuojančių maitinimą savarankiškai, finansavimas </t>
  </si>
  <si>
    <t>Kėdainių šviesiosios gimnazijos pastato Kėdainiuose, Didžioji g. 60, įveiklinimas</t>
  </si>
  <si>
    <t>Kėdainių lopšelio-darželio „Varpelis“ (Pavasario g. 8, Kėdainiai) pastato energinio efektyvumo didinimas, vidaus erdvių modernizavimas</t>
  </si>
  <si>
    <t>Kėdainių lopšelio-darželio „Vyturėlis“ (Josvainių g. 53, Kėdainiai) pastato energinio efektyvumo didinimas, vidaus erdvių modernizavimas</t>
  </si>
  <si>
    <t>Kėdainių muzikos mokyklos pastato fasado, vidaus erdvių atnaujinimas</t>
  </si>
  <si>
    <t xml:space="preserve">Šėtos gimnazijos I aukšto patalpų  bei gimnazijos aplinkos pritaikymas ikimokyklinio / priešmokyklinio ugdymo organizavimui      </t>
  </si>
  <si>
    <t xml:space="preserve">Švietimo paslaugų kokybės gerinimas, aprūpinant efektyviai veikiančias bendrojo ugdymo mokyklas laboratorine įranga ir priemonėmis </t>
  </si>
  <si>
    <t>Skaitmeninio ugdymo plėtra</t>
  </si>
  <si>
    <t>Vėdinimo ir kondicionavimo sistemų įrengimas savivaldybės ugdymo įstaigose</t>
  </si>
  <si>
    <t xml:space="preserve">Bendrojo ir ikimokyklinio ugdymo įstaigų (skyrių) pastatų modernizavimo techninės dokumentacijos rengimas </t>
  </si>
  <si>
    <t>iš jų: Valstybinio visuomenės sveikatos stiprinimo fondo projektas „Gyventojų sveikatos stiprinimas Kėdainių rajone“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</si>
  <si>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</si>
  <si>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</si>
  <si>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Sveikatos priežiūros specialistų skatinimo dirbti VšĮ Kėdainių  PSPC 2023-2028 m. programa</t>
  </si>
  <si>
    <t>Trūkstamos sveikatos priežiūros specialistų skatinimo dirbti VšĮ Kėdainių  ligoninėje 2023-2026 m. programa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</si>
  <si>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</si>
  <si>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</si>
  <si>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</si>
  <si>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 xml:space="preserve">Tinkamų ir saugių darbo sąlygų užtikrinimo, įrengiant vėdinimo bei kondicionavimo sistemas VšĮ Kėdainių PSPC 2022-2026 m. programa 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</si>
  <si>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</si>
  <si>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</si>
  <si>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</si>
  <si>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</si>
  <si>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</si>
  <si>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>Nemokamo socialiai remtinų vaikų maitinimo ikimokyklinėse įstaigose organizavimas</t>
  </si>
  <si>
    <t>Kelionės išlaidų už lengvatinį keleivių vežimą kompensavimas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</si>
  <si>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</si>
  <si>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</si>
  <si>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</si>
  <si>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Savarankiško gyvenimo namų paslaugų asmenims su sutrikusiu intelektu teikimo programa</t>
  </si>
  <si>
    <t>Socialinės reabilitacijos paslaugų neįgaliesiems bendruomenėje organizavimas</t>
  </si>
  <si>
    <t>Vaikų dienos centrų veiklos programų finansavimas</t>
  </si>
  <si>
    <t>Laisvės atėmimo bausmę atlikusių asmenų integracijos į visuomenę užtikrinimas</t>
  </si>
  <si>
    <t>Pagalbos į krizines situacijas patekusiems, smurtą artimoje aplinkoje patyrusiems asmenims ir jų šeimų nariams teikimas</t>
  </si>
  <si>
    <t xml:space="preserve">Pagalbos į krizines situacijas patekusiems, smurtą artimoje aplinkoje keliantiems asmenims ir jų šeimų nariams teikimas  </t>
  </si>
  <si>
    <t>Socialiai pažeidžiamų asmenų, neturinčių gyvenamosios vietos, gyvybiškai svarbiausių poreikių užtikrinimas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</si>
  <si>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</si>
  <si>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</si>
  <si>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</si>
  <si>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</si>
  <si>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 xml:space="preserve">Vaikų mokymo plaukti veiklos programa, dalyvaujant projekte „Mokėk plaukti ir saugiau elgtis vandenyje“ </t>
  </si>
  <si>
    <t>Gyventojų fizinio aktyvumo plėtros bei olimpinių ir neolimpinių sporto šakų plėtros projektų finansavimas</t>
  </si>
  <si>
    <t>Kėdainių krepšinio komandos „Nevėžis-Optibet“ klubinio krepšinio vystymo programa</t>
  </si>
  <si>
    <t>Futbolo komandos Kėdainių „Nevėžis“ klubinio futbolo vystymo programa</t>
  </si>
  <si>
    <t>Bokso sporto šakos vystymo programa</t>
  </si>
  <si>
    <t>Kėdainių rajono vaikų ir jaunimo futbolo plėtros programa</t>
  </si>
  <si>
    <t>Moterų futbolo komandos Kėdainių „Nevėžis“ programa</t>
  </si>
  <si>
    <t>Salės futbolo komandos „Kėdainiai United“ klubinio salės futbolo vystymo programa</t>
  </si>
  <si>
    <t>Dziudo sporto šakos vystymo programa</t>
  </si>
  <si>
    <t>Aukšto meistriškumo sportininkų ir jų trenerių paskatinimas  už sporto pasiekimus</t>
  </si>
  <si>
    <t xml:space="preserve">Kėdainių sporto centro bazių atnaujinimas </t>
  </si>
  <si>
    <t>Kėdainių sporto centro saulės fotovoltinė elektrinė iš saulės elektrinių parko  įsigijimas</t>
  </si>
  <si>
    <t>Bendruomeninės fizinio aktyvumo infrastruktūros mieste ir rajone atnaujinimas ir (arba) plėtra</t>
  </si>
  <si>
    <t>Techninės dokumentacijos rengimas sporto infrastruktūrai prie ugdymo įstaigų  atnaujininti</t>
  </si>
  <si>
    <t xml:space="preserve">LSU Kėdainių Aušros“ progimnazijos plaukimo ir Kėdainių sporto centro Vilainių rekreacijos ir sporto pramogų komplekso baseinų renovacijos/plėtros galimybių studijos parengimas </t>
  </si>
  <si>
    <t xml:space="preserve">Nevyriausybinių organizacijų institucinio stiprinimo ir veiklos plėtojimo projektų finansavimas </t>
  </si>
  <si>
    <t xml:space="preserve">Bendruomeninių organizacijų veiklos projektų finansavimas </t>
  </si>
  <si>
    <t>Kėdainių rajono vietos veiklos grupės teritorijos vietos plėtros 2015-2023 m. strategijos finansavimas</t>
  </si>
  <si>
    <t xml:space="preserve">Vietos plėtros strategijos rengimo ir įgyvendinimo programa ir Kėdainių miesto vietos veiklos grupės vietos plėtros 2023-2029 metų strategijos finansavimas </t>
  </si>
  <si>
    <t xml:space="preserve">Rajono nevyriausybinių organizacijų veiklos stiprinimas </t>
  </si>
  <si>
    <t>Kėdainių kultūros centro rekonstrukcija ir įrengimas</t>
  </si>
  <si>
    <t>Akademijos kultūros centro remontas</t>
  </si>
  <si>
    <t>Šėtos kultūros centro vidaus erdvių remontas (I a. 2 patalpos)</t>
  </si>
  <si>
    <t>Krakių kultūros centro patalpų dalies pritaikymas kultūros reikmėms</t>
  </si>
  <si>
    <t xml:space="preserve">Infrastruktūros Kėdainių miesto parke įrengimas </t>
  </si>
  <si>
    <t>VšĮ Kėdainių turizmo ir verslo informacijos centro turizmo veiklos programos finansavimas</t>
  </si>
  <si>
    <t>Kėdainių rajono savivaldybės bažnyčių rėmimo programos įgyvendinimas</t>
  </si>
  <si>
    <t>Lankytinų objektų,  kultūros paveldo objektų ar objektų, esančių kultūros paveldo teritorijų prieigose tvarkybos dokumentacijos rengimas, objeketų atnaujinimas, restauravimas mieste ir rajone</t>
  </si>
  <si>
    <t>Kėdainių dvaro sodybos Minareto ir jo prieigų tvarkyba</t>
  </si>
  <si>
    <t>Archeologiniai  ir kiti tyrinėjimai kultūros paveldo teritorijose, paveldo objektams parengtų tvarkybos projektų ekspertizės vykdymas, sąmatų rengimas</t>
  </si>
  <si>
    <t>Kultūros paveldo objektų, esančių Kėdainių rajono savivaldybės teritorijoje, ir kultūros paveldo statinių, esančių Kėdainių senamiesčio dalyje, išsaugojimo darbų finansavimo programa</t>
  </si>
  <si>
    <t>Nuorodų, kitų informacinių ženklų įrengimas į savivaldybės kultūros paveldo objektus</t>
  </si>
  <si>
    <t xml:space="preserve">Kėdainių evangelikų ir reformatų bažnyčios atnaujinimas  (Tvarių prielaidų ir paskatų aktualizuoti kultūros paveldo vertybes sukūrimas) </t>
  </si>
  <si>
    <t xml:space="preserve">Akademijos parko tvarkyba  </t>
  </si>
  <si>
    <t>Babėnų šilo miškotvarka ir pritaikymas patogiam poilsiui, laisvalaikiui</t>
  </si>
  <si>
    <t>Dokumentų, padedančių užtikrinti darnią rajono savivaldybės teritorijų plėtrą rengimas</t>
  </si>
  <si>
    <t xml:space="preserve">Senojo Upytės kelio specialiojo plano rengimas ("Isos slėnis") </t>
  </si>
  <si>
    <t>Turto inventorizavimas, teisinė registracija, dokumentų turto pardavimui rengimas</t>
  </si>
  <si>
    <t xml:space="preserve">Infrastruktūros objektų tvarkymo investicinių projektų,  planų, paraiškų, kitos techninės dokumentacijos rengimas  Europos Sąjungos ar kitų  fondų paramai gauti </t>
  </si>
  <si>
    <t>Vandentiekio,  nuotekų tinklų   įrengimas, rekonstrukcija, plėtra Kėdainių mieste</t>
  </si>
  <si>
    <t>Biologinių nuotekų valymo įrenginių įrengimas</t>
  </si>
  <si>
    <t xml:space="preserve">Vandentiekio ir nuotekų tinklų plėtra Angirių k. </t>
  </si>
  <si>
    <t xml:space="preserve">Nuotekų tinklų įrengimas Josvainių mstl. Šaltinio g. </t>
  </si>
  <si>
    <t>Kėdainių miesto bei rajono gatvių apšvietimo rekonstrukcija, įrengimas, modernizavimas</t>
  </si>
  <si>
    <t>Radvilų g. apšvietimo ir ESO tinklų iškėlimo techninio projekto parengimas</t>
  </si>
  <si>
    <t>Žvyro įsigijimo seniūnijų keliams prižiūrėti finansavimas</t>
  </si>
  <si>
    <t>Biudžetinių įstaigų kiemų dangos atnaujinimas</t>
  </si>
  <si>
    <t>Inžinerinių paslaugų, darbų ir įrenginių finansavimas</t>
  </si>
  <si>
    <t>Viešųjų ir biudžetinių įstaigų stogų remontas</t>
  </si>
  <si>
    <t>Europos Sąjungos projektų,  kuriems taikomas apmokėjimas kompensavimo būdu, išlaidų apmokėjimas</t>
  </si>
  <si>
    <t>Atliekų tvarkymo sistemos organizavimas</t>
  </si>
  <si>
    <t xml:space="preserve">Apleistų (bešeimininkių ar savivaldybei nuosavybės teise priklausančių) pastatų ar kitų aplinką žalojančių objektų likvidavimas </t>
  </si>
  <si>
    <t xml:space="preserve">Konteinerių, kompostavimo dėžių įsigijimas </t>
  </si>
  <si>
    <t>Projektų rengimas ir  gyvenviečių lietaus nuotekų-drenažų sistemų remontas</t>
  </si>
  <si>
    <t>Hidrotechninių įrenginių atnaujinimui reikalingos techninės dokumentacijos rengimas</t>
  </si>
  <si>
    <t>Kėdainių rajono savivaldybės Krakių tvenkinių hidrotechnikos statinių remontas ir techninės priežiūros vykdymas</t>
  </si>
  <si>
    <t>Dalyvavimas projekto „Dalies MSNA „Nikys“ nariams priklausančių ir valstybinių melioracijos statinių rekonstravimas“ įgyvendinime</t>
  </si>
  <si>
    <t>Dalyvavimas projekto „MSNA „Balsių melioracija“ nariams priklausančių ir valstybinių melioracijos statinių rekonstravimas“ įgyvendinime</t>
  </si>
  <si>
    <t>Dalyvavimas projekto „MSNA „Mantvilonių melioracija“ nariams priklausančių ir valstybinių melioracijos statinių rekonstravimas“ įgyvendinime</t>
  </si>
  <si>
    <t>Dalyvavimas projekto „MSNA „Vilainių drenažas“ nariams priklausančių ir valstybinių melioracijos statinių rekonstravimas“ įgyvendinimui</t>
  </si>
  <si>
    <t>VšĮ Kėdainių turizmo ir verslo informacijos centro viešųjų paslaugų verslui  programos finansavimas</t>
  </si>
  <si>
    <t xml:space="preserve">Finansinės paramos teikimas verslą pradedantiems ar sunkumų patiriantiems SVV subjektams Kėdainių rajone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</si>
  <si>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</si>
  <si>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Savivaldybės mero rezervas</t>
  </si>
  <si>
    <t>Savivaldybės mero fondas</t>
  </si>
  <si>
    <t>UAB "Kėdbusas" nuostolingų maršrutų kompensavimas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</si>
  <si>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</si>
  <si>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</si>
  <si>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„Saugios aplinkos kūrimas ir bendruomenės teisėtvarkos kūrimas" finansavimas</t>
  </si>
  <si>
    <t>Socialinių dirbtuvių paslaugos organizavimas</t>
  </si>
  <si>
    <t>"Pirmoko krepšelio" finansavimas</t>
  </si>
  <si>
    <t>Nemokamo mokinių maitinimo kainos bendrojo ugdymo mokyklose kompensaviams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</si>
  <si>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</si>
  <si>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</si>
  <si>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30.1</t>
  </si>
  <si>
    <t>30.2</t>
  </si>
  <si>
    <t>30.3</t>
  </si>
  <si>
    <t>30.4</t>
  </si>
  <si>
    <t>30.5</t>
  </si>
  <si>
    <t>30.6</t>
  </si>
  <si>
    <t>30.7</t>
  </si>
  <si>
    <t>30.8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</si>
  <si>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</si>
  <si>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</si>
  <si>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</si>
  <si>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</si>
  <si>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</si>
  <si>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</si>
  <si>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</si>
  <si>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</si>
  <si>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</si>
  <si>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</si>
  <si>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</si>
  <si>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</si>
  <si>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</si>
  <si>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</si>
  <si>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</si>
  <si>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</si>
  <si>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</si>
  <si>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</si>
  <si>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</si>
  <si>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</si>
  <si>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</si>
  <si>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33.22</t>
  </si>
  <si>
    <t>33.23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</si>
  <si>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</si>
  <si>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</si>
  <si>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</si>
  <si>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</si>
  <si>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</si>
  <si>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</si>
  <si>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</si>
  <si>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</si>
  <si>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</si>
  <si>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</si>
  <si>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</si>
  <si>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</si>
  <si>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</si>
  <si>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</si>
  <si>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</si>
  <si>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</si>
  <si>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</si>
  <si>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40.17.1</t>
  </si>
  <si>
    <t>40.17.2</t>
  </si>
  <si>
    <t>40.17.3</t>
  </si>
  <si>
    <t>40.17.4</t>
  </si>
  <si>
    <t>54.1</t>
  </si>
  <si>
    <t>54.2</t>
  </si>
  <si>
    <t>54.3</t>
  </si>
  <si>
    <t>54.4</t>
  </si>
  <si>
    <t>54.5</t>
  </si>
  <si>
    <t>54.6</t>
  </si>
  <si>
    <t>54.6.1</t>
  </si>
  <si>
    <t>54.6.2</t>
  </si>
  <si>
    <t>54.6.3</t>
  </si>
  <si>
    <t>54.6.4</t>
  </si>
  <si>
    <t>54.6.5</t>
  </si>
  <si>
    <t>54.6.6</t>
  </si>
  <si>
    <t>73.1</t>
  </si>
  <si>
    <t>73.2</t>
  </si>
  <si>
    <t>73.3</t>
  </si>
  <si>
    <t>73.4</t>
  </si>
  <si>
    <t>73.5</t>
  </si>
  <si>
    <t>73.6</t>
  </si>
  <si>
    <t>73.7</t>
  </si>
  <si>
    <t>73.7.1</t>
  </si>
  <si>
    <t>73.7.4</t>
  </si>
  <si>
    <t>73.7.2</t>
  </si>
  <si>
    <t>73.7.3</t>
  </si>
  <si>
    <t>73.7.5</t>
  </si>
  <si>
    <t>76.1</t>
  </si>
  <si>
    <t>76.2</t>
  </si>
  <si>
    <t>76.3</t>
  </si>
  <si>
    <t>76.3.1</t>
  </si>
  <si>
    <t>76.3.2</t>
  </si>
  <si>
    <t>76.3.3</t>
  </si>
  <si>
    <t>76.3.4</t>
  </si>
  <si>
    <t>76.3.5</t>
  </si>
  <si>
    <t>76.3.6</t>
  </si>
  <si>
    <t>76.3.7</t>
  </si>
  <si>
    <t>76.3.8</t>
  </si>
  <si>
    <t>76.3.9</t>
  </si>
  <si>
    <t>79.1</t>
  </si>
  <si>
    <t>79.1.1</t>
  </si>
  <si>
    <t>79.1.2</t>
  </si>
  <si>
    <t>79.1.3</t>
  </si>
  <si>
    <t>79.1.4</t>
  </si>
  <si>
    <t>79.1.5</t>
  </si>
  <si>
    <t>79.1.6</t>
  </si>
  <si>
    <t>79.1.7</t>
  </si>
  <si>
    <t>79.1.8</t>
  </si>
  <si>
    <t>79.1.9</t>
  </si>
  <si>
    <t>79.1.10</t>
  </si>
  <si>
    <t>79.1.11</t>
  </si>
  <si>
    <t>79.1.12</t>
  </si>
  <si>
    <t>79.1.13</t>
  </si>
  <si>
    <t>79.1.14</t>
  </si>
  <si>
    <t>79.1.15</t>
  </si>
  <si>
    <t>79.1.16</t>
  </si>
  <si>
    <t>79.1.17</t>
  </si>
  <si>
    <t>79.1.18</t>
  </si>
  <si>
    <t>79.1.19</t>
  </si>
  <si>
    <t>79.1.20</t>
  </si>
  <si>
    <t>92.1</t>
  </si>
  <si>
    <t>92.2</t>
  </si>
  <si>
    <t>92.3</t>
  </si>
  <si>
    <t>92.4</t>
  </si>
  <si>
    <t>92.5</t>
  </si>
  <si>
    <t>92.5.1</t>
  </si>
  <si>
    <t>105.1</t>
  </si>
  <si>
    <t>105.2</t>
  </si>
  <si>
    <t>105.2.1</t>
  </si>
  <si>
    <t>105.2.2</t>
  </si>
  <si>
    <t>105.2.3</t>
  </si>
  <si>
    <t>105.2.4</t>
  </si>
  <si>
    <t>105.2.5</t>
  </si>
  <si>
    <t>105.2.6</t>
  </si>
  <si>
    <t>105.2.7</t>
  </si>
  <si>
    <t>107.3</t>
  </si>
  <si>
    <t>107.4</t>
  </si>
  <si>
    <t>111.1</t>
  </si>
  <si>
    <t>111.3</t>
  </si>
  <si>
    <t>111.2</t>
  </si>
  <si>
    <t>111.4</t>
  </si>
  <si>
    <t>111.5</t>
  </si>
  <si>
    <t>111.6</t>
  </si>
  <si>
    <t>111.7</t>
  </si>
  <si>
    <t>111.8</t>
  </si>
  <si>
    <t>111.9</t>
  </si>
  <si>
    <t>Infrastruktūros plėtros įmokos</t>
  </si>
  <si>
    <t xml:space="preserve"> Kita dotacija socialinių paslaugų įstaigose dirbančių  socialinių  paslaugų srities darbuotojų pareiginei algai padidinti</t>
  </si>
  <si>
    <t>01.3</t>
  </si>
  <si>
    <t>Kėdainių rajono savivaldybės administracija</t>
  </si>
  <si>
    <t>Kita dotacija būstams pritaikyti asmenims su negalia</t>
  </si>
  <si>
    <t>Kita dotacija asmenų  su negalia reikalų koordinavimui</t>
  </si>
  <si>
    <t>Kita dotacija stiprinti bendruomenines veiklas savivaldybėje</t>
  </si>
  <si>
    <t>05.2</t>
  </si>
  <si>
    <t>07.1</t>
  </si>
  <si>
    <t>Kita dotacija  savivaldybės institucijos valdomiems vietinės reikšmės keliams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</si>
  <si>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</si>
  <si>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</si>
  <si>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</si>
  <si>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</si>
  <si>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</si>
  <si>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Kita dotacija socialinių paslaugų šakos kolektyvinėje sutartyje nustatytiems įsipareigojimams igyvendinti</t>
  </si>
  <si>
    <t>03.10</t>
  </si>
  <si>
    <t>01.4</t>
  </si>
  <si>
    <t xml:space="preserve">Kita dotacija saulės elektrinės pagamintos  energijos kaupimo įrenginiui įdiegti </t>
  </si>
  <si>
    <t>01.5</t>
  </si>
  <si>
    <t xml:space="preserve"> Kita dotacija kompensuoti savivaldybės patirtas išlaidas valdant nepaprastąją padėtį dėl užsieniečių, pasitraukusių iš Ukrainos dėl Rusijos federacijos karinių veiksmų Ukrainoje</t>
  </si>
  <si>
    <t>Kita dotacja profesiniam orientavimui</t>
  </si>
  <si>
    <t>Kita dotacija ugdyti ir pavėžėti į mokyklą ir atgal vaikus, atvykusius į Lietuvos Respubliką iš Ukrainos dėl Rusijos federacijos karinių veiksmų Ukrainoje</t>
  </si>
  <si>
    <t>03.11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</si>
  <si>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</si>
  <si>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03.12</t>
  </si>
  <si>
    <t>Kita dotacija padengti išlaidas patirtas teikiant specialiąsias socialines paslaugas užsieniečiams, pasitraukusiems iš Ukrainos dėl Rusijos federacijos karinių veiksmų Ukrainoje</t>
  </si>
  <si>
    <t>Kita dotacija sutvarkyti naudotas padangas, kurių turėtojų nustatyti neįmanoma arba kurie neegzistuoja</t>
  </si>
  <si>
    <t>08.2</t>
  </si>
  <si>
    <t>03.13</t>
  </si>
  <si>
    <t>03.14</t>
  </si>
  <si>
    <t>Kita dotacija savivaldybės administracijai  mokėti 20 proc. bazinės socialinės išmokos (BSĮ) neįgaliesiems</t>
  </si>
  <si>
    <t>Kita dotacija panaudoti atsinaujinančius energijos išteklius (saulės, vėjo) elektros energijos poreikiams</t>
  </si>
  <si>
    <t>01.6</t>
  </si>
  <si>
    <t>Kita dotacija  vertinti fotovoltinės saulės elektrinės ant pastato stogo ataskaitą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</si>
  <si>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</si>
  <si>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03.15</t>
  </si>
  <si>
    <t>79.1.21</t>
  </si>
  <si>
    <t>Kita dotacija teikti paramą būstui išsinuomoti pagal Lietuvos Respublikos paramos būstui įsigyti ar išsinuomoti įstatymą užsieniečiams, pasitraukusiems iš Ukrainos dėl Rusijos federacijos karinės agresijos</t>
  </si>
  <si>
    <t>Kita dotacija valstybinių ir savivaldybių mokyklų mokytojų, dirbančių pagal ikimokyklinio, priešmokyklinio, bendrojo ugdymo ir profesinio mokymo programas, personalo optimizavimui ir atnaujinimui</t>
  </si>
  <si>
    <t>Kita dotacija  mokyklų aprūpinimo geltonaisiais autobusais programai įgyvendinti</t>
  </si>
  <si>
    <t xml:space="preserve"> Kita dotacija laikino atokvėpio paslaugai teikti ir administruoti</t>
  </si>
  <si>
    <t>08.3</t>
  </si>
  <si>
    <t>01.7</t>
  </si>
  <si>
    <t>01.8</t>
  </si>
  <si>
    <t>03.17</t>
  </si>
  <si>
    <t>Kita dotacija vykdyti miesto miškų žemės sklypų priežiūros, apsaugos, tvarkymo darbus ir parengti reikalingus planavimo dokumentus</t>
  </si>
  <si>
    <t>Kita dotacija infrastruktūros įrengimui ir (ar) sutvarkymui ir (ar) investicinio žemės sklypo vystymui</t>
  </si>
  <si>
    <t>Kėdainių Senamiesčio progimnazija</t>
  </si>
  <si>
    <t>40.17.5</t>
  </si>
  <si>
    <t>Būsto įsigijimas nakvynės namų poreikiams</t>
  </si>
  <si>
    <t>54.6.7</t>
  </si>
  <si>
    <t>Kėdainių r. Krakių Mikalojaus Katkaus gimnazijos sporto aikštyno atnaujinimas</t>
  </si>
  <si>
    <t>Kėdainių Senamiesčio progimnazijos  sporto aikštyno atnaijinimas</t>
  </si>
  <si>
    <t>Kita dotacija švietimo įstaigų sporto aikštynų atnaujinimo programos įgyvendinimui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</si>
  <si>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</si>
  <si>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</si>
  <si>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</si>
  <si>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</si>
  <si>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</si>
  <si>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</si>
  <si>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</si>
  <si>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</si>
  <si>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</si>
  <si>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</si>
  <si>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</si>
  <si>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</si>
  <si>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</si>
  <si>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</si>
  <si>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</si>
  <si>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</si>
  <si>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</si>
  <si>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</si>
  <si>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</si>
  <si>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</si>
  <si>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</si>
  <si>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</si>
  <si>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</si>
  <si>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</si>
  <si>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</si>
  <si>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</si>
  <si>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</si>
  <si>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 xml:space="preserve">                                            Kėdainių rajono savivaldybės tarybos</t>
  </si>
  <si>
    <t xml:space="preserve">                                                                       Kėdainių rajono savivaldybės tarybos  </t>
  </si>
  <si>
    <t xml:space="preserve">                                                                                Kėdainių rajono savivaldybės tarybos</t>
  </si>
  <si>
    <t>7 priedas</t>
  </si>
  <si>
    <t xml:space="preserve">KĖDAINIŲ RAJONO SAVIVALDYBĖS 2024 METŲ BIUDŽETO ASIGNAVIMAI PROJEKTAMS FINANSUOTI EUROPOS SĄJUNGOS LĖŠOMIS </t>
  </si>
  <si>
    <t>2.1</t>
  </si>
  <si>
    <t>Didinti Kėdainių lopšelio-darželio „Varpelis“ (Pavasario g. 8, Kėdainiai) pastato energinį efektyvumą, modernizuoti vidaus erdves</t>
  </si>
  <si>
    <t>2.2</t>
  </si>
  <si>
    <t>Didinti Kėdainių lopšelio-darželio „Vyturėlis“ (Josvainių g. 53, Kėdainiai) pastato energinį efektyvumą, modernizuoti vidaus erdves</t>
  </si>
  <si>
    <t>2.3</t>
  </si>
  <si>
    <t>Įgyvendinti "Tūkstantmečio mokyklos I"  projektą</t>
  </si>
  <si>
    <t>2.4</t>
  </si>
  <si>
    <t>Plėtoti įvairialypį švietimą  Kėdainių „Aušros“ progimnazijoje ir Vilainių mokykloje-darželyje „Obelėlė“, vykdant visos dienos mokyklos veiklą</t>
  </si>
  <si>
    <t>3</t>
  </si>
  <si>
    <t>4</t>
  </si>
  <si>
    <t>4.1</t>
  </si>
  <si>
    <t>Aprūpinti įranga mobilias komandas Kėdainių rajono savivaldybėje</t>
  </si>
  <si>
    <t>5</t>
  </si>
  <si>
    <t>6</t>
  </si>
  <si>
    <t>Įgyvendinti projektą  „Pabėgėlių iš Ukrainos priėmimas ir ankstyva integracija“</t>
  </si>
  <si>
    <t>7</t>
  </si>
  <si>
    <t>8</t>
  </si>
  <si>
    <t>8.1</t>
  </si>
  <si>
    <t>Vykdyti Kėdainių rajono Dotnuvos seniūnijos Kruostos upės Vaidatonių tvenkinio hidrotechnikos statinių rekonstrukciją ir techninę priežiūrą</t>
  </si>
  <si>
    <t xml:space="preserve">                                                               ___________________________________________</t>
  </si>
  <si>
    <t xml:space="preserve">                                                             Kėdainių rajono savivaldybės tarybos</t>
  </si>
  <si>
    <t>11 priedas</t>
  </si>
  <si>
    <t>2024 METŲ VALSTYBĖS BIUDŽETO DOTACIJOS IŠ KITŲ VALDYMO LYGIŲ SAVIVALDYBĖS BIUDŽETUI PROJEKTAMS FINANSUOTI  ASIGNAVIMAI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</si>
  <si>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</si>
  <si>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</t>
  </si>
  <si>
    <t xml:space="preserve">Ambulatorinės akušerinės ir ginekologinės pagalbos kokybės gerinimo Kėdainių rajono savivaldybės moterims 2019-2024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</si>
  <si>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</si>
  <si>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</si>
  <si>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</si>
  <si>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 xml:space="preserve">Rentgeno paslaugų atnaujinimo, kokybės gerinimo Kėdainių rajono savivaldybėje 2022-2027 m. programa </t>
  </si>
  <si>
    <t>Kompiuterinės tomografijos paslaugų kokybės gerinimo Kėdainių rajono savivaldybėje 2023-2030 m. programa</t>
  </si>
  <si>
    <t>Odontologijos paslaugų plėtros Kėdainių rajono savivaldybėje 2024-2027 m. programa</t>
  </si>
  <si>
    <t xml:space="preserve">Reabilitacijos prieinamumo didinimo Kėdainių rajono savivaldybėje 2024 m. programa </t>
  </si>
  <si>
    <t xml:space="preserve">Išmokos pagal savivaldybės  infrastruktūros plėtros sutartis </t>
  </si>
  <si>
    <t xml:space="preserve">Daugiabučių namų kiemų dangų atnaujinimas </t>
  </si>
  <si>
    <t>Infrastruktūros plėtros techninės dokumentacijos rengimas ir infrastruktūros gerinimo darbai</t>
  </si>
  <si>
    <t>30.9</t>
  </si>
  <si>
    <t>30.9.1</t>
  </si>
  <si>
    <t>30.9.2</t>
  </si>
  <si>
    <t>30.9.3</t>
  </si>
  <si>
    <t>30.9.4</t>
  </si>
  <si>
    <t>30.9.5</t>
  </si>
  <si>
    <t>30.9.6</t>
  </si>
  <si>
    <t>30.9.7</t>
  </si>
  <si>
    <t>30.9.8</t>
  </si>
  <si>
    <t>30.9.9</t>
  </si>
  <si>
    <t>30.9.10</t>
  </si>
  <si>
    <t>30.9.11</t>
  </si>
  <si>
    <t>30.9.12</t>
  </si>
  <si>
    <t xml:space="preserve">Mokyklų aprūpinimo geltonaisiais autobusais programai įgyvendinti </t>
  </si>
  <si>
    <t>„Aušros“ progimnazijoje ir Vilainių mokykloje-darželyje „Obelėlė“, vykdant visos dienos mokyklos veiklą</t>
  </si>
  <si>
    <t>2.5</t>
  </si>
  <si>
    <t>Įgyvendinti projektą „Karjeros specialistų tinklo vystymas"</t>
  </si>
  <si>
    <t>2.6</t>
  </si>
  <si>
    <t>Įgyvendinti projektą „Ankstyvojo ugdymo užtikrinimas vaikams iš socialinę riziką patiriančių šeimų"</t>
  </si>
  <si>
    <t>2.7</t>
  </si>
  <si>
    <t>Įgyvendinti projektą „Ugdymo priemonės mokykloms"</t>
  </si>
  <si>
    <t>5.1</t>
  </si>
  <si>
    <t>5.2</t>
  </si>
  <si>
    <t>7.1</t>
  </si>
  <si>
    <t xml:space="preserve">iš jų: teikti integralią pagalbą į namus Kėdainių rajone </t>
  </si>
  <si>
    <t>Kėdainių pagalbos šeimai centras iš viso:</t>
  </si>
  <si>
    <t>Įgyvendinti projektą  „Kompleksinių paslaugų teikimas (KOPA)"</t>
  </si>
  <si>
    <t>8.2</t>
  </si>
  <si>
    <t>Įgyvendinti projektą „Paslaugų, skatinančių ir efektyviai palaikančių globą šeimos aplinkoje, vystymas“</t>
  </si>
  <si>
    <t>9</t>
  </si>
  <si>
    <t>9.1</t>
  </si>
  <si>
    <t>9.2</t>
  </si>
  <si>
    <t>9.3</t>
  </si>
  <si>
    <t>01.9</t>
  </si>
  <si>
    <t>Kita dotacija pedagoginių darbuotojų, dirbančių pagal ikimokyklinio, priešmokyklinio ir neformaliojo vaikų švietimo programas savivaldybės mokyklose, padidintam darbo užmokesčiui nuo 2024 m. rugsėjo 1 d. mokėti</t>
  </si>
  <si>
    <t>03.16</t>
  </si>
  <si>
    <t xml:space="preserve">Kita dotacija užtikrinti 2023 metais Lietuvos Respublikos piniginės socialinės paramos nepasiturintiems gyventojams įstatymo įgyvendinimą </t>
  </si>
  <si>
    <t>4.2</t>
  </si>
  <si>
    <t>Įgyvendinti projektą "Kompleksinių ir integruotų, mokslu pagrįtų visuomenės sveikatos paslaugų prieinamumo užtikrinimas, bazinių visuomenės sveikatos paslaugų tikslinėms grupėms teikimas"</t>
  </si>
  <si>
    <t xml:space="preserve">                                                              Kėdainių rajono savivaldybės tarybos</t>
  </si>
  <si>
    <t>13 priedas</t>
  </si>
  <si>
    <t xml:space="preserve">                 KĖDAINIŲ RAJONO SAVIVALDYBĖS APLINKOS APSAUGOS RĖMIMO</t>
  </si>
  <si>
    <t xml:space="preserve">                 SPECIALIOSIOS PROGRAMOS 2024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</si>
  <si>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</si>
  <si>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</si>
  <si>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</si>
  <si>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</si>
  <si>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</si>
  <si>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</si>
  <si>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</si>
  <si>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</si>
  <si>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</si>
  <si>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</si>
  <si>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</si>
  <si>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</si>
  <si>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</si>
  <si>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</si>
  <si>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</si>
  <si>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</si>
  <si>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</si>
  <si>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</si>
  <si>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</si>
  <si>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</si>
  <si>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</si>
  <si>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</si>
  <si>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</si>
  <si>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</si>
  <si>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</si>
  <si>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</si>
  <si>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</si>
  <si>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</si>
  <si>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</si>
  <si>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</si>
  <si>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</si>
  <si>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</si>
  <si>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</si>
  <si>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</si>
  <si>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</si>
  <si>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</si>
  <si>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</si>
  <si>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</si>
  <si>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</si>
  <si>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</si>
  <si>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</si>
  <si>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</si>
  <si>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</si>
  <si>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</si>
  <si>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</si>
  <si>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</si>
  <si>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</si>
  <si>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</si>
  <si>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</si>
  <si>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</si>
  <si>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</si>
  <si>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</si>
  <si>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</si>
  <si>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</si>
  <si>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</si>
  <si>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</si>
  <si>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</si>
  <si>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</si>
  <si>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</si>
  <si>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</si>
  <si>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</si>
  <si>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</si>
  <si>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</si>
  <si>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</si>
  <si>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</si>
  <si>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</si>
  <si>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</si>
  <si>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</si>
  <si>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4.1.1.9.</t>
  </si>
  <si>
    <t xml:space="preserve">Pernaravos seniūnijai </t>
  </si>
  <si>
    <t>4.1.2.</t>
  </si>
  <si>
    <t>Kraujupio upelio minimaliam debitui papildyti Nevėžio upės vandeniu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</si>
  <si>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</si>
  <si>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</si>
  <si>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</si>
  <si>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</si>
  <si>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4.1.5.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</si>
  <si>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</si>
  <si>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</si>
  <si>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</si>
  <si>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</si>
  <si>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</si>
  <si>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</si>
  <si>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</si>
  <si>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</si>
  <si>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</si>
  <si>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Kėdainių r. sav. 2019–2024 m. aplinkos monitoringo programos 2024 m. paslaugų įgyvendinimui</t>
  </si>
  <si>
    <t>4.3.3.</t>
  </si>
  <si>
    <t xml:space="preserve">Kėdainių r. sav. 2025–2030 m. aplinkos monitoringo programos parengimui </t>
  </si>
  <si>
    <t>4.3.4.</t>
  </si>
  <si>
    <t>Aplinkos oro, dirvožemio, požeminio ir paviršinio vandens nuotekų tyrimų atlikimui Kėdainių r.</t>
  </si>
  <si>
    <t>4.3.5.</t>
  </si>
  <si>
    <t>Nevėžio upės pakrančių valymui, tvarkymui Kėdainių m.</t>
  </si>
  <si>
    <t>4.3.6.</t>
  </si>
  <si>
    <t>Dotnuvėlės upelio pakrančių valymui, tvarkymui Kėdainių m.</t>
  </si>
  <si>
    <t>4.3.7.</t>
  </si>
  <si>
    <t>Vandens telkinių pakrančių valymui ir tvarkymui Kėdainių r. sav.</t>
  </si>
  <si>
    <t>4.3.8.</t>
  </si>
  <si>
    <t>Krakių tvenkinių valymui Krakių mstl., Krakių sen.</t>
  </si>
  <si>
    <t>4.3.9.</t>
  </si>
  <si>
    <t>Jūrinių erelių perimviečių stebėjimui Kėdainių rajone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</si>
  <si>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</si>
  <si>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</si>
  <si>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</si>
  <si>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</si>
  <si>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</si>
  <si>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</si>
  <si>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</si>
  <si>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</si>
  <si>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</si>
  <si>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</si>
  <si>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</si>
  <si>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</si>
  <si>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</si>
  <si>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</si>
  <si>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</si>
  <si>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</si>
  <si>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</si>
  <si>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</si>
  <si>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</si>
  <si>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</si>
  <si>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</si>
  <si>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</si>
  <si>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</si>
  <si>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</si>
  <si>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</si>
  <si>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</si>
  <si>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</si>
  <si>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</si>
  <si>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</si>
  <si>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 xml:space="preserve">Kėdainių rajono želdynų ir želdinių inventorizacijai ir apskaitai  </t>
  </si>
  <si>
    <t>4.5.4.</t>
  </si>
  <si>
    <t>Viešųjų erdvių apželdinimas Kėdainių m.</t>
  </si>
  <si>
    <t>4.5.5.</t>
  </si>
  <si>
    <t>Želdynų ir želdinių apsaugos, tvarkymo ir priežiūros dokumentacijos parengimui</t>
  </si>
  <si>
    <t>4.5.6.</t>
  </si>
  <si>
    <t>Želdynų kūrimo ir tvarkymo projektų rengimui</t>
  </si>
  <si>
    <t>4.6.</t>
  </si>
  <si>
    <t>Kitos išlaidos</t>
  </si>
  <si>
    <t>Iš viso:</t>
  </si>
  <si>
    <t xml:space="preserve">                                                __________________________</t>
  </si>
  <si>
    <t xml:space="preserve">                                              2024 m. lapkričio 29 d. sprendimo Nr. TS-</t>
  </si>
  <si>
    <t xml:space="preserve">                                                                             2024 m. lapkričio 29 d. sprendimo Nr. TS-</t>
  </si>
  <si>
    <t xml:space="preserve">                                                           2024 m. lapkričio 29 d. sprendimo Nr. TS-</t>
  </si>
  <si>
    <t xml:space="preserve">                                                            2024 m. lapkričio 29 d. sprendimo Nr. TS-</t>
  </si>
  <si>
    <t>Želdinių būklės ekspertizės paslaugos</t>
  </si>
  <si>
    <t>6.1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</si>
  <si>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</si>
  <si>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</si>
  <si>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</si>
  <si>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</si>
  <si>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</si>
  <si>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</si>
  <si>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</si>
  <si>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</si>
  <si>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</si>
  <si>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</si>
  <si>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</si>
  <si>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</si>
  <si>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</si>
  <si>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</si>
  <si>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</si>
  <si>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</si>
  <si>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</si>
  <si>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</si>
  <si>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</si>
  <si>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</si>
  <si>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</si>
  <si>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</si>
  <si>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39</t>
  </si>
  <si>
    <t>40</t>
  </si>
  <si>
    <t>41</t>
  </si>
  <si>
    <t>42</t>
  </si>
  <si>
    <t>04.2</t>
  </si>
  <si>
    <t>10.1</t>
  </si>
  <si>
    <t>Modernizuoti sveikatos centro sudėtyje teikiamų sveikatos priežiūtos paslaugų infrastruktūrą  Kėdainių rajono savivaldybėje</t>
  </si>
  <si>
    <t xml:space="preserve">iš jų: organizuoti sveikatos stiprinimo programas tėvams "Neįtikėtini metai" ir/ ar "Augame žaisdami" </t>
  </si>
  <si>
    <t>Teikti atvėjo vadybininko paslaugą, asmenims turintiems intelekto ir (ar) psichikos negalią</t>
  </si>
  <si>
    <t xml:space="preserve">Administruoti materialinio nepritekliaus mažinimo programą Lietuvoje </t>
  </si>
  <si>
    <t>30.9.13</t>
  </si>
  <si>
    <t xml:space="preserve">Pirminės asmens sveikatos priežiūros paslaugų prieinamumo ir kokybės užtikrinimo Kėdainių rajono kaimiškųjų vietovių gyventojams programa </t>
  </si>
  <si>
    <t xml:space="preserve">Nekilnojamųjų kultūros vertybių vertinimo medžiagos, nekilnojamųjų kultūros paveldo objektų, vietovių  individualius apsaugos reglamentų rengimas finansavimo programa </t>
  </si>
  <si>
    <t>Kėdainių rajono savivaldybės 2024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</si>
  <si>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111.10</t>
  </si>
  <si>
    <t xml:space="preserve">Skirti UAB „Kėdainių butai“ piniginį akcininko įnašą nuosavam kapitalui atkurti </t>
  </si>
  <si>
    <t>92.5.2</t>
  </si>
  <si>
    <t>"Tūkstantmečio mokyklos I"  projekto įgyvendinimas</t>
  </si>
  <si>
    <t>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</si>
</sst>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7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trike/>
      <sz val="10"/>
      <name val="Times New Roman"/>
      <family val="1"/>
      <charset val="186"/>
    </font>
    <font>
      <i/>
      <strike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trike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7" fillId="0" borderId="0"/>
    <xf numFmtId="0" fontId="1" fillId="0" borderId="0"/>
    <xf numFmtId="0" fontId="7" fillId="0" borderId="0"/>
    <xf numFmtId="0" fontId="13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359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8" fontId="22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68" fontId="2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167" fontId="1" fillId="0" borderId="0" xfId="0" applyNumberFormat="1" applyFont="1"/>
    <xf numFmtId="0" fontId="2" fillId="0" borderId="1" xfId="0" applyFont="1" applyBorder="1" applyAlignment="1">
      <alignment horizontal="left" wrapText="1"/>
    </xf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/>
    <xf numFmtId="168" fontId="2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19" applyNumberFormat="1" applyBorder="1" applyAlignment="1">
      <alignment vertical="center"/>
    </xf>
    <xf numFmtId="168" fontId="22" fillId="0" borderId="1" xfId="0" applyNumberFormat="1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right" vertical="center"/>
    </xf>
    <xf numFmtId="168" fontId="22" fillId="0" borderId="1" xfId="0" applyNumberFormat="1" applyFont="1" applyBorder="1" applyAlignment="1">
      <alignment horizontal="center" vertical="center"/>
    </xf>
    <xf numFmtId="168" fontId="2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left" vertical="center" wrapText="1"/>
    </xf>
    <xf numFmtId="167" fontId="1" fillId="0" borderId="2" xfId="0" applyNumberFormat="1" applyFont="1" applyBorder="1" applyAlignment="1">
      <alignment horizontal="left" vertical="center"/>
    </xf>
    <xf numFmtId="167" fontId="1" fillId="0" borderId="1" xfId="19" applyNumberForma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 wrapText="1"/>
    </xf>
    <xf numFmtId="49" fontId="9" fillId="0" borderId="1" xfId="0" applyNumberFormat="1" applyFont="1" applyBorder="1" applyAlignment="1">
      <alignment horizontal="right" vertical="center"/>
    </xf>
    <xf numFmtId="168" fontId="1" fillId="0" borderId="1" xfId="19" applyNumberForma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1" fillId="0" borderId="1" xfId="17" applyBorder="1" applyAlignment="1">
      <alignment vertical="center" wrapText="1"/>
    </xf>
    <xf numFmtId="0" fontId="1" fillId="0" borderId="7" xfId="17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/>
    </xf>
    <xf numFmtId="0" fontId="14" fillId="0" borderId="0" xfId="0" applyFont="1"/>
    <xf numFmtId="0" fontId="2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 wrapText="1"/>
    </xf>
    <xf numFmtId="168" fontId="2" fillId="0" borderId="1" xfId="19" applyNumberFormat="1" applyFont="1" applyBorder="1" applyAlignment="1">
      <alignment horizontal="right" vertical="center"/>
    </xf>
    <xf numFmtId="0" fontId="6" fillId="0" borderId="1" xfId="17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26" fillId="0" borderId="1" xfId="0" applyNumberFormat="1" applyFont="1" applyBorder="1" applyAlignment="1">
      <alignment horizontal="right" vertical="center"/>
    </xf>
    <xf numFmtId="168" fontId="22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168" fontId="1" fillId="0" borderId="0" xfId="0" applyNumberFormat="1" applyFont="1" applyAlignment="1">
      <alignment vertical="center"/>
    </xf>
    <xf numFmtId="0" fontId="18" fillId="0" borderId="0" xfId="0" applyFont="1" applyAlignment="1">
      <alignment horizontal="right" vertical="center"/>
    </xf>
    <xf numFmtId="168" fontId="1" fillId="0" borderId="0" xfId="0" applyNumberFormat="1" applyFont="1"/>
    <xf numFmtId="0" fontId="6" fillId="0" borderId="0" xfId="0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167" fontId="1" fillId="0" borderId="2" xfId="0" applyNumberFormat="1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 wrapText="1"/>
    </xf>
    <xf numFmtId="167" fontId="1" fillId="0" borderId="5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8" fontId="11" fillId="0" borderId="1" xfId="0" applyNumberFormat="1" applyFon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7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49" fontId="1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8" applyNumberForma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6" fillId="0" borderId="3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/>
    </xf>
    <xf numFmtId="167" fontId="24" fillId="0" borderId="1" xfId="0" applyNumberFormat="1" applyFont="1" applyBorder="1" applyAlignment="1">
      <alignment horizontal="right"/>
    </xf>
    <xf numFmtId="167" fontId="11" fillId="0" borderId="1" xfId="0" applyNumberFormat="1" applyFont="1" applyBorder="1" applyAlignment="1">
      <alignment horizontal="right" vertical="center"/>
    </xf>
    <xf numFmtId="167" fontId="22" fillId="0" borderId="1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 vertical="center"/>
    </xf>
    <xf numFmtId="167" fontId="22" fillId="0" borderId="1" xfId="0" applyNumberFormat="1" applyFont="1" applyBorder="1" applyAlignment="1">
      <alignment horizontal="center"/>
    </xf>
    <xf numFmtId="167" fontId="11" fillId="0" borderId="1" xfId="0" applyNumberFormat="1" applyFont="1" applyBorder="1" applyAlignment="1">
      <alignment horizontal="right"/>
    </xf>
    <xf numFmtId="167" fontId="23" fillId="0" borderId="1" xfId="0" applyNumberFormat="1" applyFont="1" applyBorder="1" applyAlignment="1">
      <alignment horizontal="right"/>
    </xf>
    <xf numFmtId="168" fontId="24" fillId="0" borderId="1" xfId="0" applyNumberFormat="1" applyFont="1" applyBorder="1" applyAlignment="1">
      <alignment horizontal="right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 wrapText="1"/>
    </xf>
    <xf numFmtId="168" fontId="2" fillId="0" borderId="1" xfId="19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0" fontId="2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1" fillId="0" borderId="0" xfId="0" applyFont="1" applyAlignment="1">
      <alignment horizontal="justify"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left" vertical="center" wrapText="1"/>
    </xf>
    <xf numFmtId="167" fontId="1" fillId="0" borderId="12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167" fontId="2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8" fontId="22" fillId="0" borderId="1" xfId="0" applyNumberFormat="1" applyFont="1" applyBorder="1" applyAlignment="1">
      <alignment horizontal="left" vertical="center" wrapText="1"/>
    </xf>
    <xf numFmtId="0" fontId="20" fillId="0" borderId="0" xfId="0" applyFont="1"/>
    <xf numFmtId="168" fontId="22" fillId="0" borderId="7" xfId="0" applyNumberFormat="1" applyFont="1" applyBorder="1" applyAlignment="1">
      <alignment horizontal="center" vertical="center"/>
    </xf>
    <xf numFmtId="168" fontId="1" fillId="0" borderId="7" xfId="0" applyNumberFormat="1" applyFont="1" applyBorder="1" applyAlignment="1">
      <alignment horizontal="right" vertical="center"/>
    </xf>
    <xf numFmtId="168" fontId="2" fillId="0" borderId="1" xfId="0" applyNumberFormat="1" applyFont="1" applyBorder="1"/>
    <xf numFmtId="168" fontId="1" fillId="0" borderId="1" xfId="0" applyNumberFormat="1" applyFont="1" applyBorder="1"/>
    <xf numFmtId="168" fontId="2" fillId="0" borderId="0" xfId="1" applyNumberFormat="1" applyFont="1"/>
    <xf numFmtId="168" fontId="24" fillId="0" borderId="1" xfId="0" applyNumberFormat="1" applyFont="1" applyBorder="1" applyAlignment="1">
      <alignment horizontal="right" vertical="center" wrapText="1"/>
    </xf>
    <xf numFmtId="168" fontId="1" fillId="0" borderId="0" xfId="0" applyNumberFormat="1" applyFont="1" applyAlignment="1">
      <alignment horizontal="center" vertical="center" wrapText="1"/>
    </xf>
    <xf numFmtId="168" fontId="1" fillId="0" borderId="1" xfId="19" applyNumberFormat="1" applyBorder="1" applyAlignment="1">
      <alignment horizontal="right" vertical="top"/>
    </xf>
    <xf numFmtId="168" fontId="22" fillId="0" borderId="7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168" fontId="17" fillId="0" borderId="0" xfId="0" applyNumberFormat="1" applyFont="1" applyAlignment="1">
      <alignment vertical="center"/>
    </xf>
    <xf numFmtId="167" fontId="17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4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7" xfId="1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7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167" fontId="1" fillId="0" borderId="4" xfId="0" applyNumberFormat="1" applyFont="1" applyBorder="1" applyAlignment="1">
      <alignment horizontal="left" vertical="center"/>
    </xf>
    <xf numFmtId="167" fontId="1" fillId="0" borderId="7" xfId="0" applyNumberFormat="1" applyFont="1" applyBorder="1" applyAlignment="1">
      <alignment horizontal="left" vertical="center"/>
    </xf>
    <xf numFmtId="167" fontId="1" fillId="0" borderId="4" xfId="0" applyNumberFormat="1" applyFont="1" applyBorder="1" applyAlignment="1">
      <alignment horizontal="left" vertical="center" wrapText="1"/>
    </xf>
    <xf numFmtId="167" fontId="1" fillId="0" borderId="7" xfId="0" applyNumberFormat="1" applyFont="1" applyBorder="1" applyAlignment="1">
      <alignment horizontal="left" vertical="center" wrapText="1"/>
    </xf>
    <xf numFmtId="168" fontId="22" fillId="0" borderId="4" xfId="0" applyNumberFormat="1" applyFont="1" applyBorder="1" applyAlignment="1">
      <alignment horizontal="center" vertical="center"/>
    </xf>
    <xf numFmtId="168" fontId="22" fillId="0" borderId="7" xfId="0" applyNumberFormat="1" applyFont="1" applyBorder="1" applyAlignment="1">
      <alignment horizontal="center" vertical="center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7" xfId="0" applyNumberFormat="1" applyFont="1" applyBorder="1" applyAlignment="1">
      <alignment horizontal="right" vertical="center" wrapText="1"/>
    </xf>
    <xf numFmtId="167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168" fontId="1" fillId="0" borderId="4" xfId="0" applyNumberFormat="1" applyFont="1" applyBorder="1" applyAlignment="1">
      <alignment horizontal="center" vertical="center"/>
    </xf>
    <xf numFmtId="168" fontId="1" fillId="0" borderId="7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8" fontId="1" fillId="0" borderId="4" xfId="0" applyNumberFormat="1" applyFont="1" applyBorder="1" applyAlignment="1">
      <alignment horizontal="right" vertical="center"/>
    </xf>
    <xf numFmtId="168" fontId="1" fillId="0" borderId="7" xfId="0" applyNumberFormat="1" applyFont="1" applyBorder="1" applyAlignment="1">
      <alignment horizontal="right" vertical="center"/>
    </xf>
    <xf numFmtId="168" fontId="1" fillId="0" borderId="4" xfId="0" applyNumberFormat="1" applyFont="1" applyBorder="1" applyAlignment="1">
      <alignment horizontal="center" vertical="center" wrapText="1"/>
    </xf>
    <xf numFmtId="168" fontId="1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49" fontId="2" fillId="0" borderId="4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168" fontId="2" fillId="0" borderId="4" xfId="0" applyNumberFormat="1" applyFont="1" applyBorder="1" applyAlignment="1">
      <alignment horizontal="center" vertical="center"/>
    </xf>
    <xf numFmtId="168" fontId="2" fillId="0" borderId="7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right"/>
    </xf>
    <xf numFmtId="167" fontId="1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167" fontId="1" fillId="0" borderId="4" xfId="19" applyNumberFormat="1" applyBorder="1" applyAlignment="1">
      <alignment horizontal="left" vertical="center" wrapText="1"/>
    </xf>
    <xf numFmtId="167" fontId="1" fillId="0" borderId="7" xfId="19" applyNumberForma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17" applyBorder="1" applyAlignment="1">
      <alignment horizontal="left" vertical="center" wrapText="1"/>
    </xf>
    <xf numFmtId="0" fontId="1" fillId="0" borderId="7" xfId="17" applyBorder="1" applyAlignment="1">
      <alignment horizontal="left" vertical="center" wrapText="1"/>
    </xf>
    <xf numFmtId="0" fontId="6" fillId="0" borderId="4" xfId="17" applyFont="1" applyBorder="1" applyAlignment="1">
      <alignment horizontal="left" vertical="center" wrapText="1"/>
    </xf>
    <xf numFmtId="0" fontId="6" fillId="0" borderId="7" xfId="17" applyFont="1" applyBorder="1" applyAlignment="1">
      <alignment horizontal="left" vertical="center" wrapText="1"/>
    </xf>
    <xf numFmtId="167" fontId="1" fillId="0" borderId="4" xfId="19" applyNumberFormat="1" applyBorder="1" applyAlignment="1">
      <alignment horizontal="left" vertical="center"/>
    </xf>
    <xf numFmtId="167" fontId="1" fillId="0" borderId="7" xfId="19" applyNumberForma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 wrapText="1"/>
    </xf>
    <xf numFmtId="49" fontId="10" fillId="0" borderId="7" xfId="0" applyNumberFormat="1" applyFont="1" applyBorder="1" applyAlignment="1">
      <alignment horizontal="right" vertical="center" wrapText="1"/>
    </xf>
    <xf numFmtId="170" fontId="1" fillId="0" borderId="4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center" vertical="center"/>
    </xf>
    <xf numFmtId="170" fontId="2" fillId="0" borderId="7" xfId="0" applyNumberFormat="1" applyFont="1" applyBorder="1" applyAlignment="1">
      <alignment horizontal="center" vertical="center"/>
    </xf>
    <xf numFmtId="168" fontId="1" fillId="0" borderId="4" xfId="19" applyNumberFormat="1" applyBorder="1" applyAlignment="1">
      <alignment horizontal="right" vertical="center"/>
    </xf>
    <xf numFmtId="168" fontId="1" fillId="0" borderId="7" xfId="19" applyNumberFormat="1" applyBorder="1" applyAlignment="1">
      <alignment horizontal="right" vertical="center"/>
    </xf>
    <xf numFmtId="168" fontId="2" fillId="0" borderId="4" xfId="19" applyNumberFormat="1" applyFont="1" applyBorder="1" applyAlignment="1">
      <alignment horizontal="center" vertical="center"/>
    </xf>
    <xf numFmtId="168" fontId="2" fillId="0" borderId="7" xfId="19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" fontId="9" fillId="0" borderId="4" xfId="0" applyNumberFormat="1" applyFont="1" applyBorder="1" applyAlignment="1">
      <alignment horizontal="right" vertical="center"/>
    </xf>
    <xf numFmtId="17" fontId="9" fillId="0" borderId="7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68" fontId="6" fillId="0" borderId="4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right" vertical="center"/>
    </xf>
    <xf numFmtId="168" fontId="2" fillId="0" borderId="4" xfId="0" applyNumberFormat="1" applyFont="1" applyBorder="1" applyAlignment="1">
      <alignment horizontal="right" vertical="center"/>
    </xf>
    <xf numFmtId="168" fontId="2" fillId="0" borderId="7" xfId="0" applyNumberFormat="1" applyFont="1" applyBorder="1" applyAlignment="1">
      <alignment horizontal="right" vertical="center"/>
    </xf>
    <xf numFmtId="171" fontId="2" fillId="0" borderId="4" xfId="0" applyNumberFormat="1" applyFont="1" applyBorder="1" applyAlignment="1">
      <alignment horizontal="right" vertical="center"/>
    </xf>
    <xf numFmtId="171" fontId="2" fillId="0" borderId="7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0" borderId="7" xfId="0" applyNumberFormat="1" applyFont="1" applyBorder="1" applyAlignment="1">
      <alignment horizontal="left" vertical="center" wrapText="1"/>
    </xf>
    <xf numFmtId="167" fontId="2" fillId="0" borderId="4" xfId="0" applyNumberFormat="1" applyFont="1" applyBorder="1" applyAlignment="1">
      <alignment horizontal="left" vertical="center" wrapText="1"/>
    </xf>
    <xf numFmtId="167" fontId="2" fillId="0" borderId="7" xfId="0" applyNumberFormat="1" applyFont="1" applyBorder="1" applyAlignment="1">
      <alignment horizontal="left" vertical="center" wrapText="1"/>
    </xf>
    <xf numFmtId="167" fontId="1" fillId="0" borderId="4" xfId="18" applyNumberFormat="1" applyBorder="1" applyAlignment="1">
      <alignment horizontal="left" vertical="center" wrapText="1"/>
    </xf>
    <xf numFmtId="167" fontId="1" fillId="0" borderId="7" xfId="18" applyNumberForma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/>
    </xf>
    <xf numFmtId="167" fontId="6" fillId="0" borderId="7" xfId="0" applyNumberFormat="1" applyFont="1" applyBorder="1" applyAlignment="1">
      <alignment horizontal="left" vertical="center"/>
    </xf>
    <xf numFmtId="167" fontId="1" fillId="0" borderId="4" xfId="0" applyNumberFormat="1" applyFont="1" applyBorder="1" applyAlignment="1">
      <alignment vertical="center" wrapText="1"/>
    </xf>
    <xf numFmtId="167" fontId="1" fillId="0" borderId="7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justify"/>
    </xf>
    <xf numFmtId="0" fontId="1" fillId="0" borderId="7" xfId="0" applyFont="1" applyBorder="1" applyAlignment="1">
      <alignment horizontal="left" vertical="justify"/>
    </xf>
    <xf numFmtId="167" fontId="2" fillId="0" borderId="0" xfId="0" applyNumberFormat="1" applyFont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left" vertical="center" wrapText="1"/>
    </xf>
    <xf numFmtId="0" fontId="3" fillId="0" borderId="0" xfId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21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19" xr:uid="{00000000-0005-0000-0000-000014000000}"/>
    <cellStyle name="Paprastas 2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zoomScaleNormal="100" workbookViewId="0">
      <selection activeCell="J30" sqref="J30"/>
    </sheetView>
  </sheetViews>
  <sheetFormatPr defaultColWidth="9.140625" defaultRowHeight="12.75" x14ac:dyDescent="0.2"/>
  <cols>
    <col min="1" max="1" width="7.85546875" style="17" customWidth="1"/>
    <col min="2" max="2" width="70.5703125" style="2" customWidth="1"/>
    <col min="3" max="3" width="14.5703125" style="2" bestFit="1" customWidth="1"/>
    <col min="4" max="4" width="9.140625" style="2" customWidth="1"/>
    <col min="5" max="16384" width="9.140625" style="2"/>
  </cols>
  <sheetData>
    <row r="1" spans="1:5" ht="15.75" x14ac:dyDescent="0.25">
      <c r="A1" s="1"/>
      <c r="B1" s="217" t="s">
        <v>576</v>
      </c>
      <c r="C1" s="217"/>
    </row>
    <row r="2" spans="1:5" ht="15.75" x14ac:dyDescent="0.25">
      <c r="A2" s="1"/>
      <c r="B2" s="218" t="s">
        <v>799</v>
      </c>
      <c r="C2" s="218"/>
    </row>
    <row r="3" spans="1:5" ht="15.75" x14ac:dyDescent="0.25">
      <c r="A3" s="219" t="s">
        <v>163</v>
      </c>
      <c r="B3" s="219"/>
      <c r="C3" s="219"/>
    </row>
    <row r="4" spans="1:5" ht="12.6" customHeight="1" x14ac:dyDescent="0.25">
      <c r="A4" s="5"/>
      <c r="B4" s="4"/>
      <c r="C4" s="4"/>
    </row>
    <row r="5" spans="1:5" x14ac:dyDescent="0.2">
      <c r="A5" s="1"/>
      <c r="B5" s="6" t="s">
        <v>502</v>
      </c>
      <c r="C5" s="7"/>
    </row>
    <row r="6" spans="1:5" ht="12.6" customHeight="1" x14ac:dyDescent="0.2">
      <c r="A6" s="1"/>
      <c r="B6" s="7"/>
      <c r="C6" s="7"/>
    </row>
    <row r="7" spans="1:5" ht="12.6" customHeight="1" x14ac:dyDescent="0.2">
      <c r="A7" s="1"/>
      <c r="B7" s="7"/>
      <c r="C7" s="8" t="s">
        <v>547</v>
      </c>
    </row>
    <row r="8" spans="1:5" x14ac:dyDescent="0.2">
      <c r="A8" s="9" t="s">
        <v>0</v>
      </c>
      <c r="B8" s="10" t="s">
        <v>164</v>
      </c>
      <c r="C8" s="10" t="s">
        <v>548</v>
      </c>
    </row>
    <row r="9" spans="1:5" ht="12.6" customHeight="1" x14ac:dyDescent="0.2">
      <c r="A9" s="220">
        <v>1</v>
      </c>
      <c r="B9" s="222" t="s">
        <v>549</v>
      </c>
      <c r="C9" s="11">
        <v>48666</v>
      </c>
    </row>
    <row r="10" spans="1:5" ht="12.6" customHeight="1" x14ac:dyDescent="0.2">
      <c r="A10" s="221"/>
      <c r="B10" s="223"/>
      <c r="C10" s="205">
        <v>49011.7</v>
      </c>
      <c r="E10" s="101"/>
    </row>
    <row r="11" spans="1:5" ht="12.6" customHeight="1" x14ac:dyDescent="0.2">
      <c r="A11" s="12">
        <v>2</v>
      </c>
      <c r="B11" s="9" t="s">
        <v>550</v>
      </c>
      <c r="C11" s="205">
        <v>45796</v>
      </c>
    </row>
    <row r="12" spans="1:5" ht="12.6" customHeight="1" x14ac:dyDescent="0.2">
      <c r="A12" s="12">
        <v>3</v>
      </c>
      <c r="B12" s="12" t="s">
        <v>165</v>
      </c>
      <c r="C12" s="13">
        <v>45746</v>
      </c>
    </row>
    <row r="13" spans="1:5" ht="12.6" customHeight="1" x14ac:dyDescent="0.2">
      <c r="A13" s="12">
        <v>4</v>
      </c>
      <c r="B13" s="14" t="s">
        <v>191</v>
      </c>
      <c r="C13" s="13">
        <v>50</v>
      </c>
    </row>
    <row r="14" spans="1:5" ht="12.6" customHeight="1" x14ac:dyDescent="0.2">
      <c r="A14" s="220">
        <v>5</v>
      </c>
      <c r="B14" s="222" t="s">
        <v>551</v>
      </c>
      <c r="C14" s="11">
        <v>2520</v>
      </c>
    </row>
    <row r="15" spans="1:5" ht="12.6" customHeight="1" x14ac:dyDescent="0.2">
      <c r="A15" s="221"/>
      <c r="B15" s="223"/>
      <c r="C15" s="15">
        <v>2865.7</v>
      </c>
      <c r="E15" s="101"/>
    </row>
    <row r="16" spans="1:5" ht="12.6" customHeight="1" x14ac:dyDescent="0.2">
      <c r="A16" s="12">
        <v>6</v>
      </c>
      <c r="B16" s="16" t="s">
        <v>166</v>
      </c>
      <c r="C16" s="13">
        <v>900</v>
      </c>
    </row>
    <row r="17" spans="1:7" ht="12.6" customHeight="1" x14ac:dyDescent="0.2">
      <c r="A17" s="12">
        <v>7</v>
      </c>
      <c r="B17" s="16" t="s">
        <v>167</v>
      </c>
      <c r="C17" s="13">
        <v>20</v>
      </c>
    </row>
    <row r="18" spans="1:7" ht="12.6" customHeight="1" x14ac:dyDescent="0.2">
      <c r="A18" s="220">
        <v>8</v>
      </c>
      <c r="B18" s="224" t="s">
        <v>168</v>
      </c>
      <c r="C18" s="11">
        <v>1600</v>
      </c>
    </row>
    <row r="19" spans="1:7" s="17" customFormat="1" ht="12.6" customHeight="1" x14ac:dyDescent="0.2">
      <c r="A19" s="221"/>
      <c r="B19" s="225"/>
      <c r="C19" s="15">
        <v>1945.7</v>
      </c>
      <c r="E19" s="101"/>
    </row>
    <row r="20" spans="1:7" ht="12.6" customHeight="1" x14ac:dyDescent="0.2">
      <c r="A20" s="12">
        <v>9</v>
      </c>
      <c r="B20" s="18" t="s">
        <v>552</v>
      </c>
      <c r="C20" s="205">
        <v>350</v>
      </c>
    </row>
    <row r="21" spans="1:7" ht="12.6" customHeight="1" x14ac:dyDescent="0.2">
      <c r="A21" s="12">
        <v>10</v>
      </c>
      <c r="B21" s="16" t="s">
        <v>169</v>
      </c>
      <c r="C21" s="13">
        <v>350</v>
      </c>
    </row>
    <row r="22" spans="1:7" ht="12.6" customHeight="1" x14ac:dyDescent="0.2">
      <c r="A22" s="220">
        <v>11</v>
      </c>
      <c r="B22" s="222" t="s">
        <v>553</v>
      </c>
      <c r="C22" s="11">
        <v>5377</v>
      </c>
    </row>
    <row r="23" spans="1:7" ht="12.6" customHeight="1" x14ac:dyDescent="0.2">
      <c r="A23" s="221"/>
      <c r="B23" s="223"/>
      <c r="C23" s="15">
        <v>5493</v>
      </c>
    </row>
    <row r="24" spans="1:7" ht="12.6" customHeight="1" x14ac:dyDescent="0.2">
      <c r="A24" s="12">
        <v>12</v>
      </c>
      <c r="B24" s="18" t="s">
        <v>554</v>
      </c>
      <c r="C24" s="15">
        <v>790</v>
      </c>
    </row>
    <row r="25" spans="1:7" ht="12.6" customHeight="1" x14ac:dyDescent="0.2">
      <c r="A25" s="12">
        <v>13</v>
      </c>
      <c r="B25" s="19" t="s">
        <v>171</v>
      </c>
      <c r="C25" s="13">
        <v>30</v>
      </c>
    </row>
    <row r="26" spans="1:7" ht="12.6" customHeight="1" x14ac:dyDescent="0.2">
      <c r="A26" s="12">
        <v>14</v>
      </c>
      <c r="B26" s="20" t="s">
        <v>172</v>
      </c>
      <c r="C26" s="13">
        <v>650</v>
      </c>
    </row>
    <row r="27" spans="1:7" ht="12.6" customHeight="1" x14ac:dyDescent="0.2">
      <c r="A27" s="12">
        <v>15</v>
      </c>
      <c r="B27" s="16" t="s">
        <v>173</v>
      </c>
      <c r="C27" s="13">
        <v>50</v>
      </c>
      <c r="G27" s="21"/>
    </row>
    <row r="28" spans="1:7" ht="12.6" customHeight="1" x14ac:dyDescent="0.2">
      <c r="A28" s="12">
        <v>16</v>
      </c>
      <c r="B28" s="20" t="s">
        <v>94</v>
      </c>
      <c r="C28" s="13">
        <v>60</v>
      </c>
    </row>
    <row r="29" spans="1:7" ht="12.6" customHeight="1" x14ac:dyDescent="0.2">
      <c r="A29" s="220">
        <v>17</v>
      </c>
      <c r="B29" s="222" t="s">
        <v>555</v>
      </c>
      <c r="C29" s="11">
        <v>2700</v>
      </c>
    </row>
    <row r="30" spans="1:7" ht="12.6" customHeight="1" x14ac:dyDescent="0.2">
      <c r="A30" s="221"/>
      <c r="B30" s="223"/>
      <c r="C30" s="15">
        <v>2815.9999999999995</v>
      </c>
    </row>
    <row r="31" spans="1:7" ht="12.6" customHeight="1" x14ac:dyDescent="0.2">
      <c r="A31" s="220">
        <v>18</v>
      </c>
      <c r="B31" s="224" t="s">
        <v>174</v>
      </c>
      <c r="C31" s="11">
        <v>311.7</v>
      </c>
    </row>
    <row r="32" spans="1:7" ht="12.6" customHeight="1" x14ac:dyDescent="0.2">
      <c r="A32" s="221"/>
      <c r="B32" s="225"/>
      <c r="C32" s="15">
        <v>381.79999999999995</v>
      </c>
    </row>
    <row r="33" spans="1:5" ht="12.6" customHeight="1" x14ac:dyDescent="0.2">
      <c r="A33" s="220">
        <v>19</v>
      </c>
      <c r="B33" s="224" t="s">
        <v>175</v>
      </c>
      <c r="C33" s="11">
        <v>186.6</v>
      </c>
    </row>
    <row r="34" spans="1:5" ht="12.6" customHeight="1" x14ac:dyDescent="0.2">
      <c r="A34" s="221"/>
      <c r="B34" s="225"/>
      <c r="C34" s="15">
        <v>202.4</v>
      </c>
    </row>
    <row r="35" spans="1:5" ht="12.6" customHeight="1" x14ac:dyDescent="0.2">
      <c r="A35" s="220">
        <v>20</v>
      </c>
      <c r="B35" s="224" t="s">
        <v>176</v>
      </c>
      <c r="C35" s="11">
        <v>2101.6999999999998</v>
      </c>
    </row>
    <row r="36" spans="1:5" ht="12.6" customHeight="1" x14ac:dyDescent="0.2">
      <c r="A36" s="221"/>
      <c r="B36" s="225"/>
      <c r="C36" s="15">
        <v>2131.7999999999997</v>
      </c>
    </row>
    <row r="37" spans="1:5" ht="12.6" customHeight="1" x14ac:dyDescent="0.2">
      <c r="A37" s="12">
        <v>21</v>
      </c>
      <c r="B37" s="16" t="s">
        <v>492</v>
      </c>
      <c r="C37" s="13">
        <v>100</v>
      </c>
    </row>
    <row r="38" spans="1:5" ht="12.6" customHeight="1" x14ac:dyDescent="0.2">
      <c r="A38" s="12">
        <v>22</v>
      </c>
      <c r="B38" s="18" t="s">
        <v>556</v>
      </c>
      <c r="C38" s="205">
        <v>1829</v>
      </c>
    </row>
    <row r="39" spans="1:5" ht="12.6" customHeight="1" x14ac:dyDescent="0.2">
      <c r="A39" s="12">
        <v>23</v>
      </c>
      <c r="B39" s="16" t="s">
        <v>177</v>
      </c>
      <c r="C39" s="13">
        <v>45</v>
      </c>
    </row>
    <row r="40" spans="1:5" ht="12.6" customHeight="1" x14ac:dyDescent="0.2">
      <c r="A40" s="12">
        <v>24</v>
      </c>
      <c r="B40" s="16" t="s">
        <v>178</v>
      </c>
      <c r="C40" s="13">
        <v>1784</v>
      </c>
    </row>
    <row r="41" spans="1:5" ht="12.6" customHeight="1" x14ac:dyDescent="0.2">
      <c r="A41" s="12">
        <v>25</v>
      </c>
      <c r="B41" s="18" t="s">
        <v>179</v>
      </c>
      <c r="C41" s="15">
        <v>50</v>
      </c>
    </row>
    <row r="42" spans="1:5" ht="12.6" customHeight="1" x14ac:dyDescent="0.2">
      <c r="A42" s="12">
        <v>26</v>
      </c>
      <c r="B42" s="18" t="s">
        <v>557</v>
      </c>
      <c r="C42" s="15">
        <v>8</v>
      </c>
    </row>
    <row r="43" spans="1:5" ht="12.6" customHeight="1" x14ac:dyDescent="0.2">
      <c r="A43" s="12">
        <v>27</v>
      </c>
      <c r="B43" s="22" t="s">
        <v>558</v>
      </c>
      <c r="C43" s="15">
        <v>121</v>
      </c>
    </row>
    <row r="44" spans="1:5" ht="12.6" customHeight="1" x14ac:dyDescent="0.2">
      <c r="A44" s="220">
        <v>28</v>
      </c>
      <c r="B44" s="228" t="s">
        <v>559</v>
      </c>
      <c r="C44" s="11">
        <v>54164</v>
      </c>
    </row>
    <row r="45" spans="1:5" ht="12.6" customHeight="1" x14ac:dyDescent="0.2">
      <c r="A45" s="221"/>
      <c r="B45" s="229"/>
      <c r="C45" s="15">
        <v>54625.7</v>
      </c>
      <c r="E45" s="101"/>
    </row>
    <row r="46" spans="1:5" ht="12.6" customHeight="1" x14ac:dyDescent="0.2">
      <c r="A46" s="220">
        <v>29</v>
      </c>
      <c r="B46" s="222" t="s">
        <v>560</v>
      </c>
      <c r="C46" s="11">
        <v>38390.400000000001</v>
      </c>
    </row>
    <row r="47" spans="1:5" ht="12.6" customHeight="1" x14ac:dyDescent="0.2">
      <c r="A47" s="221"/>
      <c r="B47" s="223"/>
      <c r="C47" s="15">
        <v>40199.1</v>
      </c>
      <c r="E47" s="101"/>
    </row>
    <row r="48" spans="1:5" ht="12.6" customHeight="1" x14ac:dyDescent="0.2">
      <c r="A48" s="220">
        <v>30</v>
      </c>
      <c r="B48" s="226" t="s">
        <v>561</v>
      </c>
      <c r="C48" s="11">
        <v>30086.6</v>
      </c>
    </row>
    <row r="49" spans="1:5" ht="12.6" customHeight="1" x14ac:dyDescent="0.2">
      <c r="A49" s="221"/>
      <c r="B49" s="227"/>
      <c r="C49" s="15">
        <v>30236.3</v>
      </c>
      <c r="E49" s="101"/>
    </row>
    <row r="50" spans="1:5" ht="12.6" customHeight="1" x14ac:dyDescent="0.2">
      <c r="A50" s="220">
        <v>31</v>
      </c>
      <c r="B50" s="224" t="s">
        <v>562</v>
      </c>
      <c r="C50" s="11">
        <v>6972.5</v>
      </c>
    </row>
    <row r="51" spans="1:5" ht="12.6" customHeight="1" x14ac:dyDescent="0.2">
      <c r="A51" s="221"/>
      <c r="B51" s="225"/>
      <c r="C51" s="15">
        <v>7122.2</v>
      </c>
      <c r="E51" s="101"/>
    </row>
    <row r="52" spans="1:5" ht="12.6" customHeight="1" x14ac:dyDescent="0.2">
      <c r="A52" s="12">
        <v>32</v>
      </c>
      <c r="B52" s="16" t="s">
        <v>192</v>
      </c>
      <c r="C52" s="13">
        <v>22431.9</v>
      </c>
    </row>
    <row r="53" spans="1:5" ht="12.6" customHeight="1" x14ac:dyDescent="0.2">
      <c r="A53" s="12">
        <v>33</v>
      </c>
      <c r="B53" s="16" t="s">
        <v>170</v>
      </c>
      <c r="C53" s="206">
        <v>682.2</v>
      </c>
    </row>
    <row r="54" spans="1:5" ht="12.6" customHeight="1" x14ac:dyDescent="0.2">
      <c r="A54" s="23" t="s">
        <v>365</v>
      </c>
      <c r="B54" s="20" t="s">
        <v>563</v>
      </c>
      <c r="C54" s="13">
        <v>682.2</v>
      </c>
    </row>
    <row r="55" spans="1:5" ht="12.6" customHeight="1" x14ac:dyDescent="0.2">
      <c r="A55" s="230" t="s">
        <v>564</v>
      </c>
      <c r="B55" s="226" t="s">
        <v>565</v>
      </c>
      <c r="C55" s="11">
        <v>5374.8</v>
      </c>
    </row>
    <row r="56" spans="1:5" ht="12.6" customHeight="1" x14ac:dyDescent="0.2">
      <c r="A56" s="231"/>
      <c r="B56" s="227"/>
      <c r="C56" s="15">
        <v>6067.5000000000018</v>
      </c>
    </row>
    <row r="57" spans="1:5" ht="12.6" customHeight="1" x14ac:dyDescent="0.2">
      <c r="A57" s="230" t="s">
        <v>566</v>
      </c>
      <c r="B57" s="232" t="s">
        <v>567</v>
      </c>
      <c r="C57" s="11">
        <v>2929</v>
      </c>
    </row>
    <row r="58" spans="1:5" ht="12.6" customHeight="1" x14ac:dyDescent="0.2">
      <c r="A58" s="231"/>
      <c r="B58" s="233"/>
      <c r="C58" s="205">
        <v>3895.3</v>
      </c>
    </row>
    <row r="59" spans="1:5" ht="12.6" customHeight="1" x14ac:dyDescent="0.2">
      <c r="A59" s="230" t="s">
        <v>568</v>
      </c>
      <c r="B59" s="228" t="s">
        <v>569</v>
      </c>
      <c r="C59" s="11">
        <v>92554.4</v>
      </c>
    </row>
    <row r="60" spans="1:5" ht="12.6" customHeight="1" x14ac:dyDescent="0.2">
      <c r="A60" s="231"/>
      <c r="B60" s="229"/>
      <c r="C60" s="15">
        <v>94824.8</v>
      </c>
      <c r="E60" s="101"/>
    </row>
    <row r="61" spans="1:5" ht="12.6" customHeight="1" x14ac:dyDescent="0.2">
      <c r="A61" s="23" t="s">
        <v>570</v>
      </c>
      <c r="B61" s="24" t="s">
        <v>571</v>
      </c>
      <c r="C61" s="206">
        <v>2138.6999999999998</v>
      </c>
    </row>
    <row r="62" spans="1:5" ht="12.6" customHeight="1" x14ac:dyDescent="0.2">
      <c r="A62" s="23" t="s">
        <v>572</v>
      </c>
      <c r="B62" s="24" t="s">
        <v>573</v>
      </c>
      <c r="C62" s="13">
        <v>8830.7999999999993</v>
      </c>
    </row>
    <row r="63" spans="1:5" ht="12.6" customHeight="1" x14ac:dyDescent="0.2"/>
    <row r="64" spans="1:5" ht="12.6" customHeight="1" x14ac:dyDescent="0.2">
      <c r="A64" s="1"/>
      <c r="B64" s="8" t="s">
        <v>180</v>
      </c>
      <c r="C64" s="207"/>
    </row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</sheetData>
  <mergeCells count="33">
    <mergeCell ref="A55:A56"/>
    <mergeCell ref="A57:A58"/>
    <mergeCell ref="A59:A60"/>
    <mergeCell ref="B55:B56"/>
    <mergeCell ref="B57:B58"/>
    <mergeCell ref="B59:B60"/>
    <mergeCell ref="A44:A45"/>
    <mergeCell ref="A46:A47"/>
    <mergeCell ref="A48:A49"/>
    <mergeCell ref="A50:A51"/>
    <mergeCell ref="B46:B47"/>
    <mergeCell ref="B48:B49"/>
    <mergeCell ref="B50:B51"/>
    <mergeCell ref="B44:B45"/>
    <mergeCell ref="A29:A30"/>
    <mergeCell ref="A31:A32"/>
    <mergeCell ref="A33:A34"/>
    <mergeCell ref="A35:A36"/>
    <mergeCell ref="B29:B30"/>
    <mergeCell ref="B31:B32"/>
    <mergeCell ref="B33:B34"/>
    <mergeCell ref="B35:B36"/>
    <mergeCell ref="A14:A15"/>
    <mergeCell ref="B14:B15"/>
    <mergeCell ref="B18:B19"/>
    <mergeCell ref="A18:A19"/>
    <mergeCell ref="A22:A23"/>
    <mergeCell ref="B22:B23"/>
    <mergeCell ref="B1:C1"/>
    <mergeCell ref="B2:C2"/>
    <mergeCell ref="A3:C3"/>
    <mergeCell ref="A9:A10"/>
    <mergeCell ref="B9:B10"/>
  </mergeCells>
  <phoneticPr fontId="12" type="noConversion"/>
  <pageMargins left="0.78740157480314965" right="0" top="0.59055118110236227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8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7" customWidth="1"/>
    <col min="2" max="2" width="7.42578125" style="52" customWidth="1"/>
    <col min="3" max="3" width="70" style="140" customWidth="1"/>
    <col min="4" max="4" width="9.7109375" style="50" customWidth="1"/>
    <col min="5" max="16384" width="9.140625" style="2"/>
  </cols>
  <sheetData>
    <row r="1" spans="1:4" ht="15.75" x14ac:dyDescent="0.25">
      <c r="C1" s="256" t="s">
        <v>190</v>
      </c>
      <c r="D1" s="256"/>
    </row>
    <row r="2" spans="1:4" ht="15" customHeight="1" x14ac:dyDescent="0.25">
      <c r="C2" s="256" t="s">
        <v>801</v>
      </c>
      <c r="D2" s="256"/>
    </row>
    <row r="3" spans="1:4" ht="15.75" x14ac:dyDescent="0.25">
      <c r="C3" s="3"/>
      <c r="D3" s="53" t="s">
        <v>189</v>
      </c>
    </row>
    <row r="4" spans="1:4" ht="15.75" x14ac:dyDescent="0.2">
      <c r="D4" s="53"/>
    </row>
    <row r="5" spans="1:4" ht="35.25" customHeight="1" x14ac:dyDescent="0.2">
      <c r="A5" s="258" t="s">
        <v>356</v>
      </c>
      <c r="B5" s="258"/>
      <c r="C5" s="258"/>
      <c r="D5" s="258"/>
    </row>
    <row r="6" spans="1:4" x14ac:dyDescent="0.2">
      <c r="A6" s="26"/>
      <c r="B6" s="26"/>
      <c r="C6" s="26"/>
      <c r="D6" s="26"/>
    </row>
    <row r="7" spans="1:4" x14ac:dyDescent="0.2">
      <c r="A7" s="142"/>
      <c r="B7" s="143"/>
      <c r="C7" s="144"/>
      <c r="D7" s="55" t="s">
        <v>71</v>
      </c>
    </row>
    <row r="8" spans="1:4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</row>
    <row r="9" spans="1:4" s="48" customFormat="1" ht="12.75" customHeight="1" x14ac:dyDescent="0.2">
      <c r="A9" s="57">
        <v>1</v>
      </c>
      <c r="B9" s="58" t="s">
        <v>18</v>
      </c>
      <c r="C9" s="28">
        <v>3</v>
      </c>
      <c r="D9" s="28">
        <v>4</v>
      </c>
    </row>
    <row r="10" spans="1:4" s="48" customFormat="1" ht="12.75" customHeight="1" x14ac:dyDescent="0.2">
      <c r="A10" s="271">
        <v>1</v>
      </c>
      <c r="B10" s="273" t="s">
        <v>47</v>
      </c>
      <c r="C10" s="290" t="s">
        <v>48</v>
      </c>
      <c r="D10" s="157">
        <v>638.6</v>
      </c>
    </row>
    <row r="11" spans="1:4" s="48" customFormat="1" x14ac:dyDescent="0.2">
      <c r="A11" s="272"/>
      <c r="B11" s="274"/>
      <c r="C11" s="291"/>
      <c r="D11" s="61">
        <v>683.59999999999991</v>
      </c>
    </row>
    <row r="12" spans="1:4" s="48" customFormat="1" x14ac:dyDescent="0.2">
      <c r="A12" s="63">
        <v>2</v>
      </c>
      <c r="B12" s="129" t="s">
        <v>158</v>
      </c>
      <c r="C12" s="145" t="s">
        <v>204</v>
      </c>
      <c r="D12" s="132">
        <v>296.3</v>
      </c>
    </row>
    <row r="13" spans="1:4" s="48" customFormat="1" ht="12.95" customHeight="1" x14ac:dyDescent="0.2">
      <c r="A13" s="63">
        <v>3</v>
      </c>
      <c r="B13" s="64"/>
      <c r="C13" s="136" t="s">
        <v>107</v>
      </c>
      <c r="D13" s="65">
        <v>287.5</v>
      </c>
    </row>
    <row r="14" spans="1:4" s="48" customFormat="1" ht="12.95" customHeight="1" x14ac:dyDescent="0.2">
      <c r="A14" s="63">
        <v>4</v>
      </c>
      <c r="B14" s="64"/>
      <c r="C14" s="113" t="s">
        <v>3</v>
      </c>
      <c r="D14" s="65">
        <v>8.8000000000000007</v>
      </c>
    </row>
    <row r="15" spans="1:4" s="48" customFormat="1" ht="24.95" customHeight="1" x14ac:dyDescent="0.2">
      <c r="A15" s="63">
        <v>5</v>
      </c>
      <c r="B15" s="64" t="s">
        <v>159</v>
      </c>
      <c r="C15" s="81" t="s">
        <v>211</v>
      </c>
      <c r="D15" s="158">
        <v>52.599999999999994</v>
      </c>
    </row>
    <row r="16" spans="1:4" s="48" customFormat="1" ht="12.95" customHeight="1" x14ac:dyDescent="0.2">
      <c r="A16" s="63">
        <v>6</v>
      </c>
      <c r="B16" s="64"/>
      <c r="C16" s="36" t="s">
        <v>88</v>
      </c>
      <c r="D16" s="159">
        <v>2.1</v>
      </c>
    </row>
    <row r="17" spans="1:4" s="48" customFormat="1" ht="12.95" customHeight="1" x14ac:dyDescent="0.2">
      <c r="A17" s="63">
        <v>7</v>
      </c>
      <c r="B17" s="64"/>
      <c r="C17" s="66" t="s">
        <v>79</v>
      </c>
      <c r="D17" s="160">
        <v>8</v>
      </c>
    </row>
    <row r="18" spans="1:4" s="48" customFormat="1" ht="12.95" customHeight="1" x14ac:dyDescent="0.2">
      <c r="A18" s="63">
        <v>8</v>
      </c>
      <c r="B18" s="64"/>
      <c r="C18" s="66" t="s">
        <v>82</v>
      </c>
      <c r="D18" s="160">
        <v>16.2</v>
      </c>
    </row>
    <row r="19" spans="1:4" ht="12.95" customHeight="1" x14ac:dyDescent="0.2">
      <c r="A19" s="63">
        <v>9</v>
      </c>
      <c r="B19" s="64"/>
      <c r="C19" s="66" t="s">
        <v>83</v>
      </c>
      <c r="D19" s="160">
        <v>17.600000000000001</v>
      </c>
    </row>
    <row r="20" spans="1:4" x14ac:dyDescent="0.2">
      <c r="A20" s="63">
        <v>10</v>
      </c>
      <c r="B20" s="64"/>
      <c r="C20" s="36" t="s">
        <v>95</v>
      </c>
      <c r="D20" s="160">
        <v>8.6999999999999993</v>
      </c>
    </row>
    <row r="21" spans="1:4" ht="12.95" customHeight="1" x14ac:dyDescent="0.2">
      <c r="A21" s="63">
        <v>11</v>
      </c>
      <c r="B21" s="64" t="s">
        <v>494</v>
      </c>
      <c r="C21" s="81" t="s">
        <v>513</v>
      </c>
      <c r="D21" s="158">
        <v>133.4</v>
      </c>
    </row>
    <row r="22" spans="1:4" ht="12.95" customHeight="1" x14ac:dyDescent="0.2">
      <c r="A22" s="63">
        <v>12</v>
      </c>
      <c r="B22" s="64"/>
      <c r="C22" s="32" t="s">
        <v>87</v>
      </c>
      <c r="D22" s="160">
        <v>16.7</v>
      </c>
    </row>
    <row r="23" spans="1:4" ht="12.95" customHeight="1" x14ac:dyDescent="0.2">
      <c r="A23" s="63">
        <v>13</v>
      </c>
      <c r="B23" s="64"/>
      <c r="C23" s="32" t="s">
        <v>38</v>
      </c>
      <c r="D23" s="160">
        <v>18.7</v>
      </c>
    </row>
    <row r="24" spans="1:4" ht="12.95" customHeight="1" x14ac:dyDescent="0.2">
      <c r="A24" s="63">
        <v>14</v>
      </c>
      <c r="B24" s="64"/>
      <c r="C24" s="37" t="s">
        <v>85</v>
      </c>
      <c r="D24" s="160">
        <v>18.100000000000001</v>
      </c>
    </row>
    <row r="25" spans="1:4" ht="12.95" customHeight="1" x14ac:dyDescent="0.2">
      <c r="A25" s="63">
        <v>15</v>
      </c>
      <c r="B25" s="64"/>
      <c r="C25" s="32" t="s">
        <v>86</v>
      </c>
      <c r="D25" s="160">
        <v>19.100000000000001</v>
      </c>
    </row>
    <row r="26" spans="1:4" ht="12.95" customHeight="1" x14ac:dyDescent="0.2">
      <c r="A26" s="63">
        <v>16</v>
      </c>
      <c r="B26" s="64"/>
      <c r="C26" s="37" t="s">
        <v>540</v>
      </c>
      <c r="D26" s="160">
        <v>13.2</v>
      </c>
    </row>
    <row r="27" spans="1:4" x14ac:dyDescent="0.2">
      <c r="A27" s="63">
        <v>17</v>
      </c>
      <c r="B27" s="64"/>
      <c r="C27" s="38" t="s">
        <v>107</v>
      </c>
      <c r="D27" s="160">
        <v>47.6</v>
      </c>
    </row>
    <row r="28" spans="1:4" ht="12.95" customHeight="1" x14ac:dyDescent="0.2">
      <c r="A28" s="63">
        <v>18</v>
      </c>
      <c r="B28" s="64" t="s">
        <v>509</v>
      </c>
      <c r="C28" s="161" t="s">
        <v>510</v>
      </c>
      <c r="D28" s="158">
        <v>48.4</v>
      </c>
    </row>
    <row r="29" spans="1:4" x14ac:dyDescent="0.2">
      <c r="A29" s="63">
        <v>19</v>
      </c>
      <c r="B29" s="64"/>
      <c r="C29" s="38" t="s">
        <v>76</v>
      </c>
      <c r="D29" s="160">
        <v>48.4</v>
      </c>
    </row>
    <row r="30" spans="1:4" ht="27" customHeight="1" x14ac:dyDescent="0.2">
      <c r="A30" s="63">
        <v>20</v>
      </c>
      <c r="B30" s="64" t="s">
        <v>511</v>
      </c>
      <c r="C30" s="81" t="s">
        <v>514</v>
      </c>
      <c r="D30" s="158">
        <v>26.599999999999998</v>
      </c>
    </row>
    <row r="31" spans="1:4" ht="12.95" customHeight="1" x14ac:dyDescent="0.2">
      <c r="A31" s="63">
        <v>21</v>
      </c>
      <c r="B31" s="64"/>
      <c r="C31" s="32" t="s">
        <v>88</v>
      </c>
      <c r="D31" s="160">
        <v>4.3</v>
      </c>
    </row>
    <row r="32" spans="1:4" ht="12.95" customHeight="1" x14ac:dyDescent="0.2">
      <c r="A32" s="63">
        <v>22</v>
      </c>
      <c r="B32" s="64"/>
      <c r="C32" s="32" t="s">
        <v>79</v>
      </c>
      <c r="D32" s="160">
        <v>2.2000000000000002</v>
      </c>
    </row>
    <row r="33" spans="1:4" ht="12.95" customHeight="1" x14ac:dyDescent="0.2">
      <c r="A33" s="63">
        <v>23</v>
      </c>
      <c r="B33" s="64"/>
      <c r="C33" s="32" t="s">
        <v>80</v>
      </c>
      <c r="D33" s="160">
        <v>3.6</v>
      </c>
    </row>
    <row r="34" spans="1:4" ht="12.95" customHeight="1" x14ac:dyDescent="0.2">
      <c r="A34" s="63">
        <v>24</v>
      </c>
      <c r="B34" s="64"/>
      <c r="C34" s="32" t="s">
        <v>81</v>
      </c>
      <c r="D34" s="160">
        <v>1.4</v>
      </c>
    </row>
    <row r="35" spans="1:4" ht="12.95" customHeight="1" x14ac:dyDescent="0.2">
      <c r="A35" s="63">
        <v>25</v>
      </c>
      <c r="B35" s="64"/>
      <c r="C35" s="32" t="s">
        <v>82</v>
      </c>
      <c r="D35" s="160">
        <v>5.8</v>
      </c>
    </row>
    <row r="36" spans="1:4" ht="12.95" customHeight="1" x14ac:dyDescent="0.2">
      <c r="A36" s="63">
        <v>26</v>
      </c>
      <c r="B36" s="64"/>
      <c r="C36" s="32" t="s">
        <v>83</v>
      </c>
      <c r="D36" s="160">
        <v>3.6</v>
      </c>
    </row>
    <row r="37" spans="1:4" ht="12.95" customHeight="1" x14ac:dyDescent="0.2">
      <c r="A37" s="63">
        <v>27</v>
      </c>
      <c r="B37" s="64"/>
      <c r="C37" s="37" t="s">
        <v>73</v>
      </c>
      <c r="D37" s="160">
        <v>0.7</v>
      </c>
    </row>
    <row r="38" spans="1:4" ht="12.95" customHeight="1" x14ac:dyDescent="0.2">
      <c r="A38" s="63">
        <v>28</v>
      </c>
      <c r="B38" s="64"/>
      <c r="C38" s="37" t="s">
        <v>32</v>
      </c>
      <c r="D38" s="160">
        <v>1.5</v>
      </c>
    </row>
    <row r="39" spans="1:4" ht="12.95" customHeight="1" x14ac:dyDescent="0.2">
      <c r="A39" s="63">
        <v>29</v>
      </c>
      <c r="B39" s="64"/>
      <c r="C39" s="37" t="s">
        <v>540</v>
      </c>
      <c r="D39" s="160">
        <v>0.7</v>
      </c>
    </row>
    <row r="40" spans="1:4" ht="12.95" customHeight="1" x14ac:dyDescent="0.2">
      <c r="A40" s="63">
        <v>30</v>
      </c>
      <c r="B40" s="64"/>
      <c r="C40" s="37" t="s">
        <v>75</v>
      </c>
      <c r="D40" s="160">
        <v>1.4</v>
      </c>
    </row>
    <row r="41" spans="1:4" ht="15" customHeight="1" x14ac:dyDescent="0.2">
      <c r="A41" s="63">
        <v>31</v>
      </c>
      <c r="B41" s="64"/>
      <c r="C41" s="150" t="s">
        <v>15</v>
      </c>
      <c r="D41" s="160">
        <v>1.4</v>
      </c>
    </row>
    <row r="42" spans="1:4" ht="12.95" customHeight="1" x14ac:dyDescent="0.2">
      <c r="A42" s="63">
        <v>32</v>
      </c>
      <c r="B42" s="64" t="s">
        <v>525</v>
      </c>
      <c r="C42" s="161" t="s">
        <v>526</v>
      </c>
      <c r="D42" s="162">
        <v>0.5</v>
      </c>
    </row>
    <row r="43" spans="1:4" ht="18.75" customHeight="1" x14ac:dyDescent="0.2">
      <c r="A43" s="63">
        <v>33</v>
      </c>
      <c r="B43" s="64"/>
      <c r="C43" s="38" t="s">
        <v>76</v>
      </c>
      <c r="D43" s="160">
        <v>0.5</v>
      </c>
    </row>
    <row r="44" spans="1:4" ht="39" customHeight="1" x14ac:dyDescent="0.2">
      <c r="A44" s="63">
        <v>34</v>
      </c>
      <c r="B44" s="64" t="s">
        <v>535</v>
      </c>
      <c r="C44" s="161" t="s">
        <v>531</v>
      </c>
      <c r="D44" s="132">
        <v>12.8</v>
      </c>
    </row>
    <row r="45" spans="1:4" ht="12.95" customHeight="1" x14ac:dyDescent="0.2">
      <c r="A45" s="63">
        <v>35</v>
      </c>
      <c r="B45" s="64"/>
      <c r="C45" s="32" t="s">
        <v>80</v>
      </c>
      <c r="D45" s="160">
        <v>1</v>
      </c>
    </row>
    <row r="46" spans="1:4" ht="12.95" customHeight="1" x14ac:dyDescent="0.2">
      <c r="A46" s="63">
        <v>36</v>
      </c>
      <c r="B46" s="64"/>
      <c r="C46" s="32" t="s">
        <v>83</v>
      </c>
      <c r="D46" s="160">
        <v>1.6</v>
      </c>
    </row>
    <row r="47" spans="1:4" ht="12.95" customHeight="1" x14ac:dyDescent="0.2">
      <c r="A47" s="63">
        <v>37</v>
      </c>
      <c r="B47" s="64"/>
      <c r="C47" s="32" t="s">
        <v>87</v>
      </c>
      <c r="D47" s="160">
        <v>5.2</v>
      </c>
    </row>
    <row r="48" spans="1:4" ht="12.95" customHeight="1" x14ac:dyDescent="0.2">
      <c r="A48" s="63">
        <v>38</v>
      </c>
      <c r="B48" s="64"/>
      <c r="C48" s="37" t="s">
        <v>85</v>
      </c>
      <c r="D48" s="160">
        <v>3.3</v>
      </c>
    </row>
    <row r="49" spans="1:4" ht="12.95" customHeight="1" x14ac:dyDescent="0.2">
      <c r="A49" s="63">
        <v>39</v>
      </c>
      <c r="B49" s="64"/>
      <c r="C49" s="37" t="s">
        <v>75</v>
      </c>
      <c r="D49" s="160">
        <v>1.1000000000000001</v>
      </c>
    </row>
    <row r="50" spans="1:4" ht="15" customHeight="1" x14ac:dyDescent="0.2">
      <c r="A50" s="63">
        <v>40</v>
      </c>
      <c r="B50" s="64"/>
      <c r="C50" s="37" t="s">
        <v>64</v>
      </c>
      <c r="D50" s="160">
        <v>0.6</v>
      </c>
    </row>
    <row r="51" spans="1:4" ht="13.5" customHeight="1" x14ac:dyDescent="0.2">
      <c r="A51" s="63">
        <v>41</v>
      </c>
      <c r="B51" s="64" t="s">
        <v>536</v>
      </c>
      <c r="C51" s="161" t="s">
        <v>532</v>
      </c>
      <c r="D51" s="162">
        <v>68</v>
      </c>
    </row>
    <row r="52" spans="1:4" x14ac:dyDescent="0.2">
      <c r="A52" s="63">
        <v>42</v>
      </c>
      <c r="B52" s="64"/>
      <c r="C52" s="36" t="s">
        <v>3</v>
      </c>
      <c r="D52" s="160">
        <v>68</v>
      </c>
    </row>
    <row r="53" spans="1:4" ht="15.75" customHeight="1" x14ac:dyDescent="0.2">
      <c r="A53" s="63"/>
      <c r="B53" s="275" t="s">
        <v>648</v>
      </c>
      <c r="C53" s="341" t="s">
        <v>649</v>
      </c>
      <c r="D53" s="163">
        <v>0</v>
      </c>
    </row>
    <row r="54" spans="1:4" ht="24.75" customHeight="1" x14ac:dyDescent="0.2">
      <c r="A54" s="107">
        <v>43</v>
      </c>
      <c r="B54" s="276"/>
      <c r="C54" s="342"/>
      <c r="D54" s="164">
        <v>45.000000000000007</v>
      </c>
    </row>
    <row r="55" spans="1:4" ht="12.75" customHeight="1" x14ac:dyDescent="0.2">
      <c r="A55" s="107"/>
      <c r="B55" s="275"/>
      <c r="C55" s="236" t="s">
        <v>88</v>
      </c>
      <c r="D55" s="165">
        <v>0</v>
      </c>
    </row>
    <row r="56" spans="1:4" ht="12.75" customHeight="1" x14ac:dyDescent="0.2">
      <c r="A56" s="107">
        <v>44</v>
      </c>
      <c r="B56" s="276"/>
      <c r="C56" s="237"/>
      <c r="D56" s="166">
        <v>1.7</v>
      </c>
    </row>
    <row r="57" spans="1:4" ht="12.75" customHeight="1" x14ac:dyDescent="0.2">
      <c r="A57" s="107"/>
      <c r="B57" s="275"/>
      <c r="C57" s="236" t="s">
        <v>79</v>
      </c>
      <c r="D57" s="165">
        <v>0</v>
      </c>
    </row>
    <row r="58" spans="1:4" ht="12.75" customHeight="1" x14ac:dyDescent="0.2">
      <c r="A58" s="107">
        <v>45</v>
      </c>
      <c r="B58" s="276"/>
      <c r="C58" s="237"/>
      <c r="D58" s="166">
        <v>1.7</v>
      </c>
    </row>
    <row r="59" spans="1:4" ht="12.75" customHeight="1" x14ac:dyDescent="0.2">
      <c r="A59" s="107"/>
      <c r="B59" s="275"/>
      <c r="C59" s="347" t="s">
        <v>80</v>
      </c>
      <c r="D59" s="165">
        <v>0</v>
      </c>
    </row>
    <row r="60" spans="1:4" ht="12.75" customHeight="1" x14ac:dyDescent="0.2">
      <c r="A60" s="107">
        <v>46</v>
      </c>
      <c r="B60" s="276"/>
      <c r="C60" s="348"/>
      <c r="D60" s="166">
        <v>1.8</v>
      </c>
    </row>
    <row r="61" spans="1:4" ht="12.75" customHeight="1" x14ac:dyDescent="0.2">
      <c r="A61" s="107"/>
      <c r="B61" s="275"/>
      <c r="C61" s="236" t="s">
        <v>84</v>
      </c>
      <c r="D61" s="165">
        <v>0</v>
      </c>
    </row>
    <row r="62" spans="1:4" ht="12.75" customHeight="1" x14ac:dyDescent="0.2">
      <c r="A62" s="107">
        <v>47</v>
      </c>
      <c r="B62" s="276"/>
      <c r="C62" s="237"/>
      <c r="D62" s="166">
        <v>1.8</v>
      </c>
    </row>
    <row r="63" spans="1:4" ht="12.75" customHeight="1" x14ac:dyDescent="0.2">
      <c r="A63" s="107"/>
      <c r="B63" s="275"/>
      <c r="C63" s="236" t="s">
        <v>81</v>
      </c>
      <c r="D63" s="165">
        <v>0</v>
      </c>
    </row>
    <row r="64" spans="1:4" ht="12.75" customHeight="1" x14ac:dyDescent="0.2">
      <c r="A64" s="107">
        <v>48</v>
      </c>
      <c r="B64" s="276"/>
      <c r="C64" s="237"/>
      <c r="D64" s="166">
        <v>1.8</v>
      </c>
    </row>
    <row r="65" spans="1:4" ht="12.75" customHeight="1" x14ac:dyDescent="0.2">
      <c r="A65" s="107"/>
      <c r="B65" s="275"/>
      <c r="C65" s="236" t="s">
        <v>82</v>
      </c>
      <c r="D65" s="165">
        <v>0</v>
      </c>
    </row>
    <row r="66" spans="1:4" ht="12.75" customHeight="1" x14ac:dyDescent="0.2">
      <c r="A66" s="107">
        <v>49</v>
      </c>
      <c r="B66" s="276"/>
      <c r="C66" s="237"/>
      <c r="D66" s="166">
        <v>2.1</v>
      </c>
    </row>
    <row r="67" spans="1:4" ht="12.75" customHeight="1" x14ac:dyDescent="0.2">
      <c r="A67" s="107"/>
      <c r="B67" s="275"/>
      <c r="C67" s="236" t="s">
        <v>83</v>
      </c>
      <c r="D67" s="165">
        <v>0</v>
      </c>
    </row>
    <row r="68" spans="1:4" ht="12.75" customHeight="1" x14ac:dyDescent="0.2">
      <c r="A68" s="107">
        <v>50</v>
      </c>
      <c r="B68" s="276"/>
      <c r="C68" s="237"/>
      <c r="D68" s="166">
        <v>1.9</v>
      </c>
    </row>
    <row r="69" spans="1:4" ht="12.75" customHeight="1" x14ac:dyDescent="0.2">
      <c r="A69" s="107"/>
      <c r="B69" s="275"/>
      <c r="C69" s="238" t="s">
        <v>95</v>
      </c>
      <c r="D69" s="165">
        <v>0</v>
      </c>
    </row>
    <row r="70" spans="1:4" ht="12.75" customHeight="1" x14ac:dyDescent="0.2">
      <c r="A70" s="107">
        <v>51</v>
      </c>
      <c r="B70" s="276"/>
      <c r="C70" s="239"/>
      <c r="D70" s="166">
        <v>1.8</v>
      </c>
    </row>
    <row r="71" spans="1:4" ht="12.75" customHeight="1" x14ac:dyDescent="0.2">
      <c r="A71" s="107"/>
      <c r="B71" s="275"/>
      <c r="C71" s="236" t="s">
        <v>38</v>
      </c>
      <c r="D71" s="165">
        <v>0</v>
      </c>
    </row>
    <row r="72" spans="1:4" ht="12.75" customHeight="1" x14ac:dyDescent="0.2">
      <c r="A72" s="107">
        <v>52</v>
      </c>
      <c r="B72" s="276"/>
      <c r="C72" s="237"/>
      <c r="D72" s="166">
        <v>1.3</v>
      </c>
    </row>
    <row r="73" spans="1:4" ht="12.75" customHeight="1" x14ac:dyDescent="0.2">
      <c r="A73" s="107"/>
      <c r="B73" s="275"/>
      <c r="C73" s="238" t="s">
        <v>73</v>
      </c>
      <c r="D73" s="165">
        <v>0</v>
      </c>
    </row>
    <row r="74" spans="1:4" ht="12.75" customHeight="1" x14ac:dyDescent="0.2">
      <c r="A74" s="107">
        <v>53</v>
      </c>
      <c r="B74" s="276"/>
      <c r="C74" s="239"/>
      <c r="D74" s="166">
        <v>1.2</v>
      </c>
    </row>
    <row r="75" spans="1:4" ht="12.75" customHeight="1" x14ac:dyDescent="0.2">
      <c r="A75" s="107"/>
      <c r="B75" s="275"/>
      <c r="C75" s="238" t="s">
        <v>74</v>
      </c>
      <c r="D75" s="165">
        <v>0</v>
      </c>
    </row>
    <row r="76" spans="1:4" ht="12.75" customHeight="1" x14ac:dyDescent="0.2">
      <c r="A76" s="107">
        <v>54</v>
      </c>
      <c r="B76" s="276"/>
      <c r="C76" s="239"/>
      <c r="D76" s="166">
        <v>0.2</v>
      </c>
    </row>
    <row r="77" spans="1:4" ht="12.75" customHeight="1" x14ac:dyDescent="0.2">
      <c r="A77" s="107"/>
      <c r="B77" s="275"/>
      <c r="C77" s="238" t="s">
        <v>32</v>
      </c>
      <c r="D77" s="165">
        <v>0</v>
      </c>
    </row>
    <row r="78" spans="1:4" ht="12.75" customHeight="1" x14ac:dyDescent="0.2">
      <c r="A78" s="107">
        <v>55</v>
      </c>
      <c r="B78" s="276"/>
      <c r="C78" s="239"/>
      <c r="D78" s="166">
        <v>0.8</v>
      </c>
    </row>
    <row r="79" spans="1:4" ht="12.75" customHeight="1" x14ac:dyDescent="0.2">
      <c r="A79" s="107"/>
      <c r="B79" s="275"/>
      <c r="C79" s="236" t="s">
        <v>76</v>
      </c>
      <c r="D79" s="165">
        <v>0</v>
      </c>
    </row>
    <row r="80" spans="1:4" ht="12.75" customHeight="1" x14ac:dyDescent="0.2">
      <c r="A80" s="107">
        <v>56</v>
      </c>
      <c r="B80" s="276"/>
      <c r="C80" s="237"/>
      <c r="D80" s="166">
        <v>1.1000000000000001</v>
      </c>
    </row>
    <row r="81" spans="1:4" ht="12.75" customHeight="1" x14ac:dyDescent="0.2">
      <c r="A81" s="107"/>
      <c r="B81" s="275"/>
      <c r="C81" s="238" t="s">
        <v>540</v>
      </c>
      <c r="D81" s="165">
        <v>0</v>
      </c>
    </row>
    <row r="82" spans="1:4" ht="12.75" customHeight="1" x14ac:dyDescent="0.2">
      <c r="A82" s="107">
        <v>59</v>
      </c>
      <c r="B82" s="276"/>
      <c r="C82" s="239"/>
      <c r="D82" s="166">
        <v>0.5</v>
      </c>
    </row>
    <row r="83" spans="1:4" ht="12.75" customHeight="1" x14ac:dyDescent="0.2">
      <c r="A83" s="107"/>
      <c r="B83" s="275"/>
      <c r="C83" s="238" t="s">
        <v>33</v>
      </c>
      <c r="D83" s="165">
        <v>0</v>
      </c>
    </row>
    <row r="84" spans="1:4" ht="12.75" customHeight="1" x14ac:dyDescent="0.2">
      <c r="A84" s="107">
        <v>60</v>
      </c>
      <c r="B84" s="276"/>
      <c r="C84" s="239"/>
      <c r="D84" s="166">
        <v>0.1</v>
      </c>
    </row>
    <row r="85" spans="1:4" ht="12.75" customHeight="1" x14ac:dyDescent="0.2">
      <c r="A85" s="107"/>
      <c r="B85" s="275"/>
      <c r="C85" s="238" t="s">
        <v>75</v>
      </c>
      <c r="D85" s="165">
        <v>0</v>
      </c>
    </row>
    <row r="86" spans="1:4" ht="12.75" customHeight="1" x14ac:dyDescent="0.2">
      <c r="A86" s="107">
        <v>61</v>
      </c>
      <c r="B86" s="276"/>
      <c r="C86" s="239"/>
      <c r="D86" s="166">
        <v>1.5</v>
      </c>
    </row>
    <row r="87" spans="1:4" ht="12.75" customHeight="1" x14ac:dyDescent="0.2">
      <c r="A87" s="107"/>
      <c r="B87" s="275"/>
      <c r="C87" s="238" t="s">
        <v>34</v>
      </c>
      <c r="D87" s="165">
        <v>0</v>
      </c>
    </row>
    <row r="88" spans="1:4" ht="12.75" customHeight="1" x14ac:dyDescent="0.2">
      <c r="A88" s="107">
        <v>62</v>
      </c>
      <c r="B88" s="276"/>
      <c r="C88" s="239"/>
      <c r="D88" s="166">
        <v>0.2</v>
      </c>
    </row>
    <row r="89" spans="1:4" ht="12.75" customHeight="1" x14ac:dyDescent="0.2">
      <c r="A89" s="107"/>
      <c r="B89" s="275"/>
      <c r="C89" s="238" t="s">
        <v>64</v>
      </c>
      <c r="D89" s="165">
        <v>0</v>
      </c>
    </row>
    <row r="90" spans="1:4" ht="12.75" customHeight="1" x14ac:dyDescent="0.2">
      <c r="A90" s="107">
        <v>63</v>
      </c>
      <c r="B90" s="276"/>
      <c r="C90" s="239"/>
      <c r="D90" s="166">
        <v>1.6</v>
      </c>
    </row>
    <row r="91" spans="1:4" ht="12.75" customHeight="1" x14ac:dyDescent="0.2">
      <c r="A91" s="107"/>
      <c r="B91" s="275"/>
      <c r="C91" s="236" t="s">
        <v>46</v>
      </c>
      <c r="D91" s="165">
        <v>0</v>
      </c>
    </row>
    <row r="92" spans="1:4" ht="12.75" customHeight="1" x14ac:dyDescent="0.2">
      <c r="A92" s="107">
        <v>64</v>
      </c>
      <c r="B92" s="276"/>
      <c r="C92" s="237"/>
      <c r="D92" s="166">
        <v>4.4000000000000004</v>
      </c>
    </row>
    <row r="93" spans="1:4" ht="12.75" customHeight="1" x14ac:dyDescent="0.2">
      <c r="A93" s="107"/>
      <c r="B93" s="275"/>
      <c r="C93" s="236" t="s">
        <v>39</v>
      </c>
      <c r="D93" s="165">
        <v>0</v>
      </c>
    </row>
    <row r="94" spans="1:4" ht="12.75" customHeight="1" x14ac:dyDescent="0.2">
      <c r="A94" s="107">
        <v>65</v>
      </c>
      <c r="B94" s="276"/>
      <c r="C94" s="237"/>
      <c r="D94" s="166">
        <v>3.7</v>
      </c>
    </row>
    <row r="95" spans="1:4" ht="12.75" customHeight="1" x14ac:dyDescent="0.2">
      <c r="A95" s="107"/>
      <c r="B95" s="275"/>
      <c r="C95" s="236" t="s">
        <v>40</v>
      </c>
      <c r="D95" s="165">
        <v>0</v>
      </c>
    </row>
    <row r="96" spans="1:4" ht="12.75" customHeight="1" x14ac:dyDescent="0.2">
      <c r="A96" s="107">
        <v>66</v>
      </c>
      <c r="B96" s="276"/>
      <c r="C96" s="237"/>
      <c r="D96" s="166">
        <v>13.3</v>
      </c>
    </row>
    <row r="97" spans="1:4" ht="12.75" customHeight="1" x14ac:dyDescent="0.2">
      <c r="A97" s="107"/>
      <c r="B97" s="275"/>
      <c r="C97" s="345" t="s">
        <v>15</v>
      </c>
      <c r="D97" s="165">
        <v>0</v>
      </c>
    </row>
    <row r="98" spans="1:4" ht="12.75" customHeight="1" x14ac:dyDescent="0.2">
      <c r="A98" s="107">
        <v>67</v>
      </c>
      <c r="B98" s="276"/>
      <c r="C98" s="346"/>
      <c r="D98" s="166">
        <v>0.3</v>
      </c>
    </row>
    <row r="99" spans="1:4" ht="12.75" customHeight="1" x14ac:dyDescent="0.2">
      <c r="A99" s="107"/>
      <c r="B99" s="275"/>
      <c r="C99" s="345" t="s">
        <v>153</v>
      </c>
      <c r="D99" s="165">
        <v>0</v>
      </c>
    </row>
    <row r="100" spans="1:4" ht="12.75" customHeight="1" x14ac:dyDescent="0.2">
      <c r="A100" s="107">
        <v>68</v>
      </c>
      <c r="B100" s="276"/>
      <c r="C100" s="346"/>
      <c r="D100" s="166">
        <v>0.2</v>
      </c>
    </row>
    <row r="101" spans="1:4" ht="12.6" customHeight="1" x14ac:dyDescent="0.2">
      <c r="A101" s="167">
        <v>43</v>
      </c>
      <c r="B101" s="273" t="s">
        <v>21</v>
      </c>
      <c r="C101" s="294" t="s">
        <v>22</v>
      </c>
      <c r="D101" s="168">
        <v>874.7</v>
      </c>
    </row>
    <row r="102" spans="1:4" ht="12.6" customHeight="1" x14ac:dyDescent="0.2">
      <c r="A102" s="107">
        <v>69</v>
      </c>
      <c r="B102" s="274"/>
      <c r="C102" s="295"/>
      <c r="D102" s="46">
        <v>1521.3999999999999</v>
      </c>
    </row>
    <row r="103" spans="1:4" ht="12.6" customHeight="1" x14ac:dyDescent="0.2">
      <c r="A103" s="167">
        <v>44</v>
      </c>
      <c r="B103" s="275" t="s">
        <v>119</v>
      </c>
      <c r="C103" s="339" t="s">
        <v>262</v>
      </c>
      <c r="D103" s="333">
        <v>25</v>
      </c>
    </row>
    <row r="104" spans="1:4" ht="12.6" customHeight="1" x14ac:dyDescent="0.2">
      <c r="A104" s="107">
        <v>70</v>
      </c>
      <c r="B104" s="276"/>
      <c r="C104" s="340"/>
      <c r="D104" s="334"/>
    </row>
    <row r="105" spans="1:4" ht="12.6" customHeight="1" x14ac:dyDescent="0.2">
      <c r="A105" s="167">
        <v>45</v>
      </c>
      <c r="B105" s="275"/>
      <c r="C105" s="236" t="s">
        <v>78</v>
      </c>
      <c r="D105" s="250">
        <v>25</v>
      </c>
    </row>
    <row r="106" spans="1:4" ht="12.6" customHeight="1" x14ac:dyDescent="0.2">
      <c r="A106" s="107">
        <v>71</v>
      </c>
      <c r="B106" s="276"/>
      <c r="C106" s="237"/>
      <c r="D106" s="251"/>
    </row>
    <row r="107" spans="1:4" ht="12.6" customHeight="1" x14ac:dyDescent="0.2">
      <c r="A107" s="167">
        <v>46</v>
      </c>
      <c r="B107" s="275" t="s">
        <v>121</v>
      </c>
      <c r="C107" s="339" t="s">
        <v>263</v>
      </c>
      <c r="D107" s="333">
        <v>161.5</v>
      </c>
    </row>
    <row r="108" spans="1:4" ht="12.6" customHeight="1" x14ac:dyDescent="0.2">
      <c r="A108" s="107">
        <v>72</v>
      </c>
      <c r="B108" s="276"/>
      <c r="C108" s="340"/>
      <c r="D108" s="334"/>
    </row>
    <row r="109" spans="1:4" ht="12.6" customHeight="1" x14ac:dyDescent="0.2">
      <c r="A109" s="167">
        <v>47</v>
      </c>
      <c r="B109" s="275"/>
      <c r="C109" s="236" t="s">
        <v>3</v>
      </c>
      <c r="D109" s="250">
        <v>161.5</v>
      </c>
    </row>
    <row r="110" spans="1:4" ht="12.6" customHeight="1" x14ac:dyDescent="0.2">
      <c r="A110" s="107">
        <v>73</v>
      </c>
      <c r="B110" s="276"/>
      <c r="C110" s="237"/>
      <c r="D110" s="251"/>
    </row>
    <row r="111" spans="1:4" ht="12.6" customHeight="1" x14ac:dyDescent="0.2">
      <c r="A111" s="167">
        <v>48</v>
      </c>
      <c r="B111" s="275" t="s">
        <v>122</v>
      </c>
      <c r="C111" s="341" t="s">
        <v>264</v>
      </c>
      <c r="D111" s="333">
        <v>82</v>
      </c>
    </row>
    <row r="112" spans="1:4" ht="12.6" customHeight="1" x14ac:dyDescent="0.2">
      <c r="A112" s="107">
        <v>74</v>
      </c>
      <c r="B112" s="276"/>
      <c r="C112" s="342"/>
      <c r="D112" s="334"/>
    </row>
    <row r="113" spans="1:4" ht="12.6" customHeight="1" x14ac:dyDescent="0.2">
      <c r="A113" s="167">
        <v>49</v>
      </c>
      <c r="B113" s="275"/>
      <c r="C113" s="236" t="s">
        <v>3</v>
      </c>
      <c r="D113" s="250">
        <v>82</v>
      </c>
    </row>
    <row r="114" spans="1:4" ht="12.6" customHeight="1" x14ac:dyDescent="0.2">
      <c r="A114" s="107">
        <v>75</v>
      </c>
      <c r="B114" s="276"/>
      <c r="C114" s="237"/>
      <c r="D114" s="251"/>
    </row>
    <row r="115" spans="1:4" ht="12.6" customHeight="1" x14ac:dyDescent="0.2">
      <c r="A115" s="167">
        <v>50</v>
      </c>
      <c r="B115" s="275" t="s">
        <v>124</v>
      </c>
      <c r="C115" s="341" t="s">
        <v>265</v>
      </c>
      <c r="D115" s="333">
        <v>61.20000000000001</v>
      </c>
    </row>
    <row r="116" spans="1:4" ht="12.6" customHeight="1" x14ac:dyDescent="0.2">
      <c r="A116" s="107">
        <v>76</v>
      </c>
      <c r="B116" s="276"/>
      <c r="C116" s="342"/>
      <c r="D116" s="334"/>
    </row>
    <row r="117" spans="1:4" ht="12.6" customHeight="1" x14ac:dyDescent="0.2">
      <c r="A117" s="167">
        <v>51</v>
      </c>
      <c r="B117" s="275"/>
      <c r="C117" s="238" t="s">
        <v>3</v>
      </c>
      <c r="D117" s="250">
        <v>61.20000000000001</v>
      </c>
    </row>
    <row r="118" spans="1:4" ht="12.6" customHeight="1" x14ac:dyDescent="0.2">
      <c r="A118" s="107">
        <v>77</v>
      </c>
      <c r="B118" s="276"/>
      <c r="C118" s="239"/>
      <c r="D118" s="251"/>
    </row>
    <row r="119" spans="1:4" ht="12.6" customHeight="1" x14ac:dyDescent="0.2">
      <c r="A119" s="167">
        <v>52</v>
      </c>
      <c r="B119" s="275" t="s">
        <v>126</v>
      </c>
      <c r="C119" s="341" t="s">
        <v>493</v>
      </c>
      <c r="D119" s="333">
        <v>132.4</v>
      </c>
    </row>
    <row r="120" spans="1:4" ht="12.6" customHeight="1" x14ac:dyDescent="0.2">
      <c r="A120" s="107">
        <v>78</v>
      </c>
      <c r="B120" s="276"/>
      <c r="C120" s="342"/>
      <c r="D120" s="334"/>
    </row>
    <row r="121" spans="1:4" ht="12.6" customHeight="1" x14ac:dyDescent="0.2">
      <c r="A121" s="167">
        <v>53</v>
      </c>
      <c r="B121" s="275"/>
      <c r="C121" s="236" t="s">
        <v>1</v>
      </c>
      <c r="D121" s="250">
        <v>56.5</v>
      </c>
    </row>
    <row r="122" spans="1:4" ht="12.6" customHeight="1" x14ac:dyDescent="0.2">
      <c r="A122" s="107">
        <v>79</v>
      </c>
      <c r="B122" s="276"/>
      <c r="C122" s="237"/>
      <c r="D122" s="251"/>
    </row>
    <row r="123" spans="1:4" ht="12.6" customHeight="1" x14ac:dyDescent="0.2">
      <c r="A123" s="167">
        <v>54</v>
      </c>
      <c r="B123" s="275"/>
      <c r="C123" s="302" t="s">
        <v>2</v>
      </c>
      <c r="D123" s="250">
        <v>2.6</v>
      </c>
    </row>
    <row r="124" spans="1:4" ht="12.6" customHeight="1" x14ac:dyDescent="0.2">
      <c r="A124" s="107">
        <v>80</v>
      </c>
      <c r="B124" s="276"/>
      <c r="C124" s="303"/>
      <c r="D124" s="251"/>
    </row>
    <row r="125" spans="1:4" ht="12.6" customHeight="1" x14ac:dyDescent="0.2">
      <c r="A125" s="167">
        <v>55</v>
      </c>
      <c r="B125" s="275"/>
      <c r="C125" s="284" t="s">
        <v>15</v>
      </c>
      <c r="D125" s="250">
        <v>11.6</v>
      </c>
    </row>
    <row r="126" spans="1:4" ht="12.6" customHeight="1" x14ac:dyDescent="0.2">
      <c r="A126" s="107">
        <v>81</v>
      </c>
      <c r="B126" s="276"/>
      <c r="C126" s="285"/>
      <c r="D126" s="251"/>
    </row>
    <row r="127" spans="1:4" ht="12.6" customHeight="1" x14ac:dyDescent="0.2">
      <c r="A127" s="167">
        <v>56</v>
      </c>
      <c r="B127" s="275"/>
      <c r="C127" s="284" t="s">
        <v>19</v>
      </c>
      <c r="D127" s="250">
        <v>8.5</v>
      </c>
    </row>
    <row r="128" spans="1:4" ht="12.6" customHeight="1" x14ac:dyDescent="0.2">
      <c r="A128" s="107">
        <v>82</v>
      </c>
      <c r="B128" s="276"/>
      <c r="C128" s="285"/>
      <c r="D128" s="251"/>
    </row>
    <row r="129" spans="1:4" ht="12.6" customHeight="1" x14ac:dyDescent="0.2">
      <c r="A129" s="167">
        <v>57</v>
      </c>
      <c r="B129" s="275"/>
      <c r="C129" s="236" t="s">
        <v>78</v>
      </c>
      <c r="D129" s="250">
        <v>53.199999999999996</v>
      </c>
    </row>
    <row r="130" spans="1:4" ht="12.6" customHeight="1" x14ac:dyDescent="0.2">
      <c r="A130" s="107">
        <v>83</v>
      </c>
      <c r="B130" s="276"/>
      <c r="C130" s="237"/>
      <c r="D130" s="251"/>
    </row>
    <row r="131" spans="1:4" ht="12.6" customHeight="1" x14ac:dyDescent="0.2">
      <c r="A131" s="167">
        <v>58</v>
      </c>
      <c r="B131" s="275" t="s">
        <v>194</v>
      </c>
      <c r="C131" s="341" t="s">
        <v>496</v>
      </c>
      <c r="D131" s="163">
        <v>53.2</v>
      </c>
    </row>
    <row r="132" spans="1:4" ht="12.6" customHeight="1" x14ac:dyDescent="0.25">
      <c r="A132" s="107">
        <v>84</v>
      </c>
      <c r="B132" s="276"/>
      <c r="C132" s="342"/>
      <c r="D132" s="169">
        <v>47.5</v>
      </c>
    </row>
    <row r="133" spans="1:4" ht="12.6" customHeight="1" x14ac:dyDescent="0.2">
      <c r="A133" s="167">
        <v>59</v>
      </c>
      <c r="B133" s="275"/>
      <c r="C133" s="238" t="s">
        <v>495</v>
      </c>
      <c r="D133" s="165">
        <v>53.2</v>
      </c>
    </row>
    <row r="134" spans="1:4" ht="12.6" customHeight="1" x14ac:dyDescent="0.2">
      <c r="A134" s="107">
        <v>85</v>
      </c>
      <c r="B134" s="276"/>
      <c r="C134" s="239"/>
      <c r="D134" s="166">
        <v>47.5</v>
      </c>
    </row>
    <row r="135" spans="1:4" ht="12.6" customHeight="1" x14ac:dyDescent="0.2">
      <c r="A135" s="167">
        <v>60</v>
      </c>
      <c r="B135" s="275" t="s">
        <v>200</v>
      </c>
      <c r="C135" s="341" t="s">
        <v>497</v>
      </c>
      <c r="D135" s="333">
        <v>20.7</v>
      </c>
    </row>
    <row r="136" spans="1:4" ht="12.6" customHeight="1" x14ac:dyDescent="0.2">
      <c r="A136" s="107">
        <v>86</v>
      </c>
      <c r="B136" s="276"/>
      <c r="C136" s="342"/>
      <c r="D136" s="334"/>
    </row>
    <row r="137" spans="1:4" ht="12.6" customHeight="1" x14ac:dyDescent="0.2">
      <c r="A137" s="167">
        <v>61</v>
      </c>
      <c r="B137" s="275"/>
      <c r="C137" s="238" t="s">
        <v>495</v>
      </c>
      <c r="D137" s="250">
        <v>20.7</v>
      </c>
    </row>
    <row r="138" spans="1:4" ht="12.6" customHeight="1" x14ac:dyDescent="0.2">
      <c r="A138" s="107">
        <v>87</v>
      </c>
      <c r="B138" s="276"/>
      <c r="C138" s="239"/>
      <c r="D138" s="251"/>
    </row>
    <row r="139" spans="1:4" ht="12.6" customHeight="1" x14ac:dyDescent="0.2">
      <c r="A139" s="167">
        <v>62</v>
      </c>
      <c r="B139" s="275" t="s">
        <v>504</v>
      </c>
      <c r="C139" s="341" t="s">
        <v>503</v>
      </c>
      <c r="D139" s="333">
        <v>31.3</v>
      </c>
    </row>
    <row r="140" spans="1:4" ht="12.6" customHeight="1" x14ac:dyDescent="0.2">
      <c r="A140" s="107">
        <v>88</v>
      </c>
      <c r="B140" s="276"/>
      <c r="C140" s="342"/>
      <c r="D140" s="334"/>
    </row>
    <row r="141" spans="1:4" ht="12.6" customHeight="1" x14ac:dyDescent="0.2">
      <c r="A141" s="167">
        <v>63</v>
      </c>
      <c r="B141" s="275"/>
      <c r="C141" s="238" t="s">
        <v>3</v>
      </c>
      <c r="D141" s="250">
        <v>31.3</v>
      </c>
    </row>
    <row r="142" spans="1:4" ht="12.6" customHeight="1" x14ac:dyDescent="0.2">
      <c r="A142" s="107">
        <v>89</v>
      </c>
      <c r="B142" s="276"/>
      <c r="C142" s="239"/>
      <c r="D142" s="251"/>
    </row>
    <row r="143" spans="1:4" ht="24.75" customHeight="1" x14ac:dyDescent="0.2">
      <c r="A143" s="167">
        <v>64</v>
      </c>
      <c r="B143" s="275" t="s">
        <v>505</v>
      </c>
      <c r="C143" s="341" t="s">
        <v>506</v>
      </c>
      <c r="D143" s="333">
        <v>8.5000000000000018</v>
      </c>
    </row>
    <row r="144" spans="1:4" ht="24.95" customHeight="1" x14ac:dyDescent="0.2">
      <c r="A144" s="107">
        <v>90</v>
      </c>
      <c r="B144" s="276"/>
      <c r="C144" s="342"/>
      <c r="D144" s="334"/>
    </row>
    <row r="145" spans="1:4" ht="12.6" customHeight="1" x14ac:dyDescent="0.2">
      <c r="A145" s="167">
        <v>65</v>
      </c>
      <c r="B145" s="275"/>
      <c r="C145" s="238" t="s">
        <v>3</v>
      </c>
      <c r="D145" s="250">
        <v>8.5000000000000018</v>
      </c>
    </row>
    <row r="146" spans="1:4" ht="12.6" customHeight="1" x14ac:dyDescent="0.2">
      <c r="A146" s="107">
        <v>91</v>
      </c>
      <c r="B146" s="276"/>
      <c r="C146" s="239"/>
      <c r="D146" s="251"/>
    </row>
    <row r="147" spans="1:4" ht="12.6" customHeight="1" x14ac:dyDescent="0.2">
      <c r="A147" s="167">
        <v>66</v>
      </c>
      <c r="B147" s="275" t="s">
        <v>508</v>
      </c>
      <c r="C147" s="339" t="s">
        <v>507</v>
      </c>
      <c r="D147" s="333">
        <v>29.9</v>
      </c>
    </row>
    <row r="148" spans="1:4" ht="12.6" customHeight="1" x14ac:dyDescent="0.2">
      <c r="A148" s="107">
        <v>92</v>
      </c>
      <c r="B148" s="276"/>
      <c r="C148" s="340"/>
      <c r="D148" s="334"/>
    </row>
    <row r="149" spans="1:4" ht="12.6" customHeight="1" x14ac:dyDescent="0.2">
      <c r="A149" s="167">
        <v>67</v>
      </c>
      <c r="B149" s="275"/>
      <c r="C149" s="238" t="s">
        <v>1</v>
      </c>
      <c r="D149" s="250">
        <v>9.6999999999999993</v>
      </c>
    </row>
    <row r="150" spans="1:4" ht="12.6" customHeight="1" x14ac:dyDescent="0.2">
      <c r="A150" s="107">
        <v>93</v>
      </c>
      <c r="B150" s="276"/>
      <c r="C150" s="239"/>
      <c r="D150" s="251"/>
    </row>
    <row r="151" spans="1:4" ht="12.6" customHeight="1" x14ac:dyDescent="0.2">
      <c r="A151" s="167">
        <v>68</v>
      </c>
      <c r="B151" s="275"/>
      <c r="C151" s="292" t="s">
        <v>2</v>
      </c>
      <c r="D151" s="250">
        <v>6.5</v>
      </c>
    </row>
    <row r="152" spans="1:4" ht="12.6" customHeight="1" x14ac:dyDescent="0.2">
      <c r="A152" s="107">
        <v>94</v>
      </c>
      <c r="B152" s="276"/>
      <c r="C152" s="293"/>
      <c r="D152" s="251"/>
    </row>
    <row r="153" spans="1:4" ht="12.6" customHeight="1" x14ac:dyDescent="0.2">
      <c r="A153" s="167">
        <v>69</v>
      </c>
      <c r="B153" s="275"/>
      <c r="C153" s="284" t="s">
        <v>15</v>
      </c>
      <c r="D153" s="250">
        <v>4.8</v>
      </c>
    </row>
    <row r="154" spans="1:4" ht="12.6" customHeight="1" x14ac:dyDescent="0.2">
      <c r="A154" s="107">
        <v>95</v>
      </c>
      <c r="B154" s="276"/>
      <c r="C154" s="285"/>
      <c r="D154" s="251"/>
    </row>
    <row r="155" spans="1:4" ht="12.6" customHeight="1" x14ac:dyDescent="0.2">
      <c r="A155" s="167">
        <v>70</v>
      </c>
      <c r="B155" s="275"/>
      <c r="C155" s="292" t="s">
        <v>78</v>
      </c>
      <c r="D155" s="250">
        <v>8.9</v>
      </c>
    </row>
    <row r="156" spans="1:4" ht="12.6" customHeight="1" x14ac:dyDescent="0.2">
      <c r="A156" s="107">
        <v>96</v>
      </c>
      <c r="B156" s="276"/>
      <c r="C156" s="293"/>
      <c r="D156" s="251"/>
    </row>
    <row r="157" spans="1:4" ht="12.6" customHeight="1" x14ac:dyDescent="0.2">
      <c r="A157" s="167">
        <v>71</v>
      </c>
      <c r="B157" s="275" t="s">
        <v>515</v>
      </c>
      <c r="C157" s="326" t="s">
        <v>530</v>
      </c>
      <c r="D157" s="163">
        <v>1.2</v>
      </c>
    </row>
    <row r="158" spans="1:4" ht="25.5" customHeight="1" x14ac:dyDescent="0.25">
      <c r="A158" s="107">
        <v>97</v>
      </c>
      <c r="B158" s="276"/>
      <c r="C158" s="327"/>
      <c r="D158" s="169">
        <v>2.2999999999999998</v>
      </c>
    </row>
    <row r="159" spans="1:4" x14ac:dyDescent="0.2">
      <c r="A159" s="167">
        <v>72</v>
      </c>
      <c r="B159" s="275"/>
      <c r="C159" s="238" t="s">
        <v>3</v>
      </c>
      <c r="D159" s="165">
        <v>1.2</v>
      </c>
    </row>
    <row r="160" spans="1:4" ht="12.95" customHeight="1" x14ac:dyDescent="0.2">
      <c r="A160" s="107">
        <v>98</v>
      </c>
      <c r="B160" s="276"/>
      <c r="C160" s="239"/>
      <c r="D160" s="166">
        <v>2.2999999999999998</v>
      </c>
    </row>
    <row r="161" spans="1:4" ht="12.95" customHeight="1" x14ac:dyDescent="0.2">
      <c r="A161" s="167">
        <v>73</v>
      </c>
      <c r="B161" s="275" t="s">
        <v>517</v>
      </c>
      <c r="C161" s="326" t="s">
        <v>516</v>
      </c>
      <c r="D161" s="163">
        <v>94</v>
      </c>
    </row>
    <row r="162" spans="1:4" ht="27" customHeight="1" x14ac:dyDescent="0.25">
      <c r="A162" s="107">
        <v>99</v>
      </c>
      <c r="B162" s="276"/>
      <c r="C162" s="327"/>
      <c r="D162" s="169">
        <v>136.1</v>
      </c>
    </row>
    <row r="163" spans="1:4" ht="12.75" customHeight="1" x14ac:dyDescent="0.2">
      <c r="A163" s="167">
        <v>74</v>
      </c>
      <c r="B163" s="275"/>
      <c r="C163" s="238" t="s">
        <v>3</v>
      </c>
      <c r="D163" s="165">
        <v>94</v>
      </c>
    </row>
    <row r="164" spans="1:4" ht="12.95" customHeight="1" x14ac:dyDescent="0.2">
      <c r="A164" s="107">
        <v>100</v>
      </c>
      <c r="B164" s="276"/>
      <c r="C164" s="239"/>
      <c r="D164" s="166">
        <v>136.1</v>
      </c>
    </row>
    <row r="165" spans="1:4" ht="12.95" customHeight="1" x14ac:dyDescent="0.2">
      <c r="A165" s="167">
        <v>75</v>
      </c>
      <c r="B165" s="275" t="s">
        <v>521</v>
      </c>
      <c r="C165" s="326" t="s">
        <v>518</v>
      </c>
      <c r="D165" s="163">
        <v>0.7</v>
      </c>
    </row>
    <row r="166" spans="1:4" ht="29.25" customHeight="1" x14ac:dyDescent="0.25">
      <c r="A166" s="107">
        <v>101</v>
      </c>
      <c r="B166" s="276"/>
      <c r="C166" s="327"/>
      <c r="D166" s="169">
        <v>0.79999999999999993</v>
      </c>
    </row>
    <row r="167" spans="1:4" x14ac:dyDescent="0.2">
      <c r="A167" s="167">
        <v>76</v>
      </c>
      <c r="B167" s="275"/>
      <c r="C167" s="238" t="s">
        <v>3</v>
      </c>
      <c r="D167" s="165">
        <v>0.7</v>
      </c>
    </row>
    <row r="168" spans="1:4" ht="12.95" customHeight="1" x14ac:dyDescent="0.2">
      <c r="A168" s="107">
        <v>102</v>
      </c>
      <c r="B168" s="276"/>
      <c r="C168" s="239"/>
      <c r="D168" s="166">
        <v>0.79999999999999993</v>
      </c>
    </row>
    <row r="169" spans="1:4" ht="12.95" customHeight="1" x14ac:dyDescent="0.2">
      <c r="A169" s="167">
        <v>77</v>
      </c>
      <c r="B169" s="275" t="s">
        <v>522</v>
      </c>
      <c r="C169" s="341" t="s">
        <v>523</v>
      </c>
      <c r="D169" s="333">
        <v>0.2</v>
      </c>
    </row>
    <row r="170" spans="1:4" ht="12.75" customHeight="1" x14ac:dyDescent="0.2">
      <c r="A170" s="107">
        <v>103</v>
      </c>
      <c r="B170" s="276"/>
      <c r="C170" s="342"/>
      <c r="D170" s="334"/>
    </row>
    <row r="171" spans="1:4" ht="12" customHeight="1" x14ac:dyDescent="0.2">
      <c r="A171" s="167">
        <v>78</v>
      </c>
      <c r="B171" s="275"/>
      <c r="C171" s="238" t="s">
        <v>3</v>
      </c>
      <c r="D171" s="250">
        <v>0.2</v>
      </c>
    </row>
    <row r="172" spans="1:4" ht="12.95" customHeight="1" x14ac:dyDescent="0.2">
      <c r="A172" s="107">
        <v>104</v>
      </c>
      <c r="B172" s="276"/>
      <c r="C172" s="239"/>
      <c r="D172" s="251"/>
    </row>
    <row r="173" spans="1:4" ht="12.95" customHeight="1" x14ac:dyDescent="0.2">
      <c r="A173" s="167">
        <v>79</v>
      </c>
      <c r="B173" s="275" t="s">
        <v>528</v>
      </c>
      <c r="C173" s="341" t="s">
        <v>527</v>
      </c>
      <c r="D173" s="163">
        <v>15.6</v>
      </c>
    </row>
    <row r="174" spans="1:4" ht="29.25" customHeight="1" x14ac:dyDescent="0.25">
      <c r="A174" s="107">
        <v>105</v>
      </c>
      <c r="B174" s="276"/>
      <c r="C174" s="342"/>
      <c r="D174" s="169">
        <v>24.4</v>
      </c>
    </row>
    <row r="175" spans="1:4" ht="12.95" customHeight="1" x14ac:dyDescent="0.2">
      <c r="A175" s="167">
        <v>80</v>
      </c>
      <c r="B175" s="275"/>
      <c r="C175" s="236" t="s">
        <v>3</v>
      </c>
      <c r="D175" s="165">
        <v>15.6</v>
      </c>
    </row>
    <row r="176" spans="1:4" ht="12.95" customHeight="1" x14ac:dyDescent="0.2">
      <c r="A176" s="107">
        <v>106</v>
      </c>
      <c r="B176" s="276"/>
      <c r="C176" s="237"/>
      <c r="D176" s="166">
        <v>24.4</v>
      </c>
    </row>
    <row r="177" spans="1:4" ht="12.95" customHeight="1" x14ac:dyDescent="0.2">
      <c r="A177" s="167">
        <v>81</v>
      </c>
      <c r="B177" s="275" t="s">
        <v>650</v>
      </c>
      <c r="C177" s="341" t="s">
        <v>533</v>
      </c>
      <c r="D177" s="333">
        <v>157.30000000000001</v>
      </c>
    </row>
    <row r="178" spans="1:4" ht="12.95" customHeight="1" x14ac:dyDescent="0.2">
      <c r="A178" s="107">
        <v>107</v>
      </c>
      <c r="B178" s="276"/>
      <c r="C178" s="342"/>
      <c r="D178" s="334"/>
    </row>
    <row r="179" spans="1:4" ht="12.95" customHeight="1" x14ac:dyDescent="0.2">
      <c r="A179" s="167">
        <v>82</v>
      </c>
      <c r="B179" s="275"/>
      <c r="C179" s="236" t="s">
        <v>3</v>
      </c>
      <c r="D179" s="250">
        <v>157.30000000000001</v>
      </c>
    </row>
    <row r="180" spans="1:4" ht="12.95" customHeight="1" x14ac:dyDescent="0.2">
      <c r="A180" s="107">
        <v>108</v>
      </c>
      <c r="B180" s="276"/>
      <c r="C180" s="237"/>
      <c r="D180" s="251"/>
    </row>
    <row r="181" spans="1:4" ht="12.95" customHeight="1" x14ac:dyDescent="0.2">
      <c r="A181" s="107"/>
      <c r="B181" s="275" t="s">
        <v>537</v>
      </c>
      <c r="C181" s="341" t="s">
        <v>651</v>
      </c>
      <c r="D181" s="163">
        <v>0</v>
      </c>
    </row>
    <row r="182" spans="1:4" ht="12.95" customHeight="1" x14ac:dyDescent="0.25">
      <c r="A182" s="107">
        <v>109</v>
      </c>
      <c r="B182" s="276"/>
      <c r="C182" s="342"/>
      <c r="D182" s="169">
        <v>600.29999999999995</v>
      </c>
    </row>
    <row r="183" spans="1:4" ht="12.95" customHeight="1" x14ac:dyDescent="0.2">
      <c r="A183" s="107"/>
      <c r="B183" s="275"/>
      <c r="C183" s="238" t="s">
        <v>3</v>
      </c>
      <c r="D183" s="165">
        <v>0</v>
      </c>
    </row>
    <row r="184" spans="1:4" ht="12.95" customHeight="1" x14ac:dyDescent="0.2">
      <c r="A184" s="107">
        <v>110</v>
      </c>
      <c r="B184" s="276"/>
      <c r="C184" s="239"/>
      <c r="D184" s="166">
        <v>122</v>
      </c>
    </row>
    <row r="185" spans="1:4" ht="12.95" customHeight="1" x14ac:dyDescent="0.2">
      <c r="A185" s="107"/>
      <c r="B185" s="275"/>
      <c r="C185" s="238" t="s">
        <v>8</v>
      </c>
      <c r="D185" s="165">
        <v>0</v>
      </c>
    </row>
    <row r="186" spans="1:4" ht="12.95" customHeight="1" x14ac:dyDescent="0.2">
      <c r="A186" s="107">
        <v>111</v>
      </c>
      <c r="B186" s="276"/>
      <c r="C186" s="239"/>
      <c r="D186" s="62">
        <v>189.3</v>
      </c>
    </row>
    <row r="187" spans="1:4" ht="12.95" customHeight="1" x14ac:dyDescent="0.2">
      <c r="A187" s="107"/>
      <c r="B187" s="275"/>
      <c r="C187" s="238" t="s">
        <v>4</v>
      </c>
      <c r="D187" s="165">
        <v>0</v>
      </c>
    </row>
    <row r="188" spans="1:4" ht="12.95" customHeight="1" x14ac:dyDescent="0.2">
      <c r="A188" s="107">
        <v>112</v>
      </c>
      <c r="B188" s="276"/>
      <c r="C188" s="239"/>
      <c r="D188" s="62">
        <v>64</v>
      </c>
    </row>
    <row r="189" spans="1:4" ht="12.95" customHeight="1" x14ac:dyDescent="0.2">
      <c r="A189" s="107"/>
      <c r="B189" s="275"/>
      <c r="C189" s="238" t="s">
        <v>5</v>
      </c>
      <c r="D189" s="165">
        <v>0</v>
      </c>
    </row>
    <row r="190" spans="1:4" ht="12.95" customHeight="1" x14ac:dyDescent="0.2">
      <c r="A190" s="107">
        <v>113</v>
      </c>
      <c r="B190" s="276"/>
      <c r="C190" s="239"/>
      <c r="D190" s="62">
        <v>36</v>
      </c>
    </row>
    <row r="191" spans="1:4" ht="12.95" customHeight="1" x14ac:dyDescent="0.2">
      <c r="A191" s="107"/>
      <c r="B191" s="275"/>
      <c r="C191" s="238" t="s">
        <v>7</v>
      </c>
      <c r="D191" s="165">
        <v>0</v>
      </c>
    </row>
    <row r="192" spans="1:4" ht="12.95" customHeight="1" x14ac:dyDescent="0.2">
      <c r="A192" s="107">
        <v>114</v>
      </c>
      <c r="B192" s="276"/>
      <c r="C192" s="239"/>
      <c r="D192" s="62">
        <v>20</v>
      </c>
    </row>
    <row r="193" spans="1:4" ht="12.95" customHeight="1" x14ac:dyDescent="0.2">
      <c r="A193" s="107"/>
      <c r="B193" s="275"/>
      <c r="C193" s="238" t="s">
        <v>6</v>
      </c>
      <c r="D193" s="165">
        <v>0</v>
      </c>
    </row>
    <row r="194" spans="1:4" ht="12.95" customHeight="1" x14ac:dyDescent="0.2">
      <c r="A194" s="107">
        <v>115</v>
      </c>
      <c r="B194" s="276"/>
      <c r="C194" s="239"/>
      <c r="D194" s="62">
        <v>36</v>
      </c>
    </row>
    <row r="195" spans="1:4" ht="12.95" customHeight="1" x14ac:dyDescent="0.2">
      <c r="A195" s="107"/>
      <c r="B195" s="275"/>
      <c r="C195" s="238" t="s">
        <v>9</v>
      </c>
      <c r="D195" s="165">
        <v>0</v>
      </c>
    </row>
    <row r="196" spans="1:4" ht="12.95" customHeight="1" x14ac:dyDescent="0.2">
      <c r="A196" s="107">
        <v>116</v>
      </c>
      <c r="B196" s="276"/>
      <c r="C196" s="239"/>
      <c r="D196" s="62">
        <v>20</v>
      </c>
    </row>
    <row r="197" spans="1:4" ht="12.95" customHeight="1" x14ac:dyDescent="0.2">
      <c r="A197" s="107"/>
      <c r="B197" s="275"/>
      <c r="C197" s="238" t="s">
        <v>10</v>
      </c>
      <c r="D197" s="165">
        <v>0</v>
      </c>
    </row>
    <row r="198" spans="1:4" ht="12.95" customHeight="1" x14ac:dyDescent="0.2">
      <c r="A198" s="107">
        <v>117</v>
      </c>
      <c r="B198" s="276"/>
      <c r="C198" s="239"/>
      <c r="D198" s="62">
        <v>20</v>
      </c>
    </row>
    <row r="199" spans="1:4" ht="12.95" customHeight="1" x14ac:dyDescent="0.2">
      <c r="A199" s="107"/>
      <c r="B199" s="275"/>
      <c r="C199" s="238" t="s">
        <v>12</v>
      </c>
      <c r="D199" s="165">
        <v>0</v>
      </c>
    </row>
    <row r="200" spans="1:4" ht="12.95" customHeight="1" x14ac:dyDescent="0.2">
      <c r="A200" s="107">
        <v>118</v>
      </c>
      <c r="B200" s="276"/>
      <c r="C200" s="239"/>
      <c r="D200" s="62">
        <v>22</v>
      </c>
    </row>
    <row r="201" spans="1:4" ht="12.95" customHeight="1" x14ac:dyDescent="0.2">
      <c r="A201" s="107"/>
      <c r="B201" s="275"/>
      <c r="C201" s="238" t="s">
        <v>11</v>
      </c>
      <c r="D201" s="165">
        <v>0</v>
      </c>
    </row>
    <row r="202" spans="1:4" ht="12.95" customHeight="1" x14ac:dyDescent="0.2">
      <c r="A202" s="107">
        <v>119</v>
      </c>
      <c r="B202" s="276"/>
      <c r="C202" s="239"/>
      <c r="D202" s="62">
        <v>37</v>
      </c>
    </row>
    <row r="203" spans="1:4" ht="12.95" customHeight="1" x14ac:dyDescent="0.2">
      <c r="A203" s="107"/>
      <c r="B203" s="275"/>
      <c r="C203" s="238" t="s">
        <v>13</v>
      </c>
      <c r="D203" s="170">
        <v>0</v>
      </c>
    </row>
    <row r="204" spans="1:4" ht="12.95" customHeight="1" x14ac:dyDescent="0.2">
      <c r="A204" s="107">
        <v>120</v>
      </c>
      <c r="B204" s="276"/>
      <c r="C204" s="239"/>
      <c r="D204" s="62">
        <v>16</v>
      </c>
    </row>
    <row r="205" spans="1:4" ht="12.95" customHeight="1" x14ac:dyDescent="0.2">
      <c r="A205" s="107"/>
      <c r="B205" s="275"/>
      <c r="C205" s="238" t="s">
        <v>14</v>
      </c>
      <c r="D205" s="165">
        <v>0</v>
      </c>
    </row>
    <row r="206" spans="1:4" ht="12.95" customHeight="1" x14ac:dyDescent="0.2">
      <c r="A206" s="107">
        <v>121</v>
      </c>
      <c r="B206" s="276"/>
      <c r="C206" s="239"/>
      <c r="D206" s="62">
        <v>18</v>
      </c>
    </row>
    <row r="207" spans="1:4" ht="12.95" customHeight="1" x14ac:dyDescent="0.2">
      <c r="A207" s="167">
        <v>83</v>
      </c>
      <c r="B207" s="273" t="s">
        <v>51</v>
      </c>
      <c r="C207" s="294" t="s">
        <v>97</v>
      </c>
      <c r="D207" s="335">
        <v>269.39999999999998</v>
      </c>
    </row>
    <row r="208" spans="1:4" ht="15" customHeight="1" x14ac:dyDescent="0.2">
      <c r="A208" s="107">
        <v>122</v>
      </c>
      <c r="B208" s="274"/>
      <c r="C208" s="295"/>
      <c r="D208" s="336"/>
    </row>
    <row r="209" spans="1:4" ht="15" customHeight="1" x14ac:dyDescent="0.2">
      <c r="A209" s="167">
        <v>84</v>
      </c>
      <c r="B209" s="275" t="s">
        <v>161</v>
      </c>
      <c r="C209" s="339" t="s">
        <v>524</v>
      </c>
      <c r="D209" s="333">
        <v>237.4</v>
      </c>
    </row>
    <row r="210" spans="1:4" ht="12" customHeight="1" x14ac:dyDescent="0.2">
      <c r="A210" s="107">
        <v>123</v>
      </c>
      <c r="B210" s="276"/>
      <c r="C210" s="340"/>
      <c r="D210" s="334"/>
    </row>
    <row r="211" spans="1:4" x14ac:dyDescent="0.2">
      <c r="A211" s="167">
        <v>85</v>
      </c>
      <c r="B211" s="275"/>
      <c r="C211" s="236" t="s">
        <v>65</v>
      </c>
      <c r="D211" s="250">
        <v>237.4</v>
      </c>
    </row>
    <row r="212" spans="1:4" x14ac:dyDescent="0.2">
      <c r="A212" s="107">
        <v>124</v>
      </c>
      <c r="B212" s="276"/>
      <c r="C212" s="237"/>
      <c r="D212" s="251"/>
    </row>
    <row r="213" spans="1:4" x14ac:dyDescent="0.2">
      <c r="A213" s="167">
        <v>86</v>
      </c>
      <c r="B213" s="275" t="s">
        <v>831</v>
      </c>
      <c r="C213" s="339" t="s">
        <v>546</v>
      </c>
      <c r="D213" s="333">
        <v>32</v>
      </c>
    </row>
    <row r="214" spans="1:4" ht="12" customHeight="1" x14ac:dyDescent="0.2">
      <c r="A214" s="107">
        <v>125</v>
      </c>
      <c r="B214" s="276"/>
      <c r="C214" s="340"/>
      <c r="D214" s="334"/>
    </row>
    <row r="215" spans="1:4" x14ac:dyDescent="0.2">
      <c r="A215" s="167">
        <v>87</v>
      </c>
      <c r="B215" s="275"/>
      <c r="C215" s="238" t="s">
        <v>3</v>
      </c>
      <c r="D215" s="250">
        <v>32</v>
      </c>
    </row>
    <row r="216" spans="1:4" x14ac:dyDescent="0.2">
      <c r="A216" s="107">
        <v>126</v>
      </c>
      <c r="B216" s="276"/>
      <c r="C216" s="239"/>
      <c r="D216" s="251"/>
    </row>
    <row r="217" spans="1:4" x14ac:dyDescent="0.2">
      <c r="A217" s="167">
        <v>88</v>
      </c>
      <c r="B217" s="275"/>
      <c r="C217" s="320" t="s">
        <v>544</v>
      </c>
      <c r="D217" s="250">
        <v>32</v>
      </c>
    </row>
    <row r="218" spans="1:4" ht="12" customHeight="1" x14ac:dyDescent="0.2">
      <c r="A218" s="107">
        <v>127</v>
      </c>
      <c r="B218" s="276"/>
      <c r="C218" s="321"/>
      <c r="D218" s="251"/>
    </row>
    <row r="219" spans="1:4" x14ac:dyDescent="0.2">
      <c r="A219" s="167">
        <v>89</v>
      </c>
      <c r="B219" s="273" t="s">
        <v>52</v>
      </c>
      <c r="C219" s="294" t="s">
        <v>53</v>
      </c>
      <c r="D219" s="337">
        <v>91.300000000000011</v>
      </c>
    </row>
    <row r="220" spans="1:4" x14ac:dyDescent="0.2">
      <c r="A220" s="107">
        <v>128</v>
      </c>
      <c r="B220" s="274"/>
      <c r="C220" s="295"/>
      <c r="D220" s="338"/>
    </row>
    <row r="221" spans="1:4" x14ac:dyDescent="0.2">
      <c r="A221" s="167">
        <v>90</v>
      </c>
      <c r="B221" s="275" t="s">
        <v>201</v>
      </c>
      <c r="C221" s="339" t="s">
        <v>266</v>
      </c>
      <c r="D221" s="333">
        <v>59.7</v>
      </c>
    </row>
    <row r="222" spans="1:4" ht="12.75" customHeight="1" x14ac:dyDescent="0.2">
      <c r="A222" s="107">
        <v>129</v>
      </c>
      <c r="B222" s="276"/>
      <c r="C222" s="340"/>
      <c r="D222" s="334"/>
    </row>
    <row r="223" spans="1:4" x14ac:dyDescent="0.2">
      <c r="A223" s="167">
        <v>91</v>
      </c>
      <c r="B223" s="275"/>
      <c r="C223" s="238" t="s">
        <v>45</v>
      </c>
      <c r="D223" s="250">
        <v>59.7</v>
      </c>
    </row>
    <row r="224" spans="1:4" x14ac:dyDescent="0.2">
      <c r="A224" s="107">
        <v>130</v>
      </c>
      <c r="B224" s="276"/>
      <c r="C224" s="239"/>
      <c r="D224" s="251"/>
    </row>
    <row r="225" spans="1:4" x14ac:dyDescent="0.2">
      <c r="A225" s="167">
        <v>92</v>
      </c>
      <c r="B225" s="275" t="s">
        <v>499</v>
      </c>
      <c r="C225" s="339" t="s">
        <v>498</v>
      </c>
      <c r="D225" s="333">
        <v>31.6</v>
      </c>
    </row>
    <row r="226" spans="1:4" x14ac:dyDescent="0.2">
      <c r="A226" s="107">
        <v>131</v>
      </c>
      <c r="B226" s="276"/>
      <c r="C226" s="340"/>
      <c r="D226" s="334"/>
    </row>
    <row r="227" spans="1:4" x14ac:dyDescent="0.2">
      <c r="A227" s="167">
        <v>93</v>
      </c>
      <c r="B227" s="275"/>
      <c r="C227" s="320" t="s">
        <v>3</v>
      </c>
      <c r="D227" s="250">
        <v>31.6</v>
      </c>
    </row>
    <row r="228" spans="1:4" x14ac:dyDescent="0.2">
      <c r="A228" s="107">
        <v>132</v>
      </c>
      <c r="B228" s="276"/>
      <c r="C228" s="321"/>
      <c r="D228" s="251"/>
    </row>
    <row r="229" spans="1:4" x14ac:dyDescent="0.2">
      <c r="A229" s="167">
        <v>94</v>
      </c>
      <c r="B229" s="273" t="s">
        <v>54</v>
      </c>
      <c r="C229" s="343" t="s">
        <v>55</v>
      </c>
      <c r="D229" s="335">
        <v>2845.7</v>
      </c>
    </row>
    <row r="230" spans="1:4" x14ac:dyDescent="0.2">
      <c r="A230" s="107">
        <v>133</v>
      </c>
      <c r="B230" s="274"/>
      <c r="C230" s="344"/>
      <c r="D230" s="336"/>
    </row>
    <row r="231" spans="1:4" x14ac:dyDescent="0.2">
      <c r="A231" s="167">
        <v>95</v>
      </c>
      <c r="B231" s="275" t="s">
        <v>500</v>
      </c>
      <c r="C231" s="341" t="s">
        <v>501</v>
      </c>
      <c r="D231" s="333">
        <v>2845.7</v>
      </c>
    </row>
    <row r="232" spans="1:4" ht="13.5" customHeight="1" x14ac:dyDescent="0.2">
      <c r="A232" s="107">
        <v>134</v>
      </c>
      <c r="B232" s="276"/>
      <c r="C232" s="342"/>
      <c r="D232" s="334"/>
    </row>
    <row r="233" spans="1:4" x14ac:dyDescent="0.2">
      <c r="A233" s="167">
        <v>96</v>
      </c>
      <c r="B233" s="275"/>
      <c r="C233" s="238" t="s">
        <v>3</v>
      </c>
      <c r="D233" s="250">
        <v>2845.7</v>
      </c>
    </row>
    <row r="234" spans="1:4" x14ac:dyDescent="0.2">
      <c r="A234" s="107">
        <v>135</v>
      </c>
      <c r="B234" s="276"/>
      <c r="C234" s="239"/>
      <c r="D234" s="251"/>
    </row>
    <row r="235" spans="1:4" x14ac:dyDescent="0.2">
      <c r="A235" s="167">
        <v>97</v>
      </c>
      <c r="B235" s="273" t="s">
        <v>56</v>
      </c>
      <c r="C235" s="294" t="s">
        <v>57</v>
      </c>
      <c r="D235" s="335">
        <v>30.2</v>
      </c>
    </row>
    <row r="236" spans="1:4" x14ac:dyDescent="0.2">
      <c r="A236" s="107">
        <v>136</v>
      </c>
      <c r="B236" s="274"/>
      <c r="C236" s="295"/>
      <c r="D236" s="336"/>
    </row>
    <row r="237" spans="1:4" x14ac:dyDescent="0.2">
      <c r="A237" s="167">
        <v>98</v>
      </c>
      <c r="B237" s="275" t="s">
        <v>202</v>
      </c>
      <c r="C237" s="341" t="s">
        <v>208</v>
      </c>
      <c r="D237" s="333">
        <v>14.1</v>
      </c>
    </row>
    <row r="238" spans="1:4" ht="13.5" customHeight="1" x14ac:dyDescent="0.2">
      <c r="A238" s="107">
        <v>137</v>
      </c>
      <c r="B238" s="276"/>
      <c r="C238" s="342"/>
      <c r="D238" s="334"/>
    </row>
    <row r="239" spans="1:4" x14ac:dyDescent="0.2">
      <c r="A239" s="167">
        <v>99</v>
      </c>
      <c r="B239" s="275"/>
      <c r="C239" s="236" t="s">
        <v>3</v>
      </c>
      <c r="D239" s="250">
        <v>14.1</v>
      </c>
    </row>
    <row r="240" spans="1:4" x14ac:dyDescent="0.2">
      <c r="A240" s="107">
        <v>138</v>
      </c>
      <c r="B240" s="276"/>
      <c r="C240" s="237"/>
      <c r="D240" s="251"/>
    </row>
    <row r="241" spans="1:4" x14ac:dyDescent="0.2">
      <c r="A241" s="167">
        <v>100</v>
      </c>
      <c r="B241" s="275" t="s">
        <v>520</v>
      </c>
      <c r="C241" s="341" t="s">
        <v>519</v>
      </c>
      <c r="D241" s="333">
        <v>2.1</v>
      </c>
    </row>
    <row r="242" spans="1:4" ht="12" customHeight="1" x14ac:dyDescent="0.2">
      <c r="A242" s="107">
        <v>139</v>
      </c>
      <c r="B242" s="276"/>
      <c r="C242" s="342"/>
      <c r="D242" s="334"/>
    </row>
    <row r="243" spans="1:4" x14ac:dyDescent="0.2">
      <c r="A243" s="167">
        <v>101</v>
      </c>
      <c r="B243" s="275"/>
      <c r="C243" s="236" t="s">
        <v>3</v>
      </c>
      <c r="D243" s="250">
        <v>2.1</v>
      </c>
    </row>
    <row r="244" spans="1:4" x14ac:dyDescent="0.2">
      <c r="A244" s="107">
        <v>140</v>
      </c>
      <c r="B244" s="276"/>
      <c r="C244" s="237"/>
      <c r="D244" s="251"/>
    </row>
    <row r="245" spans="1:4" x14ac:dyDescent="0.2">
      <c r="A245" s="167">
        <v>102</v>
      </c>
      <c r="B245" s="275" t="s">
        <v>534</v>
      </c>
      <c r="C245" s="341" t="s">
        <v>538</v>
      </c>
      <c r="D245" s="333">
        <v>14</v>
      </c>
    </row>
    <row r="246" spans="1:4" ht="12.75" customHeight="1" x14ac:dyDescent="0.2">
      <c r="A246" s="107">
        <v>141</v>
      </c>
      <c r="B246" s="276"/>
      <c r="C246" s="342"/>
      <c r="D246" s="334"/>
    </row>
    <row r="247" spans="1:4" x14ac:dyDescent="0.2">
      <c r="A247" s="167">
        <v>103</v>
      </c>
      <c r="B247" s="275"/>
      <c r="C247" s="236" t="s">
        <v>3</v>
      </c>
      <c r="D247" s="250">
        <v>14</v>
      </c>
    </row>
    <row r="248" spans="1:4" x14ac:dyDescent="0.2">
      <c r="A248" s="107">
        <v>142</v>
      </c>
      <c r="B248" s="276"/>
      <c r="C248" s="237"/>
      <c r="D248" s="251"/>
    </row>
    <row r="249" spans="1:4" x14ac:dyDescent="0.2">
      <c r="A249" s="167">
        <v>104</v>
      </c>
      <c r="B249" s="273" t="s">
        <v>26</v>
      </c>
      <c r="C249" s="294" t="s">
        <v>27</v>
      </c>
      <c r="D249" s="335">
        <v>458.5</v>
      </c>
    </row>
    <row r="250" spans="1:4" x14ac:dyDescent="0.2">
      <c r="A250" s="107">
        <v>143</v>
      </c>
      <c r="B250" s="274"/>
      <c r="C250" s="295"/>
      <c r="D250" s="336"/>
    </row>
    <row r="251" spans="1:4" x14ac:dyDescent="0.2">
      <c r="A251" s="167">
        <v>105</v>
      </c>
      <c r="B251" s="275" t="s">
        <v>128</v>
      </c>
      <c r="C251" s="341" t="s">
        <v>355</v>
      </c>
      <c r="D251" s="333">
        <v>158.5</v>
      </c>
    </row>
    <row r="252" spans="1:4" ht="13.5" customHeight="1" x14ac:dyDescent="0.2">
      <c r="A252" s="107">
        <v>144</v>
      </c>
      <c r="B252" s="276"/>
      <c r="C252" s="342"/>
      <c r="D252" s="334"/>
    </row>
    <row r="253" spans="1:4" x14ac:dyDescent="0.2">
      <c r="A253" s="167">
        <v>106</v>
      </c>
      <c r="B253" s="275"/>
      <c r="C253" s="236" t="s">
        <v>3</v>
      </c>
      <c r="D253" s="250">
        <v>158.5</v>
      </c>
    </row>
    <row r="254" spans="1:4" x14ac:dyDescent="0.2">
      <c r="A254" s="107">
        <v>145</v>
      </c>
      <c r="B254" s="276"/>
      <c r="C254" s="237"/>
      <c r="D254" s="251"/>
    </row>
    <row r="255" spans="1:4" x14ac:dyDescent="0.2">
      <c r="A255" s="167">
        <v>107</v>
      </c>
      <c r="B255" s="275" t="s">
        <v>130</v>
      </c>
      <c r="C255" s="341" t="s">
        <v>212</v>
      </c>
      <c r="D255" s="333">
        <v>300</v>
      </c>
    </row>
    <row r="256" spans="1:4" ht="16.5" customHeight="1" x14ac:dyDescent="0.2">
      <c r="A256" s="107">
        <v>146</v>
      </c>
      <c r="B256" s="276"/>
      <c r="C256" s="342"/>
      <c r="D256" s="334"/>
    </row>
    <row r="257" spans="1:4" x14ac:dyDescent="0.2">
      <c r="A257" s="167">
        <v>108</v>
      </c>
      <c r="B257" s="275"/>
      <c r="C257" s="236" t="s">
        <v>3</v>
      </c>
      <c r="D257" s="250">
        <v>300</v>
      </c>
    </row>
    <row r="258" spans="1:4" x14ac:dyDescent="0.2">
      <c r="A258" s="107">
        <v>147</v>
      </c>
      <c r="B258" s="276"/>
      <c r="C258" s="237"/>
      <c r="D258" s="251"/>
    </row>
    <row r="259" spans="1:4" x14ac:dyDescent="0.2">
      <c r="A259" s="167">
        <v>109</v>
      </c>
      <c r="B259" s="273" t="s">
        <v>58</v>
      </c>
      <c r="C259" s="294" t="s">
        <v>59</v>
      </c>
      <c r="D259" s="335">
        <v>150</v>
      </c>
    </row>
    <row r="260" spans="1:4" x14ac:dyDescent="0.2">
      <c r="A260" s="107">
        <v>148</v>
      </c>
      <c r="B260" s="274"/>
      <c r="C260" s="295"/>
      <c r="D260" s="336"/>
    </row>
    <row r="261" spans="1:4" x14ac:dyDescent="0.2">
      <c r="A261" s="167">
        <v>110</v>
      </c>
      <c r="B261" s="275" t="s">
        <v>832</v>
      </c>
      <c r="C261" s="341" t="s">
        <v>539</v>
      </c>
      <c r="D261" s="333">
        <v>150</v>
      </c>
    </row>
    <row r="262" spans="1:4" ht="12.75" customHeight="1" x14ac:dyDescent="0.2">
      <c r="A262" s="107">
        <v>149</v>
      </c>
      <c r="B262" s="276"/>
      <c r="C262" s="342"/>
      <c r="D262" s="334"/>
    </row>
    <row r="263" spans="1:4" x14ac:dyDescent="0.2">
      <c r="A263" s="167">
        <v>111</v>
      </c>
      <c r="B263" s="273"/>
      <c r="C263" s="236" t="s">
        <v>3</v>
      </c>
      <c r="D263" s="250">
        <v>150</v>
      </c>
    </row>
    <row r="264" spans="1:4" x14ac:dyDescent="0.2">
      <c r="A264" s="107">
        <v>150</v>
      </c>
      <c r="B264" s="274"/>
      <c r="C264" s="237"/>
      <c r="D264" s="251"/>
    </row>
    <row r="265" spans="1:4" ht="12.75" customHeight="1" x14ac:dyDescent="0.2">
      <c r="A265" s="167">
        <v>112</v>
      </c>
      <c r="B265" s="273" t="s">
        <v>23</v>
      </c>
      <c r="C265" s="294" t="s">
        <v>24</v>
      </c>
      <c r="D265" s="44">
        <v>16.399999999999999</v>
      </c>
    </row>
    <row r="266" spans="1:4" x14ac:dyDescent="0.2">
      <c r="A266" s="107">
        <v>151</v>
      </c>
      <c r="B266" s="274"/>
      <c r="C266" s="295"/>
      <c r="D266" s="46">
        <v>17.399999999999999</v>
      </c>
    </row>
    <row r="267" spans="1:4" ht="12.75" customHeight="1" x14ac:dyDescent="0.2">
      <c r="A267" s="167">
        <v>113</v>
      </c>
      <c r="B267" s="275" t="s">
        <v>28</v>
      </c>
      <c r="C267" s="339" t="s">
        <v>512</v>
      </c>
      <c r="D267" s="171">
        <v>16.399999999999999</v>
      </c>
    </row>
    <row r="268" spans="1:4" ht="26.25" customHeight="1" x14ac:dyDescent="0.2">
      <c r="A268" s="107">
        <v>152</v>
      </c>
      <c r="B268" s="276"/>
      <c r="C268" s="340"/>
      <c r="D268" s="131">
        <v>17.399999999999999</v>
      </c>
    </row>
    <row r="269" spans="1:4" x14ac:dyDescent="0.2">
      <c r="A269" s="167">
        <v>114</v>
      </c>
      <c r="B269" s="273"/>
      <c r="C269" s="320" t="s">
        <v>3</v>
      </c>
      <c r="D269" s="96">
        <v>16.399999999999999</v>
      </c>
    </row>
    <row r="270" spans="1:4" x14ac:dyDescent="0.2">
      <c r="A270" s="107">
        <v>153</v>
      </c>
      <c r="B270" s="274"/>
      <c r="C270" s="321"/>
      <c r="D270" s="62">
        <v>17.399999999999999</v>
      </c>
    </row>
    <row r="271" spans="1:4" x14ac:dyDescent="0.2">
      <c r="A271" s="167">
        <v>115</v>
      </c>
      <c r="B271" s="273"/>
      <c r="C271" s="265" t="s">
        <v>20</v>
      </c>
      <c r="D271" s="44">
        <v>5374.8</v>
      </c>
    </row>
    <row r="272" spans="1:4" x14ac:dyDescent="0.2">
      <c r="A272" s="107">
        <v>154</v>
      </c>
      <c r="B272" s="274"/>
      <c r="C272" s="266"/>
      <c r="D272" s="46">
        <v>6067.4999999999991</v>
      </c>
    </row>
    <row r="273" spans="3:4" x14ac:dyDescent="0.2">
      <c r="C273" s="140" t="s">
        <v>66</v>
      </c>
      <c r="D273" s="109"/>
    </row>
    <row r="274" spans="3:4" x14ac:dyDescent="0.2">
      <c r="C274" s="172"/>
      <c r="D274" s="109"/>
    </row>
    <row r="275" spans="3:4" x14ac:dyDescent="0.2">
      <c r="C275" s="172"/>
      <c r="D275" s="120"/>
    </row>
    <row r="276" spans="3:4" x14ac:dyDescent="0.2">
      <c r="D276" s="120"/>
    </row>
    <row r="277" spans="3:4" x14ac:dyDescent="0.2">
      <c r="C277" s="173"/>
      <c r="D277" s="120"/>
    </row>
    <row r="278" spans="3:4" x14ac:dyDescent="0.2">
      <c r="C278" s="174"/>
      <c r="D278" s="120"/>
    </row>
    <row r="279" spans="3:4" x14ac:dyDescent="0.2">
      <c r="C279" s="175"/>
      <c r="D279" s="109"/>
    </row>
    <row r="280" spans="3:4" x14ac:dyDescent="0.2">
      <c r="C280" s="173"/>
    </row>
    <row r="281" spans="3:4" x14ac:dyDescent="0.2">
      <c r="C281" s="176"/>
      <c r="D281" s="120"/>
    </row>
    <row r="285" spans="3:4" x14ac:dyDescent="0.2">
      <c r="D285" s="120"/>
    </row>
    <row r="286" spans="3:4" x14ac:dyDescent="0.2">
      <c r="D286" s="120"/>
    </row>
    <row r="288" spans="3:4" x14ac:dyDescent="0.2">
      <c r="D288" s="120"/>
    </row>
    <row r="298" ht="13.5" customHeight="1" x14ac:dyDescent="0.2"/>
  </sheetData>
  <mergeCells count="284">
    <mergeCell ref="C1:D1"/>
    <mergeCell ref="C2:D2"/>
    <mergeCell ref="C10:C11"/>
    <mergeCell ref="B10:B11"/>
    <mergeCell ref="A10:A11"/>
    <mergeCell ref="C53:C54"/>
    <mergeCell ref="B53:B54"/>
    <mergeCell ref="B55:B56"/>
    <mergeCell ref="B57:B58"/>
    <mergeCell ref="C55:C56"/>
    <mergeCell ref="C57:C58"/>
    <mergeCell ref="C59:C60"/>
    <mergeCell ref="A5:D5"/>
    <mergeCell ref="B71:B72"/>
    <mergeCell ref="B73:B74"/>
    <mergeCell ref="B75:B76"/>
    <mergeCell ref="B77:B78"/>
    <mergeCell ref="C61:C62"/>
    <mergeCell ref="C63:C64"/>
    <mergeCell ref="C65:C66"/>
    <mergeCell ref="C67:C68"/>
    <mergeCell ref="C69:C70"/>
    <mergeCell ref="B61:B62"/>
    <mergeCell ref="B63:B64"/>
    <mergeCell ref="B65:B66"/>
    <mergeCell ref="B67:B68"/>
    <mergeCell ref="B69:B70"/>
    <mergeCell ref="C71:C72"/>
    <mergeCell ref="C73:C74"/>
    <mergeCell ref="C75:C76"/>
    <mergeCell ref="C77:C78"/>
    <mergeCell ref="B91:B92"/>
    <mergeCell ref="B93:B94"/>
    <mergeCell ref="B95:B96"/>
    <mergeCell ref="B59:B60"/>
    <mergeCell ref="B97:B98"/>
    <mergeCell ref="B99:B100"/>
    <mergeCell ref="B81:B82"/>
    <mergeCell ref="B83:B84"/>
    <mergeCell ref="B85:B86"/>
    <mergeCell ref="B87:B88"/>
    <mergeCell ref="B89:B90"/>
    <mergeCell ref="B79:B80"/>
    <mergeCell ref="C79:C80"/>
    <mergeCell ref="C91:C92"/>
    <mergeCell ref="C93:C94"/>
    <mergeCell ref="C95:C96"/>
    <mergeCell ref="C97:C98"/>
    <mergeCell ref="C99:C100"/>
    <mergeCell ref="C81:C82"/>
    <mergeCell ref="C83:C84"/>
    <mergeCell ref="C85:C86"/>
    <mergeCell ref="C87:C88"/>
    <mergeCell ref="C89:C90"/>
    <mergeCell ref="B109:B110"/>
    <mergeCell ref="B111:B112"/>
    <mergeCell ref="B113:B114"/>
    <mergeCell ref="B115:B116"/>
    <mergeCell ref="B117:B118"/>
    <mergeCell ref="C101:C102"/>
    <mergeCell ref="B101:B102"/>
    <mergeCell ref="B103:B104"/>
    <mergeCell ref="B105:B106"/>
    <mergeCell ref="B107:B108"/>
    <mergeCell ref="C103:C104"/>
    <mergeCell ref="C105:C106"/>
    <mergeCell ref="C107:C108"/>
    <mergeCell ref="C109:C110"/>
    <mergeCell ref="B133:B134"/>
    <mergeCell ref="C111:C112"/>
    <mergeCell ref="C113:C114"/>
    <mergeCell ref="C115:C116"/>
    <mergeCell ref="C117:C118"/>
    <mergeCell ref="C119:C120"/>
    <mergeCell ref="B129:B130"/>
    <mergeCell ref="B131:B132"/>
    <mergeCell ref="C131:C132"/>
    <mergeCell ref="C129:C130"/>
    <mergeCell ref="C127:C128"/>
    <mergeCell ref="B119:B120"/>
    <mergeCell ref="B121:B122"/>
    <mergeCell ref="B123:B124"/>
    <mergeCell ref="B125:B126"/>
    <mergeCell ref="B127:B128"/>
    <mergeCell ref="D103:D104"/>
    <mergeCell ref="D105:D106"/>
    <mergeCell ref="D107:D108"/>
    <mergeCell ref="D109:D110"/>
    <mergeCell ref="C121:C122"/>
    <mergeCell ref="C123:C124"/>
    <mergeCell ref="C125:C126"/>
    <mergeCell ref="C133:C134"/>
    <mergeCell ref="D121:D122"/>
    <mergeCell ref="D123:D124"/>
    <mergeCell ref="D125:D126"/>
    <mergeCell ref="D127:D128"/>
    <mergeCell ref="D129:D130"/>
    <mergeCell ref="D111:D112"/>
    <mergeCell ref="D113:D114"/>
    <mergeCell ref="D115:D116"/>
    <mergeCell ref="D117:D118"/>
    <mergeCell ref="D119:D120"/>
    <mergeCell ref="B265:B266"/>
    <mergeCell ref="B267:B268"/>
    <mergeCell ref="B269:B270"/>
    <mergeCell ref="B271:B272"/>
    <mergeCell ref="C265:C266"/>
    <mergeCell ref="C267:C268"/>
    <mergeCell ref="C269:C270"/>
    <mergeCell ref="C271:C272"/>
    <mergeCell ref="C259:C260"/>
    <mergeCell ref="C261:C262"/>
    <mergeCell ref="C263:C264"/>
    <mergeCell ref="B259:B260"/>
    <mergeCell ref="B261:B262"/>
    <mergeCell ref="B263:B264"/>
    <mergeCell ref="C243:C244"/>
    <mergeCell ref="C255:C256"/>
    <mergeCell ref="B257:B258"/>
    <mergeCell ref="B255:B256"/>
    <mergeCell ref="B253:B254"/>
    <mergeCell ref="B251:B252"/>
    <mergeCell ref="C245:C246"/>
    <mergeCell ref="C247:C248"/>
    <mergeCell ref="C249:C250"/>
    <mergeCell ref="C251:C252"/>
    <mergeCell ref="C253:C254"/>
    <mergeCell ref="C257:C258"/>
    <mergeCell ref="B239:B240"/>
    <mergeCell ref="B237:B238"/>
    <mergeCell ref="B235:B236"/>
    <mergeCell ref="B233:B234"/>
    <mergeCell ref="B231:B232"/>
    <mergeCell ref="B249:B250"/>
    <mergeCell ref="B247:B248"/>
    <mergeCell ref="B245:B246"/>
    <mergeCell ref="B243:B244"/>
    <mergeCell ref="B241:B242"/>
    <mergeCell ref="B225:B226"/>
    <mergeCell ref="B223:B224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C207:C208"/>
    <mergeCell ref="C209:C210"/>
    <mergeCell ref="C211:C212"/>
    <mergeCell ref="C213:C214"/>
    <mergeCell ref="C233:C234"/>
    <mergeCell ref="C235:C236"/>
    <mergeCell ref="C237:C238"/>
    <mergeCell ref="C239:C240"/>
    <mergeCell ref="C241:C242"/>
    <mergeCell ref="C219:C220"/>
    <mergeCell ref="C221:C222"/>
    <mergeCell ref="C223:C224"/>
    <mergeCell ref="C231:C232"/>
    <mergeCell ref="B229:B230"/>
    <mergeCell ref="B227:B228"/>
    <mergeCell ref="C227:C228"/>
    <mergeCell ref="C229:C230"/>
    <mergeCell ref="C191:C192"/>
    <mergeCell ref="C193:C194"/>
    <mergeCell ref="C225:C226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C181:C182"/>
    <mergeCell ref="C183:C184"/>
    <mergeCell ref="C215:C216"/>
    <mergeCell ref="C217:C218"/>
    <mergeCell ref="C205:C206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C179:C180"/>
    <mergeCell ref="C177:C178"/>
    <mergeCell ref="C175:C176"/>
    <mergeCell ref="C173:C174"/>
    <mergeCell ref="C171:C172"/>
    <mergeCell ref="C195:C196"/>
    <mergeCell ref="C197:C198"/>
    <mergeCell ref="C199:C200"/>
    <mergeCell ref="C201:C202"/>
    <mergeCell ref="C203:C204"/>
    <mergeCell ref="C185:C186"/>
    <mergeCell ref="C187:C188"/>
    <mergeCell ref="C189:C190"/>
    <mergeCell ref="B159:B160"/>
    <mergeCell ref="B157:B158"/>
    <mergeCell ref="B147:B148"/>
    <mergeCell ref="B149:B150"/>
    <mergeCell ref="B151:B152"/>
    <mergeCell ref="B153:B154"/>
    <mergeCell ref="B155:B156"/>
    <mergeCell ref="C159:C160"/>
    <mergeCell ref="C157:C158"/>
    <mergeCell ref="C155:C156"/>
    <mergeCell ref="C153:C154"/>
    <mergeCell ref="C151:C152"/>
    <mergeCell ref="B145:B146"/>
    <mergeCell ref="C135:C136"/>
    <mergeCell ref="C137:C138"/>
    <mergeCell ref="C139:C140"/>
    <mergeCell ref="C141:C142"/>
    <mergeCell ref="C143:C144"/>
    <mergeCell ref="C145:C146"/>
    <mergeCell ref="B135:B136"/>
    <mergeCell ref="B137:B138"/>
    <mergeCell ref="B139:B140"/>
    <mergeCell ref="B141:B142"/>
    <mergeCell ref="B143:B144"/>
    <mergeCell ref="D151:D152"/>
    <mergeCell ref="D153:D154"/>
    <mergeCell ref="D155:D156"/>
    <mergeCell ref="D169:D170"/>
    <mergeCell ref="D171:D172"/>
    <mergeCell ref="C147:C148"/>
    <mergeCell ref="C149:C150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C169:C170"/>
    <mergeCell ref="C167:C168"/>
    <mergeCell ref="C165:C166"/>
    <mergeCell ref="C163:C164"/>
    <mergeCell ref="C161:C162"/>
    <mergeCell ref="D213:D214"/>
    <mergeCell ref="D215:D216"/>
    <mergeCell ref="D217:D218"/>
    <mergeCell ref="D219:D220"/>
    <mergeCell ref="D221:D222"/>
    <mergeCell ref="D177:D178"/>
    <mergeCell ref="D179:D180"/>
    <mergeCell ref="D207:D208"/>
    <mergeCell ref="D209:D210"/>
    <mergeCell ref="D211:D212"/>
    <mergeCell ref="D233:D234"/>
    <mergeCell ref="D235:D236"/>
    <mergeCell ref="D237:D238"/>
    <mergeCell ref="D239:D240"/>
    <mergeCell ref="D241:D242"/>
    <mergeCell ref="D223:D224"/>
    <mergeCell ref="D225:D226"/>
    <mergeCell ref="D227:D228"/>
    <mergeCell ref="D229:D230"/>
    <mergeCell ref="D231:D232"/>
    <mergeCell ref="D263:D264"/>
    <mergeCell ref="D253:D254"/>
    <mergeCell ref="D255:D256"/>
    <mergeCell ref="D257:D258"/>
    <mergeCell ref="D259:D260"/>
    <mergeCell ref="D261:D262"/>
    <mergeCell ref="D243:D244"/>
    <mergeCell ref="D245:D246"/>
    <mergeCell ref="D247:D248"/>
    <mergeCell ref="D249:D250"/>
    <mergeCell ref="D251:D252"/>
  </mergeCells>
  <pageMargins left="0.70866141732283472" right="0" top="0.74803149606299213" bottom="0.5905511811023622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3794-2E2A-466F-9853-B1C217B835E9}">
  <dimension ref="A1:G62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50" customWidth="1"/>
    <col min="2" max="2" width="7.42578125" style="52" customWidth="1"/>
    <col min="3" max="3" width="70" style="140" customWidth="1"/>
    <col min="4" max="4" width="9.7109375" style="50" customWidth="1"/>
    <col min="5" max="16384" width="9.140625" style="2"/>
  </cols>
  <sheetData>
    <row r="1" spans="1:7" ht="15.75" x14ac:dyDescent="0.25">
      <c r="C1" s="256" t="s">
        <v>599</v>
      </c>
      <c r="D1" s="256"/>
    </row>
    <row r="2" spans="1:7" ht="15.75" x14ac:dyDescent="0.25">
      <c r="C2" s="256" t="s">
        <v>801</v>
      </c>
      <c r="D2" s="256"/>
    </row>
    <row r="3" spans="1:7" ht="15.75" x14ac:dyDescent="0.25">
      <c r="C3" s="3"/>
      <c r="D3" s="53" t="s">
        <v>600</v>
      </c>
    </row>
    <row r="4" spans="1:7" ht="15.75" x14ac:dyDescent="0.2">
      <c r="D4" s="53"/>
    </row>
    <row r="5" spans="1:7" ht="31.5" customHeight="1" x14ac:dyDescent="0.2">
      <c r="A5" s="258" t="s">
        <v>601</v>
      </c>
      <c r="B5" s="258"/>
      <c r="C5" s="258"/>
      <c r="D5" s="258"/>
    </row>
    <row r="6" spans="1:7" x14ac:dyDescent="0.2">
      <c r="A6" s="26"/>
      <c r="B6" s="26"/>
      <c r="C6" s="26"/>
      <c r="D6" s="26"/>
    </row>
    <row r="7" spans="1:7" x14ac:dyDescent="0.2">
      <c r="A7" s="177"/>
      <c r="B7" s="143"/>
      <c r="C7" s="144"/>
      <c r="D7" s="55" t="s">
        <v>71</v>
      </c>
    </row>
    <row r="8" spans="1:7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  <c r="G8" s="48"/>
    </row>
    <row r="9" spans="1:7" s="48" customFormat="1" ht="12.75" customHeight="1" x14ac:dyDescent="0.2">
      <c r="A9" s="57">
        <v>1</v>
      </c>
      <c r="B9" s="58" t="s">
        <v>18</v>
      </c>
      <c r="C9" s="28">
        <v>3</v>
      </c>
      <c r="D9" s="28">
        <v>4</v>
      </c>
    </row>
    <row r="10" spans="1:7" s="48" customFormat="1" x14ac:dyDescent="0.2">
      <c r="A10" s="63">
        <v>1</v>
      </c>
      <c r="B10" s="58" t="s">
        <v>47</v>
      </c>
      <c r="C10" s="128" t="s">
        <v>48</v>
      </c>
      <c r="D10" s="61">
        <v>315</v>
      </c>
    </row>
    <row r="11" spans="1:7" s="48" customFormat="1" ht="12.75" customHeight="1" x14ac:dyDescent="0.2">
      <c r="A11" s="63">
        <v>2</v>
      </c>
      <c r="B11" s="56"/>
      <c r="C11" s="68" t="s">
        <v>92</v>
      </c>
      <c r="D11" s="33">
        <v>315</v>
      </c>
    </row>
    <row r="12" spans="1:7" s="48" customFormat="1" x14ac:dyDescent="0.2">
      <c r="A12" s="63" t="s">
        <v>579</v>
      </c>
      <c r="B12" s="56"/>
      <c r="C12" s="136" t="s">
        <v>584</v>
      </c>
      <c r="D12" s="73">
        <v>315</v>
      </c>
    </row>
    <row r="13" spans="1:7" s="48" customFormat="1" x14ac:dyDescent="0.2">
      <c r="A13" s="271">
        <v>3</v>
      </c>
      <c r="B13" s="273" t="s">
        <v>49</v>
      </c>
      <c r="C13" s="294" t="s">
        <v>50</v>
      </c>
      <c r="D13" s="45">
        <v>3.5</v>
      </c>
    </row>
    <row r="14" spans="1:7" s="48" customFormat="1" x14ac:dyDescent="0.2">
      <c r="A14" s="272"/>
      <c r="B14" s="274"/>
      <c r="C14" s="295"/>
      <c r="D14" s="61">
        <v>109.6</v>
      </c>
    </row>
    <row r="15" spans="1:7" s="48" customFormat="1" x14ac:dyDescent="0.2">
      <c r="A15" s="60"/>
      <c r="B15" s="273"/>
      <c r="C15" s="238" t="s">
        <v>90</v>
      </c>
      <c r="D15" s="40">
        <v>0</v>
      </c>
    </row>
    <row r="16" spans="1:7" s="48" customFormat="1" x14ac:dyDescent="0.2">
      <c r="A16" s="107">
        <v>4</v>
      </c>
      <c r="B16" s="274"/>
      <c r="C16" s="239"/>
      <c r="D16" s="35">
        <v>44.199999999999996</v>
      </c>
    </row>
    <row r="17" spans="1:4" s="48" customFormat="1" ht="12.75" customHeight="1" x14ac:dyDescent="0.2">
      <c r="A17" s="107"/>
      <c r="B17" s="273"/>
      <c r="C17" s="284" t="s">
        <v>834</v>
      </c>
      <c r="D17" s="40">
        <v>0</v>
      </c>
    </row>
    <row r="18" spans="1:4" s="48" customFormat="1" x14ac:dyDescent="0.2">
      <c r="A18" s="107" t="s">
        <v>589</v>
      </c>
      <c r="B18" s="274"/>
      <c r="C18" s="285"/>
      <c r="D18" s="35">
        <v>2.8</v>
      </c>
    </row>
    <row r="19" spans="1:4" s="48" customFormat="1" ht="18" customHeight="1" x14ac:dyDescent="0.2">
      <c r="A19" s="107"/>
      <c r="B19" s="273"/>
      <c r="C19" s="320" t="s">
        <v>653</v>
      </c>
      <c r="D19" s="40">
        <v>0</v>
      </c>
    </row>
    <row r="20" spans="1:4" s="48" customFormat="1" ht="21" customHeight="1" x14ac:dyDescent="0.2">
      <c r="A20" s="107" t="s">
        <v>652</v>
      </c>
      <c r="B20" s="274"/>
      <c r="C20" s="321"/>
      <c r="D20" s="35">
        <v>41.4</v>
      </c>
    </row>
    <row r="21" spans="1:4" s="48" customFormat="1" x14ac:dyDescent="0.2">
      <c r="A21" s="178">
        <v>4</v>
      </c>
      <c r="B21" s="273"/>
      <c r="C21" s="238" t="s">
        <v>92</v>
      </c>
      <c r="D21" s="40">
        <v>3.5</v>
      </c>
    </row>
    <row r="22" spans="1:4" s="48" customFormat="1" x14ac:dyDescent="0.2">
      <c r="A22" s="107">
        <v>5</v>
      </c>
      <c r="B22" s="274"/>
      <c r="C22" s="239"/>
      <c r="D22" s="89">
        <v>65.400000000000006</v>
      </c>
    </row>
    <row r="23" spans="1:4" s="48" customFormat="1" x14ac:dyDescent="0.2">
      <c r="A23" s="178" t="s">
        <v>589</v>
      </c>
      <c r="B23" s="273"/>
      <c r="C23" s="320" t="s">
        <v>590</v>
      </c>
      <c r="D23" s="316">
        <v>3.5</v>
      </c>
    </row>
    <row r="24" spans="1:4" s="48" customFormat="1" x14ac:dyDescent="0.2">
      <c r="A24" s="107" t="s">
        <v>636</v>
      </c>
      <c r="B24" s="274"/>
      <c r="C24" s="321"/>
      <c r="D24" s="317"/>
    </row>
    <row r="25" spans="1:4" s="48" customFormat="1" ht="12.75" customHeight="1" x14ac:dyDescent="0.2">
      <c r="A25" s="107"/>
      <c r="B25" s="273"/>
      <c r="C25" s="320" t="s">
        <v>833</v>
      </c>
      <c r="D25" s="40">
        <v>0</v>
      </c>
    </row>
    <row r="26" spans="1:4" s="48" customFormat="1" x14ac:dyDescent="0.2">
      <c r="A26" s="107" t="s">
        <v>637</v>
      </c>
      <c r="B26" s="274"/>
      <c r="C26" s="321"/>
      <c r="D26" s="89">
        <v>61.9</v>
      </c>
    </row>
    <row r="27" spans="1:4" s="48" customFormat="1" x14ac:dyDescent="0.2">
      <c r="A27" s="107"/>
      <c r="B27" s="273" t="s">
        <v>21</v>
      </c>
      <c r="C27" s="294" t="s">
        <v>22</v>
      </c>
      <c r="D27" s="45">
        <v>0</v>
      </c>
    </row>
    <row r="28" spans="1:4" s="48" customFormat="1" x14ac:dyDescent="0.2">
      <c r="A28" s="107">
        <v>6</v>
      </c>
      <c r="B28" s="274"/>
      <c r="C28" s="295"/>
      <c r="D28" s="179">
        <v>31.4</v>
      </c>
    </row>
    <row r="29" spans="1:4" s="48" customFormat="1" x14ac:dyDescent="0.2">
      <c r="A29" s="107"/>
      <c r="B29" s="273"/>
      <c r="C29" s="236" t="s">
        <v>1</v>
      </c>
      <c r="D29" s="40">
        <v>0</v>
      </c>
    </row>
    <row r="30" spans="1:4" s="48" customFormat="1" x14ac:dyDescent="0.2">
      <c r="A30" s="122" t="s">
        <v>594</v>
      </c>
      <c r="B30" s="274"/>
      <c r="C30" s="237"/>
      <c r="D30" s="89">
        <v>31.4</v>
      </c>
    </row>
    <row r="31" spans="1:4" s="48" customFormat="1" x14ac:dyDescent="0.2">
      <c r="A31" s="122"/>
      <c r="B31" s="273"/>
      <c r="C31" s="238" t="s">
        <v>639</v>
      </c>
      <c r="D31" s="40">
        <v>0</v>
      </c>
    </row>
    <row r="32" spans="1:4" s="48" customFormat="1" x14ac:dyDescent="0.2">
      <c r="A32" s="122" t="s">
        <v>638</v>
      </c>
      <c r="B32" s="274"/>
      <c r="C32" s="239"/>
      <c r="D32" s="89">
        <v>31.4</v>
      </c>
    </row>
    <row r="33" spans="1:4" s="48" customFormat="1" x14ac:dyDescent="0.2">
      <c r="A33" s="178" t="s">
        <v>591</v>
      </c>
      <c r="B33" s="273" t="s">
        <v>26</v>
      </c>
      <c r="C33" s="294" t="s">
        <v>27</v>
      </c>
      <c r="D33" s="73"/>
    </row>
    <row r="34" spans="1:4" x14ac:dyDescent="0.2">
      <c r="A34" s="122" t="s">
        <v>595</v>
      </c>
      <c r="B34" s="274"/>
      <c r="C34" s="295"/>
      <c r="D34" s="179">
        <v>16.5</v>
      </c>
    </row>
    <row r="35" spans="1:4" x14ac:dyDescent="0.2">
      <c r="A35" s="178">
        <v>5</v>
      </c>
      <c r="B35" s="273"/>
      <c r="C35" s="238" t="s">
        <v>92</v>
      </c>
      <c r="D35" s="316">
        <v>16.5</v>
      </c>
    </row>
    <row r="36" spans="1:4" x14ac:dyDescent="0.2">
      <c r="A36" s="122" t="s">
        <v>644</v>
      </c>
      <c r="B36" s="274"/>
      <c r="C36" s="239"/>
      <c r="D36" s="317"/>
    </row>
    <row r="37" spans="1:4" x14ac:dyDescent="0.2">
      <c r="A37" s="178" t="s">
        <v>804</v>
      </c>
      <c r="B37" s="273"/>
      <c r="C37" s="320" t="s">
        <v>597</v>
      </c>
      <c r="D37" s="250">
        <v>16.5</v>
      </c>
    </row>
    <row r="38" spans="1:4" ht="15" customHeight="1" x14ac:dyDescent="0.2">
      <c r="A38" s="107" t="s">
        <v>645</v>
      </c>
      <c r="B38" s="274"/>
      <c r="C38" s="321"/>
      <c r="D38" s="251"/>
    </row>
    <row r="39" spans="1:4" x14ac:dyDescent="0.2">
      <c r="A39" s="178">
        <v>7</v>
      </c>
      <c r="B39" s="273"/>
      <c r="C39" s="265" t="s">
        <v>20</v>
      </c>
      <c r="D39" s="45">
        <v>335</v>
      </c>
    </row>
    <row r="40" spans="1:4" ht="12.75" customHeight="1" x14ac:dyDescent="0.2">
      <c r="A40" s="107">
        <v>10</v>
      </c>
      <c r="B40" s="274"/>
      <c r="C40" s="266"/>
      <c r="D40" s="46">
        <v>472.5</v>
      </c>
    </row>
    <row r="41" spans="1:4" x14ac:dyDescent="0.2">
      <c r="A41" s="156"/>
      <c r="C41" s="140" t="s">
        <v>66</v>
      </c>
      <c r="D41" s="109"/>
    </row>
    <row r="42" spans="1:4" x14ac:dyDescent="0.2">
      <c r="C42" s="50"/>
      <c r="D42" s="109"/>
    </row>
    <row r="43" spans="1:4" x14ac:dyDescent="0.2">
      <c r="C43" s="50"/>
      <c r="D43" s="109"/>
    </row>
    <row r="44" spans="1:4" x14ac:dyDescent="0.2">
      <c r="C44" s="50"/>
      <c r="D44" s="103"/>
    </row>
    <row r="45" spans="1:4" x14ac:dyDescent="0.2">
      <c r="C45" s="156"/>
      <c r="D45" s="103"/>
    </row>
    <row r="46" spans="1:4" x14ac:dyDescent="0.2">
      <c r="C46" s="50"/>
      <c r="D46" s="103"/>
    </row>
    <row r="47" spans="1:4" x14ac:dyDescent="0.2">
      <c r="C47" s="180"/>
      <c r="D47" s="103"/>
    </row>
    <row r="48" spans="1:4" x14ac:dyDescent="0.2">
      <c r="C48" s="156"/>
      <c r="D48" s="103"/>
    </row>
    <row r="49" spans="3:4" x14ac:dyDescent="0.2">
      <c r="C49" s="156"/>
      <c r="D49" s="109"/>
    </row>
    <row r="50" spans="3:4" x14ac:dyDescent="0.2">
      <c r="C50" s="156"/>
      <c r="D50" s="103"/>
    </row>
    <row r="51" spans="3:4" x14ac:dyDescent="0.2">
      <c r="D51" s="103"/>
    </row>
    <row r="52" spans="3:4" x14ac:dyDescent="0.2">
      <c r="D52" s="103"/>
    </row>
    <row r="53" spans="3:4" x14ac:dyDescent="0.2">
      <c r="C53" s="156"/>
      <c r="D53" s="103"/>
    </row>
    <row r="54" spans="3:4" x14ac:dyDescent="0.2">
      <c r="C54" s="156"/>
      <c r="D54" s="103"/>
    </row>
    <row r="55" spans="3:4" x14ac:dyDescent="0.2">
      <c r="C55" s="156"/>
      <c r="D55" s="17"/>
    </row>
    <row r="56" spans="3:4" x14ac:dyDescent="0.2">
      <c r="C56" s="156"/>
      <c r="D56" s="17"/>
    </row>
    <row r="57" spans="3:4" x14ac:dyDescent="0.2">
      <c r="C57" s="126"/>
    </row>
    <row r="58" spans="3:4" x14ac:dyDescent="0.2">
      <c r="C58" s="127"/>
    </row>
    <row r="59" spans="3:4" x14ac:dyDescent="0.2">
      <c r="C59" s="156"/>
    </row>
    <row r="60" spans="3:4" x14ac:dyDescent="0.2">
      <c r="C60" s="176"/>
    </row>
    <row r="62" spans="3:4" x14ac:dyDescent="0.2">
      <c r="C62" s="156"/>
    </row>
  </sheetData>
  <mergeCells count="35">
    <mergeCell ref="C1:D1"/>
    <mergeCell ref="C2:D2"/>
    <mergeCell ref="A5:D5"/>
    <mergeCell ref="C13:C14"/>
    <mergeCell ref="B13:B14"/>
    <mergeCell ref="A13:A14"/>
    <mergeCell ref="C15:C16"/>
    <mergeCell ref="B15:B16"/>
    <mergeCell ref="C17:C18"/>
    <mergeCell ref="C19:C20"/>
    <mergeCell ref="B17:B18"/>
    <mergeCell ref="B19:B20"/>
    <mergeCell ref="C21:C22"/>
    <mergeCell ref="C23:C24"/>
    <mergeCell ref="D23:D24"/>
    <mergeCell ref="C25:C26"/>
    <mergeCell ref="B21:B22"/>
    <mergeCell ref="B23:B24"/>
    <mergeCell ref="B25:B26"/>
    <mergeCell ref="B39:B40"/>
    <mergeCell ref="C35:C36"/>
    <mergeCell ref="C37:C38"/>
    <mergeCell ref="C39:C40"/>
    <mergeCell ref="B27:B28"/>
    <mergeCell ref="B29:B30"/>
    <mergeCell ref="B31:B32"/>
    <mergeCell ref="C27:C28"/>
    <mergeCell ref="C29:C30"/>
    <mergeCell ref="C31:C32"/>
    <mergeCell ref="D35:D36"/>
    <mergeCell ref="D37:D38"/>
    <mergeCell ref="C33:C34"/>
    <mergeCell ref="B33:B34"/>
    <mergeCell ref="B35:B36"/>
    <mergeCell ref="B37:B38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C0DC-6FC8-423E-9660-0930B6E9384B}">
  <dimension ref="A1:I112"/>
  <sheetViews>
    <sheetView zoomScaleNormal="100" workbookViewId="0">
      <selection activeCell="C3" sqref="C3:D3"/>
    </sheetView>
  </sheetViews>
  <sheetFormatPr defaultColWidth="9.140625" defaultRowHeight="15.75" x14ac:dyDescent="0.25"/>
  <cols>
    <col min="1" max="1" width="5.85546875" style="25" customWidth="1"/>
    <col min="2" max="2" width="10.140625" style="111" customWidth="1"/>
    <col min="3" max="3" width="65.140625" style="111" customWidth="1"/>
    <col min="4" max="4" width="13.5703125" style="185" customWidth="1"/>
    <col min="5" max="6" width="9.140625" style="25"/>
    <col min="7" max="7" width="8.42578125" style="25" customWidth="1"/>
    <col min="8" max="9" width="9.140625" style="25" hidden="1" customWidth="1"/>
    <col min="10" max="16384" width="9.140625" style="25"/>
  </cols>
  <sheetData>
    <row r="1" spans="1:4" x14ac:dyDescent="0.25">
      <c r="A1" s="2"/>
      <c r="B1" s="2"/>
      <c r="C1" s="356" t="s">
        <v>654</v>
      </c>
      <c r="D1" s="356"/>
    </row>
    <row r="2" spans="1:4" x14ac:dyDescent="0.25">
      <c r="A2" s="2"/>
      <c r="B2" s="2"/>
      <c r="C2" s="217" t="s">
        <v>802</v>
      </c>
      <c r="D2" s="217"/>
    </row>
    <row r="3" spans="1:4" x14ac:dyDescent="0.25">
      <c r="A3" s="2"/>
      <c r="B3" s="2"/>
      <c r="C3" s="218" t="s">
        <v>655</v>
      </c>
      <c r="D3" s="218"/>
    </row>
    <row r="4" spans="1:4" x14ac:dyDescent="0.25">
      <c r="A4" s="2"/>
      <c r="B4" s="2"/>
      <c r="C4" s="53"/>
      <c r="D4" s="53"/>
    </row>
    <row r="5" spans="1:4" s="2" customFormat="1" ht="12" customHeight="1" x14ac:dyDescent="0.2">
      <c r="A5" s="357" t="s">
        <v>656</v>
      </c>
      <c r="B5" s="357"/>
      <c r="C5" s="357"/>
      <c r="D5" s="357"/>
    </row>
    <row r="6" spans="1:4" s="2" customFormat="1" ht="12.75" customHeight="1" x14ac:dyDescent="0.2">
      <c r="A6" s="358" t="s">
        <v>657</v>
      </c>
      <c r="B6" s="358"/>
      <c r="C6" s="358"/>
      <c r="D6" s="358"/>
    </row>
    <row r="7" spans="1:4" ht="11.25" customHeight="1" x14ac:dyDescent="0.25">
      <c r="A7" s="181"/>
      <c r="B7" s="2"/>
      <c r="C7" s="2"/>
      <c r="D7" s="2"/>
    </row>
    <row r="8" spans="1:4" s="183" customFormat="1" ht="12.75" x14ac:dyDescent="0.2">
      <c r="A8" s="2"/>
      <c r="B8" s="182" t="s">
        <v>658</v>
      </c>
      <c r="C8" s="17"/>
      <c r="D8" s="103"/>
    </row>
    <row r="9" spans="1:4" s="2" customFormat="1" ht="12.6" customHeight="1" x14ac:dyDescent="0.2">
      <c r="B9" s="182" t="s">
        <v>659</v>
      </c>
      <c r="C9" s="17"/>
      <c r="D9" s="103"/>
    </row>
    <row r="10" spans="1:4" s="2" customFormat="1" ht="16.5" customHeight="1" x14ac:dyDescent="0.25">
      <c r="A10" s="25"/>
      <c r="B10" s="184"/>
      <c r="C10" s="111"/>
      <c r="D10" s="185"/>
    </row>
    <row r="11" spans="1:4" s="2" customFormat="1" ht="25.5" x14ac:dyDescent="0.2">
      <c r="A11" s="183"/>
      <c r="B11" s="186" t="s">
        <v>0</v>
      </c>
      <c r="C11" s="186" t="s">
        <v>660</v>
      </c>
      <c r="D11" s="187" t="s">
        <v>661</v>
      </c>
    </row>
    <row r="12" spans="1:4" s="2" customFormat="1" ht="12.6" customHeight="1" x14ac:dyDescent="0.2">
      <c r="B12" s="68" t="s">
        <v>662</v>
      </c>
      <c r="C12" s="68" t="s">
        <v>663</v>
      </c>
      <c r="D12" s="33">
        <v>350</v>
      </c>
    </row>
    <row r="13" spans="1:4" s="183" customFormat="1" ht="12.6" customHeight="1" x14ac:dyDescent="0.2">
      <c r="A13" s="2"/>
      <c r="B13" s="68" t="s">
        <v>664</v>
      </c>
      <c r="C13" s="68" t="s">
        <v>94</v>
      </c>
      <c r="D13" s="33">
        <v>60</v>
      </c>
    </row>
    <row r="14" spans="1:4" s="2" customFormat="1" ht="12.6" hidden="1" customHeight="1" x14ac:dyDescent="0.2">
      <c r="B14" s="68" t="s">
        <v>665</v>
      </c>
      <c r="C14" s="68" t="s">
        <v>666</v>
      </c>
      <c r="D14" s="33">
        <v>0</v>
      </c>
    </row>
    <row r="15" spans="1:4" s="2" customFormat="1" ht="12.6" hidden="1" customHeight="1" x14ac:dyDescent="0.2">
      <c r="B15" s="68" t="s">
        <v>667</v>
      </c>
      <c r="C15" s="68" t="s">
        <v>668</v>
      </c>
      <c r="D15" s="33">
        <v>0</v>
      </c>
    </row>
    <row r="16" spans="1:4" s="183" customFormat="1" ht="12.6" customHeight="1" x14ac:dyDescent="0.2">
      <c r="B16" s="186" t="s">
        <v>665</v>
      </c>
      <c r="C16" s="186" t="s">
        <v>669</v>
      </c>
      <c r="D16" s="35">
        <f>+D12+D13</f>
        <v>410</v>
      </c>
    </row>
    <row r="17" spans="1:4" s="183" customFormat="1" ht="12.6" customHeight="1" x14ac:dyDescent="0.2">
      <c r="A17" s="2"/>
      <c r="B17" s="68" t="s">
        <v>667</v>
      </c>
      <c r="C17" s="68" t="s">
        <v>670</v>
      </c>
      <c r="D17" s="33">
        <v>50</v>
      </c>
    </row>
    <row r="18" spans="1:4" s="2" customFormat="1" ht="12.75" x14ac:dyDescent="0.2">
      <c r="B18" s="68" t="s">
        <v>671</v>
      </c>
      <c r="C18" s="68" t="s">
        <v>672</v>
      </c>
      <c r="D18" s="33">
        <v>12.3</v>
      </c>
    </row>
    <row r="19" spans="1:4" s="183" customFormat="1" ht="12.75" x14ac:dyDescent="0.2">
      <c r="B19" s="186" t="s">
        <v>673</v>
      </c>
      <c r="C19" s="186" t="s">
        <v>674</v>
      </c>
      <c r="D19" s="35">
        <f>+D17+D18</f>
        <v>62.3</v>
      </c>
    </row>
    <row r="20" spans="1:4" s="2" customFormat="1" ht="12.75" x14ac:dyDescent="0.2">
      <c r="A20" s="183"/>
      <c r="B20" s="186" t="s">
        <v>675</v>
      </c>
      <c r="C20" s="186" t="s">
        <v>676</v>
      </c>
      <c r="D20" s="35">
        <f>+D16+D19</f>
        <v>472.3</v>
      </c>
    </row>
    <row r="21" spans="1:4" s="2" customFormat="1" ht="16.899999999999999" customHeight="1" x14ac:dyDescent="0.2">
      <c r="B21" s="188"/>
      <c r="C21" s="189"/>
      <c r="D21" s="190"/>
    </row>
    <row r="22" spans="1:4" s="183" customFormat="1" ht="25.5" x14ac:dyDescent="0.2">
      <c r="B22" s="186" t="s">
        <v>0</v>
      </c>
      <c r="C22" s="186" t="s">
        <v>677</v>
      </c>
      <c r="D22" s="187" t="s">
        <v>678</v>
      </c>
    </row>
    <row r="23" spans="1:4" s="2" customFormat="1" ht="51" x14ac:dyDescent="0.2">
      <c r="B23" s="68" t="s">
        <v>679</v>
      </c>
      <c r="C23" s="68" t="s">
        <v>680</v>
      </c>
      <c r="D23" s="33">
        <v>82</v>
      </c>
    </row>
    <row r="24" spans="1:4" s="183" customFormat="1" ht="12.75" x14ac:dyDescent="0.2">
      <c r="A24" s="2"/>
      <c r="B24" s="68" t="s">
        <v>681</v>
      </c>
      <c r="C24" s="68" t="s">
        <v>672</v>
      </c>
      <c r="D24" s="33">
        <v>54.8</v>
      </c>
    </row>
    <row r="25" spans="1:4" s="2" customFormat="1" ht="12.75" x14ac:dyDescent="0.2">
      <c r="A25" s="183"/>
      <c r="B25" s="186" t="s">
        <v>682</v>
      </c>
      <c r="C25" s="186" t="s">
        <v>683</v>
      </c>
      <c r="D25" s="35">
        <f>+D23+D24</f>
        <v>136.80000000000001</v>
      </c>
    </row>
    <row r="26" spans="1:4" s="2" customFormat="1" ht="16.149999999999999" customHeight="1" x14ac:dyDescent="0.2">
      <c r="B26" s="188"/>
      <c r="C26" s="189"/>
      <c r="D26" s="190"/>
    </row>
    <row r="27" spans="1:4" s="183" customFormat="1" ht="25.5" x14ac:dyDescent="0.2">
      <c r="B27" s="186" t="s">
        <v>0</v>
      </c>
      <c r="C27" s="186" t="s">
        <v>684</v>
      </c>
      <c r="D27" s="187" t="s">
        <v>678</v>
      </c>
    </row>
    <row r="28" spans="1:4" s="2" customFormat="1" ht="51" x14ac:dyDescent="0.2">
      <c r="B28" s="68" t="s">
        <v>685</v>
      </c>
      <c r="C28" s="68" t="s">
        <v>686</v>
      </c>
      <c r="D28" s="33">
        <v>328</v>
      </c>
    </row>
    <row r="29" spans="1:4" s="183" customFormat="1" ht="12.75" x14ac:dyDescent="0.2">
      <c r="A29" s="2"/>
      <c r="B29" s="68" t="s">
        <v>687</v>
      </c>
      <c r="C29" s="68" t="s">
        <v>672</v>
      </c>
      <c r="D29" s="33">
        <v>254.1</v>
      </c>
    </row>
    <row r="30" spans="1:4" s="2" customFormat="1" ht="12.75" x14ac:dyDescent="0.2">
      <c r="A30" s="183"/>
      <c r="B30" s="186" t="s">
        <v>688</v>
      </c>
      <c r="C30" s="186" t="s">
        <v>689</v>
      </c>
      <c r="D30" s="35">
        <f>+D28+D29</f>
        <v>582.1</v>
      </c>
    </row>
    <row r="31" spans="1:4" s="2" customFormat="1" ht="16.149999999999999" customHeight="1" x14ac:dyDescent="0.2">
      <c r="B31" s="191"/>
      <c r="C31" s="192"/>
      <c r="D31" s="193"/>
    </row>
    <row r="32" spans="1:4" s="2" customFormat="1" ht="26.1" customHeight="1" x14ac:dyDescent="0.2">
      <c r="A32" s="183"/>
      <c r="B32" s="186" t="s">
        <v>0</v>
      </c>
      <c r="C32" s="186" t="s">
        <v>690</v>
      </c>
      <c r="D32" s="187" t="s">
        <v>678</v>
      </c>
    </row>
    <row r="33" spans="1:4" s="2" customFormat="1" ht="38.25" x14ac:dyDescent="0.2">
      <c r="B33" s="68" t="s">
        <v>691</v>
      </c>
      <c r="C33" s="68" t="s">
        <v>692</v>
      </c>
      <c r="D33" s="33">
        <v>61.8</v>
      </c>
    </row>
    <row r="34" spans="1:4" s="2" customFormat="1" ht="38.25" x14ac:dyDescent="0.2">
      <c r="B34" s="68" t="s">
        <v>693</v>
      </c>
      <c r="C34" s="68" t="s">
        <v>694</v>
      </c>
      <c r="D34" s="33">
        <v>61.3</v>
      </c>
    </row>
    <row r="35" spans="1:4" s="2" customFormat="1" ht="25.5" x14ac:dyDescent="0.2">
      <c r="B35" s="68" t="s">
        <v>695</v>
      </c>
      <c r="C35" s="68" t="s">
        <v>696</v>
      </c>
      <c r="D35" s="33">
        <v>0.5</v>
      </c>
    </row>
    <row r="36" spans="1:4" s="2" customFormat="1" ht="38.25" x14ac:dyDescent="0.2">
      <c r="B36" s="68" t="s">
        <v>697</v>
      </c>
      <c r="C36" s="68" t="s">
        <v>698</v>
      </c>
      <c r="D36" s="33">
        <v>0.5</v>
      </c>
    </row>
    <row r="37" spans="1:4" s="2" customFormat="1" ht="12.75" x14ac:dyDescent="0.2">
      <c r="A37" s="183"/>
      <c r="B37" s="186"/>
      <c r="C37" s="186" t="s">
        <v>699</v>
      </c>
      <c r="D37" s="194">
        <f>+D33+D36</f>
        <v>62.3</v>
      </c>
    </row>
    <row r="38" spans="1:4" s="2" customFormat="1" ht="11.25" customHeight="1" x14ac:dyDescent="0.2">
      <c r="A38" s="183"/>
      <c r="B38" s="195"/>
      <c r="C38" s="195"/>
      <c r="D38" s="196"/>
    </row>
    <row r="39" spans="1:4" s="2" customFormat="1" ht="16.149999999999999" customHeight="1" x14ac:dyDescent="0.2">
      <c r="B39" s="353" t="s">
        <v>700</v>
      </c>
      <c r="C39" s="353"/>
      <c r="D39" s="353"/>
    </row>
    <row r="40" spans="1:4" s="2" customFormat="1" ht="25.5" customHeight="1" x14ac:dyDescent="0.2">
      <c r="B40" s="354" t="s">
        <v>701</v>
      </c>
      <c r="C40" s="354"/>
      <c r="D40" s="187" t="s">
        <v>702</v>
      </c>
    </row>
    <row r="41" spans="1:4" s="2" customFormat="1" ht="12.6" customHeight="1" x14ac:dyDescent="0.2">
      <c r="B41" s="355" t="s">
        <v>703</v>
      </c>
      <c r="C41" s="355"/>
      <c r="D41" s="33">
        <v>136.80000000000001</v>
      </c>
    </row>
    <row r="42" spans="1:4" s="2" customFormat="1" ht="12.6" customHeight="1" x14ac:dyDescent="0.2">
      <c r="B42" s="189"/>
      <c r="C42" s="189"/>
      <c r="D42" s="197"/>
    </row>
    <row r="43" spans="1:4" s="2" customFormat="1" ht="12.6" customHeight="1" x14ac:dyDescent="0.2">
      <c r="B43" s="353" t="s">
        <v>704</v>
      </c>
      <c r="C43" s="353"/>
      <c r="D43" s="353"/>
    </row>
    <row r="44" spans="1:4" s="2" customFormat="1" ht="12.6" customHeight="1" x14ac:dyDescent="0.2">
      <c r="B44" s="189"/>
      <c r="C44" s="189"/>
      <c r="D44" s="198"/>
    </row>
    <row r="45" spans="1:4" s="2" customFormat="1" ht="24" customHeight="1" x14ac:dyDescent="0.2">
      <c r="B45" s="186" t="s">
        <v>0</v>
      </c>
      <c r="C45" s="186" t="s">
        <v>690</v>
      </c>
      <c r="D45" s="187" t="s">
        <v>705</v>
      </c>
    </row>
    <row r="46" spans="1:4" s="2" customFormat="1" ht="12.6" customHeight="1" x14ac:dyDescent="0.2">
      <c r="B46" s="68" t="s">
        <v>706</v>
      </c>
      <c r="C46" s="68" t="s">
        <v>707</v>
      </c>
      <c r="D46" s="33">
        <v>226.5</v>
      </c>
    </row>
    <row r="47" spans="1:4" s="2" customFormat="1" ht="12.6" customHeight="1" x14ac:dyDescent="0.2">
      <c r="B47" s="68" t="s">
        <v>708</v>
      </c>
      <c r="C47" s="68" t="s">
        <v>709</v>
      </c>
      <c r="D47" s="33">
        <v>24.7</v>
      </c>
    </row>
    <row r="48" spans="1:4" s="2" customFormat="1" ht="12.6" customHeight="1" x14ac:dyDescent="0.2">
      <c r="B48" s="68" t="s">
        <v>710</v>
      </c>
      <c r="C48" s="68" t="s">
        <v>711</v>
      </c>
      <c r="D48" s="33">
        <v>5</v>
      </c>
    </row>
    <row r="49" spans="1:4" s="2" customFormat="1" ht="12.6" customHeight="1" x14ac:dyDescent="0.2">
      <c r="B49" s="68" t="s">
        <v>712</v>
      </c>
      <c r="C49" s="68" t="s">
        <v>713</v>
      </c>
      <c r="D49" s="33">
        <v>0.6</v>
      </c>
    </row>
    <row r="50" spans="1:4" s="2" customFormat="1" ht="12.6" customHeight="1" x14ac:dyDescent="0.2">
      <c r="B50" s="68" t="s">
        <v>714</v>
      </c>
      <c r="C50" s="68" t="s">
        <v>715</v>
      </c>
      <c r="D50" s="33">
        <v>0.9</v>
      </c>
    </row>
    <row r="51" spans="1:4" s="2" customFormat="1" ht="12.6" customHeight="1" x14ac:dyDescent="0.2">
      <c r="B51" s="68" t="s">
        <v>716</v>
      </c>
      <c r="C51" s="68" t="s">
        <v>717</v>
      </c>
      <c r="D51" s="33">
        <v>3</v>
      </c>
    </row>
    <row r="52" spans="1:4" s="2" customFormat="1" ht="12.6" customHeight="1" x14ac:dyDescent="0.2">
      <c r="B52" s="68" t="s">
        <v>718</v>
      </c>
      <c r="C52" s="68" t="s">
        <v>719</v>
      </c>
      <c r="D52" s="33">
        <v>9</v>
      </c>
    </row>
    <row r="53" spans="1:4" s="2" customFormat="1" ht="12.6" customHeight="1" x14ac:dyDescent="0.2">
      <c r="B53" s="68" t="s">
        <v>720</v>
      </c>
      <c r="C53" s="68" t="s">
        <v>721</v>
      </c>
      <c r="D53" s="33">
        <v>2.5</v>
      </c>
    </row>
    <row r="54" spans="1:4" s="2" customFormat="1" ht="12.6" customHeight="1" x14ac:dyDescent="0.2">
      <c r="B54" s="68" t="s">
        <v>722</v>
      </c>
      <c r="C54" s="68" t="s">
        <v>723</v>
      </c>
      <c r="D54" s="33">
        <v>3</v>
      </c>
    </row>
    <row r="55" spans="1:4" s="2" customFormat="1" ht="12.6" customHeight="1" x14ac:dyDescent="0.2">
      <c r="B55" s="68" t="s">
        <v>724</v>
      </c>
      <c r="C55" s="68" t="s">
        <v>725</v>
      </c>
      <c r="D55" s="33">
        <v>0.5</v>
      </c>
    </row>
    <row r="56" spans="1:4" s="2" customFormat="1" ht="12.6" customHeight="1" x14ac:dyDescent="0.2">
      <c r="B56" s="68" t="s">
        <v>726</v>
      </c>
      <c r="C56" s="68" t="s">
        <v>727</v>
      </c>
      <c r="D56" s="33">
        <v>0.2</v>
      </c>
    </row>
    <row r="57" spans="1:4" s="2" customFormat="1" ht="12.6" customHeight="1" x14ac:dyDescent="0.2">
      <c r="B57" s="199" t="s">
        <v>728</v>
      </c>
      <c r="C57" s="238" t="s">
        <v>729</v>
      </c>
      <c r="D57" s="40">
        <v>4.5</v>
      </c>
    </row>
    <row r="58" spans="1:4" s="2" customFormat="1" ht="12.6" customHeight="1" x14ac:dyDescent="0.2">
      <c r="A58" s="200"/>
      <c r="B58" s="24"/>
      <c r="C58" s="239"/>
      <c r="D58" s="35">
        <v>0</v>
      </c>
    </row>
    <row r="59" spans="1:4" s="2" customFormat="1" ht="12.6" customHeight="1" x14ac:dyDescent="0.2">
      <c r="A59" s="200"/>
      <c r="B59" s="186" t="s">
        <v>728</v>
      </c>
      <c r="C59" s="238" t="s">
        <v>731</v>
      </c>
      <c r="D59" s="40">
        <v>45</v>
      </c>
    </row>
    <row r="60" spans="1:4" s="2" customFormat="1" ht="12.6" customHeight="1" x14ac:dyDescent="0.2">
      <c r="A60" s="189"/>
      <c r="B60" s="199" t="s">
        <v>730</v>
      </c>
      <c r="C60" s="239"/>
      <c r="D60" s="35">
        <v>49.5</v>
      </c>
    </row>
    <row r="61" spans="1:4" s="2" customFormat="1" ht="16.5" customHeight="1" x14ac:dyDescent="0.2">
      <c r="A61" s="189"/>
      <c r="B61" s="186" t="s">
        <v>730</v>
      </c>
      <c r="C61" s="351" t="s">
        <v>733</v>
      </c>
      <c r="D61" s="242">
        <v>2.2999999999999998</v>
      </c>
    </row>
    <row r="62" spans="1:4" s="2" customFormat="1" ht="12" customHeight="1" x14ac:dyDescent="0.2">
      <c r="A62" s="189"/>
      <c r="B62" s="199" t="s">
        <v>732</v>
      </c>
      <c r="C62" s="352"/>
      <c r="D62" s="243"/>
    </row>
    <row r="63" spans="1:4" s="2" customFormat="1" ht="12" customHeight="1" x14ac:dyDescent="0.2">
      <c r="A63" s="189"/>
      <c r="B63" s="186" t="s">
        <v>732</v>
      </c>
      <c r="C63" s="351" t="s">
        <v>235</v>
      </c>
      <c r="D63" s="242">
        <v>150</v>
      </c>
    </row>
    <row r="64" spans="1:4" s="2" customFormat="1" ht="12.6" customHeight="1" x14ac:dyDescent="0.2">
      <c r="A64" s="189"/>
      <c r="B64" s="199" t="s">
        <v>734</v>
      </c>
      <c r="C64" s="352"/>
      <c r="D64" s="243"/>
    </row>
    <row r="65" spans="1:4" s="2" customFormat="1" ht="12.6" customHeight="1" x14ac:dyDescent="0.2">
      <c r="A65" s="189"/>
      <c r="B65" s="238" t="s">
        <v>735</v>
      </c>
      <c r="C65" s="238" t="s">
        <v>736</v>
      </c>
      <c r="D65" s="40">
        <v>3</v>
      </c>
    </row>
    <row r="66" spans="1:4" s="2" customFormat="1" ht="12.6" customHeight="1" x14ac:dyDescent="0.2">
      <c r="B66" s="239"/>
      <c r="C66" s="239"/>
      <c r="D66" s="35">
        <v>12.4</v>
      </c>
    </row>
    <row r="67" spans="1:4" s="2" customFormat="1" ht="12.75" x14ac:dyDescent="0.2">
      <c r="B67" s="238" t="s">
        <v>737</v>
      </c>
      <c r="C67" s="238" t="s">
        <v>738</v>
      </c>
      <c r="D67" s="40">
        <v>3</v>
      </c>
    </row>
    <row r="68" spans="1:4" s="2" customFormat="1" ht="12.6" customHeight="1" x14ac:dyDescent="0.2">
      <c r="B68" s="239"/>
      <c r="C68" s="239"/>
      <c r="D68" s="35">
        <v>12.4</v>
      </c>
    </row>
    <row r="69" spans="1:4" s="2" customFormat="1" ht="12.6" customHeight="1" x14ac:dyDescent="0.2">
      <c r="B69" s="68" t="s">
        <v>739</v>
      </c>
      <c r="C69" s="68" t="s">
        <v>740</v>
      </c>
      <c r="D69" s="33">
        <v>232.9</v>
      </c>
    </row>
    <row r="70" spans="1:4" s="2" customFormat="1" ht="12.75" x14ac:dyDescent="0.2">
      <c r="B70" s="68" t="s">
        <v>741</v>
      </c>
      <c r="C70" s="68" t="s">
        <v>742</v>
      </c>
      <c r="D70" s="33">
        <v>3</v>
      </c>
    </row>
    <row r="71" spans="1:4" s="2" customFormat="1" ht="25.5" x14ac:dyDescent="0.2">
      <c r="B71" s="68" t="s">
        <v>743</v>
      </c>
      <c r="C71" s="68" t="s">
        <v>744</v>
      </c>
      <c r="D71" s="33">
        <v>14.5</v>
      </c>
    </row>
    <row r="72" spans="1:4" s="2" customFormat="1" ht="12.75" x14ac:dyDescent="0.2">
      <c r="B72" s="68" t="s">
        <v>745</v>
      </c>
      <c r="C72" s="68" t="s">
        <v>746</v>
      </c>
      <c r="D72" s="33">
        <v>5</v>
      </c>
    </row>
    <row r="73" spans="1:4" s="2" customFormat="1" ht="12.6" customHeight="1" x14ac:dyDescent="0.2">
      <c r="B73" s="68" t="s">
        <v>747</v>
      </c>
      <c r="C73" s="68" t="s">
        <v>748</v>
      </c>
      <c r="D73" s="33">
        <v>10</v>
      </c>
    </row>
    <row r="74" spans="1:4" s="2" customFormat="1" ht="12.6" customHeight="1" x14ac:dyDescent="0.2">
      <c r="B74" s="68" t="s">
        <v>749</v>
      </c>
      <c r="C74" s="68" t="s">
        <v>750</v>
      </c>
      <c r="D74" s="33">
        <v>15</v>
      </c>
    </row>
    <row r="75" spans="1:4" s="2" customFormat="1" ht="11.25" customHeight="1" x14ac:dyDescent="0.2">
      <c r="B75" s="68" t="s">
        <v>751</v>
      </c>
      <c r="C75" s="68" t="s">
        <v>752</v>
      </c>
      <c r="D75" s="33">
        <v>15</v>
      </c>
    </row>
    <row r="76" spans="1:4" s="2" customFormat="1" ht="13.5" customHeight="1" x14ac:dyDescent="0.2">
      <c r="B76" s="68" t="s">
        <v>753</v>
      </c>
      <c r="C76" s="68" t="s">
        <v>754</v>
      </c>
      <c r="D76" s="33">
        <v>27.1</v>
      </c>
    </row>
    <row r="77" spans="1:4" s="2" customFormat="1" ht="12" customHeight="1" x14ac:dyDescent="0.2">
      <c r="B77" s="68" t="s">
        <v>755</v>
      </c>
      <c r="C77" s="68" t="s">
        <v>756</v>
      </c>
      <c r="D77" s="33">
        <v>142</v>
      </c>
    </row>
    <row r="78" spans="1:4" s="2" customFormat="1" ht="12.6" customHeight="1" x14ac:dyDescent="0.2">
      <c r="B78" s="68" t="s">
        <v>757</v>
      </c>
      <c r="C78" s="68" t="s">
        <v>758</v>
      </c>
      <c r="D78" s="33">
        <v>1.3</v>
      </c>
    </row>
    <row r="79" spans="1:4" ht="12.6" customHeight="1" x14ac:dyDescent="0.25">
      <c r="A79" s="2"/>
      <c r="B79" s="68" t="s">
        <v>759</v>
      </c>
      <c r="C79" s="68" t="s">
        <v>760</v>
      </c>
      <c r="D79" s="66">
        <v>14.2</v>
      </c>
    </row>
    <row r="80" spans="1:4" ht="12.6" customHeight="1" x14ac:dyDescent="0.25">
      <c r="A80" s="2"/>
      <c r="B80" s="68" t="s">
        <v>761</v>
      </c>
      <c r="C80" s="68" t="s">
        <v>762</v>
      </c>
      <c r="D80" s="33">
        <v>5</v>
      </c>
    </row>
    <row r="81" spans="1:4" s="181" customFormat="1" ht="12.6" customHeight="1" x14ac:dyDescent="0.25">
      <c r="A81" s="2"/>
      <c r="B81" s="68" t="s">
        <v>763</v>
      </c>
      <c r="C81" s="68" t="s">
        <v>764</v>
      </c>
      <c r="D81" s="33">
        <v>2.2000000000000002</v>
      </c>
    </row>
    <row r="82" spans="1:4" ht="13.5" customHeight="1" x14ac:dyDescent="0.25">
      <c r="A82" s="2"/>
      <c r="B82" s="68" t="s">
        <v>765</v>
      </c>
      <c r="C82" s="68" t="s">
        <v>766</v>
      </c>
      <c r="D82" s="33">
        <v>7</v>
      </c>
    </row>
    <row r="83" spans="1:4" ht="12" customHeight="1" x14ac:dyDescent="0.25">
      <c r="A83" s="2"/>
      <c r="B83" s="238" t="s">
        <v>767</v>
      </c>
      <c r="C83" s="238" t="s">
        <v>768</v>
      </c>
      <c r="D83" s="40">
        <v>100.5</v>
      </c>
    </row>
    <row r="84" spans="1:4" ht="12" customHeight="1" x14ac:dyDescent="0.25">
      <c r="A84" s="2"/>
      <c r="B84" s="239"/>
      <c r="C84" s="239"/>
      <c r="D84" s="35">
        <v>91.100000000000009</v>
      </c>
    </row>
    <row r="85" spans="1:4" ht="12" customHeight="1" x14ac:dyDescent="0.25">
      <c r="A85" s="2"/>
      <c r="B85" s="238" t="s">
        <v>769</v>
      </c>
      <c r="C85" s="238" t="s">
        <v>770</v>
      </c>
      <c r="D85" s="40">
        <v>49.5</v>
      </c>
    </row>
    <row r="86" spans="1:4" ht="12" customHeight="1" x14ac:dyDescent="0.25">
      <c r="A86" s="2"/>
      <c r="B86" s="239"/>
      <c r="C86" s="239"/>
      <c r="D86" s="35">
        <v>52.9</v>
      </c>
    </row>
    <row r="87" spans="1:4" ht="12.6" customHeight="1" x14ac:dyDescent="0.25">
      <c r="A87" s="2"/>
      <c r="B87" s="238" t="s">
        <v>771</v>
      </c>
      <c r="C87" s="238" t="s">
        <v>711</v>
      </c>
      <c r="D87" s="40">
        <v>2</v>
      </c>
    </row>
    <row r="88" spans="1:4" ht="12.6" customHeight="1" x14ac:dyDescent="0.25">
      <c r="A88" s="2"/>
      <c r="B88" s="239"/>
      <c r="C88" s="239"/>
      <c r="D88" s="35">
        <v>5.4</v>
      </c>
    </row>
    <row r="89" spans="1:4" ht="12.6" customHeight="1" x14ac:dyDescent="0.25">
      <c r="A89" s="2"/>
      <c r="B89" s="68" t="s">
        <v>772</v>
      </c>
      <c r="C89" s="68" t="s">
        <v>773</v>
      </c>
      <c r="D89" s="33">
        <v>2</v>
      </c>
    </row>
    <row r="90" spans="1:4" ht="12.6" customHeight="1" x14ac:dyDescent="0.25">
      <c r="A90" s="2"/>
      <c r="B90" s="68" t="s">
        <v>774</v>
      </c>
      <c r="C90" s="68" t="s">
        <v>775</v>
      </c>
      <c r="D90" s="33">
        <v>2</v>
      </c>
    </row>
    <row r="91" spans="1:4" ht="12.6" customHeight="1" x14ac:dyDescent="0.25">
      <c r="A91" s="2"/>
      <c r="B91" s="68" t="s">
        <v>776</v>
      </c>
      <c r="C91" s="68" t="s">
        <v>721</v>
      </c>
      <c r="D91" s="33">
        <v>22</v>
      </c>
    </row>
    <row r="92" spans="1:4" ht="12.6" customHeight="1" x14ac:dyDescent="0.25">
      <c r="A92" s="2"/>
      <c r="B92" s="68" t="s">
        <v>777</v>
      </c>
      <c r="C92" s="68" t="s">
        <v>713</v>
      </c>
      <c r="D92" s="33">
        <v>2</v>
      </c>
    </row>
    <row r="93" spans="1:4" ht="12.6" customHeight="1" x14ac:dyDescent="0.25">
      <c r="A93" s="2"/>
      <c r="B93" s="68" t="s">
        <v>778</v>
      </c>
      <c r="C93" s="68" t="s">
        <v>715</v>
      </c>
      <c r="D93" s="33">
        <v>2</v>
      </c>
    </row>
    <row r="94" spans="1:4" ht="12.6" customHeight="1" x14ac:dyDescent="0.25">
      <c r="A94" s="2"/>
      <c r="B94" s="68" t="s">
        <v>779</v>
      </c>
      <c r="C94" s="68" t="s">
        <v>727</v>
      </c>
      <c r="D94" s="33">
        <v>2</v>
      </c>
    </row>
    <row r="95" spans="1:4" ht="12.6" customHeight="1" x14ac:dyDescent="0.25">
      <c r="A95" s="181"/>
      <c r="B95" s="68" t="s">
        <v>780</v>
      </c>
      <c r="C95" s="68" t="s">
        <v>723</v>
      </c>
      <c r="D95" s="33">
        <v>2</v>
      </c>
    </row>
    <row r="96" spans="1:4" ht="12.6" customHeight="1" x14ac:dyDescent="0.25">
      <c r="A96" s="2"/>
      <c r="B96" s="68" t="s">
        <v>781</v>
      </c>
      <c r="C96" s="68" t="s">
        <v>717</v>
      </c>
      <c r="D96" s="33">
        <v>9.5</v>
      </c>
    </row>
    <row r="97" spans="1:4" ht="12.6" customHeight="1" x14ac:dyDescent="0.25">
      <c r="A97" s="2"/>
      <c r="B97" s="68" t="s">
        <v>782</v>
      </c>
      <c r="C97" s="68" t="s">
        <v>783</v>
      </c>
      <c r="D97" s="33">
        <v>2</v>
      </c>
    </row>
    <row r="98" spans="1:4" ht="12.6" customHeight="1" x14ac:dyDescent="0.25">
      <c r="A98" s="2"/>
      <c r="B98" s="68" t="s">
        <v>784</v>
      </c>
      <c r="C98" s="68" t="s">
        <v>719</v>
      </c>
      <c r="D98" s="33">
        <v>2</v>
      </c>
    </row>
    <row r="99" spans="1:4" ht="12.6" customHeight="1" x14ac:dyDescent="0.25">
      <c r="A99" s="2"/>
      <c r="B99" s="68" t="s">
        <v>785</v>
      </c>
      <c r="C99" s="68" t="s">
        <v>786</v>
      </c>
      <c r="D99" s="33">
        <v>4</v>
      </c>
    </row>
    <row r="100" spans="1:4" ht="12.6" customHeight="1" x14ac:dyDescent="0.25">
      <c r="A100" s="2"/>
      <c r="B100" s="199" t="s">
        <v>787</v>
      </c>
      <c r="C100" s="349" t="s">
        <v>788</v>
      </c>
      <c r="D100" s="40">
        <v>10</v>
      </c>
    </row>
    <row r="101" spans="1:4" ht="12.6" customHeight="1" x14ac:dyDescent="0.25">
      <c r="A101" s="2"/>
      <c r="B101" s="68"/>
      <c r="C101" s="350"/>
      <c r="D101" s="35">
        <v>0</v>
      </c>
    </row>
    <row r="102" spans="1:4" ht="12.6" customHeight="1" x14ac:dyDescent="0.25">
      <c r="A102" s="2"/>
      <c r="B102" s="199" t="s">
        <v>789</v>
      </c>
      <c r="C102" s="238" t="s">
        <v>790</v>
      </c>
      <c r="D102" s="40">
        <v>15</v>
      </c>
    </row>
    <row r="103" spans="1:4" ht="12.6" customHeight="1" x14ac:dyDescent="0.25">
      <c r="A103" s="189"/>
      <c r="B103" s="186" t="s">
        <v>787</v>
      </c>
      <c r="C103" s="239"/>
      <c r="D103" s="35">
        <v>25</v>
      </c>
    </row>
    <row r="104" spans="1:4" ht="12.6" customHeight="1" x14ac:dyDescent="0.25">
      <c r="A104" s="189"/>
      <c r="B104" s="199" t="s">
        <v>791</v>
      </c>
      <c r="C104" s="201" t="s">
        <v>803</v>
      </c>
      <c r="D104" s="250">
        <v>2</v>
      </c>
    </row>
    <row r="105" spans="1:4" ht="12.6" customHeight="1" x14ac:dyDescent="0.25">
      <c r="A105" s="189"/>
      <c r="B105" s="186" t="s">
        <v>789</v>
      </c>
      <c r="C105" s="91" t="s">
        <v>792</v>
      </c>
      <c r="D105" s="251"/>
    </row>
    <row r="106" spans="1:4" ht="12.6" customHeight="1" x14ac:dyDescent="0.25">
      <c r="A106" s="189"/>
      <c r="B106" s="199" t="s">
        <v>793</v>
      </c>
      <c r="C106" s="238" t="s">
        <v>794</v>
      </c>
      <c r="D106" s="40">
        <v>20</v>
      </c>
    </row>
    <row r="107" spans="1:4" ht="12.6" customHeight="1" x14ac:dyDescent="0.25">
      <c r="A107" s="189"/>
      <c r="B107" s="186" t="s">
        <v>791</v>
      </c>
      <c r="C107" s="239"/>
      <c r="D107" s="35">
        <v>7.1999999999999993</v>
      </c>
    </row>
    <row r="108" spans="1:4" ht="12.6" customHeight="1" x14ac:dyDescent="0.25">
      <c r="B108" s="68" t="s">
        <v>795</v>
      </c>
      <c r="C108" s="68" t="s">
        <v>796</v>
      </c>
      <c r="D108" s="33">
        <v>5</v>
      </c>
    </row>
    <row r="109" spans="1:4" ht="12.6" customHeight="1" x14ac:dyDescent="0.25">
      <c r="B109" s="68"/>
      <c r="C109" s="186" t="s">
        <v>797</v>
      </c>
      <c r="D109" s="35">
        <v>582.1</v>
      </c>
    </row>
    <row r="110" spans="1:4" x14ac:dyDescent="0.25">
      <c r="B110" s="2"/>
      <c r="C110" s="111" t="s">
        <v>798</v>
      </c>
      <c r="D110" s="202"/>
    </row>
    <row r="111" spans="1:4" x14ac:dyDescent="0.25">
      <c r="B111" s="2"/>
      <c r="D111" s="2"/>
    </row>
    <row r="112" spans="1:4" x14ac:dyDescent="0.25">
      <c r="B112" s="2"/>
      <c r="C112" s="200"/>
      <c r="D112" s="2"/>
    </row>
  </sheetData>
  <mergeCells count="29">
    <mergeCell ref="B39:D39"/>
    <mergeCell ref="B40:C40"/>
    <mergeCell ref="B41:C41"/>
    <mergeCell ref="B43:D43"/>
    <mergeCell ref="C1:D1"/>
    <mergeCell ref="C2:D2"/>
    <mergeCell ref="C3:D3"/>
    <mergeCell ref="A5:D5"/>
    <mergeCell ref="A6:D6"/>
    <mergeCell ref="C57:C58"/>
    <mergeCell ref="C59:C60"/>
    <mergeCell ref="D61:D62"/>
    <mergeCell ref="C61:C62"/>
    <mergeCell ref="B87:B88"/>
    <mergeCell ref="C65:C66"/>
    <mergeCell ref="C67:C68"/>
    <mergeCell ref="B65:B66"/>
    <mergeCell ref="B67:B68"/>
    <mergeCell ref="C83:C84"/>
    <mergeCell ref="B83:B84"/>
    <mergeCell ref="C85:C86"/>
    <mergeCell ref="B85:B86"/>
    <mergeCell ref="C100:C101"/>
    <mergeCell ref="C102:C103"/>
    <mergeCell ref="D104:D105"/>
    <mergeCell ref="C106:C107"/>
    <mergeCell ref="D63:D64"/>
    <mergeCell ref="C63:C64"/>
    <mergeCell ref="C87:C88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zoomScaleNormal="100" workbookViewId="0">
      <selection activeCell="L24" sqref="L24"/>
    </sheetView>
  </sheetViews>
  <sheetFormatPr defaultColWidth="9.140625" defaultRowHeight="12.75" x14ac:dyDescent="0.2"/>
  <cols>
    <col min="1" max="1" width="4.140625" style="2" customWidth="1"/>
    <col min="2" max="2" width="42.28515625" style="2" customWidth="1"/>
    <col min="3" max="3" width="8.28515625" style="2" customWidth="1"/>
    <col min="4" max="4" width="8.85546875" style="2" customWidth="1"/>
    <col min="5" max="5" width="11.7109375" style="27" customWidth="1"/>
    <col min="6" max="6" width="11.85546875" style="2" customWidth="1"/>
    <col min="7" max="7" width="9.140625" style="2" customWidth="1"/>
    <col min="8" max="16384" width="9.140625" style="2"/>
  </cols>
  <sheetData>
    <row r="1" spans="1:7" ht="15.75" customHeight="1" x14ac:dyDescent="0.25">
      <c r="B1" s="256" t="s">
        <v>575</v>
      </c>
      <c r="C1" s="256"/>
      <c r="D1" s="256"/>
      <c r="E1" s="256"/>
      <c r="F1" s="256"/>
      <c r="G1" s="256"/>
    </row>
    <row r="2" spans="1:7" ht="15.75" customHeight="1" x14ac:dyDescent="0.25">
      <c r="B2" s="256" t="s">
        <v>800</v>
      </c>
      <c r="C2" s="256"/>
      <c r="D2" s="256"/>
      <c r="E2" s="256"/>
      <c r="F2" s="256"/>
      <c r="G2" s="256"/>
    </row>
    <row r="3" spans="1:7" ht="15.75" x14ac:dyDescent="0.25">
      <c r="B3" s="25"/>
      <c r="C3" s="25"/>
      <c r="D3" s="25"/>
      <c r="E3" s="218" t="s">
        <v>99</v>
      </c>
      <c r="F3" s="218"/>
      <c r="G3" s="218"/>
    </row>
    <row r="5" spans="1:7" ht="42" customHeight="1" x14ac:dyDescent="0.2">
      <c r="A5" s="258" t="s">
        <v>213</v>
      </c>
      <c r="B5" s="258"/>
      <c r="C5" s="258"/>
      <c r="D5" s="258"/>
      <c r="E5" s="258"/>
      <c r="F5" s="258"/>
    </row>
    <row r="6" spans="1:7" x14ac:dyDescent="0.2">
      <c r="F6" s="264" t="s">
        <v>71</v>
      </c>
      <c r="G6" s="264"/>
    </row>
    <row r="7" spans="1:7" ht="12.6" customHeight="1" x14ac:dyDescent="0.2">
      <c r="A7" s="259" t="s">
        <v>0</v>
      </c>
      <c r="B7" s="259" t="s">
        <v>100</v>
      </c>
      <c r="C7" s="259" t="s">
        <v>17</v>
      </c>
      <c r="D7" s="261" t="s">
        <v>101</v>
      </c>
      <c r="E7" s="262"/>
      <c r="F7" s="262"/>
      <c r="G7" s="263"/>
    </row>
    <row r="8" spans="1:7" ht="76.5" x14ac:dyDescent="0.2">
      <c r="A8" s="260"/>
      <c r="B8" s="260"/>
      <c r="C8" s="260"/>
      <c r="D8" s="28" t="s">
        <v>102</v>
      </c>
      <c r="E8" s="28" t="s">
        <v>103</v>
      </c>
      <c r="F8" s="28" t="s">
        <v>104</v>
      </c>
      <c r="G8" s="28" t="s">
        <v>492</v>
      </c>
    </row>
    <row r="9" spans="1:7" x14ac:dyDescent="0.2">
      <c r="A9" s="28">
        <v>1</v>
      </c>
      <c r="B9" s="29">
        <v>2</v>
      </c>
      <c r="C9" s="28">
        <v>3</v>
      </c>
      <c r="D9" s="28">
        <v>4</v>
      </c>
      <c r="E9" s="28">
        <v>5</v>
      </c>
      <c r="F9" s="28">
        <v>6</v>
      </c>
      <c r="G9" s="30">
        <v>7</v>
      </c>
    </row>
    <row r="10" spans="1:7" x14ac:dyDescent="0.2">
      <c r="A10" s="234">
        <v>1</v>
      </c>
      <c r="B10" s="236" t="s">
        <v>105</v>
      </c>
      <c r="C10" s="11">
        <v>60.6</v>
      </c>
      <c r="D10" s="240"/>
      <c r="E10" s="242">
        <v>1.2</v>
      </c>
      <c r="F10" s="11">
        <v>59.4</v>
      </c>
      <c r="G10" s="248"/>
    </row>
    <row r="11" spans="1:7" ht="12.6" customHeight="1" x14ac:dyDescent="0.2">
      <c r="A11" s="235"/>
      <c r="B11" s="237"/>
      <c r="C11" s="15">
        <f>+E10+D11+F11+G11</f>
        <v>62.300000000000004</v>
      </c>
      <c r="D11" s="241"/>
      <c r="E11" s="243"/>
      <c r="F11" s="15">
        <f>59.4+1.7</f>
        <v>61.1</v>
      </c>
      <c r="G11" s="249"/>
    </row>
    <row r="12" spans="1:7" ht="12.6" customHeight="1" x14ac:dyDescent="0.2">
      <c r="A12" s="31">
        <v>2</v>
      </c>
      <c r="B12" s="32" t="s">
        <v>79</v>
      </c>
      <c r="C12" s="13">
        <f t="shared" ref="C12:C87" si="0">+E12+D12+F12+G12</f>
        <v>65.2</v>
      </c>
      <c r="D12" s="13"/>
      <c r="E12" s="33">
        <v>1.2</v>
      </c>
      <c r="F12" s="13">
        <v>64</v>
      </c>
      <c r="G12" s="34"/>
    </row>
    <row r="13" spans="1:7" ht="12.6" customHeight="1" x14ac:dyDescent="0.2">
      <c r="A13" s="234">
        <v>3</v>
      </c>
      <c r="B13" s="236" t="s">
        <v>80</v>
      </c>
      <c r="C13" s="11">
        <v>83</v>
      </c>
      <c r="D13" s="240"/>
      <c r="E13" s="11">
        <v>3</v>
      </c>
      <c r="F13" s="11">
        <v>80</v>
      </c>
      <c r="G13" s="244"/>
    </row>
    <row r="14" spans="1:7" ht="12.6" customHeight="1" x14ac:dyDescent="0.2">
      <c r="A14" s="235"/>
      <c r="B14" s="237"/>
      <c r="C14" s="15">
        <f t="shared" si="0"/>
        <v>62</v>
      </c>
      <c r="D14" s="241"/>
      <c r="E14" s="35">
        <f>3-1</f>
        <v>2</v>
      </c>
      <c r="F14" s="15">
        <f>80-20</f>
        <v>60</v>
      </c>
      <c r="G14" s="245"/>
    </row>
    <row r="15" spans="1:7" ht="12.6" customHeight="1" x14ac:dyDescent="0.2">
      <c r="A15" s="31">
        <v>4</v>
      </c>
      <c r="B15" s="32" t="s">
        <v>84</v>
      </c>
      <c r="C15" s="13">
        <f t="shared" si="0"/>
        <v>88.5</v>
      </c>
      <c r="D15" s="13"/>
      <c r="E15" s="33">
        <v>3.5</v>
      </c>
      <c r="F15" s="11">
        <v>85</v>
      </c>
      <c r="G15" s="34"/>
    </row>
    <row r="16" spans="1:7" ht="12.6" customHeight="1" x14ac:dyDescent="0.2">
      <c r="A16" s="234">
        <v>5</v>
      </c>
      <c r="B16" s="236" t="s">
        <v>81</v>
      </c>
      <c r="C16" s="11">
        <v>96</v>
      </c>
      <c r="D16" s="246"/>
      <c r="E16" s="242">
        <v>3</v>
      </c>
      <c r="F16" s="15">
        <v>93</v>
      </c>
      <c r="G16" s="244"/>
    </row>
    <row r="17" spans="1:7" ht="12.6" customHeight="1" x14ac:dyDescent="0.2">
      <c r="A17" s="235"/>
      <c r="B17" s="237"/>
      <c r="C17" s="15">
        <f>+E16+D17+F17+G17</f>
        <v>79</v>
      </c>
      <c r="D17" s="247"/>
      <c r="E17" s="243"/>
      <c r="F17" s="13">
        <f>93-17</f>
        <v>76</v>
      </c>
      <c r="G17" s="245"/>
    </row>
    <row r="18" spans="1:7" ht="12.6" customHeight="1" x14ac:dyDescent="0.2">
      <c r="A18" s="234">
        <v>6</v>
      </c>
      <c r="B18" s="236" t="s">
        <v>82</v>
      </c>
      <c r="C18" s="11">
        <v>53.9</v>
      </c>
      <c r="D18" s="240"/>
      <c r="E18" s="242">
        <v>0.7</v>
      </c>
      <c r="F18" s="11">
        <v>53.2</v>
      </c>
      <c r="G18" s="244"/>
    </row>
    <row r="19" spans="1:7" ht="12.6" customHeight="1" x14ac:dyDescent="0.2">
      <c r="A19" s="235"/>
      <c r="B19" s="237"/>
      <c r="C19" s="15">
        <f>+E18+D19+F19+G19</f>
        <v>41.900000000000006</v>
      </c>
      <c r="D19" s="241"/>
      <c r="E19" s="243"/>
      <c r="F19" s="15">
        <f>53.2-12</f>
        <v>41.2</v>
      </c>
      <c r="G19" s="245"/>
    </row>
    <row r="20" spans="1:7" ht="12.6" customHeight="1" x14ac:dyDescent="0.2">
      <c r="A20" s="234">
        <v>7</v>
      </c>
      <c r="B20" s="236" t="s">
        <v>83</v>
      </c>
      <c r="C20" s="11">
        <v>87.7</v>
      </c>
      <c r="D20" s="240"/>
      <c r="E20" s="242">
        <v>1.7</v>
      </c>
      <c r="F20" s="11">
        <v>86</v>
      </c>
      <c r="G20" s="244"/>
    </row>
    <row r="21" spans="1:7" ht="12.6" customHeight="1" x14ac:dyDescent="0.2">
      <c r="A21" s="235"/>
      <c r="B21" s="237"/>
      <c r="C21" s="15">
        <f>+E20+D21+F21+G21</f>
        <v>79.7</v>
      </c>
      <c r="D21" s="241"/>
      <c r="E21" s="243"/>
      <c r="F21" s="15">
        <f>86-8</f>
        <v>78</v>
      </c>
      <c r="G21" s="245"/>
    </row>
    <row r="22" spans="1:7" ht="12.6" customHeight="1" x14ac:dyDescent="0.2">
      <c r="A22" s="31">
        <v>8</v>
      </c>
      <c r="B22" s="36" t="s">
        <v>95</v>
      </c>
      <c r="C22" s="13">
        <f t="shared" si="0"/>
        <v>74.7</v>
      </c>
      <c r="D22" s="13"/>
      <c r="E22" s="33">
        <v>0.4</v>
      </c>
      <c r="F22" s="13">
        <v>74.3</v>
      </c>
      <c r="G22" s="34"/>
    </row>
    <row r="23" spans="1:7" ht="12.6" customHeight="1" x14ac:dyDescent="0.2">
      <c r="A23" s="31">
        <v>9</v>
      </c>
      <c r="B23" s="32" t="s">
        <v>87</v>
      </c>
      <c r="C23" s="13">
        <f t="shared" si="0"/>
        <v>20</v>
      </c>
      <c r="D23" s="13">
        <v>9</v>
      </c>
      <c r="E23" s="33">
        <v>11</v>
      </c>
      <c r="F23" s="13"/>
      <c r="G23" s="34"/>
    </row>
    <row r="24" spans="1:7" ht="12.6" customHeight="1" x14ac:dyDescent="0.2">
      <c r="A24" s="31">
        <v>10</v>
      </c>
      <c r="B24" s="32" t="s">
        <v>38</v>
      </c>
      <c r="C24" s="13">
        <f t="shared" si="0"/>
        <v>10.6</v>
      </c>
      <c r="D24" s="13">
        <v>0.5</v>
      </c>
      <c r="E24" s="33">
        <v>0.1</v>
      </c>
      <c r="F24" s="13">
        <v>10</v>
      </c>
      <c r="G24" s="34"/>
    </row>
    <row r="25" spans="1:7" ht="12.6" customHeight="1" x14ac:dyDescent="0.2">
      <c r="A25" s="234">
        <v>11</v>
      </c>
      <c r="B25" s="238" t="s">
        <v>73</v>
      </c>
      <c r="C25" s="11">
        <v>33.200000000000003</v>
      </c>
      <c r="D25" s="11">
        <v>1</v>
      </c>
      <c r="E25" s="11">
        <v>1.2</v>
      </c>
      <c r="F25" s="11">
        <v>31</v>
      </c>
      <c r="G25" s="244"/>
    </row>
    <row r="26" spans="1:7" ht="12.6" customHeight="1" x14ac:dyDescent="0.2">
      <c r="A26" s="235"/>
      <c r="B26" s="239"/>
      <c r="C26" s="15">
        <f t="shared" si="0"/>
        <v>30.7</v>
      </c>
      <c r="D26" s="15">
        <f>1+0.3</f>
        <v>1.3</v>
      </c>
      <c r="E26" s="35">
        <f>1.2+0.2</f>
        <v>1.4</v>
      </c>
      <c r="F26" s="15">
        <f>31-3</f>
        <v>28</v>
      </c>
      <c r="G26" s="245"/>
    </row>
    <row r="27" spans="1:7" ht="12.6" customHeight="1" x14ac:dyDescent="0.2">
      <c r="A27" s="31">
        <v>12</v>
      </c>
      <c r="B27" s="37" t="s">
        <v>74</v>
      </c>
      <c r="C27" s="13">
        <f t="shared" si="0"/>
        <v>4.5999999999999996</v>
      </c>
      <c r="D27" s="13">
        <v>2</v>
      </c>
      <c r="E27" s="33">
        <v>0.3</v>
      </c>
      <c r="F27" s="13">
        <v>2.2999999999999998</v>
      </c>
      <c r="G27" s="34"/>
    </row>
    <row r="28" spans="1:7" ht="12.6" customHeight="1" x14ac:dyDescent="0.2">
      <c r="A28" s="234">
        <v>13</v>
      </c>
      <c r="B28" s="238" t="s">
        <v>32</v>
      </c>
      <c r="C28" s="11">
        <v>19.7</v>
      </c>
      <c r="D28" s="250">
        <v>3</v>
      </c>
      <c r="E28" s="242">
        <v>0.1</v>
      </c>
      <c r="F28" s="11">
        <v>16.600000000000001</v>
      </c>
      <c r="G28" s="244"/>
    </row>
    <row r="29" spans="1:7" ht="12.6" customHeight="1" x14ac:dyDescent="0.2">
      <c r="A29" s="235"/>
      <c r="B29" s="239"/>
      <c r="C29" s="15">
        <f>+E28+D28+F29+G29</f>
        <v>17.700000000000003</v>
      </c>
      <c r="D29" s="251"/>
      <c r="E29" s="243"/>
      <c r="F29" s="15">
        <f>16.6-2</f>
        <v>14.600000000000001</v>
      </c>
      <c r="G29" s="245"/>
    </row>
    <row r="30" spans="1:7" ht="12.6" customHeight="1" x14ac:dyDescent="0.2">
      <c r="A30" s="234">
        <v>14</v>
      </c>
      <c r="B30" s="236" t="s">
        <v>106</v>
      </c>
      <c r="C30" s="11">
        <v>9.5</v>
      </c>
      <c r="D30" s="250">
        <v>2.1</v>
      </c>
      <c r="E30" s="242">
        <v>1.4</v>
      </c>
      <c r="F30" s="11">
        <v>6</v>
      </c>
      <c r="G30" s="244"/>
    </row>
    <row r="31" spans="1:7" ht="12.6" customHeight="1" x14ac:dyDescent="0.2">
      <c r="A31" s="235"/>
      <c r="B31" s="237"/>
      <c r="C31" s="15">
        <f>+E30+D30+F31+G31</f>
        <v>20.5</v>
      </c>
      <c r="D31" s="251"/>
      <c r="E31" s="243"/>
      <c r="F31" s="15">
        <f>6+11</f>
        <v>17</v>
      </c>
      <c r="G31" s="245"/>
    </row>
    <row r="32" spans="1:7" ht="12.6" customHeight="1" x14ac:dyDescent="0.2">
      <c r="A32" s="234">
        <v>15</v>
      </c>
      <c r="B32" s="238" t="s">
        <v>85</v>
      </c>
      <c r="C32" s="11">
        <v>32</v>
      </c>
      <c r="D32" s="11">
        <v>25</v>
      </c>
      <c r="E32" s="11">
        <v>3.5</v>
      </c>
      <c r="F32" s="11">
        <v>3.5</v>
      </c>
      <c r="G32" s="244"/>
    </row>
    <row r="33" spans="1:7" x14ac:dyDescent="0.2">
      <c r="A33" s="235"/>
      <c r="B33" s="239"/>
      <c r="C33" s="15">
        <f t="shared" si="0"/>
        <v>20.100000000000001</v>
      </c>
      <c r="D33" s="15">
        <f>25-9</f>
        <v>16</v>
      </c>
      <c r="E33" s="35">
        <f>3.5-0.9</f>
        <v>2.6</v>
      </c>
      <c r="F33" s="15">
        <f>3.5-2</f>
        <v>1.5</v>
      </c>
      <c r="G33" s="245"/>
    </row>
    <row r="34" spans="1:7" x14ac:dyDescent="0.2">
      <c r="A34" s="234">
        <v>16</v>
      </c>
      <c r="B34" s="236" t="s">
        <v>86</v>
      </c>
      <c r="C34" s="11">
        <v>5.5</v>
      </c>
      <c r="D34" s="250">
        <v>2.5</v>
      </c>
      <c r="E34" s="242">
        <v>0.5</v>
      </c>
      <c r="F34" s="11">
        <v>2.5</v>
      </c>
      <c r="G34" s="244"/>
    </row>
    <row r="35" spans="1:7" ht="15" customHeight="1" x14ac:dyDescent="0.2">
      <c r="A35" s="235"/>
      <c r="B35" s="237"/>
      <c r="C35" s="15">
        <f>+E34+D34+F35+G35</f>
        <v>4.5</v>
      </c>
      <c r="D35" s="251"/>
      <c r="E35" s="243"/>
      <c r="F35" s="15">
        <f>2.5-1</f>
        <v>1.5</v>
      </c>
      <c r="G35" s="245"/>
    </row>
    <row r="36" spans="1:7" ht="12.6" customHeight="1" x14ac:dyDescent="0.2">
      <c r="A36" s="31">
        <v>17</v>
      </c>
      <c r="B36" s="37" t="s">
        <v>540</v>
      </c>
      <c r="C36" s="13">
        <f t="shared" si="0"/>
        <v>12.3</v>
      </c>
      <c r="D36" s="13"/>
      <c r="E36" s="33">
        <v>4.2</v>
      </c>
      <c r="F36" s="13">
        <v>8.1</v>
      </c>
      <c r="G36" s="34"/>
    </row>
    <row r="37" spans="1:7" ht="12.6" customHeight="1" x14ac:dyDescent="0.2">
      <c r="A37" s="234">
        <v>18</v>
      </c>
      <c r="B37" s="238" t="s">
        <v>33</v>
      </c>
      <c r="C37" s="11">
        <v>1.3</v>
      </c>
      <c r="D37" s="11">
        <v>0.4</v>
      </c>
      <c r="E37" s="11">
        <v>0.3</v>
      </c>
      <c r="F37" s="11">
        <v>0.6</v>
      </c>
      <c r="G37" s="244"/>
    </row>
    <row r="38" spans="1:7" ht="12.6" customHeight="1" x14ac:dyDescent="0.2">
      <c r="A38" s="235"/>
      <c r="B38" s="239"/>
      <c r="C38" s="15">
        <f t="shared" si="0"/>
        <v>1</v>
      </c>
      <c r="D38" s="15">
        <f>0.4-0.1</f>
        <v>0.30000000000000004</v>
      </c>
      <c r="E38" s="35">
        <f>0.3-0.1</f>
        <v>0.19999999999999998</v>
      </c>
      <c r="F38" s="15">
        <f>0.6-0.1</f>
        <v>0.5</v>
      </c>
      <c r="G38" s="245"/>
    </row>
    <row r="39" spans="1:7" ht="12.6" customHeight="1" x14ac:dyDescent="0.2">
      <c r="A39" s="31">
        <v>19</v>
      </c>
      <c r="B39" s="37" t="s">
        <v>75</v>
      </c>
      <c r="C39" s="13">
        <f t="shared" si="0"/>
        <v>62.6</v>
      </c>
      <c r="D39" s="13"/>
      <c r="E39" s="33">
        <v>3</v>
      </c>
      <c r="F39" s="13">
        <v>59.6</v>
      </c>
      <c r="G39" s="34"/>
    </row>
    <row r="40" spans="1:7" ht="12.6" customHeight="1" x14ac:dyDescent="0.2">
      <c r="A40" s="234">
        <v>20</v>
      </c>
      <c r="B40" s="238" t="s">
        <v>34</v>
      </c>
      <c r="C40" s="11">
        <v>3.1</v>
      </c>
      <c r="D40" s="11">
        <v>0.2</v>
      </c>
      <c r="E40" s="242">
        <v>0.1</v>
      </c>
      <c r="F40" s="250">
        <v>2.8</v>
      </c>
      <c r="G40" s="244"/>
    </row>
    <row r="41" spans="1:7" x14ac:dyDescent="0.2">
      <c r="A41" s="235"/>
      <c r="B41" s="239"/>
      <c r="C41" s="15">
        <f>+E40+D41+F40+G41</f>
        <v>2.9</v>
      </c>
      <c r="D41" s="15"/>
      <c r="E41" s="243"/>
      <c r="F41" s="251"/>
      <c r="G41" s="245"/>
    </row>
    <row r="42" spans="1:7" x14ac:dyDescent="0.2">
      <c r="A42" s="234">
        <v>21</v>
      </c>
      <c r="B42" s="238" t="s">
        <v>64</v>
      </c>
      <c r="C42" s="11">
        <v>77.900000000000006</v>
      </c>
      <c r="D42" s="11">
        <v>38.299999999999997</v>
      </c>
      <c r="E42" s="252"/>
      <c r="F42" s="250">
        <v>39.6</v>
      </c>
      <c r="G42" s="244"/>
    </row>
    <row r="43" spans="1:7" ht="12.6" customHeight="1" x14ac:dyDescent="0.2">
      <c r="A43" s="235"/>
      <c r="B43" s="239"/>
      <c r="C43" s="15">
        <f>+E43+D43+F42+G43</f>
        <v>139.6</v>
      </c>
      <c r="D43" s="15">
        <f>38.3+61.7</f>
        <v>100</v>
      </c>
      <c r="E43" s="253"/>
      <c r="F43" s="251"/>
      <c r="G43" s="245"/>
    </row>
    <row r="44" spans="1:7" ht="12.6" customHeight="1" x14ac:dyDescent="0.2">
      <c r="A44" s="234">
        <v>22</v>
      </c>
      <c r="B44" s="236" t="s">
        <v>185</v>
      </c>
      <c r="C44" s="11">
        <v>14</v>
      </c>
      <c r="D44" s="11">
        <v>3</v>
      </c>
      <c r="E44" s="240"/>
      <c r="F44" s="11">
        <v>11</v>
      </c>
      <c r="G44" s="244"/>
    </row>
    <row r="45" spans="1:7" ht="12.6" customHeight="1" x14ac:dyDescent="0.2">
      <c r="A45" s="235"/>
      <c r="B45" s="237"/>
      <c r="C45" s="15">
        <f t="shared" si="0"/>
        <v>15.5</v>
      </c>
      <c r="D45" s="15">
        <f>2+1+2.5</f>
        <v>5.5</v>
      </c>
      <c r="E45" s="241"/>
      <c r="F45" s="15">
        <f>11-1</f>
        <v>10</v>
      </c>
      <c r="G45" s="245"/>
    </row>
    <row r="46" spans="1:7" ht="12.6" customHeight="1" x14ac:dyDescent="0.2">
      <c r="A46" s="31">
        <v>23</v>
      </c>
      <c r="B46" s="38" t="s">
        <v>46</v>
      </c>
      <c r="C46" s="13">
        <f t="shared" si="0"/>
        <v>87.1</v>
      </c>
      <c r="D46" s="13"/>
      <c r="E46" s="33"/>
      <c r="F46" s="13">
        <v>87.1</v>
      </c>
      <c r="G46" s="34"/>
    </row>
    <row r="47" spans="1:7" ht="12.6" customHeight="1" x14ac:dyDescent="0.2">
      <c r="A47" s="31">
        <v>24</v>
      </c>
      <c r="B47" s="38" t="s">
        <v>39</v>
      </c>
      <c r="C47" s="13">
        <f t="shared" si="0"/>
        <v>76.5</v>
      </c>
      <c r="D47" s="13">
        <v>0.5</v>
      </c>
      <c r="E47" s="33"/>
      <c r="F47" s="13">
        <v>76</v>
      </c>
      <c r="G47" s="34"/>
    </row>
    <row r="48" spans="1:7" ht="12.6" customHeight="1" x14ac:dyDescent="0.2">
      <c r="A48" s="31">
        <v>25</v>
      </c>
      <c r="B48" s="32" t="s">
        <v>40</v>
      </c>
      <c r="C48" s="13">
        <f t="shared" si="0"/>
        <v>87</v>
      </c>
      <c r="D48" s="13">
        <v>2</v>
      </c>
      <c r="E48" s="33">
        <v>7.5</v>
      </c>
      <c r="F48" s="13">
        <v>77.5</v>
      </c>
      <c r="G48" s="34"/>
    </row>
    <row r="49" spans="1:7" ht="12.6" customHeight="1" x14ac:dyDescent="0.2">
      <c r="A49" s="31">
        <v>26</v>
      </c>
      <c r="B49" s="38" t="s">
        <v>107</v>
      </c>
      <c r="C49" s="13">
        <f t="shared" si="0"/>
        <v>15.5</v>
      </c>
      <c r="D49" s="13">
        <v>14.7</v>
      </c>
      <c r="E49" s="33">
        <v>0.8</v>
      </c>
      <c r="F49" s="13"/>
      <c r="G49" s="34"/>
    </row>
    <row r="50" spans="1:7" ht="12.6" customHeight="1" x14ac:dyDescent="0.2">
      <c r="A50" s="234">
        <v>27</v>
      </c>
      <c r="B50" s="236" t="s">
        <v>65</v>
      </c>
      <c r="C50" s="11">
        <v>120</v>
      </c>
      <c r="D50" s="250">
        <v>23</v>
      </c>
      <c r="E50" s="11">
        <v>70</v>
      </c>
      <c r="F50" s="250">
        <f>22+5</f>
        <v>27</v>
      </c>
      <c r="G50" s="244"/>
    </row>
    <row r="51" spans="1:7" ht="12.6" customHeight="1" x14ac:dyDescent="0.2">
      <c r="A51" s="235"/>
      <c r="B51" s="237"/>
      <c r="C51" s="15">
        <f>+E51+D50+F50+G51</f>
        <v>132</v>
      </c>
      <c r="D51" s="251"/>
      <c r="E51" s="35">
        <f>35+35+12</f>
        <v>82</v>
      </c>
      <c r="F51" s="251"/>
      <c r="G51" s="245"/>
    </row>
    <row r="52" spans="1:7" ht="12.6" customHeight="1" x14ac:dyDescent="0.2">
      <c r="A52" s="254">
        <v>28</v>
      </c>
      <c r="B52" s="236" t="s">
        <v>36</v>
      </c>
      <c r="C52" s="11">
        <v>13</v>
      </c>
      <c r="D52" s="11">
        <v>9</v>
      </c>
      <c r="E52" s="242">
        <v>4</v>
      </c>
      <c r="F52" s="246"/>
      <c r="G52" s="246"/>
    </row>
    <row r="53" spans="1:7" ht="12.6" customHeight="1" x14ac:dyDescent="0.2">
      <c r="A53" s="255"/>
      <c r="B53" s="237"/>
      <c r="C53" s="15">
        <f>+E52+D53+F53+G53</f>
        <v>23</v>
      </c>
      <c r="D53" s="15">
        <f>8+1+10</f>
        <v>19</v>
      </c>
      <c r="E53" s="243"/>
      <c r="F53" s="247"/>
      <c r="G53" s="247"/>
    </row>
    <row r="54" spans="1:7" ht="12.6" customHeight="1" x14ac:dyDescent="0.2">
      <c r="A54" s="31">
        <v>29</v>
      </c>
      <c r="B54" s="39" t="s">
        <v>41</v>
      </c>
      <c r="C54" s="13">
        <f t="shared" si="0"/>
        <v>2.2999999999999998</v>
      </c>
      <c r="D54" s="13">
        <v>0.8</v>
      </c>
      <c r="E54" s="33">
        <v>1.5</v>
      </c>
      <c r="F54" s="13"/>
      <c r="G54" s="34"/>
    </row>
    <row r="55" spans="1:7" ht="12.6" customHeight="1" x14ac:dyDescent="0.2">
      <c r="A55" s="31">
        <v>30</v>
      </c>
      <c r="B55" s="38" t="s">
        <v>42</v>
      </c>
      <c r="C55" s="13">
        <f t="shared" si="0"/>
        <v>1.7</v>
      </c>
      <c r="D55" s="13">
        <v>1.2</v>
      </c>
      <c r="E55" s="33">
        <v>0.5</v>
      </c>
      <c r="F55" s="13"/>
      <c r="G55" s="34"/>
    </row>
    <row r="56" spans="1:7" ht="12.6" customHeight="1" x14ac:dyDescent="0.2">
      <c r="A56" s="31">
        <v>31</v>
      </c>
      <c r="B56" s="38" t="s">
        <v>37</v>
      </c>
      <c r="C56" s="13">
        <f t="shared" si="0"/>
        <v>8</v>
      </c>
      <c r="D56" s="13">
        <f>1+6</f>
        <v>7</v>
      </c>
      <c r="E56" s="33">
        <v>1</v>
      </c>
      <c r="F56" s="13"/>
      <c r="G56" s="34"/>
    </row>
    <row r="57" spans="1:7" ht="12.6" customHeight="1" x14ac:dyDescent="0.2">
      <c r="A57" s="31">
        <v>32</v>
      </c>
      <c r="B57" s="38" t="s">
        <v>43</v>
      </c>
      <c r="C57" s="13">
        <f t="shared" si="0"/>
        <v>0.6</v>
      </c>
      <c r="D57" s="13">
        <v>0.5</v>
      </c>
      <c r="E57" s="33">
        <v>0.1</v>
      </c>
      <c r="F57" s="13"/>
      <c r="G57" s="34"/>
    </row>
    <row r="58" spans="1:7" x14ac:dyDescent="0.2">
      <c r="A58" s="31">
        <v>33</v>
      </c>
      <c r="B58" s="38" t="s">
        <v>44</v>
      </c>
      <c r="C58" s="13">
        <f t="shared" si="0"/>
        <v>0.6</v>
      </c>
      <c r="D58" s="13">
        <v>0.3</v>
      </c>
      <c r="E58" s="33">
        <v>0.3</v>
      </c>
      <c r="F58" s="13"/>
      <c r="G58" s="34"/>
    </row>
    <row r="59" spans="1:7" x14ac:dyDescent="0.2">
      <c r="A59" s="234">
        <v>34</v>
      </c>
      <c r="B59" s="238" t="s">
        <v>45</v>
      </c>
      <c r="C59" s="11">
        <v>7.1</v>
      </c>
      <c r="D59" s="250">
        <f>1.1</f>
        <v>1.1000000000000001</v>
      </c>
      <c r="E59" s="40">
        <v>6</v>
      </c>
      <c r="F59" s="246"/>
      <c r="G59" s="246"/>
    </row>
    <row r="60" spans="1:7" x14ac:dyDescent="0.2">
      <c r="A60" s="235"/>
      <c r="B60" s="239"/>
      <c r="C60" s="15">
        <f>+E60+D59+F60+G60</f>
        <v>9.5</v>
      </c>
      <c r="D60" s="251"/>
      <c r="E60" s="35">
        <f>6+2.4</f>
        <v>8.4</v>
      </c>
      <c r="F60" s="247"/>
      <c r="G60" s="247"/>
    </row>
    <row r="61" spans="1:7" ht="12.6" customHeight="1" x14ac:dyDescent="0.2">
      <c r="A61" s="31">
        <v>35</v>
      </c>
      <c r="B61" s="38" t="s">
        <v>35</v>
      </c>
      <c r="C61" s="13">
        <f t="shared" si="0"/>
        <v>45.5</v>
      </c>
      <c r="D61" s="13">
        <v>45</v>
      </c>
      <c r="E61" s="33">
        <v>0.5</v>
      </c>
      <c r="F61" s="13"/>
      <c r="G61" s="34"/>
    </row>
    <row r="62" spans="1:7" ht="12.6" customHeight="1" x14ac:dyDescent="0.2">
      <c r="A62" s="31">
        <v>36</v>
      </c>
      <c r="B62" s="37" t="s">
        <v>25</v>
      </c>
      <c r="C62" s="13">
        <f t="shared" si="0"/>
        <v>1</v>
      </c>
      <c r="D62" s="13">
        <v>1</v>
      </c>
      <c r="E62" s="33"/>
      <c r="F62" s="13"/>
      <c r="G62" s="34"/>
    </row>
    <row r="63" spans="1:7" ht="12.6" customHeight="1" x14ac:dyDescent="0.2">
      <c r="A63" s="234">
        <v>37</v>
      </c>
      <c r="B63" s="238" t="s">
        <v>1</v>
      </c>
      <c r="C63" s="11">
        <v>97</v>
      </c>
      <c r="D63" s="11">
        <v>97</v>
      </c>
      <c r="E63" s="252"/>
      <c r="F63" s="246"/>
      <c r="G63" s="244"/>
    </row>
    <row r="64" spans="1:7" ht="12.6" customHeight="1" x14ac:dyDescent="0.2">
      <c r="A64" s="235"/>
      <c r="B64" s="239"/>
      <c r="C64" s="15">
        <f t="shared" si="0"/>
        <v>103</v>
      </c>
      <c r="D64" s="15">
        <f>97+6</f>
        <v>103</v>
      </c>
      <c r="E64" s="253"/>
      <c r="F64" s="247"/>
      <c r="G64" s="245"/>
    </row>
    <row r="65" spans="1:7" ht="12.6" customHeight="1" x14ac:dyDescent="0.2">
      <c r="A65" s="234">
        <v>38</v>
      </c>
      <c r="B65" s="236" t="s">
        <v>2</v>
      </c>
      <c r="C65" s="11">
        <v>390</v>
      </c>
      <c r="D65" s="240"/>
      <c r="E65" s="252"/>
      <c r="F65" s="11">
        <v>390</v>
      </c>
      <c r="G65" s="244"/>
    </row>
    <row r="66" spans="1:7" ht="12.6" customHeight="1" x14ac:dyDescent="0.2">
      <c r="A66" s="235"/>
      <c r="B66" s="237"/>
      <c r="C66" s="15">
        <f t="shared" si="0"/>
        <v>430</v>
      </c>
      <c r="D66" s="241"/>
      <c r="E66" s="253"/>
      <c r="F66" s="15">
        <f>390+40</f>
        <v>430</v>
      </c>
      <c r="G66" s="245"/>
    </row>
    <row r="67" spans="1:7" ht="12.6" customHeight="1" x14ac:dyDescent="0.2">
      <c r="A67" s="234">
        <v>39</v>
      </c>
      <c r="B67" s="236" t="s">
        <v>15</v>
      </c>
      <c r="C67" s="11">
        <v>322</v>
      </c>
      <c r="D67" s="240"/>
      <c r="E67" s="252"/>
      <c r="F67" s="11">
        <v>322</v>
      </c>
      <c r="G67" s="244"/>
    </row>
    <row r="68" spans="1:7" ht="12.6" customHeight="1" x14ac:dyDescent="0.2">
      <c r="A68" s="235"/>
      <c r="B68" s="237"/>
      <c r="C68" s="15">
        <f t="shared" si="0"/>
        <v>332</v>
      </c>
      <c r="D68" s="241"/>
      <c r="E68" s="253"/>
      <c r="F68" s="15">
        <f>322+10</f>
        <v>332</v>
      </c>
      <c r="G68" s="245"/>
    </row>
    <row r="69" spans="1:7" ht="12.6" customHeight="1" x14ac:dyDescent="0.2">
      <c r="A69" s="234">
        <v>40</v>
      </c>
      <c r="B69" s="236" t="s">
        <v>108</v>
      </c>
      <c r="C69" s="11">
        <v>324.3</v>
      </c>
      <c r="D69" s="240"/>
      <c r="E69" s="252"/>
      <c r="F69" s="11">
        <v>324.3</v>
      </c>
      <c r="G69" s="244"/>
    </row>
    <row r="70" spans="1:7" ht="12.6" customHeight="1" x14ac:dyDescent="0.2">
      <c r="A70" s="235"/>
      <c r="B70" s="237"/>
      <c r="C70" s="15">
        <f t="shared" si="0"/>
        <v>354.3</v>
      </c>
      <c r="D70" s="241"/>
      <c r="E70" s="253"/>
      <c r="F70" s="15">
        <f>294.3+30+30</f>
        <v>354.3</v>
      </c>
      <c r="G70" s="245"/>
    </row>
    <row r="71" spans="1:7" ht="12.6" customHeight="1" x14ac:dyDescent="0.2">
      <c r="A71" s="234">
        <v>41</v>
      </c>
      <c r="B71" s="236" t="s">
        <v>78</v>
      </c>
      <c r="C71" s="11">
        <v>9.3000000000000007</v>
      </c>
      <c r="D71" s="240"/>
      <c r="E71" s="252"/>
      <c r="F71" s="11">
        <v>9.3000000000000007</v>
      </c>
      <c r="G71" s="244"/>
    </row>
    <row r="72" spans="1:7" ht="12.6" customHeight="1" x14ac:dyDescent="0.2">
      <c r="A72" s="235"/>
      <c r="B72" s="237"/>
      <c r="C72" s="15">
        <f t="shared" si="0"/>
        <v>12.8</v>
      </c>
      <c r="D72" s="241"/>
      <c r="E72" s="253"/>
      <c r="F72" s="15">
        <f>5.8+3.5+3.5</f>
        <v>12.8</v>
      </c>
      <c r="G72" s="245"/>
    </row>
    <row r="73" spans="1:7" ht="12.6" customHeight="1" x14ac:dyDescent="0.2">
      <c r="A73" s="31">
        <v>42</v>
      </c>
      <c r="B73" s="41" t="s">
        <v>109</v>
      </c>
      <c r="C73" s="13">
        <f t="shared" si="0"/>
        <v>9.4</v>
      </c>
      <c r="D73" s="13">
        <v>9.4</v>
      </c>
      <c r="E73" s="33"/>
      <c r="F73" s="13"/>
      <c r="G73" s="34"/>
    </row>
    <row r="74" spans="1:7" ht="12.6" customHeight="1" x14ac:dyDescent="0.2">
      <c r="A74" s="234">
        <v>43</v>
      </c>
      <c r="B74" s="236" t="s">
        <v>3</v>
      </c>
      <c r="C74" s="11">
        <v>110.3</v>
      </c>
      <c r="D74" s="240"/>
      <c r="E74" s="11">
        <v>10.3</v>
      </c>
      <c r="F74" s="246"/>
      <c r="G74" s="269">
        <v>100</v>
      </c>
    </row>
    <row r="75" spans="1:7" x14ac:dyDescent="0.2">
      <c r="A75" s="235"/>
      <c r="B75" s="237"/>
      <c r="C75" s="15">
        <f>+E75+D75+F75+G74</f>
        <v>114.5</v>
      </c>
      <c r="D75" s="241"/>
      <c r="E75" s="35">
        <f>10.3+4.2</f>
        <v>14.5</v>
      </c>
      <c r="F75" s="247"/>
      <c r="G75" s="270"/>
    </row>
    <row r="76" spans="1:7" ht="25.5" x14ac:dyDescent="0.2">
      <c r="A76" s="31">
        <v>44</v>
      </c>
      <c r="B76" s="41" t="s">
        <v>8</v>
      </c>
      <c r="C76" s="13">
        <f t="shared" si="0"/>
        <v>16.900000000000002</v>
      </c>
      <c r="D76" s="13">
        <v>0.3</v>
      </c>
      <c r="E76" s="33">
        <v>16.600000000000001</v>
      </c>
      <c r="F76" s="13"/>
      <c r="G76" s="34"/>
    </row>
    <row r="77" spans="1:7" ht="25.5" x14ac:dyDescent="0.2">
      <c r="A77" s="31">
        <v>45</v>
      </c>
      <c r="B77" s="41" t="s">
        <v>4</v>
      </c>
      <c r="C77" s="13">
        <f t="shared" si="0"/>
        <v>3.5</v>
      </c>
      <c r="D77" s="13"/>
      <c r="E77" s="33">
        <v>3.5</v>
      </c>
      <c r="F77" s="13"/>
      <c r="G77" s="34"/>
    </row>
    <row r="78" spans="1:7" ht="25.5" x14ac:dyDescent="0.2">
      <c r="A78" s="31">
        <v>46</v>
      </c>
      <c r="B78" s="41" t="s">
        <v>5</v>
      </c>
      <c r="C78" s="13">
        <f t="shared" si="0"/>
        <v>3.9</v>
      </c>
      <c r="D78" s="13">
        <v>1.4</v>
      </c>
      <c r="E78" s="33">
        <v>2.5</v>
      </c>
      <c r="F78" s="13"/>
      <c r="G78" s="34"/>
    </row>
    <row r="79" spans="1:7" ht="25.5" x14ac:dyDescent="0.2">
      <c r="A79" s="31">
        <v>47</v>
      </c>
      <c r="B79" s="41" t="s">
        <v>7</v>
      </c>
      <c r="C79" s="13">
        <f t="shared" si="0"/>
        <v>10.5</v>
      </c>
      <c r="D79" s="13">
        <v>3</v>
      </c>
      <c r="E79" s="33">
        <v>7.5</v>
      </c>
      <c r="F79" s="13"/>
      <c r="G79" s="34"/>
    </row>
    <row r="80" spans="1:7" ht="25.5" x14ac:dyDescent="0.2">
      <c r="A80" s="31">
        <v>48</v>
      </c>
      <c r="B80" s="41" t="s">
        <v>6</v>
      </c>
      <c r="C80" s="13">
        <f t="shared" si="0"/>
        <v>1.6</v>
      </c>
      <c r="D80" s="13">
        <v>0.6</v>
      </c>
      <c r="E80" s="33">
        <v>1</v>
      </c>
      <c r="F80" s="13"/>
      <c r="G80" s="34"/>
    </row>
    <row r="81" spans="1:7" ht="25.5" x14ac:dyDescent="0.2">
      <c r="A81" s="31">
        <v>49</v>
      </c>
      <c r="B81" s="41" t="s">
        <v>9</v>
      </c>
      <c r="C81" s="13">
        <f t="shared" si="0"/>
        <v>3.9</v>
      </c>
      <c r="D81" s="13"/>
      <c r="E81" s="33">
        <v>3.9</v>
      </c>
      <c r="F81" s="13"/>
      <c r="G81" s="34"/>
    </row>
    <row r="82" spans="1:7" ht="25.5" x14ac:dyDescent="0.2">
      <c r="A82" s="31">
        <v>50</v>
      </c>
      <c r="B82" s="42" t="s">
        <v>10</v>
      </c>
      <c r="C82" s="13">
        <f t="shared" si="0"/>
        <v>4.3000000000000007</v>
      </c>
      <c r="D82" s="13">
        <v>2.2000000000000002</v>
      </c>
      <c r="E82" s="33">
        <v>2.1</v>
      </c>
      <c r="F82" s="13"/>
      <c r="G82" s="34"/>
    </row>
    <row r="83" spans="1:7" ht="25.5" x14ac:dyDescent="0.2">
      <c r="A83" s="31">
        <v>51</v>
      </c>
      <c r="B83" s="41" t="s">
        <v>12</v>
      </c>
      <c r="C83" s="13">
        <f t="shared" si="0"/>
        <v>1.6</v>
      </c>
      <c r="D83" s="13">
        <v>0.1</v>
      </c>
      <c r="E83" s="33">
        <v>1.5</v>
      </c>
      <c r="F83" s="13"/>
      <c r="G83" s="34"/>
    </row>
    <row r="84" spans="1:7" ht="25.5" x14ac:dyDescent="0.2">
      <c r="A84" s="31">
        <v>52</v>
      </c>
      <c r="B84" s="41" t="s">
        <v>11</v>
      </c>
      <c r="C84" s="13">
        <f t="shared" si="0"/>
        <v>3.7</v>
      </c>
      <c r="D84" s="13">
        <v>2.6</v>
      </c>
      <c r="E84" s="33">
        <v>1.1000000000000001</v>
      </c>
      <c r="F84" s="13"/>
      <c r="G84" s="34"/>
    </row>
    <row r="85" spans="1:7" x14ac:dyDescent="0.2">
      <c r="A85" s="234">
        <v>53</v>
      </c>
      <c r="B85" s="238" t="s">
        <v>13</v>
      </c>
      <c r="C85" s="11">
        <v>4</v>
      </c>
      <c r="D85" s="11">
        <v>2</v>
      </c>
      <c r="E85" s="40">
        <v>2</v>
      </c>
      <c r="F85" s="13"/>
      <c r="G85" s="34"/>
    </row>
    <row r="86" spans="1:7" x14ac:dyDescent="0.2">
      <c r="A86" s="235"/>
      <c r="B86" s="239"/>
      <c r="C86" s="15">
        <f t="shared" si="0"/>
        <v>1.9</v>
      </c>
      <c r="D86" s="15">
        <f>2-1.1</f>
        <v>0.89999999999999991</v>
      </c>
      <c r="E86" s="35">
        <f>2-1</f>
        <v>1</v>
      </c>
      <c r="F86" s="13"/>
      <c r="G86" s="34"/>
    </row>
    <row r="87" spans="1:7" ht="25.5" x14ac:dyDescent="0.2">
      <c r="A87" s="31">
        <v>54</v>
      </c>
      <c r="B87" s="41" t="s">
        <v>14</v>
      </c>
      <c r="C87" s="13">
        <f t="shared" si="0"/>
        <v>2</v>
      </c>
      <c r="D87" s="13"/>
      <c r="E87" s="33">
        <v>2</v>
      </c>
      <c r="F87" s="13"/>
      <c r="G87" s="34"/>
    </row>
    <row r="88" spans="1:7" x14ac:dyDescent="0.2">
      <c r="A88" s="234">
        <v>55</v>
      </c>
      <c r="B88" s="265" t="s">
        <v>110</v>
      </c>
      <c r="C88" s="44">
        <v>2700</v>
      </c>
      <c r="D88" s="44">
        <v>311.7</v>
      </c>
      <c r="E88" s="45">
        <v>186.6</v>
      </c>
      <c r="F88" s="44">
        <v>2101.6999999999998</v>
      </c>
      <c r="G88" s="267">
        <v>100</v>
      </c>
    </row>
    <row r="89" spans="1:7" x14ac:dyDescent="0.2">
      <c r="A89" s="235"/>
      <c r="B89" s="266"/>
      <c r="C89" s="46">
        <v>2816</v>
      </c>
      <c r="D89" s="46">
        <v>381.79999999999995</v>
      </c>
      <c r="E89" s="46">
        <v>202.4</v>
      </c>
      <c r="F89" s="46">
        <v>2131.8000000000002</v>
      </c>
      <c r="G89" s="268"/>
    </row>
    <row r="90" spans="1:7" x14ac:dyDescent="0.2">
      <c r="E90" s="47"/>
    </row>
    <row r="91" spans="1:7" x14ac:dyDescent="0.2">
      <c r="A91" s="257" t="s">
        <v>111</v>
      </c>
      <c r="B91" s="257"/>
      <c r="C91" s="257"/>
      <c r="D91" s="257"/>
      <c r="E91" s="257"/>
      <c r="F91" s="257"/>
    </row>
    <row r="92" spans="1:7" x14ac:dyDescent="0.2">
      <c r="C92" s="21"/>
      <c r="D92" s="21"/>
      <c r="E92" s="47"/>
      <c r="F92" s="21"/>
    </row>
    <row r="93" spans="1:7" x14ac:dyDescent="0.2">
      <c r="C93" s="49"/>
      <c r="D93" s="21"/>
      <c r="E93" s="21"/>
      <c r="F93" s="21"/>
      <c r="G93" s="21"/>
    </row>
    <row r="94" spans="1:7" x14ac:dyDescent="0.2">
      <c r="C94" s="49"/>
      <c r="D94" s="21"/>
      <c r="E94" s="21"/>
      <c r="F94" s="21"/>
      <c r="G94" s="21"/>
    </row>
    <row r="95" spans="1:7" x14ac:dyDescent="0.2">
      <c r="C95" s="21"/>
      <c r="D95" s="21"/>
      <c r="E95" s="21"/>
      <c r="F95" s="21"/>
    </row>
    <row r="99" spans="2:2" x14ac:dyDescent="0.2">
      <c r="B99" s="48"/>
    </row>
  </sheetData>
  <mergeCells count="122">
    <mergeCell ref="B1:G1"/>
    <mergeCell ref="B2:G2"/>
    <mergeCell ref="E3:G3"/>
    <mergeCell ref="A91:F91"/>
    <mergeCell ref="A5:F5"/>
    <mergeCell ref="A7:A8"/>
    <mergeCell ref="B7:B8"/>
    <mergeCell ref="C7:C8"/>
    <mergeCell ref="D7:G7"/>
    <mergeCell ref="F6:G6"/>
    <mergeCell ref="B88:B89"/>
    <mergeCell ref="A88:A89"/>
    <mergeCell ref="G88:G89"/>
    <mergeCell ref="A85:A86"/>
    <mergeCell ref="B85:B86"/>
    <mergeCell ref="G74:G75"/>
    <mergeCell ref="B74:B75"/>
    <mergeCell ref="A74:A75"/>
    <mergeCell ref="D74:D75"/>
    <mergeCell ref="F74:F75"/>
    <mergeCell ref="A63:A64"/>
    <mergeCell ref="A65:A66"/>
    <mergeCell ref="A67:A68"/>
    <mergeCell ref="A69:A70"/>
    <mergeCell ref="A71:A72"/>
    <mergeCell ref="B63:B64"/>
    <mergeCell ref="B65:B66"/>
    <mergeCell ref="B67:B68"/>
    <mergeCell ref="B69:B70"/>
    <mergeCell ref="B71:B72"/>
    <mergeCell ref="E63:E64"/>
    <mergeCell ref="E65:E66"/>
    <mergeCell ref="G71:G72"/>
    <mergeCell ref="G69:G70"/>
    <mergeCell ref="E69:E70"/>
    <mergeCell ref="E71:E72"/>
    <mergeCell ref="D69:D70"/>
    <mergeCell ref="D71:D72"/>
    <mergeCell ref="A59:A60"/>
    <mergeCell ref="B59:B60"/>
    <mergeCell ref="D59:D60"/>
    <mergeCell ref="F59:F60"/>
    <mergeCell ref="G59:G60"/>
    <mergeCell ref="F63:F64"/>
    <mergeCell ref="G63:G64"/>
    <mergeCell ref="G65:G66"/>
    <mergeCell ref="G67:G68"/>
    <mergeCell ref="E67:E68"/>
    <mergeCell ref="D65:D66"/>
    <mergeCell ref="D67:D68"/>
    <mergeCell ref="A50:A51"/>
    <mergeCell ref="B50:B51"/>
    <mergeCell ref="D50:D51"/>
    <mergeCell ref="F50:F51"/>
    <mergeCell ref="G50:G51"/>
    <mergeCell ref="E52:E53"/>
    <mergeCell ref="F52:F53"/>
    <mergeCell ref="G52:G53"/>
    <mergeCell ref="B52:B53"/>
    <mergeCell ref="A52:A53"/>
    <mergeCell ref="E40:E41"/>
    <mergeCell ref="F40:F41"/>
    <mergeCell ref="G40:G41"/>
    <mergeCell ref="A37:A38"/>
    <mergeCell ref="B37:B38"/>
    <mergeCell ref="G37:G38"/>
    <mergeCell ref="E44:E45"/>
    <mergeCell ref="G44:G45"/>
    <mergeCell ref="E42:E43"/>
    <mergeCell ref="G42:G43"/>
    <mergeCell ref="F42:F43"/>
    <mergeCell ref="A40:A41"/>
    <mergeCell ref="A42:A43"/>
    <mergeCell ref="A44:A45"/>
    <mergeCell ref="B40:B41"/>
    <mergeCell ref="B42:B43"/>
    <mergeCell ref="B44:B45"/>
    <mergeCell ref="G32:G33"/>
    <mergeCell ref="G34:G35"/>
    <mergeCell ref="A28:A29"/>
    <mergeCell ref="A30:A31"/>
    <mergeCell ref="A32:A33"/>
    <mergeCell ref="A34:A35"/>
    <mergeCell ref="B28:B29"/>
    <mergeCell ref="B30:B31"/>
    <mergeCell ref="B32:B33"/>
    <mergeCell ref="B34:B35"/>
    <mergeCell ref="D34:D35"/>
    <mergeCell ref="E34:E35"/>
    <mergeCell ref="D30:D31"/>
    <mergeCell ref="E30:E31"/>
    <mergeCell ref="E28:E29"/>
    <mergeCell ref="D28:D29"/>
    <mergeCell ref="G25:G26"/>
    <mergeCell ref="G28:G29"/>
    <mergeCell ref="G30:G31"/>
    <mergeCell ref="A10:A11"/>
    <mergeCell ref="B10:B11"/>
    <mergeCell ref="A13:A14"/>
    <mergeCell ref="B13:B14"/>
    <mergeCell ref="D13:D14"/>
    <mergeCell ref="D10:D11"/>
    <mergeCell ref="E10:E11"/>
    <mergeCell ref="G20:G21"/>
    <mergeCell ref="G16:G17"/>
    <mergeCell ref="G18:G19"/>
    <mergeCell ref="D18:D19"/>
    <mergeCell ref="E18:E19"/>
    <mergeCell ref="D16:D17"/>
    <mergeCell ref="E16:E17"/>
    <mergeCell ref="G13:G14"/>
    <mergeCell ref="G10:G11"/>
    <mergeCell ref="A16:A17"/>
    <mergeCell ref="A18:A19"/>
    <mergeCell ref="A20:A21"/>
    <mergeCell ref="B16:B17"/>
    <mergeCell ref="B18:B19"/>
    <mergeCell ref="B20:B21"/>
    <mergeCell ref="A25:A26"/>
    <mergeCell ref="B25:B26"/>
    <mergeCell ref="D20:D21"/>
    <mergeCell ref="E20:E21"/>
  </mergeCells>
  <pageMargins left="0.59055118110236227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5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50" customWidth="1"/>
    <col min="2" max="2" width="7.42578125" style="51" customWidth="1"/>
    <col min="3" max="3" width="70" style="17" customWidth="1"/>
    <col min="4" max="4" width="9.7109375" style="17" customWidth="1"/>
    <col min="5" max="16384" width="9.140625" style="2"/>
  </cols>
  <sheetData>
    <row r="1" spans="1:4" ht="15.75" customHeight="1" x14ac:dyDescent="0.25">
      <c r="C1" s="286" t="s">
        <v>209</v>
      </c>
      <c r="D1" s="286"/>
    </row>
    <row r="2" spans="1:4" ht="15.75" x14ac:dyDescent="0.25">
      <c r="C2" s="256" t="s">
        <v>801</v>
      </c>
      <c r="D2" s="256"/>
    </row>
    <row r="3" spans="1:4" ht="14.25" customHeight="1" x14ac:dyDescent="0.2">
      <c r="B3" s="52"/>
      <c r="D3" s="53" t="s">
        <v>67</v>
      </c>
    </row>
    <row r="4" spans="1:4" ht="15.75" x14ac:dyDescent="0.2">
      <c r="B4" s="52"/>
      <c r="D4" s="53"/>
    </row>
    <row r="5" spans="1:4" ht="25.5" customHeight="1" x14ac:dyDescent="0.2">
      <c r="A5" s="287" t="s">
        <v>234</v>
      </c>
      <c r="B5" s="287"/>
      <c r="C5" s="287"/>
      <c r="D5" s="287"/>
    </row>
    <row r="6" spans="1:4" x14ac:dyDescent="0.2">
      <c r="A6" s="54"/>
      <c r="B6" s="54"/>
      <c r="C6" s="54"/>
      <c r="D6" s="54"/>
    </row>
    <row r="7" spans="1:4" x14ac:dyDescent="0.2">
      <c r="B7" s="52"/>
      <c r="D7" s="55" t="s">
        <v>71</v>
      </c>
    </row>
    <row r="8" spans="1:4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</row>
    <row r="9" spans="1:4" x14ac:dyDescent="0.2">
      <c r="A9" s="57">
        <v>1</v>
      </c>
      <c r="B9" s="58" t="s">
        <v>18</v>
      </c>
      <c r="C9" s="28">
        <v>3</v>
      </c>
      <c r="D9" s="28">
        <v>4</v>
      </c>
    </row>
    <row r="10" spans="1:4" ht="12.6" customHeight="1" x14ac:dyDescent="0.2">
      <c r="A10" s="271">
        <v>1</v>
      </c>
      <c r="B10" s="273" t="s">
        <v>47</v>
      </c>
      <c r="C10" s="290" t="s">
        <v>48</v>
      </c>
      <c r="D10" s="45">
        <v>17086.8</v>
      </c>
    </row>
    <row r="11" spans="1:4" ht="12.6" customHeight="1" x14ac:dyDescent="0.2">
      <c r="A11" s="272"/>
      <c r="B11" s="274"/>
      <c r="C11" s="291"/>
      <c r="D11" s="61">
        <v>17247.500000000004</v>
      </c>
    </row>
    <row r="12" spans="1:4" ht="12.6" customHeight="1" x14ac:dyDescent="0.2">
      <c r="A12" s="271">
        <v>2</v>
      </c>
      <c r="B12" s="273"/>
      <c r="C12" s="236" t="s">
        <v>88</v>
      </c>
      <c r="D12" s="40">
        <v>499.7</v>
      </c>
    </row>
    <row r="13" spans="1:4" ht="12.6" customHeight="1" x14ac:dyDescent="0.2">
      <c r="A13" s="272"/>
      <c r="B13" s="274"/>
      <c r="C13" s="237"/>
      <c r="D13" s="62">
        <v>507</v>
      </c>
    </row>
    <row r="14" spans="1:4" ht="12.6" customHeight="1" x14ac:dyDescent="0.2">
      <c r="A14" s="271">
        <v>3</v>
      </c>
      <c r="B14" s="273"/>
      <c r="C14" s="236" t="s">
        <v>79</v>
      </c>
      <c r="D14" s="40">
        <v>532.70000000000005</v>
      </c>
    </row>
    <row r="15" spans="1:4" ht="12.6" customHeight="1" x14ac:dyDescent="0.2">
      <c r="A15" s="272"/>
      <c r="B15" s="274"/>
      <c r="C15" s="237"/>
      <c r="D15" s="62">
        <v>546.5</v>
      </c>
    </row>
    <row r="16" spans="1:4" ht="12.6" customHeight="1" x14ac:dyDescent="0.2">
      <c r="A16" s="271">
        <v>4</v>
      </c>
      <c r="B16" s="273"/>
      <c r="C16" s="236" t="s">
        <v>80</v>
      </c>
      <c r="D16" s="40">
        <v>530.6</v>
      </c>
    </row>
    <row r="17" spans="1:4" ht="12.6" customHeight="1" x14ac:dyDescent="0.2">
      <c r="A17" s="272"/>
      <c r="B17" s="274"/>
      <c r="C17" s="237"/>
      <c r="D17" s="62">
        <v>534.1</v>
      </c>
    </row>
    <row r="18" spans="1:4" ht="12.6" customHeight="1" x14ac:dyDescent="0.2">
      <c r="A18" s="271">
        <v>5</v>
      </c>
      <c r="B18" s="273"/>
      <c r="C18" s="236" t="s">
        <v>84</v>
      </c>
      <c r="D18" s="40">
        <v>536.9</v>
      </c>
    </row>
    <row r="19" spans="1:4" ht="12.6" customHeight="1" x14ac:dyDescent="0.2">
      <c r="A19" s="272"/>
      <c r="B19" s="274"/>
      <c r="C19" s="237"/>
      <c r="D19" s="62">
        <v>549.29999999999995</v>
      </c>
    </row>
    <row r="20" spans="1:4" ht="12.6" customHeight="1" x14ac:dyDescent="0.2">
      <c r="A20" s="271">
        <v>6</v>
      </c>
      <c r="B20" s="273"/>
      <c r="C20" s="236" t="s">
        <v>81</v>
      </c>
      <c r="D20" s="40">
        <v>492.5</v>
      </c>
    </row>
    <row r="21" spans="1:4" ht="12.6" customHeight="1" x14ac:dyDescent="0.2">
      <c r="A21" s="272"/>
      <c r="B21" s="274"/>
      <c r="C21" s="237"/>
      <c r="D21" s="62">
        <v>502.4</v>
      </c>
    </row>
    <row r="22" spans="1:4" ht="12.6" customHeight="1" x14ac:dyDescent="0.2">
      <c r="A22" s="271">
        <v>7</v>
      </c>
      <c r="B22" s="273"/>
      <c r="C22" s="236" t="s">
        <v>82</v>
      </c>
      <c r="D22" s="40">
        <v>596.9</v>
      </c>
    </row>
    <row r="23" spans="1:4" ht="12.6" customHeight="1" x14ac:dyDescent="0.2">
      <c r="A23" s="272"/>
      <c r="B23" s="274"/>
      <c r="C23" s="237"/>
      <c r="D23" s="62">
        <v>604.1</v>
      </c>
    </row>
    <row r="24" spans="1:4" ht="12.6" customHeight="1" x14ac:dyDescent="0.2">
      <c r="A24" s="271">
        <v>8</v>
      </c>
      <c r="B24" s="273"/>
      <c r="C24" s="236" t="s">
        <v>83</v>
      </c>
      <c r="D24" s="40">
        <v>563.6</v>
      </c>
    </row>
    <row r="25" spans="1:4" ht="12.6" customHeight="1" x14ac:dyDescent="0.2">
      <c r="A25" s="272"/>
      <c r="B25" s="274"/>
      <c r="C25" s="237"/>
      <c r="D25" s="62">
        <v>569.1</v>
      </c>
    </row>
    <row r="26" spans="1:4" ht="12.6" customHeight="1" x14ac:dyDescent="0.2">
      <c r="A26" s="63">
        <v>9</v>
      </c>
      <c r="B26" s="64"/>
      <c r="C26" s="36" t="s">
        <v>95</v>
      </c>
      <c r="D26" s="65">
        <v>500.79999999999995</v>
      </c>
    </row>
    <row r="27" spans="1:4" ht="12.6" customHeight="1" x14ac:dyDescent="0.2">
      <c r="A27" s="63">
        <v>10</v>
      </c>
      <c r="B27" s="64"/>
      <c r="C27" s="66" t="s">
        <v>87</v>
      </c>
      <c r="D27" s="65">
        <v>509.1</v>
      </c>
    </row>
    <row r="28" spans="1:4" ht="12.6" customHeight="1" x14ac:dyDescent="0.2">
      <c r="A28" s="271">
        <v>11</v>
      </c>
      <c r="B28" s="275"/>
      <c r="C28" s="236" t="s">
        <v>38</v>
      </c>
      <c r="D28" s="40">
        <v>502.8</v>
      </c>
    </row>
    <row r="29" spans="1:4" ht="12.6" customHeight="1" x14ac:dyDescent="0.2">
      <c r="A29" s="272"/>
      <c r="B29" s="276"/>
      <c r="C29" s="237"/>
      <c r="D29" s="62">
        <v>514.1</v>
      </c>
    </row>
    <row r="30" spans="1:4" ht="12.6" customHeight="1" x14ac:dyDescent="0.2">
      <c r="A30" s="271">
        <v>12</v>
      </c>
      <c r="B30" s="275"/>
      <c r="C30" s="238" t="s">
        <v>73</v>
      </c>
      <c r="D30" s="40">
        <v>1240.9000000000001</v>
      </c>
    </row>
    <row r="31" spans="1:4" ht="12.6" customHeight="1" x14ac:dyDescent="0.2">
      <c r="A31" s="272"/>
      <c r="B31" s="276"/>
      <c r="C31" s="239"/>
      <c r="D31" s="62">
        <v>1269</v>
      </c>
    </row>
    <row r="32" spans="1:4" ht="12.6" customHeight="1" x14ac:dyDescent="0.2">
      <c r="A32" s="271">
        <v>13</v>
      </c>
      <c r="B32" s="275"/>
      <c r="C32" s="238" t="s">
        <v>74</v>
      </c>
      <c r="D32" s="40">
        <v>452.4</v>
      </c>
    </row>
    <row r="33" spans="1:4" ht="12.6" customHeight="1" x14ac:dyDescent="0.2">
      <c r="A33" s="272"/>
      <c r="B33" s="276"/>
      <c r="C33" s="239"/>
      <c r="D33" s="62">
        <v>460.09999999999997</v>
      </c>
    </row>
    <row r="34" spans="1:4" ht="12.6" customHeight="1" x14ac:dyDescent="0.2">
      <c r="A34" s="63">
        <v>14</v>
      </c>
      <c r="B34" s="64"/>
      <c r="C34" s="68" t="s">
        <v>32</v>
      </c>
      <c r="D34" s="65">
        <v>974.3</v>
      </c>
    </row>
    <row r="35" spans="1:4" ht="12.6" customHeight="1" x14ac:dyDescent="0.2">
      <c r="A35" s="271">
        <v>15</v>
      </c>
      <c r="B35" s="275"/>
      <c r="C35" s="236" t="s">
        <v>76</v>
      </c>
      <c r="D35" s="40">
        <v>769.1</v>
      </c>
    </row>
    <row r="36" spans="1:4" ht="12.6" customHeight="1" x14ac:dyDescent="0.2">
      <c r="A36" s="272"/>
      <c r="B36" s="276"/>
      <c r="C36" s="237"/>
      <c r="D36" s="62">
        <v>782.5</v>
      </c>
    </row>
    <row r="37" spans="1:4" ht="12.6" customHeight="1" x14ac:dyDescent="0.2">
      <c r="A37" s="271">
        <v>16</v>
      </c>
      <c r="B37" s="275"/>
      <c r="C37" s="238" t="s">
        <v>85</v>
      </c>
      <c r="D37" s="40">
        <v>675.4</v>
      </c>
    </row>
    <row r="38" spans="1:4" ht="12.6" customHeight="1" x14ac:dyDescent="0.2">
      <c r="A38" s="272"/>
      <c r="B38" s="276"/>
      <c r="C38" s="239"/>
      <c r="D38" s="62">
        <v>677.19999999999993</v>
      </c>
    </row>
    <row r="39" spans="1:4" ht="12.6" customHeight="1" x14ac:dyDescent="0.2">
      <c r="A39" s="271">
        <v>17</v>
      </c>
      <c r="B39" s="275"/>
      <c r="C39" s="236" t="s">
        <v>86</v>
      </c>
      <c r="D39" s="40">
        <v>516.6</v>
      </c>
    </row>
    <row r="40" spans="1:4" ht="12.6" customHeight="1" x14ac:dyDescent="0.2">
      <c r="A40" s="272"/>
      <c r="B40" s="276"/>
      <c r="C40" s="237"/>
      <c r="D40" s="62">
        <v>518.4</v>
      </c>
    </row>
    <row r="41" spans="1:4" ht="12.6" customHeight="1" x14ac:dyDescent="0.2">
      <c r="A41" s="271">
        <v>18</v>
      </c>
      <c r="B41" s="275"/>
      <c r="C41" s="238" t="s">
        <v>540</v>
      </c>
      <c r="D41" s="40">
        <v>526</v>
      </c>
    </row>
    <row r="42" spans="1:4" ht="12.6" customHeight="1" x14ac:dyDescent="0.2">
      <c r="A42" s="272"/>
      <c r="B42" s="276"/>
      <c r="C42" s="239"/>
      <c r="D42" s="62">
        <v>529.79999999999995</v>
      </c>
    </row>
    <row r="43" spans="1:4" ht="12.6" customHeight="1" x14ac:dyDescent="0.2">
      <c r="A43" s="63">
        <v>19</v>
      </c>
      <c r="B43" s="64"/>
      <c r="C43" s="68" t="s">
        <v>33</v>
      </c>
      <c r="D43" s="65">
        <v>326.10000000000002</v>
      </c>
    </row>
    <row r="44" spans="1:4" ht="12.6" customHeight="1" x14ac:dyDescent="0.2">
      <c r="A44" s="271">
        <v>20</v>
      </c>
      <c r="B44" s="275"/>
      <c r="C44" s="238" t="s">
        <v>75</v>
      </c>
      <c r="D44" s="40">
        <v>876.1</v>
      </c>
    </row>
    <row r="45" spans="1:4" ht="12.6" customHeight="1" x14ac:dyDescent="0.2">
      <c r="A45" s="272"/>
      <c r="B45" s="276"/>
      <c r="C45" s="239"/>
      <c r="D45" s="62">
        <v>891.1</v>
      </c>
    </row>
    <row r="46" spans="1:4" ht="12.6" customHeight="1" x14ac:dyDescent="0.2">
      <c r="A46" s="63">
        <v>21</v>
      </c>
      <c r="B46" s="64"/>
      <c r="C46" s="68" t="s">
        <v>34</v>
      </c>
      <c r="D46" s="65">
        <v>319</v>
      </c>
    </row>
    <row r="47" spans="1:4" x14ac:dyDescent="0.2">
      <c r="A47" s="63">
        <v>22</v>
      </c>
      <c r="B47" s="64"/>
      <c r="C47" s="68" t="s">
        <v>64</v>
      </c>
      <c r="D47" s="65">
        <v>559.70000000000005</v>
      </c>
    </row>
    <row r="48" spans="1:4" ht="12.6" customHeight="1" x14ac:dyDescent="0.2">
      <c r="A48" s="63">
        <v>23</v>
      </c>
      <c r="B48" s="64"/>
      <c r="C48" s="69" t="s">
        <v>185</v>
      </c>
      <c r="D48" s="65">
        <v>68.900000000000006</v>
      </c>
    </row>
    <row r="49" spans="1:4" ht="12.6" customHeight="1" x14ac:dyDescent="0.2">
      <c r="A49" s="271">
        <v>24</v>
      </c>
      <c r="B49" s="275"/>
      <c r="C49" s="236" t="s">
        <v>46</v>
      </c>
      <c r="D49" s="40">
        <v>447.2</v>
      </c>
    </row>
    <row r="50" spans="1:4" ht="12.6" customHeight="1" x14ac:dyDescent="0.2">
      <c r="A50" s="272"/>
      <c r="B50" s="276"/>
      <c r="C50" s="237"/>
      <c r="D50" s="62">
        <v>450.6</v>
      </c>
    </row>
    <row r="51" spans="1:4" ht="12.6" customHeight="1" x14ac:dyDescent="0.2">
      <c r="A51" s="63">
        <v>25</v>
      </c>
      <c r="B51" s="64"/>
      <c r="C51" s="66" t="s">
        <v>39</v>
      </c>
      <c r="D51" s="65">
        <v>442.5</v>
      </c>
    </row>
    <row r="52" spans="1:4" ht="12.6" customHeight="1" x14ac:dyDescent="0.2">
      <c r="A52" s="63">
        <v>26</v>
      </c>
      <c r="B52" s="64"/>
      <c r="C52" s="66" t="s">
        <v>40</v>
      </c>
      <c r="D52" s="65">
        <v>1171</v>
      </c>
    </row>
    <row r="53" spans="1:4" ht="14.25" customHeight="1" x14ac:dyDescent="0.2">
      <c r="A53" s="288">
        <v>27</v>
      </c>
      <c r="B53" s="275"/>
      <c r="C53" s="66" t="s">
        <v>72</v>
      </c>
      <c r="D53" s="65">
        <v>188.2</v>
      </c>
    </row>
    <row r="54" spans="1:4" x14ac:dyDescent="0.2">
      <c r="A54" s="289"/>
      <c r="B54" s="276"/>
      <c r="C54" s="70" t="s">
        <v>203</v>
      </c>
      <c r="D54" s="65">
        <v>30</v>
      </c>
    </row>
    <row r="55" spans="1:4" ht="12.6" customHeight="1" x14ac:dyDescent="0.2">
      <c r="A55" s="63">
        <v>28</v>
      </c>
      <c r="B55" s="64"/>
      <c r="C55" s="71" t="s">
        <v>15</v>
      </c>
      <c r="D55" s="65">
        <v>185.4</v>
      </c>
    </row>
    <row r="56" spans="1:4" ht="12.6" customHeight="1" x14ac:dyDescent="0.2">
      <c r="A56" s="63">
        <v>29</v>
      </c>
      <c r="B56" s="64"/>
      <c r="C56" s="71" t="s">
        <v>19</v>
      </c>
      <c r="D56" s="65">
        <v>187.5</v>
      </c>
    </row>
    <row r="57" spans="1:4" ht="12.6" customHeight="1" x14ac:dyDescent="0.2">
      <c r="A57" s="271">
        <v>30</v>
      </c>
      <c r="B57" s="275"/>
      <c r="C57" s="238" t="s">
        <v>89</v>
      </c>
      <c r="D57" s="40">
        <v>1894.9</v>
      </c>
    </row>
    <row r="58" spans="1:4" ht="12.6" customHeight="1" x14ac:dyDescent="0.2">
      <c r="A58" s="272"/>
      <c r="B58" s="276"/>
      <c r="C58" s="239"/>
      <c r="D58" s="62">
        <v>1909.6999999999998</v>
      </c>
    </row>
    <row r="59" spans="1:4" ht="15" customHeight="1" x14ac:dyDescent="0.2">
      <c r="A59" s="72" t="s">
        <v>357</v>
      </c>
      <c r="B59" s="64"/>
      <c r="C59" s="66" t="s">
        <v>3</v>
      </c>
      <c r="D59" s="73">
        <v>21.1</v>
      </c>
    </row>
    <row r="60" spans="1:4" ht="15" customHeight="1" x14ac:dyDescent="0.2">
      <c r="A60" s="72" t="s">
        <v>358</v>
      </c>
      <c r="B60" s="64"/>
      <c r="C60" s="66" t="s">
        <v>844</v>
      </c>
      <c r="D60" s="73">
        <v>50</v>
      </c>
    </row>
    <row r="61" spans="1:4" ht="15" customHeight="1" x14ac:dyDescent="0.2">
      <c r="A61" s="72" t="s">
        <v>359</v>
      </c>
      <c r="B61" s="64"/>
      <c r="C61" s="66" t="s">
        <v>353</v>
      </c>
      <c r="D61" s="73">
        <v>9</v>
      </c>
    </row>
    <row r="62" spans="1:4" x14ac:dyDescent="0.2">
      <c r="A62" s="72" t="s">
        <v>360</v>
      </c>
      <c r="B62" s="64"/>
      <c r="C62" s="70" t="s">
        <v>155</v>
      </c>
      <c r="D62" s="73">
        <v>70</v>
      </c>
    </row>
    <row r="63" spans="1:4" ht="21" customHeight="1" x14ac:dyDescent="0.2">
      <c r="A63" s="72" t="s">
        <v>361</v>
      </c>
      <c r="B63" s="64"/>
      <c r="C63" s="36" t="s">
        <v>238</v>
      </c>
      <c r="D63" s="73">
        <v>123</v>
      </c>
    </row>
    <row r="64" spans="1:4" ht="12.6" customHeight="1" x14ac:dyDescent="0.2">
      <c r="A64" s="72" t="s">
        <v>362</v>
      </c>
      <c r="B64" s="64"/>
      <c r="C64" s="70" t="s">
        <v>239</v>
      </c>
      <c r="D64" s="73">
        <v>26.5</v>
      </c>
    </row>
    <row r="65" spans="1:4" ht="30" customHeight="1" x14ac:dyDescent="0.2">
      <c r="A65" s="72" t="s">
        <v>363</v>
      </c>
      <c r="B65" s="64"/>
      <c r="C65" s="68" t="s">
        <v>240</v>
      </c>
      <c r="D65" s="73">
        <v>57.7</v>
      </c>
    </row>
    <row r="66" spans="1:4" x14ac:dyDescent="0.2">
      <c r="A66" s="72" t="s">
        <v>364</v>
      </c>
      <c r="B66" s="64"/>
      <c r="C66" s="68" t="s">
        <v>628</v>
      </c>
      <c r="D66" s="73">
        <v>37</v>
      </c>
    </row>
    <row r="67" spans="1:4" ht="12.6" customHeight="1" x14ac:dyDescent="0.2">
      <c r="A67" s="278" t="s">
        <v>615</v>
      </c>
      <c r="B67" s="275"/>
      <c r="C67" s="282" t="s">
        <v>232</v>
      </c>
      <c r="D67" s="40">
        <v>1500.6</v>
      </c>
    </row>
    <row r="68" spans="1:4" ht="12.6" customHeight="1" x14ac:dyDescent="0.2">
      <c r="A68" s="280"/>
      <c r="B68" s="276"/>
      <c r="C68" s="283"/>
      <c r="D68" s="62">
        <v>1515.3999999999999</v>
      </c>
    </row>
    <row r="69" spans="1:4" x14ac:dyDescent="0.2">
      <c r="A69" s="72" t="s">
        <v>616</v>
      </c>
      <c r="B69" s="64"/>
      <c r="C69" s="74" t="s">
        <v>241</v>
      </c>
      <c r="D69" s="73">
        <v>150</v>
      </c>
    </row>
    <row r="70" spans="1:4" ht="24.95" customHeight="1" x14ac:dyDescent="0.2">
      <c r="A70" s="72" t="s">
        <v>617</v>
      </c>
      <c r="B70" s="64"/>
      <c r="C70" s="75" t="s">
        <v>242</v>
      </c>
      <c r="D70" s="73">
        <v>35</v>
      </c>
    </row>
    <row r="71" spans="1:4" x14ac:dyDescent="0.2">
      <c r="A71" s="72" t="s">
        <v>618</v>
      </c>
      <c r="B71" s="64"/>
      <c r="C71" s="76" t="s">
        <v>243</v>
      </c>
      <c r="D71" s="210">
        <v>100</v>
      </c>
    </row>
    <row r="72" spans="1:4" x14ac:dyDescent="0.2">
      <c r="A72" s="72" t="s">
        <v>619</v>
      </c>
      <c r="B72" s="64"/>
      <c r="C72" s="76" t="s">
        <v>244</v>
      </c>
      <c r="D72" s="73">
        <v>400</v>
      </c>
    </row>
    <row r="73" spans="1:4" ht="25.5" x14ac:dyDescent="0.2">
      <c r="A73" s="72" t="s">
        <v>620</v>
      </c>
      <c r="B73" s="64"/>
      <c r="C73" s="77" t="s">
        <v>245</v>
      </c>
      <c r="D73" s="73">
        <v>181.2</v>
      </c>
    </row>
    <row r="74" spans="1:4" ht="25.5" x14ac:dyDescent="0.2">
      <c r="A74" s="72" t="s">
        <v>621</v>
      </c>
      <c r="B74" s="64"/>
      <c r="C74" s="77" t="s">
        <v>246</v>
      </c>
      <c r="D74" s="73">
        <v>269.39999999999998</v>
      </c>
    </row>
    <row r="75" spans="1:4" x14ac:dyDescent="0.2">
      <c r="A75" s="72" t="s">
        <v>622</v>
      </c>
      <c r="B75" s="64"/>
      <c r="C75" s="77" t="s">
        <v>247</v>
      </c>
      <c r="D75" s="73">
        <v>145</v>
      </c>
    </row>
    <row r="76" spans="1:4" ht="25.5" customHeight="1" x14ac:dyDescent="0.2">
      <c r="A76" s="72" t="s">
        <v>623</v>
      </c>
      <c r="B76" s="64"/>
      <c r="C76" s="77" t="s">
        <v>248</v>
      </c>
      <c r="D76" s="73">
        <v>30</v>
      </c>
    </row>
    <row r="77" spans="1:4" x14ac:dyDescent="0.2">
      <c r="A77" s="72" t="s">
        <v>624</v>
      </c>
      <c r="B77" s="78"/>
      <c r="C77" s="75" t="s">
        <v>251</v>
      </c>
      <c r="D77" s="13">
        <v>30</v>
      </c>
    </row>
    <row r="78" spans="1:4" ht="25.5" x14ac:dyDescent="0.2">
      <c r="A78" s="72" t="s">
        <v>625</v>
      </c>
      <c r="B78" s="64"/>
      <c r="C78" s="77" t="s">
        <v>249</v>
      </c>
      <c r="D78" s="73">
        <v>50</v>
      </c>
    </row>
    <row r="79" spans="1:4" x14ac:dyDescent="0.2">
      <c r="A79" s="72" t="s">
        <v>626</v>
      </c>
      <c r="B79" s="64"/>
      <c r="C79" s="77" t="s">
        <v>250</v>
      </c>
      <c r="D79" s="73">
        <v>70</v>
      </c>
    </row>
    <row r="80" spans="1:4" ht="25.5" x14ac:dyDescent="0.2">
      <c r="A80" s="72" t="s">
        <v>627</v>
      </c>
      <c r="B80" s="64"/>
      <c r="C80" s="70" t="s">
        <v>252</v>
      </c>
      <c r="D80" s="73">
        <v>40</v>
      </c>
    </row>
    <row r="81" spans="1:4" x14ac:dyDescent="0.2">
      <c r="A81" s="72"/>
      <c r="B81" s="275"/>
      <c r="C81" s="284" t="s">
        <v>629</v>
      </c>
      <c r="D81" s="40">
        <v>0</v>
      </c>
    </row>
    <row r="82" spans="1:4" x14ac:dyDescent="0.2">
      <c r="A82" s="79" t="s">
        <v>837</v>
      </c>
      <c r="B82" s="276"/>
      <c r="C82" s="285"/>
      <c r="D82" s="62">
        <v>14.8</v>
      </c>
    </row>
    <row r="83" spans="1:4" x14ac:dyDescent="0.2">
      <c r="A83" s="63">
        <v>31</v>
      </c>
      <c r="B83" s="58" t="s">
        <v>49</v>
      </c>
      <c r="C83" s="80" t="s">
        <v>50</v>
      </c>
      <c r="D83" s="46">
        <v>1020.9000000000001</v>
      </c>
    </row>
    <row r="84" spans="1:4" x14ac:dyDescent="0.2">
      <c r="A84" s="271">
        <v>32</v>
      </c>
      <c r="B84" s="58"/>
      <c r="C84" s="36" t="s">
        <v>90</v>
      </c>
      <c r="D84" s="65">
        <v>175.3</v>
      </c>
    </row>
    <row r="85" spans="1:4" ht="25.5" x14ac:dyDescent="0.2">
      <c r="A85" s="281"/>
      <c r="B85" s="58"/>
      <c r="C85" s="81" t="s">
        <v>253</v>
      </c>
      <c r="D85" s="65">
        <v>0.8</v>
      </c>
    </row>
    <row r="86" spans="1:4" ht="12.6" customHeight="1" x14ac:dyDescent="0.2">
      <c r="A86" s="63">
        <v>33</v>
      </c>
      <c r="B86" s="64"/>
      <c r="C86" s="68" t="s">
        <v>89</v>
      </c>
      <c r="D86" s="65">
        <v>845.60000000000014</v>
      </c>
    </row>
    <row r="87" spans="1:4" ht="12.6" customHeight="1" x14ac:dyDescent="0.2">
      <c r="A87" s="72" t="s">
        <v>365</v>
      </c>
      <c r="B87" s="64"/>
      <c r="C87" s="66" t="s">
        <v>3</v>
      </c>
      <c r="D87" s="65">
        <v>3</v>
      </c>
    </row>
    <row r="88" spans="1:4" ht="25.5" x14ac:dyDescent="0.2">
      <c r="A88" s="72" t="s">
        <v>366</v>
      </c>
      <c r="B88" s="64"/>
      <c r="C88" s="76" t="s">
        <v>236</v>
      </c>
      <c r="D88" s="65">
        <v>10</v>
      </c>
    </row>
    <row r="89" spans="1:4" ht="25.5" x14ac:dyDescent="0.2">
      <c r="A89" s="72" t="s">
        <v>367</v>
      </c>
      <c r="B89" s="64"/>
      <c r="C89" s="76" t="s">
        <v>237</v>
      </c>
      <c r="D89" s="65">
        <v>10</v>
      </c>
    </row>
    <row r="90" spans="1:4" ht="25.5" x14ac:dyDescent="0.2">
      <c r="A90" s="72" t="s">
        <v>368</v>
      </c>
      <c r="B90" s="64"/>
      <c r="C90" s="76" t="s">
        <v>602</v>
      </c>
      <c r="D90" s="65">
        <v>3</v>
      </c>
    </row>
    <row r="91" spans="1:4" x14ac:dyDescent="0.2">
      <c r="A91" s="72" t="s">
        <v>369</v>
      </c>
      <c r="B91" s="64"/>
      <c r="C91" s="76" t="s">
        <v>603</v>
      </c>
      <c r="D91" s="65">
        <v>7.8</v>
      </c>
    </row>
    <row r="92" spans="1:4" ht="25.5" x14ac:dyDescent="0.2">
      <c r="A92" s="72" t="s">
        <v>370</v>
      </c>
      <c r="B92" s="64"/>
      <c r="C92" s="82" t="s">
        <v>838</v>
      </c>
      <c r="D92" s="65">
        <v>80.400000000000006</v>
      </c>
    </row>
    <row r="93" spans="1:4" ht="25.5" x14ac:dyDescent="0.2">
      <c r="A93" s="72" t="s">
        <v>371</v>
      </c>
      <c r="B93" s="64"/>
      <c r="C93" s="82" t="s">
        <v>604</v>
      </c>
      <c r="D93" s="65">
        <v>3</v>
      </c>
    </row>
    <row r="94" spans="1:4" ht="25.5" x14ac:dyDescent="0.2">
      <c r="A94" s="72" t="s">
        <v>372</v>
      </c>
      <c r="B94" s="64"/>
      <c r="C94" s="82" t="s">
        <v>605</v>
      </c>
      <c r="D94" s="65">
        <v>21</v>
      </c>
    </row>
    <row r="95" spans="1:4" ht="25.5" x14ac:dyDescent="0.2">
      <c r="A95" s="72" t="s">
        <v>373</v>
      </c>
      <c r="B95" s="64"/>
      <c r="C95" s="82" t="s">
        <v>606</v>
      </c>
      <c r="D95" s="65">
        <v>19.100000000000001</v>
      </c>
    </row>
    <row r="96" spans="1:4" ht="27.6" customHeight="1" x14ac:dyDescent="0.2">
      <c r="A96" s="72" t="s">
        <v>374</v>
      </c>
      <c r="B96" s="64"/>
      <c r="C96" s="76" t="s">
        <v>607</v>
      </c>
      <c r="D96" s="65">
        <v>25.3</v>
      </c>
    </row>
    <row r="97" spans="1:4" ht="25.5" x14ac:dyDescent="0.2">
      <c r="A97" s="72" t="s">
        <v>375</v>
      </c>
      <c r="B97" s="64"/>
      <c r="C97" s="76" t="s">
        <v>608</v>
      </c>
      <c r="D97" s="65">
        <v>28.3</v>
      </c>
    </row>
    <row r="98" spans="1:4" ht="25.5" x14ac:dyDescent="0.2">
      <c r="A98" s="72" t="s">
        <v>376</v>
      </c>
      <c r="B98" s="64"/>
      <c r="C98" s="76" t="s">
        <v>609</v>
      </c>
      <c r="D98" s="65">
        <v>52.1</v>
      </c>
    </row>
    <row r="99" spans="1:4" x14ac:dyDescent="0.2">
      <c r="A99" s="72" t="s">
        <v>377</v>
      </c>
      <c r="B99" s="64"/>
      <c r="C99" s="82" t="s">
        <v>254</v>
      </c>
      <c r="D99" s="65">
        <v>31.4</v>
      </c>
    </row>
    <row r="100" spans="1:4" x14ac:dyDescent="0.2">
      <c r="A100" s="72" t="s">
        <v>378</v>
      </c>
      <c r="B100" s="64"/>
      <c r="C100" s="82" t="s">
        <v>610</v>
      </c>
      <c r="D100" s="65">
        <v>23.6</v>
      </c>
    </row>
    <row r="101" spans="1:4" x14ac:dyDescent="0.2">
      <c r="A101" s="72" t="s">
        <v>379</v>
      </c>
      <c r="B101" s="64"/>
      <c r="C101" s="82" t="s">
        <v>611</v>
      </c>
      <c r="D101" s="65">
        <v>57</v>
      </c>
    </row>
    <row r="102" spans="1:4" ht="25.5" x14ac:dyDescent="0.2">
      <c r="A102" s="72" t="s">
        <v>380</v>
      </c>
      <c r="B102" s="64"/>
      <c r="C102" s="82" t="s">
        <v>255</v>
      </c>
      <c r="D102" s="65">
        <v>15.1</v>
      </c>
    </row>
    <row r="103" spans="1:4" ht="13.5" customHeight="1" x14ac:dyDescent="0.2">
      <c r="A103" s="72" t="s">
        <v>381</v>
      </c>
      <c r="B103" s="64"/>
      <c r="C103" s="82" t="s">
        <v>256</v>
      </c>
      <c r="D103" s="65">
        <v>98</v>
      </c>
    </row>
    <row r="104" spans="1:4" ht="25.5" x14ac:dyDescent="0.2">
      <c r="A104" s="72" t="s">
        <v>382</v>
      </c>
      <c r="B104" s="64"/>
      <c r="C104" s="82" t="s">
        <v>257</v>
      </c>
      <c r="D104" s="65">
        <v>85</v>
      </c>
    </row>
    <row r="105" spans="1:4" ht="25.5" x14ac:dyDescent="0.2">
      <c r="A105" s="72" t="s">
        <v>383</v>
      </c>
      <c r="B105" s="64"/>
      <c r="C105" s="82" t="s">
        <v>258</v>
      </c>
      <c r="D105" s="65">
        <v>35</v>
      </c>
    </row>
    <row r="106" spans="1:4" ht="25.5" x14ac:dyDescent="0.2">
      <c r="A106" s="72" t="s">
        <v>384</v>
      </c>
      <c r="B106" s="64"/>
      <c r="C106" s="82" t="s">
        <v>259</v>
      </c>
      <c r="D106" s="65">
        <v>23</v>
      </c>
    </row>
    <row r="107" spans="1:4" ht="25.5" x14ac:dyDescent="0.2">
      <c r="A107" s="72" t="s">
        <v>385</v>
      </c>
      <c r="B107" s="64"/>
      <c r="C107" s="82" t="s">
        <v>260</v>
      </c>
      <c r="D107" s="65">
        <v>40</v>
      </c>
    </row>
    <row r="108" spans="1:4" ht="25.5" x14ac:dyDescent="0.2">
      <c r="A108" s="72" t="s">
        <v>386</v>
      </c>
      <c r="B108" s="64"/>
      <c r="C108" s="82" t="s">
        <v>261</v>
      </c>
      <c r="D108" s="65">
        <v>37.700000000000003</v>
      </c>
    </row>
    <row r="109" spans="1:4" x14ac:dyDescent="0.2">
      <c r="A109" s="72" t="s">
        <v>387</v>
      </c>
      <c r="B109" s="64"/>
      <c r="C109" s="83" t="s">
        <v>147</v>
      </c>
      <c r="D109" s="204">
        <v>136.80000000000001</v>
      </c>
    </row>
    <row r="110" spans="1:4" x14ac:dyDescent="0.2">
      <c r="A110" s="271">
        <v>34</v>
      </c>
      <c r="B110" s="273" t="s">
        <v>21</v>
      </c>
      <c r="C110" s="294" t="s">
        <v>22</v>
      </c>
      <c r="D110" s="203">
        <v>12162.2</v>
      </c>
    </row>
    <row r="111" spans="1:4" x14ac:dyDescent="0.2">
      <c r="A111" s="272"/>
      <c r="B111" s="274"/>
      <c r="C111" s="295"/>
      <c r="D111" s="46">
        <v>12152.800000000001</v>
      </c>
    </row>
    <row r="112" spans="1:4" ht="12.6" customHeight="1" x14ac:dyDescent="0.2">
      <c r="A112" s="296">
        <v>35</v>
      </c>
      <c r="B112" s="297"/>
      <c r="C112" s="66" t="s">
        <v>1</v>
      </c>
      <c r="D112" s="65">
        <v>1521.3</v>
      </c>
    </row>
    <row r="113" spans="1:4" ht="12.6" customHeight="1" x14ac:dyDescent="0.2">
      <c r="A113" s="296"/>
      <c r="B113" s="297"/>
      <c r="C113" s="84" t="s">
        <v>233</v>
      </c>
      <c r="D113" s="65">
        <v>245.5</v>
      </c>
    </row>
    <row r="114" spans="1:4" ht="12.6" customHeight="1" x14ac:dyDescent="0.2">
      <c r="A114" s="63">
        <v>36</v>
      </c>
      <c r="B114" s="64"/>
      <c r="C114" s="85" t="s">
        <v>2</v>
      </c>
      <c r="D114" s="65">
        <v>363.29999999999995</v>
      </c>
    </row>
    <row r="115" spans="1:4" ht="12.6" customHeight="1" x14ac:dyDescent="0.2">
      <c r="A115" s="271">
        <v>37</v>
      </c>
      <c r="B115" s="275"/>
      <c r="C115" s="284" t="s">
        <v>15</v>
      </c>
      <c r="D115" s="211">
        <v>443.4</v>
      </c>
    </row>
    <row r="116" spans="1:4" ht="12.6" customHeight="1" x14ac:dyDescent="0.2">
      <c r="A116" s="272"/>
      <c r="B116" s="276"/>
      <c r="C116" s="285"/>
      <c r="D116" s="62">
        <v>445.9</v>
      </c>
    </row>
    <row r="117" spans="1:4" ht="12.6" customHeight="1" x14ac:dyDescent="0.2">
      <c r="A117" s="63">
        <v>38</v>
      </c>
      <c r="B117" s="64"/>
      <c r="C117" s="71" t="s">
        <v>19</v>
      </c>
      <c r="D117" s="65">
        <v>450.8</v>
      </c>
    </row>
    <row r="118" spans="1:4" ht="12.6" customHeight="1" x14ac:dyDescent="0.2">
      <c r="A118" s="63">
        <v>39</v>
      </c>
      <c r="B118" s="64"/>
      <c r="C118" s="66" t="s">
        <v>78</v>
      </c>
      <c r="D118" s="65">
        <v>1657.7</v>
      </c>
    </row>
    <row r="119" spans="1:4" ht="12.6" customHeight="1" x14ac:dyDescent="0.2">
      <c r="A119" s="271">
        <v>40</v>
      </c>
      <c r="B119" s="275"/>
      <c r="C119" s="238" t="s">
        <v>89</v>
      </c>
      <c r="D119" s="211">
        <v>4295</v>
      </c>
    </row>
    <row r="120" spans="1:4" ht="12.6" customHeight="1" x14ac:dyDescent="0.2">
      <c r="A120" s="272"/>
      <c r="B120" s="276"/>
      <c r="C120" s="239"/>
      <c r="D120" s="62">
        <v>4291.7000000000007</v>
      </c>
    </row>
    <row r="121" spans="1:4" ht="12.6" customHeight="1" x14ac:dyDescent="0.2">
      <c r="A121" s="278" t="s">
        <v>388</v>
      </c>
      <c r="B121" s="275"/>
      <c r="C121" s="238" t="s">
        <v>3</v>
      </c>
      <c r="D121" s="211">
        <v>1900.5</v>
      </c>
    </row>
    <row r="122" spans="1:4" ht="12.6" customHeight="1" x14ac:dyDescent="0.2">
      <c r="A122" s="280"/>
      <c r="B122" s="276"/>
      <c r="C122" s="239"/>
      <c r="D122" s="62">
        <v>2000.2</v>
      </c>
    </row>
    <row r="123" spans="1:4" ht="12.6" customHeight="1" x14ac:dyDescent="0.2">
      <c r="A123" s="72" t="s">
        <v>389</v>
      </c>
      <c r="B123" s="64"/>
      <c r="C123" s="82" t="s">
        <v>267</v>
      </c>
      <c r="D123" s="65">
        <v>100</v>
      </c>
    </row>
    <row r="124" spans="1:4" ht="12.6" customHeight="1" x14ac:dyDescent="0.2">
      <c r="A124" s="278" t="s">
        <v>390</v>
      </c>
      <c r="B124" s="275"/>
      <c r="C124" s="292" t="s">
        <v>354</v>
      </c>
      <c r="D124" s="211">
        <v>250.3</v>
      </c>
    </row>
    <row r="125" spans="1:4" ht="12.6" customHeight="1" x14ac:dyDescent="0.2">
      <c r="A125" s="280"/>
      <c r="B125" s="276"/>
      <c r="C125" s="293"/>
      <c r="D125" s="62">
        <v>206.60000000000002</v>
      </c>
    </row>
    <row r="126" spans="1:4" ht="12.6" customHeight="1" x14ac:dyDescent="0.2">
      <c r="A126" s="278" t="s">
        <v>391</v>
      </c>
      <c r="B126" s="275"/>
      <c r="C126" s="292" t="s">
        <v>268</v>
      </c>
      <c r="D126" s="211">
        <v>800</v>
      </c>
    </row>
    <row r="127" spans="1:4" ht="12.6" customHeight="1" x14ac:dyDescent="0.2">
      <c r="A127" s="280"/>
      <c r="B127" s="276"/>
      <c r="C127" s="293"/>
      <c r="D127" s="62">
        <v>796.7</v>
      </c>
    </row>
    <row r="128" spans="1:4" ht="12.6" customHeight="1" x14ac:dyDescent="0.2">
      <c r="A128" s="278" t="s">
        <v>392</v>
      </c>
      <c r="B128" s="275"/>
      <c r="C128" s="292" t="s">
        <v>269</v>
      </c>
      <c r="D128" s="211">
        <v>100</v>
      </c>
    </row>
    <row r="129" spans="1:6" ht="12.6" customHeight="1" x14ac:dyDescent="0.2">
      <c r="A129" s="280"/>
      <c r="B129" s="276"/>
      <c r="C129" s="293"/>
      <c r="D129" s="62">
        <v>85</v>
      </c>
    </row>
    <row r="130" spans="1:6" ht="12.6" customHeight="1" x14ac:dyDescent="0.2">
      <c r="A130" s="278" t="s">
        <v>393</v>
      </c>
      <c r="B130" s="275"/>
      <c r="C130" s="292" t="s">
        <v>270</v>
      </c>
      <c r="D130" s="211">
        <v>161</v>
      </c>
    </row>
    <row r="131" spans="1:6" ht="12.6" customHeight="1" x14ac:dyDescent="0.2">
      <c r="A131" s="280"/>
      <c r="B131" s="276"/>
      <c r="C131" s="293"/>
      <c r="D131" s="62">
        <v>155</v>
      </c>
    </row>
    <row r="132" spans="1:6" ht="12.6" customHeight="1" x14ac:dyDescent="0.2">
      <c r="A132" s="278" t="s">
        <v>394</v>
      </c>
      <c r="B132" s="275"/>
      <c r="C132" s="292" t="s">
        <v>271</v>
      </c>
      <c r="D132" s="211">
        <v>30</v>
      </c>
    </row>
    <row r="133" spans="1:6" ht="12.6" customHeight="1" x14ac:dyDescent="0.2">
      <c r="A133" s="280"/>
      <c r="B133" s="276"/>
      <c r="C133" s="293"/>
      <c r="D133" s="62">
        <v>21.3</v>
      </c>
    </row>
    <row r="134" spans="1:6" ht="12.75" customHeight="1" x14ac:dyDescent="0.2">
      <c r="A134" s="72" t="s">
        <v>395</v>
      </c>
      <c r="B134" s="64"/>
      <c r="C134" s="75" t="s">
        <v>272</v>
      </c>
      <c r="D134" s="13">
        <v>105</v>
      </c>
    </row>
    <row r="135" spans="1:6" ht="25.5" x14ac:dyDescent="0.2">
      <c r="A135" s="72" t="s">
        <v>396</v>
      </c>
      <c r="B135" s="64"/>
      <c r="C135" s="75" t="s">
        <v>196</v>
      </c>
      <c r="D135" s="13">
        <v>15</v>
      </c>
    </row>
    <row r="136" spans="1:6" x14ac:dyDescent="0.2">
      <c r="A136" s="72" t="s">
        <v>397</v>
      </c>
      <c r="B136" s="64"/>
      <c r="C136" s="75" t="s">
        <v>273</v>
      </c>
      <c r="D136" s="13">
        <v>51.9</v>
      </c>
    </row>
    <row r="137" spans="1:6" x14ac:dyDescent="0.2">
      <c r="A137" s="72" t="s">
        <v>398</v>
      </c>
      <c r="B137" s="64"/>
      <c r="C137" s="75" t="s">
        <v>352</v>
      </c>
      <c r="D137" s="13">
        <v>40.299999999999997</v>
      </c>
    </row>
    <row r="138" spans="1:6" x14ac:dyDescent="0.2">
      <c r="A138" s="278" t="s">
        <v>399</v>
      </c>
      <c r="B138" s="275"/>
      <c r="C138" s="292" t="s">
        <v>274</v>
      </c>
      <c r="D138" s="211">
        <v>144.30000000000001</v>
      </c>
    </row>
    <row r="139" spans="1:6" x14ac:dyDescent="0.2">
      <c r="A139" s="280"/>
      <c r="B139" s="276"/>
      <c r="C139" s="293"/>
      <c r="D139" s="62">
        <v>118.00000000000001</v>
      </c>
      <c r="E139" s="86"/>
      <c r="F139" s="86"/>
    </row>
    <row r="140" spans="1:6" ht="27" customHeight="1" x14ac:dyDescent="0.2">
      <c r="A140" s="72" t="s">
        <v>400</v>
      </c>
      <c r="B140" s="64"/>
      <c r="C140" s="75" t="s">
        <v>276</v>
      </c>
      <c r="D140" s="13">
        <v>19</v>
      </c>
    </row>
    <row r="141" spans="1:6" ht="25.5" x14ac:dyDescent="0.2">
      <c r="A141" s="72" t="s">
        <v>401</v>
      </c>
      <c r="B141" s="64"/>
      <c r="C141" s="87" t="s">
        <v>277</v>
      </c>
      <c r="D141" s="13">
        <v>11</v>
      </c>
    </row>
    <row r="142" spans="1:6" x14ac:dyDescent="0.2">
      <c r="A142" s="72" t="s">
        <v>402</v>
      </c>
      <c r="B142" s="64"/>
      <c r="C142" s="75" t="s">
        <v>275</v>
      </c>
      <c r="D142" s="13">
        <v>10</v>
      </c>
    </row>
    <row r="143" spans="1:6" ht="25.5" x14ac:dyDescent="0.2">
      <c r="A143" s="72" t="s">
        <v>403</v>
      </c>
      <c r="B143" s="64"/>
      <c r="C143" s="75" t="s">
        <v>278</v>
      </c>
      <c r="D143" s="13">
        <v>12</v>
      </c>
    </row>
    <row r="144" spans="1:6" ht="27" x14ac:dyDescent="0.2">
      <c r="A144" s="72" t="s">
        <v>404</v>
      </c>
      <c r="B144" s="64"/>
      <c r="C144" s="88" t="s">
        <v>232</v>
      </c>
      <c r="D144" s="89">
        <v>544.70000000000005</v>
      </c>
    </row>
    <row r="145" spans="1:4" ht="12.6" customHeight="1" x14ac:dyDescent="0.2">
      <c r="A145" s="72" t="s">
        <v>405</v>
      </c>
      <c r="B145" s="64"/>
      <c r="C145" s="75" t="s">
        <v>279</v>
      </c>
      <c r="D145" s="13">
        <v>150</v>
      </c>
    </row>
    <row r="146" spans="1:4" x14ac:dyDescent="0.2">
      <c r="A146" s="72" t="s">
        <v>406</v>
      </c>
      <c r="B146" s="64"/>
      <c r="C146" s="75" t="s">
        <v>280</v>
      </c>
      <c r="D146" s="13">
        <v>200</v>
      </c>
    </row>
    <row r="147" spans="1:4" ht="25.5" x14ac:dyDescent="0.2">
      <c r="A147" s="72" t="s">
        <v>407</v>
      </c>
      <c r="B147" s="67"/>
      <c r="C147" s="77" t="s">
        <v>281</v>
      </c>
      <c r="D147" s="13">
        <v>16.7</v>
      </c>
    </row>
    <row r="148" spans="1:4" x14ac:dyDescent="0.2">
      <c r="A148" s="72" t="s">
        <v>408</v>
      </c>
      <c r="B148" s="64"/>
      <c r="C148" s="75" t="s">
        <v>282</v>
      </c>
      <c r="D148" s="13">
        <v>170</v>
      </c>
    </row>
    <row r="149" spans="1:4" x14ac:dyDescent="0.2">
      <c r="A149" s="72" t="s">
        <v>541</v>
      </c>
      <c r="B149" s="67"/>
      <c r="C149" s="75" t="s">
        <v>542</v>
      </c>
      <c r="D149" s="13">
        <v>8</v>
      </c>
    </row>
    <row r="150" spans="1:4" x14ac:dyDescent="0.2">
      <c r="A150" s="271">
        <v>41</v>
      </c>
      <c r="B150" s="275"/>
      <c r="C150" s="36" t="s">
        <v>8</v>
      </c>
      <c r="D150" s="65">
        <v>1567</v>
      </c>
    </row>
    <row r="151" spans="1:4" x14ac:dyDescent="0.2">
      <c r="A151" s="272"/>
      <c r="B151" s="276"/>
      <c r="C151" s="36" t="s">
        <v>157</v>
      </c>
      <c r="D151" s="65">
        <v>12.3</v>
      </c>
    </row>
    <row r="152" spans="1:4" x14ac:dyDescent="0.2">
      <c r="A152" s="271">
        <v>42</v>
      </c>
      <c r="B152" s="275"/>
      <c r="C152" s="238" t="s">
        <v>4</v>
      </c>
      <c r="D152" s="211">
        <v>341.7</v>
      </c>
    </row>
    <row r="153" spans="1:4" x14ac:dyDescent="0.2">
      <c r="A153" s="281"/>
      <c r="B153" s="277"/>
      <c r="C153" s="239"/>
      <c r="D153" s="62">
        <v>342.59999999999997</v>
      </c>
    </row>
    <row r="154" spans="1:4" x14ac:dyDescent="0.2">
      <c r="A154" s="272"/>
      <c r="B154" s="276"/>
      <c r="C154" s="36" t="s">
        <v>157</v>
      </c>
      <c r="D154" s="65">
        <v>8.1999999999999993</v>
      </c>
    </row>
    <row r="155" spans="1:4" x14ac:dyDescent="0.2">
      <c r="A155" s="271">
        <v>43</v>
      </c>
      <c r="B155" s="275"/>
      <c r="C155" s="238" t="s">
        <v>5</v>
      </c>
      <c r="D155" s="211">
        <v>155.30000000000001</v>
      </c>
    </row>
    <row r="156" spans="1:4" x14ac:dyDescent="0.2">
      <c r="A156" s="281"/>
      <c r="B156" s="277"/>
      <c r="C156" s="239"/>
      <c r="D156" s="62">
        <v>154.60000000000002</v>
      </c>
    </row>
    <row r="157" spans="1:4" x14ac:dyDescent="0.2">
      <c r="A157" s="272"/>
      <c r="B157" s="276"/>
      <c r="C157" s="68" t="s">
        <v>157</v>
      </c>
      <c r="D157" s="65">
        <v>4.0999999999999996</v>
      </c>
    </row>
    <row r="158" spans="1:4" x14ac:dyDescent="0.2">
      <c r="A158" s="271">
        <v>44</v>
      </c>
      <c r="B158" s="275"/>
      <c r="C158" s="238" t="s">
        <v>7</v>
      </c>
      <c r="D158" s="211">
        <v>159.5</v>
      </c>
    </row>
    <row r="159" spans="1:4" x14ac:dyDescent="0.2">
      <c r="A159" s="272"/>
      <c r="B159" s="276"/>
      <c r="C159" s="239"/>
      <c r="D159" s="62">
        <v>158.4</v>
      </c>
    </row>
    <row r="160" spans="1:4" x14ac:dyDescent="0.2">
      <c r="A160" s="271">
        <v>45</v>
      </c>
      <c r="B160" s="275"/>
      <c r="C160" s="238" t="s">
        <v>6</v>
      </c>
      <c r="D160" s="211">
        <v>282.7</v>
      </c>
    </row>
    <row r="161" spans="1:4" x14ac:dyDescent="0.2">
      <c r="A161" s="281"/>
      <c r="B161" s="277"/>
      <c r="C161" s="239"/>
      <c r="D161" s="62">
        <v>275.7</v>
      </c>
    </row>
    <row r="162" spans="1:4" x14ac:dyDescent="0.2">
      <c r="A162" s="272"/>
      <c r="B162" s="276"/>
      <c r="C162" s="68" t="s">
        <v>157</v>
      </c>
      <c r="D162" s="65">
        <v>4.0999999999999996</v>
      </c>
    </row>
    <row r="163" spans="1:4" x14ac:dyDescent="0.2">
      <c r="A163" s="271">
        <v>46</v>
      </c>
      <c r="B163" s="275"/>
      <c r="C163" s="238" t="s">
        <v>9</v>
      </c>
      <c r="D163" s="211">
        <v>189.8</v>
      </c>
    </row>
    <row r="164" spans="1:4" x14ac:dyDescent="0.2">
      <c r="A164" s="272"/>
      <c r="B164" s="276"/>
      <c r="C164" s="239"/>
      <c r="D164" s="62">
        <v>189.20000000000002</v>
      </c>
    </row>
    <row r="165" spans="1:4" x14ac:dyDescent="0.2">
      <c r="A165" s="271">
        <v>47</v>
      </c>
      <c r="B165" s="275"/>
      <c r="C165" s="238" t="s">
        <v>10</v>
      </c>
      <c r="D165" s="211">
        <v>117.7</v>
      </c>
    </row>
    <row r="166" spans="1:4" x14ac:dyDescent="0.2">
      <c r="A166" s="281"/>
      <c r="B166" s="277"/>
      <c r="C166" s="239"/>
      <c r="D166" s="62">
        <v>119.79999999999998</v>
      </c>
    </row>
    <row r="167" spans="1:4" x14ac:dyDescent="0.2">
      <c r="A167" s="272"/>
      <c r="B167" s="276"/>
      <c r="C167" s="68" t="s">
        <v>157</v>
      </c>
      <c r="D167" s="65">
        <v>8.1999999999999993</v>
      </c>
    </row>
    <row r="168" spans="1:4" x14ac:dyDescent="0.2">
      <c r="A168" s="271">
        <v>48</v>
      </c>
      <c r="B168" s="275"/>
      <c r="C168" s="68" t="s">
        <v>12</v>
      </c>
      <c r="D168" s="65">
        <v>173.3</v>
      </c>
    </row>
    <row r="169" spans="1:4" x14ac:dyDescent="0.2">
      <c r="A169" s="272"/>
      <c r="B169" s="276"/>
      <c r="C169" s="68" t="s">
        <v>157</v>
      </c>
      <c r="D169" s="65">
        <v>8.1999999999999993</v>
      </c>
    </row>
    <row r="170" spans="1:4" x14ac:dyDescent="0.2">
      <c r="A170" s="271">
        <v>49</v>
      </c>
      <c r="B170" s="275"/>
      <c r="C170" s="238" t="s">
        <v>11</v>
      </c>
      <c r="D170" s="211">
        <v>145.5</v>
      </c>
    </row>
    <row r="171" spans="1:4" x14ac:dyDescent="0.2">
      <c r="A171" s="281"/>
      <c r="B171" s="277"/>
      <c r="C171" s="239"/>
      <c r="D171" s="62">
        <v>144.6</v>
      </c>
    </row>
    <row r="172" spans="1:4" x14ac:dyDescent="0.2">
      <c r="A172" s="272"/>
      <c r="B172" s="276"/>
      <c r="C172" s="68" t="s">
        <v>157</v>
      </c>
      <c r="D172" s="65">
        <v>4.0999999999999996</v>
      </c>
    </row>
    <row r="173" spans="1:4" x14ac:dyDescent="0.2">
      <c r="A173" s="271">
        <v>50</v>
      </c>
      <c r="B173" s="275"/>
      <c r="C173" s="238" t="s">
        <v>13</v>
      </c>
      <c r="D173" s="211">
        <v>133.6</v>
      </c>
    </row>
    <row r="174" spans="1:4" x14ac:dyDescent="0.2">
      <c r="A174" s="281"/>
      <c r="B174" s="277"/>
      <c r="C174" s="239"/>
      <c r="D174" s="62">
        <v>134.29999999999998</v>
      </c>
    </row>
    <row r="175" spans="1:4" x14ac:dyDescent="0.2">
      <c r="A175" s="272"/>
      <c r="B175" s="276"/>
      <c r="C175" s="68" t="s">
        <v>157</v>
      </c>
      <c r="D175" s="65">
        <v>4.0999999999999996</v>
      </c>
    </row>
    <row r="176" spans="1:4" x14ac:dyDescent="0.2">
      <c r="A176" s="271">
        <v>51</v>
      </c>
      <c r="B176" s="275"/>
      <c r="C176" s="238" t="s">
        <v>14</v>
      </c>
      <c r="D176" s="211">
        <v>164.6</v>
      </c>
    </row>
    <row r="177" spans="1:6" x14ac:dyDescent="0.2">
      <c r="A177" s="281"/>
      <c r="B177" s="277"/>
      <c r="C177" s="239"/>
      <c r="D177" s="62">
        <v>162.6</v>
      </c>
    </row>
    <row r="178" spans="1:6" x14ac:dyDescent="0.2">
      <c r="A178" s="272"/>
      <c r="B178" s="276"/>
      <c r="C178" s="36" t="s">
        <v>157</v>
      </c>
      <c r="D178" s="65">
        <v>8.1</v>
      </c>
    </row>
    <row r="179" spans="1:6" x14ac:dyDescent="0.2">
      <c r="A179" s="271">
        <v>52</v>
      </c>
      <c r="B179" s="273" t="s">
        <v>51</v>
      </c>
      <c r="C179" s="294" t="s">
        <v>97</v>
      </c>
      <c r="D179" s="203">
        <v>2597.9</v>
      </c>
    </row>
    <row r="180" spans="1:6" x14ac:dyDescent="0.2">
      <c r="A180" s="272"/>
      <c r="B180" s="274"/>
      <c r="C180" s="295"/>
      <c r="D180" s="46">
        <v>2611.5</v>
      </c>
      <c r="F180" s="209"/>
    </row>
    <row r="181" spans="1:6" ht="12.6" customHeight="1" x14ac:dyDescent="0.2">
      <c r="A181" s="63">
        <v>53</v>
      </c>
      <c r="B181" s="64"/>
      <c r="C181" s="66" t="s">
        <v>65</v>
      </c>
      <c r="D181" s="65">
        <v>1185.5999999999999</v>
      </c>
    </row>
    <row r="182" spans="1:6" ht="12.6" customHeight="1" x14ac:dyDescent="0.2">
      <c r="A182" s="271">
        <v>54</v>
      </c>
      <c r="B182" s="275"/>
      <c r="C182" s="238" t="s">
        <v>89</v>
      </c>
      <c r="D182" s="211">
        <v>1380.2</v>
      </c>
    </row>
    <row r="183" spans="1:6" ht="12.6" customHeight="1" x14ac:dyDescent="0.2">
      <c r="A183" s="272"/>
      <c r="B183" s="276"/>
      <c r="C183" s="239"/>
      <c r="D183" s="62">
        <f>1380.2+14</f>
        <v>1394.2</v>
      </c>
      <c r="F183" s="209"/>
    </row>
    <row r="184" spans="1:6" ht="12.6" customHeight="1" x14ac:dyDescent="0.2">
      <c r="A184" s="72" t="s">
        <v>409</v>
      </c>
      <c r="B184" s="64"/>
      <c r="C184" s="68" t="s">
        <v>3</v>
      </c>
      <c r="D184" s="65">
        <v>73.5</v>
      </c>
    </row>
    <row r="185" spans="1:6" ht="12.6" customHeight="1" x14ac:dyDescent="0.2">
      <c r="A185" s="278" t="s">
        <v>410</v>
      </c>
      <c r="B185" s="275"/>
      <c r="C185" s="298" t="s">
        <v>198</v>
      </c>
      <c r="D185" s="211">
        <v>675</v>
      </c>
    </row>
    <row r="186" spans="1:6" ht="12.6" customHeight="1" x14ac:dyDescent="0.2">
      <c r="A186" s="279"/>
      <c r="B186" s="277"/>
      <c r="C186" s="299"/>
      <c r="D186" s="62">
        <f>675+14</f>
        <v>689</v>
      </c>
      <c r="F186" s="209"/>
    </row>
    <row r="187" spans="1:6" ht="13.5" customHeight="1" x14ac:dyDescent="0.2">
      <c r="A187" s="279"/>
      <c r="B187" s="277"/>
      <c r="C187" s="90" t="s">
        <v>285</v>
      </c>
      <c r="D187" s="65">
        <v>300</v>
      </c>
    </row>
    <row r="188" spans="1:6" ht="13.5" customHeight="1" x14ac:dyDescent="0.2">
      <c r="A188" s="279"/>
      <c r="B188" s="277"/>
      <c r="C188" s="300" t="s">
        <v>286</v>
      </c>
      <c r="D188" s="211">
        <v>130</v>
      </c>
    </row>
    <row r="189" spans="1:6" x14ac:dyDescent="0.2">
      <c r="A189" s="279"/>
      <c r="B189" s="277"/>
      <c r="C189" s="301"/>
      <c r="D189" s="62">
        <f>130+14</f>
        <v>144</v>
      </c>
      <c r="F189" s="209"/>
    </row>
    <row r="190" spans="1:6" ht="12.6" customHeight="1" x14ac:dyDescent="0.2">
      <c r="A190" s="279"/>
      <c r="B190" s="277"/>
      <c r="C190" s="90" t="s">
        <v>287</v>
      </c>
      <c r="D190" s="65">
        <v>25</v>
      </c>
    </row>
    <row r="191" spans="1:6" x14ac:dyDescent="0.2">
      <c r="A191" s="279"/>
      <c r="B191" s="277"/>
      <c r="C191" s="90" t="s">
        <v>288</v>
      </c>
      <c r="D191" s="65">
        <v>170</v>
      </c>
    </row>
    <row r="192" spans="1:6" x14ac:dyDescent="0.2">
      <c r="A192" s="279"/>
      <c r="B192" s="277"/>
      <c r="C192" s="90" t="s">
        <v>289</v>
      </c>
      <c r="D192" s="65">
        <v>20</v>
      </c>
    </row>
    <row r="193" spans="1:4" ht="12.75" customHeight="1" x14ac:dyDescent="0.2">
      <c r="A193" s="279"/>
      <c r="B193" s="277"/>
      <c r="C193" s="90" t="s">
        <v>290</v>
      </c>
      <c r="D193" s="65">
        <v>20</v>
      </c>
    </row>
    <row r="194" spans="1:4" x14ac:dyDescent="0.2">
      <c r="A194" s="280"/>
      <c r="B194" s="276"/>
      <c r="C194" s="90" t="s">
        <v>291</v>
      </c>
      <c r="D194" s="65">
        <v>10</v>
      </c>
    </row>
    <row r="195" spans="1:4" ht="25.5" x14ac:dyDescent="0.2">
      <c r="A195" s="72" t="s">
        <v>411</v>
      </c>
      <c r="B195" s="64"/>
      <c r="C195" s="82" t="s">
        <v>283</v>
      </c>
      <c r="D195" s="65">
        <v>10.3</v>
      </c>
    </row>
    <row r="196" spans="1:4" ht="25.5" x14ac:dyDescent="0.2">
      <c r="A196" s="72" t="s">
        <v>412</v>
      </c>
      <c r="B196" s="64"/>
      <c r="C196" s="82" t="s">
        <v>284</v>
      </c>
      <c r="D196" s="65">
        <v>60</v>
      </c>
    </row>
    <row r="197" spans="1:4" x14ac:dyDescent="0.2">
      <c r="A197" s="72" t="s">
        <v>413</v>
      </c>
      <c r="B197" s="64"/>
      <c r="C197" s="82" t="s">
        <v>292</v>
      </c>
      <c r="D197" s="65">
        <v>15</v>
      </c>
    </row>
    <row r="198" spans="1:4" ht="27" x14ac:dyDescent="0.2">
      <c r="A198" s="72" t="s">
        <v>414</v>
      </c>
      <c r="B198" s="64"/>
      <c r="C198" s="88" t="s">
        <v>232</v>
      </c>
      <c r="D198" s="62">
        <v>546.4</v>
      </c>
    </row>
    <row r="199" spans="1:4" x14ac:dyDescent="0.2">
      <c r="A199" s="72" t="s">
        <v>415</v>
      </c>
      <c r="B199" s="64"/>
      <c r="C199" s="36" t="s">
        <v>293</v>
      </c>
      <c r="D199" s="65">
        <v>100</v>
      </c>
    </row>
    <row r="200" spans="1:4" x14ac:dyDescent="0.2">
      <c r="A200" s="72" t="s">
        <v>416</v>
      </c>
      <c r="B200" s="64"/>
      <c r="C200" s="36" t="s">
        <v>294</v>
      </c>
      <c r="D200" s="65">
        <v>116.1</v>
      </c>
    </row>
    <row r="201" spans="1:4" ht="25.5" x14ac:dyDescent="0.2">
      <c r="A201" s="72" t="s">
        <v>417</v>
      </c>
      <c r="B201" s="64"/>
      <c r="C201" s="36" t="s">
        <v>295</v>
      </c>
      <c r="D201" s="65">
        <v>50</v>
      </c>
    </row>
    <row r="202" spans="1:4" ht="13.5" customHeight="1" x14ac:dyDescent="0.2">
      <c r="A202" s="72" t="s">
        <v>418</v>
      </c>
      <c r="B202" s="64"/>
      <c r="C202" s="36" t="s">
        <v>296</v>
      </c>
      <c r="D202" s="65">
        <v>20</v>
      </c>
    </row>
    <row r="203" spans="1:4" x14ac:dyDescent="0.2">
      <c r="A203" s="72" t="s">
        <v>419</v>
      </c>
      <c r="B203" s="64"/>
      <c r="C203" s="36" t="s">
        <v>545</v>
      </c>
      <c r="D203" s="65">
        <v>235</v>
      </c>
    </row>
    <row r="204" spans="1:4" ht="38.25" x14ac:dyDescent="0.2">
      <c r="A204" s="72" t="s">
        <v>420</v>
      </c>
      <c r="B204" s="64"/>
      <c r="C204" s="36" t="s">
        <v>297</v>
      </c>
      <c r="D204" s="65">
        <v>7.3</v>
      </c>
    </row>
    <row r="205" spans="1:4" x14ac:dyDescent="0.2">
      <c r="A205" s="72" t="s">
        <v>543</v>
      </c>
      <c r="B205" s="64"/>
      <c r="C205" s="36" t="s">
        <v>544</v>
      </c>
      <c r="D205" s="65">
        <v>18</v>
      </c>
    </row>
    <row r="206" spans="1:4" x14ac:dyDescent="0.2">
      <c r="A206" s="271">
        <v>55</v>
      </c>
      <c r="B206" s="275"/>
      <c r="C206" s="238" t="s">
        <v>5</v>
      </c>
      <c r="D206" s="211">
        <v>3.4</v>
      </c>
    </row>
    <row r="207" spans="1:4" ht="12" customHeight="1" x14ac:dyDescent="0.2">
      <c r="A207" s="272"/>
      <c r="B207" s="276"/>
      <c r="C207" s="239"/>
      <c r="D207" s="62">
        <v>2.8</v>
      </c>
    </row>
    <row r="208" spans="1:4" ht="12.6" customHeight="1" x14ac:dyDescent="0.2">
      <c r="A208" s="63">
        <v>56</v>
      </c>
      <c r="B208" s="64"/>
      <c r="C208" s="68" t="s">
        <v>7</v>
      </c>
      <c r="D208" s="65">
        <v>3.8</v>
      </c>
    </row>
    <row r="209" spans="1:4" ht="12.6" customHeight="1" x14ac:dyDescent="0.2">
      <c r="A209" s="271">
        <v>57</v>
      </c>
      <c r="B209" s="275"/>
      <c r="C209" s="238" t="s">
        <v>6</v>
      </c>
      <c r="D209" s="211">
        <v>3.7</v>
      </c>
    </row>
    <row r="210" spans="1:4" ht="12.6" customHeight="1" x14ac:dyDescent="0.2">
      <c r="A210" s="272"/>
      <c r="B210" s="276"/>
      <c r="C210" s="239"/>
      <c r="D210" s="62">
        <v>3.6</v>
      </c>
    </row>
    <row r="211" spans="1:4" ht="12.6" customHeight="1" x14ac:dyDescent="0.2">
      <c r="A211" s="271">
        <v>58</v>
      </c>
      <c r="B211" s="275"/>
      <c r="C211" s="238" t="s">
        <v>9</v>
      </c>
      <c r="D211" s="211">
        <v>3.6</v>
      </c>
    </row>
    <row r="212" spans="1:4" ht="12.6" customHeight="1" x14ac:dyDescent="0.2">
      <c r="A212" s="272"/>
      <c r="B212" s="276"/>
      <c r="C212" s="239"/>
      <c r="D212" s="62">
        <v>3.9</v>
      </c>
    </row>
    <row r="213" spans="1:4" ht="12.6" customHeight="1" x14ac:dyDescent="0.2">
      <c r="A213" s="63">
        <v>59</v>
      </c>
      <c r="B213" s="64"/>
      <c r="C213" s="68" t="s">
        <v>10</v>
      </c>
      <c r="D213" s="65">
        <v>3.6</v>
      </c>
    </row>
    <row r="214" spans="1:4" ht="12.6" customHeight="1" x14ac:dyDescent="0.2">
      <c r="A214" s="63">
        <v>60</v>
      </c>
      <c r="B214" s="64"/>
      <c r="C214" s="36" t="s">
        <v>12</v>
      </c>
      <c r="D214" s="65">
        <v>3.6</v>
      </c>
    </row>
    <row r="215" spans="1:4" ht="12.6" customHeight="1" x14ac:dyDescent="0.2">
      <c r="A215" s="63">
        <v>61</v>
      </c>
      <c r="B215" s="64"/>
      <c r="C215" s="36" t="s">
        <v>11</v>
      </c>
      <c r="D215" s="65">
        <v>3.6</v>
      </c>
    </row>
    <row r="216" spans="1:4" ht="12.6" customHeight="1" x14ac:dyDescent="0.2">
      <c r="A216" s="63">
        <v>62</v>
      </c>
      <c r="B216" s="64"/>
      <c r="C216" s="36" t="s">
        <v>13</v>
      </c>
      <c r="D216" s="65">
        <v>3.3</v>
      </c>
    </row>
    <row r="217" spans="1:4" ht="12.6" customHeight="1" x14ac:dyDescent="0.2">
      <c r="A217" s="63">
        <v>63</v>
      </c>
      <c r="B217" s="64"/>
      <c r="C217" s="36" t="s">
        <v>14</v>
      </c>
      <c r="D217" s="65">
        <v>3.5</v>
      </c>
    </row>
    <row r="218" spans="1:4" ht="12.6" customHeight="1" x14ac:dyDescent="0.2">
      <c r="A218" s="271">
        <v>64</v>
      </c>
      <c r="B218" s="273" t="s">
        <v>52</v>
      </c>
      <c r="C218" s="294" t="s">
        <v>53</v>
      </c>
      <c r="D218" s="203">
        <v>6336.1</v>
      </c>
    </row>
    <row r="219" spans="1:4" ht="12.6" customHeight="1" x14ac:dyDescent="0.2">
      <c r="A219" s="272"/>
      <c r="B219" s="274"/>
      <c r="C219" s="295"/>
      <c r="D219" s="46">
        <v>6361.5</v>
      </c>
    </row>
    <row r="220" spans="1:4" ht="12.6" customHeight="1" x14ac:dyDescent="0.2">
      <c r="A220" s="271">
        <v>65</v>
      </c>
      <c r="B220" s="273"/>
      <c r="C220" s="236" t="s">
        <v>36</v>
      </c>
      <c r="D220" s="211">
        <v>1204.7</v>
      </c>
    </row>
    <row r="221" spans="1:4" ht="12.6" customHeight="1" x14ac:dyDescent="0.2">
      <c r="A221" s="272"/>
      <c r="B221" s="274"/>
      <c r="C221" s="237"/>
      <c r="D221" s="62">
        <v>1209.2</v>
      </c>
    </row>
    <row r="222" spans="1:4" ht="12.6" customHeight="1" x14ac:dyDescent="0.2">
      <c r="A222" s="271">
        <v>66</v>
      </c>
      <c r="B222" s="273"/>
      <c r="C222" s="302" t="s">
        <v>41</v>
      </c>
      <c r="D222" s="211">
        <v>350.3</v>
      </c>
    </row>
    <row r="223" spans="1:4" ht="12.6" customHeight="1" x14ac:dyDescent="0.2">
      <c r="A223" s="272"/>
      <c r="B223" s="274"/>
      <c r="C223" s="303"/>
      <c r="D223" s="62">
        <v>351.5</v>
      </c>
    </row>
    <row r="224" spans="1:4" ht="12.6" customHeight="1" x14ac:dyDescent="0.2">
      <c r="A224" s="271">
        <v>67</v>
      </c>
      <c r="B224" s="273"/>
      <c r="C224" s="302" t="s">
        <v>42</v>
      </c>
      <c r="D224" s="211">
        <v>265.3</v>
      </c>
    </row>
    <row r="225" spans="1:4" ht="12.6" customHeight="1" x14ac:dyDescent="0.2">
      <c r="A225" s="272"/>
      <c r="B225" s="274"/>
      <c r="C225" s="303"/>
      <c r="D225" s="62">
        <v>274.3</v>
      </c>
    </row>
    <row r="226" spans="1:4" ht="12.6" customHeight="1" x14ac:dyDescent="0.2">
      <c r="A226" s="63">
        <v>68</v>
      </c>
      <c r="B226" s="64"/>
      <c r="C226" s="85" t="s">
        <v>37</v>
      </c>
      <c r="D226" s="65">
        <v>257.2</v>
      </c>
    </row>
    <row r="227" spans="1:4" ht="12.6" customHeight="1" x14ac:dyDescent="0.2">
      <c r="A227" s="63">
        <v>69</v>
      </c>
      <c r="B227" s="64"/>
      <c r="C227" s="85" t="s">
        <v>43</v>
      </c>
      <c r="D227" s="65">
        <v>181.5</v>
      </c>
    </row>
    <row r="228" spans="1:4" ht="12.6" customHeight="1" x14ac:dyDescent="0.2">
      <c r="A228" s="63">
        <v>70</v>
      </c>
      <c r="B228" s="64"/>
      <c r="C228" s="85" t="s">
        <v>44</v>
      </c>
      <c r="D228" s="65">
        <v>147.30000000000001</v>
      </c>
    </row>
    <row r="229" spans="1:4" ht="12.6" customHeight="1" x14ac:dyDescent="0.2">
      <c r="A229" s="271">
        <v>71</v>
      </c>
      <c r="B229" s="275"/>
      <c r="C229" s="238" t="s">
        <v>45</v>
      </c>
      <c r="D229" s="211">
        <v>1459.4</v>
      </c>
    </row>
    <row r="230" spans="1:4" ht="12.6" customHeight="1" x14ac:dyDescent="0.2">
      <c r="A230" s="272"/>
      <c r="B230" s="276"/>
      <c r="C230" s="239"/>
      <c r="D230" s="62">
        <v>1461.9</v>
      </c>
    </row>
    <row r="231" spans="1:4" ht="12.6" customHeight="1" x14ac:dyDescent="0.2">
      <c r="A231" s="271">
        <v>72</v>
      </c>
      <c r="B231" s="275"/>
      <c r="C231" s="302" t="s">
        <v>35</v>
      </c>
      <c r="D231" s="211">
        <v>762.7</v>
      </c>
    </row>
    <row r="232" spans="1:4" ht="12.6" customHeight="1" x14ac:dyDescent="0.2">
      <c r="A232" s="281"/>
      <c r="B232" s="277"/>
      <c r="C232" s="303"/>
      <c r="D232" s="62">
        <v>778.5</v>
      </c>
    </row>
    <row r="233" spans="1:4" ht="25.5" x14ac:dyDescent="0.2">
      <c r="A233" s="272"/>
      <c r="B233" s="276"/>
      <c r="C233" s="71" t="s">
        <v>197</v>
      </c>
      <c r="D233" s="65">
        <v>5</v>
      </c>
    </row>
    <row r="234" spans="1:4" x14ac:dyDescent="0.2">
      <c r="A234" s="63">
        <v>73</v>
      </c>
      <c r="B234" s="64"/>
      <c r="C234" s="68" t="s">
        <v>89</v>
      </c>
      <c r="D234" s="65">
        <v>1699.1</v>
      </c>
    </row>
    <row r="235" spans="1:4" ht="12.6" customHeight="1" x14ac:dyDescent="0.2">
      <c r="A235" s="72" t="s">
        <v>421</v>
      </c>
      <c r="B235" s="64"/>
      <c r="C235" s="68" t="s">
        <v>3</v>
      </c>
      <c r="D235" s="65">
        <v>319.60000000000002</v>
      </c>
    </row>
    <row r="236" spans="1:4" ht="25.5" x14ac:dyDescent="0.2">
      <c r="A236" s="72" t="s">
        <v>422</v>
      </c>
      <c r="B236" s="64"/>
      <c r="C236" s="75" t="s">
        <v>298</v>
      </c>
      <c r="D236" s="65">
        <v>30</v>
      </c>
    </row>
    <row r="237" spans="1:4" x14ac:dyDescent="0.2">
      <c r="A237" s="72" t="s">
        <v>423</v>
      </c>
      <c r="B237" s="64"/>
      <c r="C237" s="75" t="s">
        <v>299</v>
      </c>
      <c r="D237" s="65">
        <v>26</v>
      </c>
    </row>
    <row r="238" spans="1:4" ht="25.5" x14ac:dyDescent="0.2">
      <c r="A238" s="72" t="s">
        <v>424</v>
      </c>
      <c r="B238" s="64"/>
      <c r="C238" s="77" t="s">
        <v>300</v>
      </c>
      <c r="D238" s="65">
        <v>71.099999999999994</v>
      </c>
    </row>
    <row r="239" spans="1:4" ht="25.5" x14ac:dyDescent="0.2">
      <c r="A239" s="72" t="s">
        <v>425</v>
      </c>
      <c r="B239" s="64"/>
      <c r="C239" s="77" t="s">
        <v>301</v>
      </c>
      <c r="D239" s="65">
        <v>19</v>
      </c>
    </row>
    <row r="240" spans="1:4" x14ac:dyDescent="0.2">
      <c r="A240" s="72" t="s">
        <v>426</v>
      </c>
      <c r="B240" s="64"/>
      <c r="C240" s="75" t="s">
        <v>302</v>
      </c>
      <c r="D240" s="65">
        <v>5.4</v>
      </c>
    </row>
    <row r="241" spans="1:4" ht="27" x14ac:dyDescent="0.2">
      <c r="A241" s="72" t="s">
        <v>427</v>
      </c>
      <c r="B241" s="64"/>
      <c r="C241" s="88" t="s">
        <v>232</v>
      </c>
      <c r="D241" s="62">
        <v>1228</v>
      </c>
    </row>
    <row r="242" spans="1:4" x14ac:dyDescent="0.2">
      <c r="A242" s="72" t="s">
        <v>428</v>
      </c>
      <c r="B242" s="64"/>
      <c r="C242" s="77" t="s">
        <v>303</v>
      </c>
      <c r="D242" s="65">
        <v>1100</v>
      </c>
    </row>
    <row r="243" spans="1:4" x14ac:dyDescent="0.2">
      <c r="A243" s="72" t="s">
        <v>430</v>
      </c>
      <c r="B243" s="64"/>
      <c r="C243" s="36" t="s">
        <v>304</v>
      </c>
      <c r="D243" s="65">
        <v>30</v>
      </c>
    </row>
    <row r="244" spans="1:4" x14ac:dyDescent="0.2">
      <c r="A244" s="72" t="s">
        <v>431</v>
      </c>
      <c r="B244" s="64"/>
      <c r="C244" s="36" t="s">
        <v>305</v>
      </c>
      <c r="D244" s="65">
        <v>18</v>
      </c>
    </row>
    <row r="245" spans="1:4" x14ac:dyDescent="0.2">
      <c r="A245" s="72" t="s">
        <v>429</v>
      </c>
      <c r="B245" s="64"/>
      <c r="C245" s="36" t="s">
        <v>306</v>
      </c>
      <c r="D245" s="65">
        <v>40</v>
      </c>
    </row>
    <row r="246" spans="1:4" x14ac:dyDescent="0.2">
      <c r="A246" s="72" t="s">
        <v>432</v>
      </c>
      <c r="B246" s="64"/>
      <c r="C246" s="36" t="s">
        <v>307</v>
      </c>
      <c r="D246" s="65">
        <v>40</v>
      </c>
    </row>
    <row r="247" spans="1:4" x14ac:dyDescent="0.2">
      <c r="A247" s="271">
        <v>74</v>
      </c>
      <c r="B247" s="275"/>
      <c r="C247" s="238" t="s">
        <v>6</v>
      </c>
      <c r="D247" s="211">
        <v>8.6</v>
      </c>
    </row>
    <row r="248" spans="1:4" ht="12.6" customHeight="1" x14ac:dyDescent="0.2">
      <c r="A248" s="272"/>
      <c r="B248" s="276"/>
      <c r="C248" s="239"/>
      <c r="D248" s="62">
        <v>1</v>
      </c>
    </row>
    <row r="249" spans="1:4" x14ac:dyDescent="0.2">
      <c r="A249" s="63">
        <v>75</v>
      </c>
      <c r="B249" s="58" t="s">
        <v>62</v>
      </c>
      <c r="C249" s="91" t="s">
        <v>63</v>
      </c>
      <c r="D249" s="46">
        <v>805.9</v>
      </c>
    </row>
    <row r="250" spans="1:4" x14ac:dyDescent="0.2">
      <c r="A250" s="63">
        <v>76</v>
      </c>
      <c r="B250" s="64"/>
      <c r="C250" s="68" t="s">
        <v>89</v>
      </c>
      <c r="D250" s="65">
        <v>805.9</v>
      </c>
    </row>
    <row r="251" spans="1:4" ht="13.5" customHeight="1" x14ac:dyDescent="0.2">
      <c r="A251" s="92" t="s">
        <v>433</v>
      </c>
      <c r="B251" s="64"/>
      <c r="C251" s="75" t="s">
        <v>308</v>
      </c>
      <c r="D251" s="65">
        <v>108</v>
      </c>
    </row>
    <row r="252" spans="1:4" x14ac:dyDescent="0.2">
      <c r="A252" s="92" t="s">
        <v>434</v>
      </c>
      <c r="B252" s="64"/>
      <c r="C252" s="75" t="s">
        <v>309</v>
      </c>
      <c r="D252" s="65">
        <v>50</v>
      </c>
    </row>
    <row r="253" spans="1:4" ht="27" x14ac:dyDescent="0.2">
      <c r="A253" s="92" t="s">
        <v>435</v>
      </c>
      <c r="B253" s="64"/>
      <c r="C253" s="88" t="s">
        <v>232</v>
      </c>
      <c r="D253" s="62">
        <v>647.9</v>
      </c>
    </row>
    <row r="254" spans="1:4" ht="25.5" x14ac:dyDescent="0.2">
      <c r="A254" s="72" t="s">
        <v>436</v>
      </c>
      <c r="B254" s="64"/>
      <c r="C254" s="19" t="s">
        <v>839</v>
      </c>
      <c r="D254" s="65">
        <v>3</v>
      </c>
    </row>
    <row r="255" spans="1:4" ht="38.25" x14ac:dyDescent="0.2">
      <c r="A255" s="72" t="s">
        <v>437</v>
      </c>
      <c r="B255" s="64"/>
      <c r="C255" s="19" t="s">
        <v>310</v>
      </c>
      <c r="D255" s="65">
        <v>223.9</v>
      </c>
    </row>
    <row r="256" spans="1:4" x14ac:dyDescent="0.2">
      <c r="A256" s="72" t="s">
        <v>438</v>
      </c>
      <c r="B256" s="64"/>
      <c r="C256" s="19" t="s">
        <v>311</v>
      </c>
      <c r="D256" s="65">
        <v>20</v>
      </c>
    </row>
    <row r="257" spans="1:4" ht="25.5" x14ac:dyDescent="0.2">
      <c r="A257" s="72" t="s">
        <v>439</v>
      </c>
      <c r="B257" s="64"/>
      <c r="C257" s="19" t="s">
        <v>312</v>
      </c>
      <c r="D257" s="65">
        <v>3</v>
      </c>
    </row>
    <row r="258" spans="1:4" ht="39.75" customHeight="1" x14ac:dyDescent="0.2">
      <c r="A258" s="72" t="s">
        <v>440</v>
      </c>
      <c r="B258" s="64"/>
      <c r="C258" s="19" t="s">
        <v>313</v>
      </c>
      <c r="D258" s="65">
        <v>25</v>
      </c>
    </row>
    <row r="259" spans="1:4" x14ac:dyDescent="0.2">
      <c r="A259" s="72" t="s">
        <v>441</v>
      </c>
      <c r="B259" s="64"/>
      <c r="C259" s="19" t="s">
        <v>314</v>
      </c>
      <c r="D259" s="65">
        <v>3</v>
      </c>
    </row>
    <row r="260" spans="1:4" ht="25.5" x14ac:dyDescent="0.2">
      <c r="A260" s="72" t="s">
        <v>442</v>
      </c>
      <c r="B260" s="64"/>
      <c r="C260" s="19" t="s">
        <v>315</v>
      </c>
      <c r="D260" s="65">
        <v>20</v>
      </c>
    </row>
    <row r="261" spans="1:4" x14ac:dyDescent="0.2">
      <c r="A261" s="72" t="s">
        <v>443</v>
      </c>
      <c r="B261" s="64"/>
      <c r="C261" s="19" t="s">
        <v>316</v>
      </c>
      <c r="D261" s="65">
        <v>300</v>
      </c>
    </row>
    <row r="262" spans="1:4" x14ac:dyDescent="0.2">
      <c r="A262" s="72" t="s">
        <v>444</v>
      </c>
      <c r="B262" s="64"/>
      <c r="C262" s="19" t="s">
        <v>317</v>
      </c>
      <c r="D262" s="65">
        <v>50</v>
      </c>
    </row>
    <row r="263" spans="1:4" x14ac:dyDescent="0.2">
      <c r="A263" s="271">
        <v>77</v>
      </c>
      <c r="B263" s="273" t="s">
        <v>54</v>
      </c>
      <c r="C263" s="304" t="s">
        <v>55</v>
      </c>
      <c r="D263" s="44">
        <v>3397</v>
      </c>
    </row>
    <row r="264" spans="1:4" x14ac:dyDescent="0.2">
      <c r="A264" s="272"/>
      <c r="B264" s="274"/>
      <c r="C264" s="305"/>
      <c r="D264" s="61">
        <v>3423.8999999999996</v>
      </c>
    </row>
    <row r="265" spans="1:4" x14ac:dyDescent="0.2">
      <c r="A265" s="63">
        <v>78</v>
      </c>
      <c r="B265" s="58"/>
      <c r="C265" s="93" t="s">
        <v>147</v>
      </c>
      <c r="D265" s="33">
        <v>150</v>
      </c>
    </row>
    <row r="266" spans="1:4" x14ac:dyDescent="0.2">
      <c r="A266" s="63">
        <v>79</v>
      </c>
      <c r="B266" s="64"/>
      <c r="C266" s="68" t="s">
        <v>91</v>
      </c>
      <c r="D266" s="65">
        <v>2091.5</v>
      </c>
    </row>
    <row r="267" spans="1:4" ht="27" x14ac:dyDescent="0.2">
      <c r="A267" s="72" t="s">
        <v>445</v>
      </c>
      <c r="B267" s="64"/>
      <c r="C267" s="88" t="s">
        <v>232</v>
      </c>
      <c r="D267" s="62">
        <v>2091.5</v>
      </c>
    </row>
    <row r="268" spans="1:4" x14ac:dyDescent="0.2">
      <c r="A268" s="72" t="s">
        <v>446</v>
      </c>
      <c r="B268" s="64"/>
      <c r="C268" s="77" t="s">
        <v>318</v>
      </c>
      <c r="D268" s="65">
        <v>75</v>
      </c>
    </row>
    <row r="269" spans="1:4" x14ac:dyDescent="0.2">
      <c r="A269" s="72" t="s">
        <v>447</v>
      </c>
      <c r="B269" s="64"/>
      <c r="C269" s="77" t="s">
        <v>319</v>
      </c>
      <c r="D269" s="65">
        <v>24</v>
      </c>
    </row>
    <row r="270" spans="1:4" x14ac:dyDescent="0.2">
      <c r="A270" s="72" t="s">
        <v>448</v>
      </c>
      <c r="B270" s="64"/>
      <c r="C270" s="19" t="s">
        <v>320</v>
      </c>
      <c r="D270" s="65">
        <v>50</v>
      </c>
    </row>
    <row r="271" spans="1:4" ht="25.5" x14ac:dyDescent="0.2">
      <c r="A271" s="72" t="s">
        <v>449</v>
      </c>
      <c r="B271" s="64"/>
      <c r="C271" s="68" t="s">
        <v>321</v>
      </c>
      <c r="D271" s="65">
        <v>60</v>
      </c>
    </row>
    <row r="272" spans="1:4" x14ac:dyDescent="0.2">
      <c r="A272" s="72" t="s">
        <v>450</v>
      </c>
      <c r="B272" s="64"/>
      <c r="C272" s="36" t="s">
        <v>322</v>
      </c>
      <c r="D272" s="65">
        <v>30</v>
      </c>
    </row>
    <row r="273" spans="1:4" x14ac:dyDescent="0.2">
      <c r="A273" s="72" t="s">
        <v>451</v>
      </c>
      <c r="B273" s="64"/>
      <c r="C273" s="19" t="s">
        <v>323</v>
      </c>
      <c r="D273" s="65">
        <v>15</v>
      </c>
    </row>
    <row r="274" spans="1:4" x14ac:dyDescent="0.2">
      <c r="A274" s="72" t="s">
        <v>452</v>
      </c>
      <c r="B274" s="64"/>
      <c r="C274" s="19" t="s">
        <v>324</v>
      </c>
      <c r="D274" s="65">
        <v>360</v>
      </c>
    </row>
    <row r="275" spans="1:4" x14ac:dyDescent="0.2">
      <c r="A275" s="72" t="s">
        <v>453</v>
      </c>
      <c r="B275" s="64"/>
      <c r="C275" s="19" t="s">
        <v>325</v>
      </c>
      <c r="D275" s="65">
        <v>71</v>
      </c>
    </row>
    <row r="276" spans="1:4" x14ac:dyDescent="0.2">
      <c r="A276" s="72" t="s">
        <v>454</v>
      </c>
      <c r="B276" s="64"/>
      <c r="C276" s="19" t="s">
        <v>69</v>
      </c>
      <c r="D276" s="65">
        <v>83</v>
      </c>
    </row>
    <row r="277" spans="1:4" ht="12.75" customHeight="1" x14ac:dyDescent="0.2">
      <c r="A277" s="72" t="s">
        <v>455</v>
      </c>
      <c r="B277" s="64"/>
      <c r="C277" s="19" t="s">
        <v>70</v>
      </c>
      <c r="D277" s="65">
        <v>30</v>
      </c>
    </row>
    <row r="278" spans="1:4" x14ac:dyDescent="0.2">
      <c r="A278" s="72" t="s">
        <v>456</v>
      </c>
      <c r="B278" s="64"/>
      <c r="C278" s="36" t="s">
        <v>326</v>
      </c>
      <c r="D278" s="65">
        <v>105</v>
      </c>
    </row>
    <row r="279" spans="1:4" x14ac:dyDescent="0.2">
      <c r="A279" s="72" t="s">
        <v>457</v>
      </c>
      <c r="B279" s="64"/>
      <c r="C279" s="19" t="s">
        <v>327</v>
      </c>
      <c r="D279" s="65">
        <v>25</v>
      </c>
    </row>
    <row r="280" spans="1:4" x14ac:dyDescent="0.2">
      <c r="A280" s="72" t="s">
        <v>458</v>
      </c>
      <c r="B280" s="64"/>
      <c r="C280" s="19" t="s">
        <v>328</v>
      </c>
      <c r="D280" s="65">
        <v>230</v>
      </c>
    </row>
    <row r="281" spans="1:4" x14ac:dyDescent="0.2">
      <c r="A281" s="72" t="s">
        <v>459</v>
      </c>
      <c r="B281" s="64"/>
      <c r="C281" s="19" t="s">
        <v>329</v>
      </c>
      <c r="D281" s="65">
        <v>85</v>
      </c>
    </row>
    <row r="282" spans="1:4" ht="12.6" customHeight="1" x14ac:dyDescent="0.2">
      <c r="A282" s="72" t="s">
        <v>460</v>
      </c>
      <c r="B282" s="64"/>
      <c r="C282" s="19" t="s">
        <v>330</v>
      </c>
      <c r="D282" s="65">
        <v>207.7</v>
      </c>
    </row>
    <row r="283" spans="1:4" x14ac:dyDescent="0.2">
      <c r="A283" s="72" t="s">
        <v>461</v>
      </c>
      <c r="B283" s="64"/>
      <c r="C283" s="36" t="s">
        <v>612</v>
      </c>
      <c r="D283" s="65">
        <v>110</v>
      </c>
    </row>
    <row r="284" spans="1:4" ht="12.6" customHeight="1" x14ac:dyDescent="0.2">
      <c r="A284" s="72" t="s">
        <v>462</v>
      </c>
      <c r="B284" s="64"/>
      <c r="C284" s="19" t="s">
        <v>331</v>
      </c>
      <c r="D284" s="65">
        <v>85</v>
      </c>
    </row>
    <row r="285" spans="1:4" x14ac:dyDescent="0.2">
      <c r="A285" s="72" t="s">
        <v>463</v>
      </c>
      <c r="B285" s="64"/>
      <c r="C285" s="36" t="s">
        <v>613</v>
      </c>
      <c r="D285" s="65">
        <v>50</v>
      </c>
    </row>
    <row r="286" spans="1:4" ht="25.5" x14ac:dyDescent="0.2">
      <c r="A286" s="72" t="s">
        <v>464</v>
      </c>
      <c r="B286" s="64"/>
      <c r="C286" s="36" t="s">
        <v>614</v>
      </c>
      <c r="D286" s="65">
        <v>124</v>
      </c>
    </row>
    <row r="287" spans="1:4" ht="25.5" x14ac:dyDescent="0.2">
      <c r="A287" s="72" t="s">
        <v>465</v>
      </c>
      <c r="B287" s="64"/>
      <c r="C287" s="36" t="s">
        <v>332</v>
      </c>
      <c r="D287" s="65">
        <v>229.5</v>
      </c>
    </row>
    <row r="288" spans="1:4" x14ac:dyDescent="0.2">
      <c r="A288" s="72" t="s">
        <v>529</v>
      </c>
      <c r="B288" s="64"/>
      <c r="C288" s="36" t="s">
        <v>235</v>
      </c>
      <c r="D288" s="65">
        <v>42.3</v>
      </c>
    </row>
    <row r="289" spans="1:4" x14ac:dyDescent="0.2">
      <c r="A289" s="63">
        <v>80</v>
      </c>
      <c r="B289" s="58"/>
      <c r="C289" s="36" t="s">
        <v>8</v>
      </c>
      <c r="D289" s="65">
        <v>631.4</v>
      </c>
    </row>
    <row r="290" spans="1:4" x14ac:dyDescent="0.2">
      <c r="A290" s="271">
        <v>81</v>
      </c>
      <c r="B290" s="273"/>
      <c r="C290" s="238" t="s">
        <v>4</v>
      </c>
      <c r="D290" s="211">
        <v>90.6</v>
      </c>
    </row>
    <row r="291" spans="1:4" x14ac:dyDescent="0.2">
      <c r="A291" s="272"/>
      <c r="B291" s="274"/>
      <c r="C291" s="239"/>
      <c r="D291" s="62">
        <v>102.69999999999999</v>
      </c>
    </row>
    <row r="292" spans="1:4" ht="12.6" customHeight="1" x14ac:dyDescent="0.2">
      <c r="A292" s="63">
        <v>82</v>
      </c>
      <c r="B292" s="58"/>
      <c r="C292" s="36" t="s">
        <v>5</v>
      </c>
      <c r="D292" s="65">
        <v>15.2</v>
      </c>
    </row>
    <row r="293" spans="1:4" ht="12.6" customHeight="1" x14ac:dyDescent="0.2">
      <c r="A293" s="271">
        <v>83</v>
      </c>
      <c r="B293" s="273"/>
      <c r="C293" s="238" t="s">
        <v>7</v>
      </c>
      <c r="D293" s="211">
        <v>68.8</v>
      </c>
    </row>
    <row r="294" spans="1:4" ht="12.6" customHeight="1" x14ac:dyDescent="0.2">
      <c r="A294" s="272"/>
      <c r="B294" s="274"/>
      <c r="C294" s="239"/>
      <c r="D294" s="62">
        <v>76.099999999999994</v>
      </c>
    </row>
    <row r="295" spans="1:4" ht="12.6" customHeight="1" x14ac:dyDescent="0.2">
      <c r="A295" s="271">
        <v>84</v>
      </c>
      <c r="B295" s="273"/>
      <c r="C295" s="238" t="s">
        <v>6</v>
      </c>
      <c r="D295" s="211">
        <v>50</v>
      </c>
    </row>
    <row r="296" spans="1:4" ht="12.6" customHeight="1" x14ac:dyDescent="0.2">
      <c r="A296" s="272"/>
      <c r="B296" s="274"/>
      <c r="C296" s="239"/>
      <c r="D296" s="62">
        <v>53.5</v>
      </c>
    </row>
    <row r="297" spans="1:4" ht="12.6" customHeight="1" x14ac:dyDescent="0.2">
      <c r="A297" s="271">
        <v>85</v>
      </c>
      <c r="B297" s="273"/>
      <c r="C297" s="238" t="s">
        <v>9</v>
      </c>
      <c r="D297" s="211">
        <v>84.6</v>
      </c>
    </row>
    <row r="298" spans="1:4" ht="12.6" customHeight="1" x14ac:dyDescent="0.2">
      <c r="A298" s="272"/>
      <c r="B298" s="274"/>
      <c r="C298" s="239"/>
      <c r="D298" s="62">
        <v>86.6</v>
      </c>
    </row>
    <row r="299" spans="1:4" ht="12.6" customHeight="1" x14ac:dyDescent="0.2">
      <c r="A299" s="63">
        <v>86</v>
      </c>
      <c r="B299" s="58"/>
      <c r="C299" s="68" t="s">
        <v>10</v>
      </c>
      <c r="D299" s="65">
        <v>34.799999999999997</v>
      </c>
    </row>
    <row r="300" spans="1:4" ht="12.6" customHeight="1" x14ac:dyDescent="0.2">
      <c r="A300" s="63">
        <v>87</v>
      </c>
      <c r="B300" s="58"/>
      <c r="C300" s="36" t="s">
        <v>12</v>
      </c>
      <c r="D300" s="65">
        <v>27.9</v>
      </c>
    </row>
    <row r="301" spans="1:4" ht="12.6" customHeight="1" x14ac:dyDescent="0.2">
      <c r="A301" s="63">
        <v>88</v>
      </c>
      <c r="B301" s="58"/>
      <c r="C301" s="36" t="s">
        <v>11</v>
      </c>
      <c r="D301" s="65">
        <v>37.700000000000003</v>
      </c>
    </row>
    <row r="302" spans="1:4" ht="12.6" customHeight="1" x14ac:dyDescent="0.2">
      <c r="A302" s="63">
        <v>89</v>
      </c>
      <c r="B302" s="58"/>
      <c r="C302" s="36" t="s">
        <v>13</v>
      </c>
      <c r="D302" s="65">
        <v>42.6</v>
      </c>
    </row>
    <row r="303" spans="1:4" ht="12.6" customHeight="1" x14ac:dyDescent="0.2">
      <c r="A303" s="271">
        <v>90</v>
      </c>
      <c r="B303" s="273"/>
      <c r="C303" s="238" t="s">
        <v>14</v>
      </c>
      <c r="D303" s="211">
        <v>71.900000000000006</v>
      </c>
    </row>
    <row r="304" spans="1:4" ht="12.6" customHeight="1" x14ac:dyDescent="0.2">
      <c r="A304" s="272"/>
      <c r="B304" s="274"/>
      <c r="C304" s="239"/>
      <c r="D304" s="62">
        <v>73.900000000000006</v>
      </c>
    </row>
    <row r="305" spans="1:4" ht="12.6" customHeight="1" x14ac:dyDescent="0.2">
      <c r="A305" s="271">
        <v>91</v>
      </c>
      <c r="B305" s="273" t="s">
        <v>56</v>
      </c>
      <c r="C305" s="294" t="s">
        <v>57</v>
      </c>
      <c r="D305" s="203">
        <v>6413.4</v>
      </c>
    </row>
    <row r="306" spans="1:4" ht="12.6" customHeight="1" x14ac:dyDescent="0.2">
      <c r="A306" s="272"/>
      <c r="B306" s="274"/>
      <c r="C306" s="295"/>
      <c r="D306" s="46">
        <v>6574.9</v>
      </c>
    </row>
    <row r="307" spans="1:4" x14ac:dyDescent="0.2">
      <c r="A307" s="63">
        <v>92</v>
      </c>
      <c r="B307" s="64"/>
      <c r="C307" s="68" t="s">
        <v>89</v>
      </c>
      <c r="D307" s="65">
        <v>3346.5</v>
      </c>
    </row>
    <row r="308" spans="1:4" ht="12.6" customHeight="1" x14ac:dyDescent="0.2">
      <c r="A308" s="72" t="s">
        <v>466</v>
      </c>
      <c r="B308" s="64"/>
      <c r="C308" s="94" t="s">
        <v>3</v>
      </c>
      <c r="D308" s="65">
        <v>675.1</v>
      </c>
    </row>
    <row r="309" spans="1:4" x14ac:dyDescent="0.2">
      <c r="A309" s="72" t="s">
        <v>467</v>
      </c>
      <c r="B309" s="64"/>
      <c r="C309" s="82" t="s">
        <v>147</v>
      </c>
      <c r="D309" s="65">
        <v>494.4</v>
      </c>
    </row>
    <row r="310" spans="1:4" ht="12.6" customHeight="1" x14ac:dyDescent="0.2">
      <c r="A310" s="278" t="s">
        <v>468</v>
      </c>
      <c r="B310" s="275"/>
      <c r="C310" s="298" t="s">
        <v>333</v>
      </c>
      <c r="D310" s="211">
        <v>1700</v>
      </c>
    </row>
    <row r="311" spans="1:4" ht="12.6" customHeight="1" x14ac:dyDescent="0.2">
      <c r="A311" s="280"/>
      <c r="B311" s="276"/>
      <c r="C311" s="299"/>
      <c r="D311" s="62">
        <v>1794</v>
      </c>
    </row>
    <row r="312" spans="1:4" ht="12.6" customHeight="1" x14ac:dyDescent="0.2">
      <c r="A312" s="72" t="s">
        <v>469</v>
      </c>
      <c r="B312" s="64"/>
      <c r="C312" s="82" t="s">
        <v>77</v>
      </c>
      <c r="D312" s="65">
        <v>333</v>
      </c>
    </row>
    <row r="313" spans="1:4" ht="12.6" customHeight="1" x14ac:dyDescent="0.2">
      <c r="A313" s="278" t="s">
        <v>470</v>
      </c>
      <c r="B313" s="275"/>
      <c r="C313" s="282" t="s">
        <v>232</v>
      </c>
      <c r="D313" s="211">
        <v>144</v>
      </c>
    </row>
    <row r="314" spans="1:4" ht="12.6" customHeight="1" x14ac:dyDescent="0.2">
      <c r="A314" s="280"/>
      <c r="B314" s="276"/>
      <c r="C314" s="283"/>
      <c r="D314" s="62">
        <v>50</v>
      </c>
    </row>
    <row r="315" spans="1:4" x14ac:dyDescent="0.2">
      <c r="A315" s="95" t="s">
        <v>471</v>
      </c>
      <c r="B315" s="275"/>
      <c r="C315" s="292" t="s">
        <v>335</v>
      </c>
      <c r="D315" s="211">
        <v>94</v>
      </c>
    </row>
    <row r="316" spans="1:4" ht="12.6" customHeight="1" x14ac:dyDescent="0.2">
      <c r="A316" s="72"/>
      <c r="B316" s="276"/>
      <c r="C316" s="293"/>
      <c r="D316" s="62">
        <v>0</v>
      </c>
    </row>
    <row r="317" spans="1:4" ht="12.6" customHeight="1" x14ac:dyDescent="0.2">
      <c r="A317" s="95" t="s">
        <v>843</v>
      </c>
      <c r="B317" s="275"/>
      <c r="C317" s="292" t="s">
        <v>334</v>
      </c>
      <c r="D317" s="250">
        <v>50</v>
      </c>
    </row>
    <row r="318" spans="1:4" ht="12.6" customHeight="1" x14ac:dyDescent="0.2">
      <c r="A318" s="79" t="s">
        <v>471</v>
      </c>
      <c r="B318" s="276"/>
      <c r="C318" s="293"/>
      <c r="D318" s="251"/>
    </row>
    <row r="319" spans="1:4" ht="12.6" customHeight="1" x14ac:dyDescent="0.2">
      <c r="A319" s="271">
        <v>93</v>
      </c>
      <c r="B319" s="275"/>
      <c r="C319" s="292" t="s">
        <v>8</v>
      </c>
      <c r="D319" s="211">
        <v>1694.5</v>
      </c>
    </row>
    <row r="320" spans="1:4" ht="12.6" customHeight="1" x14ac:dyDescent="0.2">
      <c r="A320" s="272"/>
      <c r="B320" s="276"/>
      <c r="C320" s="293"/>
      <c r="D320" s="62">
        <v>1865.5</v>
      </c>
    </row>
    <row r="321" spans="1:4" ht="12.6" customHeight="1" x14ac:dyDescent="0.2">
      <c r="A321" s="271">
        <v>94</v>
      </c>
      <c r="B321" s="275"/>
      <c r="C321" s="238" t="s">
        <v>4</v>
      </c>
      <c r="D321" s="211">
        <v>160.69999999999999</v>
      </c>
    </row>
    <row r="322" spans="1:4" ht="12.6" customHeight="1" x14ac:dyDescent="0.2">
      <c r="A322" s="272"/>
      <c r="B322" s="276"/>
      <c r="C322" s="239"/>
      <c r="D322" s="62">
        <v>160.19999999999999</v>
      </c>
    </row>
    <row r="323" spans="1:4" ht="12.6" customHeight="1" x14ac:dyDescent="0.2">
      <c r="A323" s="271">
        <v>95</v>
      </c>
      <c r="B323" s="275"/>
      <c r="C323" s="238" t="s">
        <v>5</v>
      </c>
      <c r="D323" s="211">
        <v>141.80000000000001</v>
      </c>
    </row>
    <row r="324" spans="1:4" ht="12.6" customHeight="1" x14ac:dyDescent="0.2">
      <c r="A324" s="272"/>
      <c r="B324" s="276"/>
      <c r="C324" s="239"/>
      <c r="D324" s="62">
        <v>146.30000000000001</v>
      </c>
    </row>
    <row r="325" spans="1:4" ht="12.6" customHeight="1" x14ac:dyDescent="0.2">
      <c r="A325" s="271">
        <v>96</v>
      </c>
      <c r="B325" s="275"/>
      <c r="C325" s="238" t="s">
        <v>7</v>
      </c>
      <c r="D325" s="211">
        <v>139</v>
      </c>
    </row>
    <row r="326" spans="1:4" ht="12.6" customHeight="1" x14ac:dyDescent="0.2">
      <c r="A326" s="272"/>
      <c r="B326" s="276"/>
      <c r="C326" s="239"/>
      <c r="D326" s="62">
        <v>132.80000000000001</v>
      </c>
    </row>
    <row r="327" spans="1:4" ht="12.6" customHeight="1" x14ac:dyDescent="0.2">
      <c r="A327" s="271">
        <v>97</v>
      </c>
      <c r="B327" s="275"/>
      <c r="C327" s="292" t="s">
        <v>6</v>
      </c>
      <c r="D327" s="211">
        <v>133.5</v>
      </c>
    </row>
    <row r="328" spans="1:4" ht="12.6" customHeight="1" x14ac:dyDescent="0.2">
      <c r="A328" s="272"/>
      <c r="B328" s="276"/>
      <c r="C328" s="293"/>
      <c r="D328" s="62">
        <v>150.1</v>
      </c>
    </row>
    <row r="329" spans="1:4" ht="12.6" customHeight="1" x14ac:dyDescent="0.2">
      <c r="A329" s="271">
        <v>98</v>
      </c>
      <c r="B329" s="275"/>
      <c r="C329" s="238" t="s">
        <v>9</v>
      </c>
      <c r="D329" s="211">
        <v>109.5</v>
      </c>
    </row>
    <row r="330" spans="1:4" ht="12.6" customHeight="1" x14ac:dyDescent="0.2">
      <c r="A330" s="272"/>
      <c r="B330" s="276"/>
      <c r="C330" s="239"/>
      <c r="D330" s="62">
        <v>105.9</v>
      </c>
    </row>
    <row r="331" spans="1:4" ht="12.6" customHeight="1" x14ac:dyDescent="0.2">
      <c r="A331" s="271">
        <v>99</v>
      </c>
      <c r="B331" s="275"/>
      <c r="C331" s="238" t="s">
        <v>10</v>
      </c>
      <c r="D331" s="211">
        <v>133.6</v>
      </c>
    </row>
    <row r="332" spans="1:4" ht="12.6" customHeight="1" x14ac:dyDescent="0.2">
      <c r="A332" s="272"/>
      <c r="B332" s="276"/>
      <c r="C332" s="239"/>
      <c r="D332" s="62">
        <v>111</v>
      </c>
    </row>
    <row r="333" spans="1:4" ht="12.6" customHeight="1" x14ac:dyDescent="0.2">
      <c r="A333" s="271">
        <v>100</v>
      </c>
      <c r="B333" s="275"/>
      <c r="C333" s="238" t="s">
        <v>12</v>
      </c>
      <c r="D333" s="211">
        <v>117.7</v>
      </c>
    </row>
    <row r="334" spans="1:4" ht="12.6" customHeight="1" x14ac:dyDescent="0.2">
      <c r="A334" s="272"/>
      <c r="B334" s="276"/>
      <c r="C334" s="239"/>
      <c r="D334" s="62">
        <v>104.7</v>
      </c>
    </row>
    <row r="335" spans="1:4" ht="12.6" customHeight="1" x14ac:dyDescent="0.2">
      <c r="A335" s="271">
        <v>101</v>
      </c>
      <c r="B335" s="275"/>
      <c r="C335" s="292" t="s">
        <v>11</v>
      </c>
      <c r="D335" s="211">
        <v>88.5</v>
      </c>
    </row>
    <row r="336" spans="1:4" ht="12.6" customHeight="1" x14ac:dyDescent="0.2">
      <c r="A336" s="272"/>
      <c r="B336" s="276"/>
      <c r="C336" s="293"/>
      <c r="D336" s="62">
        <v>94.9</v>
      </c>
    </row>
    <row r="337" spans="1:4" ht="12.6" customHeight="1" x14ac:dyDescent="0.2">
      <c r="A337" s="271">
        <v>102</v>
      </c>
      <c r="B337" s="275"/>
      <c r="C337" s="238" t="s">
        <v>13</v>
      </c>
      <c r="D337" s="211">
        <v>94.4</v>
      </c>
    </row>
    <row r="338" spans="1:4" ht="12.6" customHeight="1" x14ac:dyDescent="0.2">
      <c r="A338" s="272"/>
      <c r="B338" s="276"/>
      <c r="C338" s="239"/>
      <c r="D338" s="62">
        <v>98.4</v>
      </c>
    </row>
    <row r="339" spans="1:4" ht="12.6" customHeight="1" x14ac:dyDescent="0.2">
      <c r="A339" s="271">
        <v>103</v>
      </c>
      <c r="B339" s="275"/>
      <c r="C339" s="238" t="s">
        <v>14</v>
      </c>
      <c r="D339" s="211">
        <v>253.7</v>
      </c>
    </row>
    <row r="340" spans="1:4" ht="12.6" customHeight="1" x14ac:dyDescent="0.2">
      <c r="A340" s="272"/>
      <c r="B340" s="276"/>
      <c r="C340" s="239"/>
      <c r="D340" s="62">
        <v>258.59999999999997</v>
      </c>
    </row>
    <row r="341" spans="1:4" x14ac:dyDescent="0.2">
      <c r="A341" s="63">
        <v>104</v>
      </c>
      <c r="B341" s="58" t="s">
        <v>26</v>
      </c>
      <c r="C341" s="80" t="s">
        <v>27</v>
      </c>
      <c r="D341" s="46">
        <v>228.20000000000005</v>
      </c>
    </row>
    <row r="342" spans="1:4" x14ac:dyDescent="0.2">
      <c r="A342" s="63">
        <v>105</v>
      </c>
      <c r="B342" s="58"/>
      <c r="C342" s="68" t="s">
        <v>92</v>
      </c>
      <c r="D342" s="65">
        <v>228.20000000000005</v>
      </c>
    </row>
    <row r="343" spans="1:4" ht="12.6" customHeight="1" x14ac:dyDescent="0.2">
      <c r="A343" s="92" t="s">
        <v>472</v>
      </c>
      <c r="B343" s="58"/>
      <c r="C343" s="68" t="s">
        <v>61</v>
      </c>
      <c r="D343" s="65">
        <v>3</v>
      </c>
    </row>
    <row r="344" spans="1:4" ht="27" x14ac:dyDescent="0.2">
      <c r="A344" s="92" t="s">
        <v>473</v>
      </c>
      <c r="B344" s="64"/>
      <c r="C344" s="88" t="s">
        <v>232</v>
      </c>
      <c r="D344" s="62">
        <v>225.20000000000005</v>
      </c>
    </row>
    <row r="345" spans="1:4" x14ac:dyDescent="0.2">
      <c r="A345" s="92" t="s">
        <v>474</v>
      </c>
      <c r="B345" s="64"/>
      <c r="C345" s="36" t="s">
        <v>336</v>
      </c>
      <c r="D345" s="65">
        <v>40</v>
      </c>
    </row>
    <row r="346" spans="1:4" x14ac:dyDescent="0.2">
      <c r="A346" s="92" t="s">
        <v>475</v>
      </c>
      <c r="B346" s="64"/>
      <c r="C346" s="36" t="s">
        <v>337</v>
      </c>
      <c r="D346" s="65">
        <v>35</v>
      </c>
    </row>
    <row r="347" spans="1:4" ht="25.5" x14ac:dyDescent="0.2">
      <c r="A347" s="92" t="s">
        <v>476</v>
      </c>
      <c r="B347" s="64"/>
      <c r="C347" s="36" t="s">
        <v>338</v>
      </c>
      <c r="D347" s="65">
        <v>135</v>
      </c>
    </row>
    <row r="348" spans="1:4" ht="25.5" x14ac:dyDescent="0.2">
      <c r="A348" s="92" t="s">
        <v>477</v>
      </c>
      <c r="B348" s="64"/>
      <c r="C348" s="36" t="s">
        <v>339</v>
      </c>
      <c r="D348" s="65">
        <v>3.8</v>
      </c>
    </row>
    <row r="349" spans="1:4" ht="25.5" x14ac:dyDescent="0.2">
      <c r="A349" s="92" t="s">
        <v>478</v>
      </c>
      <c r="B349" s="64"/>
      <c r="C349" s="36" t="s">
        <v>340</v>
      </c>
      <c r="D349" s="65">
        <v>3.8</v>
      </c>
    </row>
    <row r="350" spans="1:4" ht="25.5" x14ac:dyDescent="0.2">
      <c r="A350" s="92" t="s">
        <v>479</v>
      </c>
      <c r="B350" s="64"/>
      <c r="C350" s="36" t="s">
        <v>341</v>
      </c>
      <c r="D350" s="65">
        <v>3.8</v>
      </c>
    </row>
    <row r="351" spans="1:4" ht="25.5" x14ac:dyDescent="0.2">
      <c r="A351" s="92" t="s">
        <v>480</v>
      </c>
      <c r="B351" s="64"/>
      <c r="C351" s="36" t="s">
        <v>342</v>
      </c>
      <c r="D351" s="65">
        <v>3.8</v>
      </c>
    </row>
    <row r="352" spans="1:4" x14ac:dyDescent="0.2">
      <c r="A352" s="63">
        <v>106</v>
      </c>
      <c r="B352" s="58" t="s">
        <v>58</v>
      </c>
      <c r="C352" s="80" t="s">
        <v>59</v>
      </c>
      <c r="D352" s="46">
        <v>87</v>
      </c>
    </row>
    <row r="353" spans="1:4" x14ac:dyDescent="0.2">
      <c r="A353" s="63">
        <v>107</v>
      </c>
      <c r="B353" s="58"/>
      <c r="C353" s="68" t="s">
        <v>89</v>
      </c>
      <c r="D353" s="65">
        <v>87</v>
      </c>
    </row>
    <row r="354" spans="1:4" ht="12.6" customHeight="1" x14ac:dyDescent="0.2">
      <c r="A354" s="92" t="s">
        <v>206</v>
      </c>
      <c r="B354" s="58"/>
      <c r="C354" s="75" t="s">
        <v>61</v>
      </c>
      <c r="D354" s="65">
        <v>3</v>
      </c>
    </row>
    <row r="355" spans="1:4" ht="25.5" x14ac:dyDescent="0.2">
      <c r="A355" s="92" t="s">
        <v>207</v>
      </c>
      <c r="B355" s="64"/>
      <c r="C355" s="75" t="s">
        <v>343</v>
      </c>
      <c r="D355" s="65">
        <v>44</v>
      </c>
    </row>
    <row r="356" spans="1:4" ht="25.5" x14ac:dyDescent="0.2">
      <c r="A356" s="92" t="s">
        <v>481</v>
      </c>
      <c r="B356" s="64"/>
      <c r="C356" s="75" t="s">
        <v>344</v>
      </c>
      <c r="D356" s="65">
        <v>36</v>
      </c>
    </row>
    <row r="357" spans="1:4" ht="38.25" x14ac:dyDescent="0.2">
      <c r="A357" s="92" t="s">
        <v>482</v>
      </c>
      <c r="B357" s="64"/>
      <c r="C357" s="75" t="s">
        <v>345</v>
      </c>
      <c r="D357" s="65">
        <v>4</v>
      </c>
    </row>
    <row r="358" spans="1:4" ht="12.75" customHeight="1" x14ac:dyDescent="0.2">
      <c r="A358" s="271">
        <v>108</v>
      </c>
      <c r="B358" s="273" t="s">
        <v>23</v>
      </c>
      <c r="C358" s="294" t="s">
        <v>24</v>
      </c>
      <c r="D358" s="44">
        <v>9712.1</v>
      </c>
    </row>
    <row r="359" spans="1:4" ht="12.75" customHeight="1" x14ac:dyDescent="0.2">
      <c r="A359" s="272"/>
      <c r="B359" s="274"/>
      <c r="C359" s="295"/>
      <c r="D359" s="46">
        <v>9679.0999999999985</v>
      </c>
    </row>
    <row r="360" spans="1:4" x14ac:dyDescent="0.2">
      <c r="A360" s="63">
        <v>109</v>
      </c>
      <c r="B360" s="58"/>
      <c r="C360" s="36" t="s">
        <v>25</v>
      </c>
      <c r="D360" s="65">
        <v>26.7</v>
      </c>
    </row>
    <row r="361" spans="1:4" x14ac:dyDescent="0.2">
      <c r="A361" s="271">
        <v>110</v>
      </c>
      <c r="B361" s="273"/>
      <c r="C361" s="238" t="s">
        <v>60</v>
      </c>
      <c r="D361" s="96">
        <v>211.2</v>
      </c>
    </row>
    <row r="362" spans="1:4" x14ac:dyDescent="0.2">
      <c r="A362" s="272"/>
      <c r="B362" s="274"/>
      <c r="C362" s="239"/>
      <c r="D362" s="62">
        <v>213.2</v>
      </c>
    </row>
    <row r="363" spans="1:4" x14ac:dyDescent="0.2">
      <c r="A363" s="271">
        <v>111</v>
      </c>
      <c r="B363" s="273"/>
      <c r="C363" s="238" t="s">
        <v>89</v>
      </c>
      <c r="D363" s="96">
        <v>7976.7</v>
      </c>
    </row>
    <row r="364" spans="1:4" x14ac:dyDescent="0.2">
      <c r="A364" s="272"/>
      <c r="B364" s="274"/>
      <c r="C364" s="239"/>
      <c r="D364" s="62">
        <v>8073</v>
      </c>
    </row>
    <row r="365" spans="1:4" x14ac:dyDescent="0.2">
      <c r="A365" s="92" t="s">
        <v>483</v>
      </c>
      <c r="B365" s="58"/>
      <c r="C365" s="68" t="s">
        <v>61</v>
      </c>
      <c r="D365" s="65">
        <v>6480.8</v>
      </c>
    </row>
    <row r="366" spans="1:4" x14ac:dyDescent="0.2">
      <c r="A366" s="92" t="s">
        <v>485</v>
      </c>
      <c r="B366" s="64"/>
      <c r="C366" s="75" t="s">
        <v>346</v>
      </c>
      <c r="D366" s="65">
        <v>123</v>
      </c>
    </row>
    <row r="367" spans="1:4" x14ac:dyDescent="0.2">
      <c r="A367" s="92" t="s">
        <v>484</v>
      </c>
      <c r="B367" s="64"/>
      <c r="C367" s="75" t="s">
        <v>347</v>
      </c>
      <c r="D367" s="65">
        <v>23.9</v>
      </c>
    </row>
    <row r="368" spans="1:4" x14ac:dyDescent="0.2">
      <c r="A368" s="92" t="s">
        <v>486</v>
      </c>
      <c r="B368" s="64"/>
      <c r="C368" s="75" t="s">
        <v>96</v>
      </c>
      <c r="D368" s="65">
        <v>400</v>
      </c>
    </row>
    <row r="369" spans="1:4" ht="12.6" customHeight="1" x14ac:dyDescent="0.2">
      <c r="A369" s="92" t="s">
        <v>487</v>
      </c>
      <c r="B369" s="64"/>
      <c r="C369" s="75" t="s">
        <v>156</v>
      </c>
      <c r="D369" s="65">
        <v>84.8</v>
      </c>
    </row>
    <row r="370" spans="1:4" ht="12.6" customHeight="1" x14ac:dyDescent="0.2">
      <c r="A370" s="308" t="s">
        <v>488</v>
      </c>
      <c r="B370" s="275"/>
      <c r="C370" s="292" t="s">
        <v>348</v>
      </c>
      <c r="D370" s="96">
        <v>790</v>
      </c>
    </row>
    <row r="371" spans="1:4" ht="12.6" customHeight="1" x14ac:dyDescent="0.2">
      <c r="A371" s="309"/>
      <c r="B371" s="276"/>
      <c r="C371" s="293"/>
      <c r="D371" s="62">
        <v>793.3</v>
      </c>
    </row>
    <row r="372" spans="1:4" x14ac:dyDescent="0.2">
      <c r="A372" s="92" t="s">
        <v>489</v>
      </c>
      <c r="B372" s="64"/>
      <c r="C372" s="75" t="s">
        <v>349</v>
      </c>
      <c r="D372" s="65">
        <v>15</v>
      </c>
    </row>
    <row r="373" spans="1:4" ht="25.5" x14ac:dyDescent="0.2">
      <c r="A373" s="92" t="s">
        <v>490</v>
      </c>
      <c r="B373" s="58"/>
      <c r="C373" s="68" t="s">
        <v>350</v>
      </c>
      <c r="D373" s="65">
        <v>40</v>
      </c>
    </row>
    <row r="374" spans="1:4" ht="25.5" x14ac:dyDescent="0.2">
      <c r="A374" s="92" t="s">
        <v>491</v>
      </c>
      <c r="B374" s="64"/>
      <c r="C374" s="75" t="s">
        <v>351</v>
      </c>
      <c r="D374" s="65">
        <v>19.2</v>
      </c>
    </row>
    <row r="375" spans="1:4" x14ac:dyDescent="0.2">
      <c r="A375" s="92"/>
      <c r="B375" s="275"/>
      <c r="C375" s="292" t="s">
        <v>842</v>
      </c>
      <c r="D375" s="96">
        <v>0</v>
      </c>
    </row>
    <row r="376" spans="1:4" x14ac:dyDescent="0.2">
      <c r="A376" s="97" t="s">
        <v>841</v>
      </c>
      <c r="B376" s="276"/>
      <c r="C376" s="293"/>
      <c r="D376" s="62">
        <v>93</v>
      </c>
    </row>
    <row r="377" spans="1:4" x14ac:dyDescent="0.2">
      <c r="A377" s="306">
        <v>112</v>
      </c>
      <c r="B377" s="275"/>
      <c r="C377" s="238" t="s">
        <v>8</v>
      </c>
      <c r="D377" s="96">
        <v>429.7</v>
      </c>
    </row>
    <row r="378" spans="1:4" ht="12.6" customHeight="1" x14ac:dyDescent="0.2">
      <c r="A378" s="307"/>
      <c r="B378" s="276"/>
      <c r="C378" s="239"/>
      <c r="D378" s="62">
        <v>258.7</v>
      </c>
    </row>
    <row r="379" spans="1:4" ht="12.6" customHeight="1" x14ac:dyDescent="0.2">
      <c r="A379" s="306">
        <v>113</v>
      </c>
      <c r="B379" s="275"/>
      <c r="C379" s="238" t="s">
        <v>4</v>
      </c>
      <c r="D379" s="96">
        <v>99.4</v>
      </c>
    </row>
    <row r="380" spans="1:4" x14ac:dyDescent="0.2">
      <c r="A380" s="307"/>
      <c r="B380" s="276"/>
      <c r="C380" s="239"/>
      <c r="D380" s="62">
        <v>105.50000000000001</v>
      </c>
    </row>
    <row r="381" spans="1:4" x14ac:dyDescent="0.2">
      <c r="A381" s="306">
        <v>114</v>
      </c>
      <c r="B381" s="275"/>
      <c r="C381" s="238" t="s">
        <v>5</v>
      </c>
      <c r="D381" s="96">
        <v>120.6</v>
      </c>
    </row>
    <row r="382" spans="1:4" x14ac:dyDescent="0.2">
      <c r="A382" s="307"/>
      <c r="B382" s="276"/>
      <c r="C382" s="239"/>
      <c r="D382" s="62">
        <v>117.39999999999999</v>
      </c>
    </row>
    <row r="383" spans="1:4" x14ac:dyDescent="0.2">
      <c r="A383" s="306">
        <v>115</v>
      </c>
      <c r="B383" s="275"/>
      <c r="C383" s="238" t="s">
        <v>7</v>
      </c>
      <c r="D383" s="96">
        <v>88.1</v>
      </c>
    </row>
    <row r="384" spans="1:4" ht="15" customHeight="1" x14ac:dyDescent="0.2">
      <c r="A384" s="307"/>
      <c r="B384" s="276"/>
      <c r="C384" s="239"/>
      <c r="D384" s="62">
        <v>94.399999999999991</v>
      </c>
    </row>
    <row r="385" spans="1:4" ht="15" customHeight="1" x14ac:dyDescent="0.2">
      <c r="A385" s="306">
        <v>116</v>
      </c>
      <c r="B385" s="275"/>
      <c r="C385" s="238" t="s">
        <v>6</v>
      </c>
      <c r="D385" s="96">
        <v>83.3</v>
      </c>
    </row>
    <row r="386" spans="1:4" x14ac:dyDescent="0.2">
      <c r="A386" s="307"/>
      <c r="B386" s="276"/>
      <c r="C386" s="239"/>
      <c r="D386" s="62">
        <v>89.5</v>
      </c>
    </row>
    <row r="387" spans="1:4" x14ac:dyDescent="0.2">
      <c r="A387" s="306">
        <v>117</v>
      </c>
      <c r="B387" s="275"/>
      <c r="C387" s="238" t="s">
        <v>9</v>
      </c>
      <c r="D387" s="96">
        <v>95.7</v>
      </c>
    </row>
    <row r="388" spans="1:4" x14ac:dyDescent="0.2">
      <c r="A388" s="307"/>
      <c r="B388" s="276"/>
      <c r="C388" s="239"/>
      <c r="D388" s="62">
        <v>97.600000000000009</v>
      </c>
    </row>
    <row r="389" spans="1:4" x14ac:dyDescent="0.2">
      <c r="A389" s="306">
        <v>118</v>
      </c>
      <c r="B389" s="275"/>
      <c r="C389" s="238" t="s">
        <v>10</v>
      </c>
      <c r="D389" s="96">
        <v>135.80000000000001</v>
      </c>
    </row>
    <row r="390" spans="1:4" x14ac:dyDescent="0.2">
      <c r="A390" s="307"/>
      <c r="B390" s="276"/>
      <c r="C390" s="239"/>
      <c r="D390" s="62">
        <v>156.30000000000001</v>
      </c>
    </row>
    <row r="391" spans="1:4" x14ac:dyDescent="0.2">
      <c r="A391" s="306">
        <v>119</v>
      </c>
      <c r="B391" s="275"/>
      <c r="C391" s="238" t="s">
        <v>12</v>
      </c>
      <c r="D391" s="96">
        <v>83.1</v>
      </c>
    </row>
    <row r="392" spans="1:4" x14ac:dyDescent="0.2">
      <c r="A392" s="307"/>
      <c r="B392" s="276"/>
      <c r="C392" s="239"/>
      <c r="D392" s="62">
        <v>98.1</v>
      </c>
    </row>
    <row r="393" spans="1:4" x14ac:dyDescent="0.2">
      <c r="A393" s="306">
        <v>120</v>
      </c>
      <c r="B393" s="275"/>
      <c r="C393" s="238" t="s">
        <v>11</v>
      </c>
      <c r="D393" s="96">
        <v>120.3</v>
      </c>
    </row>
    <row r="394" spans="1:4" x14ac:dyDescent="0.2">
      <c r="A394" s="307"/>
      <c r="B394" s="276"/>
      <c r="C394" s="239"/>
      <c r="D394" s="62">
        <v>114.8</v>
      </c>
    </row>
    <row r="395" spans="1:4" x14ac:dyDescent="0.2">
      <c r="A395" s="306">
        <v>121</v>
      </c>
      <c r="B395" s="275"/>
      <c r="C395" s="238" t="s">
        <v>13</v>
      </c>
      <c r="D395" s="96">
        <v>111.1</v>
      </c>
    </row>
    <row r="396" spans="1:4" ht="15.75" customHeight="1" x14ac:dyDescent="0.2">
      <c r="A396" s="307"/>
      <c r="B396" s="276"/>
      <c r="C396" s="239"/>
      <c r="D396" s="62">
        <v>106.39999999999999</v>
      </c>
    </row>
    <row r="397" spans="1:4" ht="15.75" customHeight="1" x14ac:dyDescent="0.2">
      <c r="A397" s="306">
        <v>122</v>
      </c>
      <c r="B397" s="275"/>
      <c r="C397" s="238" t="s">
        <v>14</v>
      </c>
      <c r="D397" s="96">
        <v>130.4</v>
      </c>
    </row>
    <row r="398" spans="1:4" x14ac:dyDescent="0.2">
      <c r="A398" s="307"/>
      <c r="B398" s="276"/>
      <c r="C398" s="239"/>
      <c r="D398" s="62">
        <v>127.5</v>
      </c>
    </row>
    <row r="399" spans="1:4" ht="12.75" customHeight="1" x14ac:dyDescent="0.2">
      <c r="A399" s="306">
        <v>123</v>
      </c>
      <c r="B399" s="275"/>
      <c r="C399" s="310" t="s">
        <v>20</v>
      </c>
      <c r="D399" s="96">
        <v>59847.5</v>
      </c>
    </row>
    <row r="400" spans="1:4" ht="12.75" customHeight="1" x14ac:dyDescent="0.2">
      <c r="A400" s="307"/>
      <c r="B400" s="276"/>
      <c r="C400" s="311"/>
      <c r="D400" s="62">
        <v>60193.2</v>
      </c>
    </row>
    <row r="401" spans="1:4" x14ac:dyDescent="0.2">
      <c r="C401" s="50"/>
    </row>
    <row r="402" spans="1:4" x14ac:dyDescent="0.2">
      <c r="A402" s="2" t="s">
        <v>111</v>
      </c>
      <c r="B402" s="2"/>
      <c r="C402" s="2"/>
      <c r="D402" s="2"/>
    </row>
    <row r="403" spans="1:4" x14ac:dyDescent="0.2">
      <c r="C403" s="98"/>
      <c r="D403" s="99"/>
    </row>
    <row r="404" spans="1:4" x14ac:dyDescent="0.2">
      <c r="C404" s="50"/>
      <c r="D404" s="212"/>
    </row>
    <row r="405" spans="1:4" ht="15.75" x14ac:dyDescent="0.2">
      <c r="C405" s="100"/>
      <c r="D405" s="213"/>
    </row>
    <row r="406" spans="1:4" x14ac:dyDescent="0.2">
      <c r="C406" s="50"/>
      <c r="D406" s="101"/>
    </row>
    <row r="407" spans="1:4" x14ac:dyDescent="0.2">
      <c r="C407" s="50"/>
      <c r="D407" s="2"/>
    </row>
    <row r="408" spans="1:4" x14ac:dyDescent="0.2">
      <c r="C408" s="102"/>
      <c r="D408" s="101"/>
    </row>
    <row r="409" spans="1:4" x14ac:dyDescent="0.2">
      <c r="C409" s="102"/>
      <c r="D409" s="103"/>
    </row>
    <row r="410" spans="1:4" x14ac:dyDescent="0.2">
      <c r="C410" s="102"/>
      <c r="D410" s="103"/>
    </row>
    <row r="411" spans="1:4" ht="15.75" x14ac:dyDescent="0.2">
      <c r="C411" s="100"/>
      <c r="D411" s="214"/>
    </row>
    <row r="412" spans="1:4" x14ac:dyDescent="0.2">
      <c r="C412" s="50"/>
    </row>
    <row r="413" spans="1:4" x14ac:dyDescent="0.2">
      <c r="C413" s="50"/>
      <c r="D413" s="215"/>
    </row>
    <row r="414" spans="1:4" x14ac:dyDescent="0.2">
      <c r="C414" s="50"/>
    </row>
    <row r="416" spans="1:4" x14ac:dyDescent="0.2">
      <c r="C416" s="50"/>
      <c r="D416" s="103"/>
    </row>
    <row r="417" spans="3:4" x14ac:dyDescent="0.2">
      <c r="C417" s="50"/>
      <c r="D417" s="215"/>
    </row>
    <row r="418" spans="3:4" x14ac:dyDescent="0.2">
      <c r="C418" s="98"/>
      <c r="D418" s="99"/>
    </row>
    <row r="419" spans="3:4" x14ac:dyDescent="0.2">
      <c r="C419" s="50"/>
      <c r="D419" s="216"/>
    </row>
    <row r="420" spans="3:4" x14ac:dyDescent="0.2">
      <c r="D420" s="99"/>
    </row>
    <row r="421" spans="3:4" x14ac:dyDescent="0.2">
      <c r="D421" s="99"/>
    </row>
    <row r="422" spans="3:4" x14ac:dyDescent="0.2">
      <c r="D422" s="99"/>
    </row>
    <row r="424" spans="3:4" x14ac:dyDescent="0.2">
      <c r="D424" s="99"/>
    </row>
    <row r="426" spans="3:4" x14ac:dyDescent="0.2">
      <c r="D426" s="99"/>
    </row>
    <row r="435" spans="4:4" x14ac:dyDescent="0.2">
      <c r="D435" s="99"/>
    </row>
  </sheetData>
  <mergeCells count="283">
    <mergeCell ref="C399:C400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C395:C396"/>
    <mergeCell ref="C397:C398"/>
    <mergeCell ref="B391:B392"/>
    <mergeCell ref="B393:B394"/>
    <mergeCell ref="B395:B396"/>
    <mergeCell ref="B397:B398"/>
    <mergeCell ref="B399:B400"/>
    <mergeCell ref="A387:A388"/>
    <mergeCell ref="A389:A390"/>
    <mergeCell ref="A391:A392"/>
    <mergeCell ref="A393:A394"/>
    <mergeCell ref="A395:A396"/>
    <mergeCell ref="A397:A398"/>
    <mergeCell ref="A399:A400"/>
    <mergeCell ref="B387:B388"/>
    <mergeCell ref="B389:B390"/>
    <mergeCell ref="A377:A378"/>
    <mergeCell ref="A379:A380"/>
    <mergeCell ref="A381:A382"/>
    <mergeCell ref="A383:A384"/>
    <mergeCell ref="A385:A386"/>
    <mergeCell ref="C370:C371"/>
    <mergeCell ref="B370:B371"/>
    <mergeCell ref="A370:A371"/>
    <mergeCell ref="B375:B376"/>
    <mergeCell ref="C375:C376"/>
    <mergeCell ref="B377:B378"/>
    <mergeCell ref="B379:B380"/>
    <mergeCell ref="B381:B382"/>
    <mergeCell ref="B383:B384"/>
    <mergeCell ref="B385:B386"/>
    <mergeCell ref="C363:C364"/>
    <mergeCell ref="B361:B362"/>
    <mergeCell ref="B363:B364"/>
    <mergeCell ref="A361:A362"/>
    <mergeCell ref="A363:A364"/>
    <mergeCell ref="C339:C340"/>
    <mergeCell ref="C358:C359"/>
    <mergeCell ref="B358:B359"/>
    <mergeCell ref="A358:A359"/>
    <mergeCell ref="C361:C362"/>
    <mergeCell ref="A339:A340"/>
    <mergeCell ref="C329:C330"/>
    <mergeCell ref="C331:C332"/>
    <mergeCell ref="C333:C334"/>
    <mergeCell ref="C335:C336"/>
    <mergeCell ref="C337:C338"/>
    <mergeCell ref="C319:C320"/>
    <mergeCell ref="C321:C322"/>
    <mergeCell ref="C323:C324"/>
    <mergeCell ref="C325:C326"/>
    <mergeCell ref="C327:C328"/>
    <mergeCell ref="B337:B338"/>
    <mergeCell ref="B339:B340"/>
    <mergeCell ref="A329:A330"/>
    <mergeCell ref="A331:A332"/>
    <mergeCell ref="A333:A334"/>
    <mergeCell ref="A335:A336"/>
    <mergeCell ref="A337:A338"/>
    <mergeCell ref="A319:A320"/>
    <mergeCell ref="A321:A322"/>
    <mergeCell ref="A323:A324"/>
    <mergeCell ref="A325:A326"/>
    <mergeCell ref="A327:A32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C315:C316"/>
    <mergeCell ref="B315:B316"/>
    <mergeCell ref="B317:B318"/>
    <mergeCell ref="C317:C318"/>
    <mergeCell ref="D317:D318"/>
    <mergeCell ref="C310:C311"/>
    <mergeCell ref="B310:B311"/>
    <mergeCell ref="A310:A311"/>
    <mergeCell ref="C313:C314"/>
    <mergeCell ref="B313:B314"/>
    <mergeCell ref="A313:A314"/>
    <mergeCell ref="B305:B306"/>
    <mergeCell ref="A303:A304"/>
    <mergeCell ref="A305:A306"/>
    <mergeCell ref="C303:C304"/>
    <mergeCell ref="C305:C306"/>
    <mergeCell ref="A290:A291"/>
    <mergeCell ref="A293:A294"/>
    <mergeCell ref="A295:A296"/>
    <mergeCell ref="A297:A298"/>
    <mergeCell ref="B303:B304"/>
    <mergeCell ref="C290:C291"/>
    <mergeCell ref="C293:C294"/>
    <mergeCell ref="C295:C296"/>
    <mergeCell ref="C297:C298"/>
    <mergeCell ref="B290:B291"/>
    <mergeCell ref="B293:B294"/>
    <mergeCell ref="B295:B296"/>
    <mergeCell ref="B297:B298"/>
    <mergeCell ref="B247:B248"/>
    <mergeCell ref="C247:C248"/>
    <mergeCell ref="A247:A248"/>
    <mergeCell ref="C263:C264"/>
    <mergeCell ref="B263:B264"/>
    <mergeCell ref="A263:A264"/>
    <mergeCell ref="C231:C232"/>
    <mergeCell ref="B229:B230"/>
    <mergeCell ref="B231:B233"/>
    <mergeCell ref="A229:A230"/>
    <mergeCell ref="A231:A233"/>
    <mergeCell ref="C220:C221"/>
    <mergeCell ref="C222:C223"/>
    <mergeCell ref="C224:C225"/>
    <mergeCell ref="C229:C230"/>
    <mergeCell ref="C211:C212"/>
    <mergeCell ref="B206:B207"/>
    <mergeCell ref="B209:B210"/>
    <mergeCell ref="B211:B212"/>
    <mergeCell ref="B218:B219"/>
    <mergeCell ref="C218:C219"/>
    <mergeCell ref="C179:C180"/>
    <mergeCell ref="B179:B180"/>
    <mergeCell ref="A179:A180"/>
    <mergeCell ref="A206:A207"/>
    <mergeCell ref="A209:A210"/>
    <mergeCell ref="C206:C207"/>
    <mergeCell ref="C209:C210"/>
    <mergeCell ref="C173:C174"/>
    <mergeCell ref="C176:C177"/>
    <mergeCell ref="A176:A178"/>
    <mergeCell ref="B176:B178"/>
    <mergeCell ref="C182:C183"/>
    <mergeCell ref="C185:C186"/>
    <mergeCell ref="C188:C189"/>
    <mergeCell ref="C158:C159"/>
    <mergeCell ref="C160:C161"/>
    <mergeCell ref="C163:C164"/>
    <mergeCell ref="C165:C166"/>
    <mergeCell ref="C170:C171"/>
    <mergeCell ref="B155:B157"/>
    <mergeCell ref="A155:A157"/>
    <mergeCell ref="A158:A159"/>
    <mergeCell ref="B158:B159"/>
    <mergeCell ref="B160:B162"/>
    <mergeCell ref="A160:A162"/>
    <mergeCell ref="B163:B164"/>
    <mergeCell ref="A163:A164"/>
    <mergeCell ref="B165:B167"/>
    <mergeCell ref="A165:A167"/>
    <mergeCell ref="C138:C139"/>
    <mergeCell ref="C152:C153"/>
    <mergeCell ref="B152:B154"/>
    <mergeCell ref="A152:A154"/>
    <mergeCell ref="C155:C156"/>
    <mergeCell ref="C128:C129"/>
    <mergeCell ref="C130:C131"/>
    <mergeCell ref="C132:C133"/>
    <mergeCell ref="B126:B127"/>
    <mergeCell ref="B128:B129"/>
    <mergeCell ref="B130:B131"/>
    <mergeCell ref="B132:B133"/>
    <mergeCell ref="A128:A129"/>
    <mergeCell ref="A130:A131"/>
    <mergeCell ref="A132:A133"/>
    <mergeCell ref="B138:B139"/>
    <mergeCell ref="A138:A139"/>
    <mergeCell ref="A150:A151"/>
    <mergeCell ref="B150:B151"/>
    <mergeCell ref="C121:C122"/>
    <mergeCell ref="B124:B125"/>
    <mergeCell ref="A124:A125"/>
    <mergeCell ref="C124:C125"/>
    <mergeCell ref="C126:C127"/>
    <mergeCell ref="A126:A127"/>
    <mergeCell ref="A110:A111"/>
    <mergeCell ref="B110:B111"/>
    <mergeCell ref="C110:C111"/>
    <mergeCell ref="B115:B116"/>
    <mergeCell ref="A115:A116"/>
    <mergeCell ref="C115:C116"/>
    <mergeCell ref="A112:A113"/>
    <mergeCell ref="B112:B113"/>
    <mergeCell ref="B121:B122"/>
    <mergeCell ref="A121:A122"/>
    <mergeCell ref="C119:C120"/>
    <mergeCell ref="B119:B120"/>
    <mergeCell ref="A119:A120"/>
    <mergeCell ref="C37:C38"/>
    <mergeCell ref="C39:C40"/>
    <mergeCell ref="C41:C42"/>
    <mergeCell ref="A44:A45"/>
    <mergeCell ref="B44:B45"/>
    <mergeCell ref="B49:B50"/>
    <mergeCell ref="A49:A50"/>
    <mergeCell ref="C49:C50"/>
    <mergeCell ref="C44:C45"/>
    <mergeCell ref="A37:A38"/>
    <mergeCell ref="A39:A40"/>
    <mergeCell ref="A41:A42"/>
    <mergeCell ref="B37:B38"/>
    <mergeCell ref="B39:B40"/>
    <mergeCell ref="B41:B42"/>
    <mergeCell ref="B22:B23"/>
    <mergeCell ref="B28:B29"/>
    <mergeCell ref="B30:B31"/>
    <mergeCell ref="B32:B33"/>
    <mergeCell ref="A35:A36"/>
    <mergeCell ref="C20:C21"/>
    <mergeCell ref="C22:C23"/>
    <mergeCell ref="C24:C25"/>
    <mergeCell ref="A28:A29"/>
    <mergeCell ref="A30:A31"/>
    <mergeCell ref="C28:C29"/>
    <mergeCell ref="C30:C31"/>
    <mergeCell ref="B24:B25"/>
    <mergeCell ref="C32:C33"/>
    <mergeCell ref="C35:C36"/>
    <mergeCell ref="B35:B36"/>
    <mergeCell ref="A32:A33"/>
    <mergeCell ref="C1:D1"/>
    <mergeCell ref="C2:D2"/>
    <mergeCell ref="A5:D5"/>
    <mergeCell ref="A53:A54"/>
    <mergeCell ref="B53:B54"/>
    <mergeCell ref="A10:A11"/>
    <mergeCell ref="A12:A13"/>
    <mergeCell ref="A14:A15"/>
    <mergeCell ref="A16:A17"/>
    <mergeCell ref="A18:A19"/>
    <mergeCell ref="A20:A21"/>
    <mergeCell ref="A22:A23"/>
    <mergeCell ref="A24:A25"/>
    <mergeCell ref="B10:B11"/>
    <mergeCell ref="B12:B13"/>
    <mergeCell ref="B14:B15"/>
    <mergeCell ref="C10:C11"/>
    <mergeCell ref="C12:C13"/>
    <mergeCell ref="C14:C15"/>
    <mergeCell ref="C16:C17"/>
    <mergeCell ref="C18:C19"/>
    <mergeCell ref="B16:B17"/>
    <mergeCell ref="B18:B19"/>
    <mergeCell ref="B20:B21"/>
    <mergeCell ref="A84:A85"/>
    <mergeCell ref="A57:A58"/>
    <mergeCell ref="B57:B58"/>
    <mergeCell ref="C57:C58"/>
    <mergeCell ref="A67:A68"/>
    <mergeCell ref="B67:B68"/>
    <mergeCell ref="C67:C68"/>
    <mergeCell ref="B81:B82"/>
    <mergeCell ref="C81:C82"/>
    <mergeCell ref="A211:A212"/>
    <mergeCell ref="A218:A219"/>
    <mergeCell ref="A220:A221"/>
    <mergeCell ref="A222:A223"/>
    <mergeCell ref="A224:A225"/>
    <mergeCell ref="B220:B221"/>
    <mergeCell ref="B222:B223"/>
    <mergeCell ref="A168:A169"/>
    <mergeCell ref="B168:B169"/>
    <mergeCell ref="B182:B183"/>
    <mergeCell ref="A182:A183"/>
    <mergeCell ref="B185:B194"/>
    <mergeCell ref="A185:A194"/>
    <mergeCell ref="B170:B172"/>
    <mergeCell ref="A170:A172"/>
    <mergeCell ref="B173:B175"/>
    <mergeCell ref="A173:A175"/>
    <mergeCell ref="B224:B225"/>
  </mergeCells>
  <phoneticPr fontId="12" type="noConversion"/>
  <pageMargins left="0.70866141732283472" right="0" top="0.74803149606299213" bottom="0.39370078740157483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2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7" customWidth="1"/>
    <col min="2" max="2" width="7.5703125" style="51" customWidth="1"/>
    <col min="3" max="3" width="70" style="17" customWidth="1"/>
    <col min="4" max="4" width="9.7109375" style="50" customWidth="1"/>
    <col min="5" max="16384" width="9.140625" style="2"/>
  </cols>
  <sheetData>
    <row r="1" spans="1:4" ht="15.75" x14ac:dyDescent="0.25">
      <c r="C1" s="256" t="s">
        <v>574</v>
      </c>
      <c r="D1" s="256"/>
    </row>
    <row r="2" spans="1:4" ht="15.75" x14ac:dyDescent="0.25">
      <c r="C2" s="256" t="s">
        <v>801</v>
      </c>
      <c r="D2" s="256"/>
    </row>
    <row r="3" spans="1:4" ht="15.75" x14ac:dyDescent="0.2">
      <c r="D3" s="53" t="s">
        <v>845</v>
      </c>
    </row>
    <row r="5" spans="1:4" ht="18.75" customHeight="1" x14ac:dyDescent="0.2">
      <c r="A5" s="258" t="s">
        <v>214</v>
      </c>
      <c r="B5" s="258"/>
      <c r="C5" s="258"/>
      <c r="D5" s="258"/>
    </row>
    <row r="6" spans="1:4" x14ac:dyDescent="0.2">
      <c r="D6" s="55" t="s">
        <v>71</v>
      </c>
    </row>
    <row r="7" spans="1:4" ht="43.5" customHeight="1" x14ac:dyDescent="0.2">
      <c r="A7" s="28" t="s">
        <v>68</v>
      </c>
      <c r="B7" s="56" t="s">
        <v>186</v>
      </c>
      <c r="C7" s="28" t="s">
        <v>16</v>
      </c>
      <c r="D7" s="28" t="s">
        <v>17</v>
      </c>
    </row>
    <row r="8" spans="1:4" x14ac:dyDescent="0.2">
      <c r="A8" s="57">
        <v>1</v>
      </c>
      <c r="B8" s="58" t="s">
        <v>18</v>
      </c>
      <c r="C8" s="28">
        <v>3</v>
      </c>
      <c r="D8" s="28">
        <v>4</v>
      </c>
    </row>
    <row r="9" spans="1:4" x14ac:dyDescent="0.2">
      <c r="A9" s="271">
        <v>1</v>
      </c>
      <c r="B9" s="273" t="s">
        <v>47</v>
      </c>
      <c r="C9" s="259" t="s">
        <v>48</v>
      </c>
      <c r="D9" s="45">
        <v>199.7</v>
      </c>
    </row>
    <row r="10" spans="1:4" x14ac:dyDescent="0.2">
      <c r="A10" s="272"/>
      <c r="B10" s="274"/>
      <c r="C10" s="260"/>
      <c r="D10" s="46">
        <v>254.9</v>
      </c>
    </row>
    <row r="11" spans="1:4" ht="12.6" customHeight="1" x14ac:dyDescent="0.2">
      <c r="A11" s="63">
        <v>2</v>
      </c>
      <c r="B11" s="78"/>
      <c r="C11" s="32" t="s">
        <v>87</v>
      </c>
      <c r="D11" s="104">
        <v>11.6</v>
      </c>
    </row>
    <row r="12" spans="1:4" ht="12.6" customHeight="1" x14ac:dyDescent="0.2">
      <c r="A12" s="63">
        <v>3</v>
      </c>
      <c r="B12" s="78"/>
      <c r="C12" s="32" t="s">
        <v>38</v>
      </c>
      <c r="D12" s="104">
        <v>1.3</v>
      </c>
    </row>
    <row r="13" spans="1:4" ht="12.6" customHeight="1" x14ac:dyDescent="0.2">
      <c r="A13" s="271">
        <v>4</v>
      </c>
      <c r="B13" s="306"/>
      <c r="C13" s="238" t="s">
        <v>73</v>
      </c>
      <c r="D13" s="40">
        <v>1</v>
      </c>
    </row>
    <row r="14" spans="1:4" ht="12.6" customHeight="1" x14ac:dyDescent="0.2">
      <c r="A14" s="272"/>
      <c r="B14" s="307"/>
      <c r="C14" s="239"/>
      <c r="D14" s="62">
        <v>1.3</v>
      </c>
    </row>
    <row r="15" spans="1:4" ht="12.6" customHeight="1" x14ac:dyDescent="0.2">
      <c r="A15" s="63">
        <v>5</v>
      </c>
      <c r="B15" s="78"/>
      <c r="C15" s="105" t="s">
        <v>74</v>
      </c>
      <c r="D15" s="104">
        <v>3.9</v>
      </c>
    </row>
    <row r="16" spans="1:4" ht="12.6" customHeight="1" x14ac:dyDescent="0.2">
      <c r="A16" s="63">
        <v>6</v>
      </c>
      <c r="B16" s="78"/>
      <c r="C16" s="105" t="s">
        <v>32</v>
      </c>
      <c r="D16" s="104">
        <v>3.4</v>
      </c>
    </row>
    <row r="17" spans="1:4" ht="12.6" customHeight="1" x14ac:dyDescent="0.2">
      <c r="A17" s="63">
        <v>7</v>
      </c>
      <c r="B17" s="78"/>
      <c r="C17" s="69" t="s">
        <v>76</v>
      </c>
      <c r="D17" s="104">
        <v>2.2999999999999998</v>
      </c>
    </row>
    <row r="18" spans="1:4" ht="12.6" customHeight="1" x14ac:dyDescent="0.2">
      <c r="A18" s="271">
        <v>8</v>
      </c>
      <c r="B18" s="306"/>
      <c r="C18" s="238" t="s">
        <v>85</v>
      </c>
      <c r="D18" s="40">
        <v>48.7</v>
      </c>
    </row>
    <row r="19" spans="1:4" ht="12.6" customHeight="1" x14ac:dyDescent="0.2">
      <c r="A19" s="272"/>
      <c r="B19" s="307"/>
      <c r="C19" s="239"/>
      <c r="D19" s="62">
        <v>39.700000000000003</v>
      </c>
    </row>
    <row r="20" spans="1:4" ht="12.6" customHeight="1" x14ac:dyDescent="0.2">
      <c r="A20" s="63">
        <v>9</v>
      </c>
      <c r="B20" s="78"/>
      <c r="C20" s="69" t="s">
        <v>86</v>
      </c>
      <c r="D20" s="104">
        <v>3.5</v>
      </c>
    </row>
    <row r="21" spans="1:4" ht="12.6" customHeight="1" x14ac:dyDescent="0.2">
      <c r="A21" s="271">
        <v>10</v>
      </c>
      <c r="B21" s="306"/>
      <c r="C21" s="238" t="s">
        <v>33</v>
      </c>
      <c r="D21" s="40">
        <v>0.5</v>
      </c>
    </row>
    <row r="22" spans="1:4" ht="12.6" customHeight="1" x14ac:dyDescent="0.2">
      <c r="A22" s="272"/>
      <c r="B22" s="307"/>
      <c r="C22" s="239"/>
      <c r="D22" s="62">
        <v>0.4</v>
      </c>
    </row>
    <row r="23" spans="1:4" ht="12.6" customHeight="1" x14ac:dyDescent="0.2">
      <c r="A23" s="106" t="s">
        <v>23</v>
      </c>
      <c r="B23" s="306"/>
      <c r="C23" s="238" t="s">
        <v>34</v>
      </c>
      <c r="D23" s="40">
        <v>0.2</v>
      </c>
    </row>
    <row r="24" spans="1:4" ht="12.6" customHeight="1" x14ac:dyDescent="0.2">
      <c r="A24" s="63"/>
      <c r="B24" s="307"/>
      <c r="C24" s="239"/>
      <c r="D24" s="62">
        <v>0</v>
      </c>
    </row>
    <row r="25" spans="1:4" ht="12.6" customHeight="1" x14ac:dyDescent="0.2">
      <c r="A25" s="106" t="s">
        <v>805</v>
      </c>
      <c r="B25" s="306"/>
      <c r="C25" s="238" t="s">
        <v>64</v>
      </c>
      <c r="D25" s="40">
        <v>95.1</v>
      </c>
    </row>
    <row r="26" spans="1:4" ht="11.25" customHeight="1" x14ac:dyDescent="0.2">
      <c r="A26" s="107">
        <v>11</v>
      </c>
      <c r="B26" s="307"/>
      <c r="C26" s="239"/>
      <c r="D26" s="62">
        <v>156.80000000000001</v>
      </c>
    </row>
    <row r="27" spans="1:4" ht="11.25" customHeight="1" x14ac:dyDescent="0.2">
      <c r="A27" s="106" t="s">
        <v>806</v>
      </c>
      <c r="B27" s="306"/>
      <c r="C27" s="236" t="s">
        <v>185</v>
      </c>
      <c r="D27" s="40">
        <v>3</v>
      </c>
    </row>
    <row r="28" spans="1:4" ht="12.6" customHeight="1" x14ac:dyDescent="0.2">
      <c r="A28" s="107">
        <v>12</v>
      </c>
      <c r="B28" s="307"/>
      <c r="C28" s="237"/>
      <c r="D28" s="62">
        <v>5.5</v>
      </c>
    </row>
    <row r="29" spans="1:4" ht="12.6" customHeight="1" x14ac:dyDescent="0.2">
      <c r="A29" s="106" t="s">
        <v>807</v>
      </c>
      <c r="B29" s="306"/>
      <c r="C29" s="236" t="s">
        <v>39</v>
      </c>
      <c r="D29" s="312">
        <v>0.7</v>
      </c>
    </row>
    <row r="30" spans="1:4" ht="12.6" customHeight="1" x14ac:dyDescent="0.2">
      <c r="A30" s="107">
        <v>13</v>
      </c>
      <c r="B30" s="307"/>
      <c r="C30" s="237"/>
      <c r="D30" s="313"/>
    </row>
    <row r="31" spans="1:4" ht="12.6" customHeight="1" x14ac:dyDescent="0.2">
      <c r="A31" s="106" t="s">
        <v>808</v>
      </c>
      <c r="B31" s="306"/>
      <c r="C31" s="236" t="s">
        <v>40</v>
      </c>
      <c r="D31" s="312">
        <v>2</v>
      </c>
    </row>
    <row r="32" spans="1:4" ht="12.6" customHeight="1" x14ac:dyDescent="0.2">
      <c r="A32" s="107">
        <v>14</v>
      </c>
      <c r="B32" s="307"/>
      <c r="C32" s="237"/>
      <c r="D32" s="313"/>
    </row>
    <row r="33" spans="1:4" ht="12.6" customHeight="1" x14ac:dyDescent="0.2">
      <c r="A33" s="106" t="s">
        <v>809</v>
      </c>
      <c r="B33" s="306"/>
      <c r="C33" s="236" t="s">
        <v>107</v>
      </c>
      <c r="D33" s="312">
        <v>22.5</v>
      </c>
    </row>
    <row r="34" spans="1:4" ht="12.6" customHeight="1" x14ac:dyDescent="0.2">
      <c r="A34" s="107">
        <v>15</v>
      </c>
      <c r="B34" s="307"/>
      <c r="C34" s="237"/>
      <c r="D34" s="313"/>
    </row>
    <row r="35" spans="1:4" ht="12.6" customHeight="1" x14ac:dyDescent="0.2">
      <c r="A35" s="106" t="s">
        <v>810</v>
      </c>
      <c r="B35" s="273" t="s">
        <v>49</v>
      </c>
      <c r="C35" s="294" t="s">
        <v>50</v>
      </c>
      <c r="D35" s="314">
        <v>14.6</v>
      </c>
    </row>
    <row r="36" spans="1:4" ht="12.6" customHeight="1" x14ac:dyDescent="0.2">
      <c r="A36" s="107">
        <v>16</v>
      </c>
      <c r="B36" s="274"/>
      <c r="C36" s="295"/>
      <c r="D36" s="315"/>
    </row>
    <row r="37" spans="1:4" ht="12.6" customHeight="1" x14ac:dyDescent="0.2">
      <c r="A37" s="106" t="s">
        <v>811</v>
      </c>
      <c r="B37" s="273"/>
      <c r="C37" s="238" t="s">
        <v>109</v>
      </c>
      <c r="D37" s="312">
        <v>14.6</v>
      </c>
    </row>
    <row r="38" spans="1:4" x14ac:dyDescent="0.2">
      <c r="A38" s="107">
        <v>17</v>
      </c>
      <c r="B38" s="274"/>
      <c r="C38" s="239"/>
      <c r="D38" s="313"/>
    </row>
    <row r="39" spans="1:4" x14ac:dyDescent="0.2">
      <c r="A39" s="106" t="s">
        <v>812</v>
      </c>
      <c r="B39" s="273" t="s">
        <v>21</v>
      </c>
      <c r="C39" s="294" t="s">
        <v>22</v>
      </c>
      <c r="D39" s="45">
        <v>116.3</v>
      </c>
    </row>
    <row r="40" spans="1:4" ht="12.6" customHeight="1" x14ac:dyDescent="0.2">
      <c r="A40" s="107">
        <v>18</v>
      </c>
      <c r="B40" s="274"/>
      <c r="C40" s="295"/>
      <c r="D40" s="46">
        <v>122.3</v>
      </c>
    </row>
    <row r="41" spans="1:4" ht="12.6" customHeight="1" x14ac:dyDescent="0.2">
      <c r="A41" s="106" t="s">
        <v>813</v>
      </c>
      <c r="B41" s="273"/>
      <c r="C41" s="238" t="s">
        <v>1</v>
      </c>
      <c r="D41" s="40">
        <v>116.3</v>
      </c>
    </row>
    <row r="42" spans="1:4" x14ac:dyDescent="0.2">
      <c r="A42" s="107">
        <v>19</v>
      </c>
      <c r="B42" s="274"/>
      <c r="C42" s="239"/>
      <c r="D42" s="62">
        <v>122.3</v>
      </c>
    </row>
    <row r="43" spans="1:4" x14ac:dyDescent="0.2">
      <c r="A43" s="106" t="s">
        <v>814</v>
      </c>
      <c r="B43" s="273" t="s">
        <v>51</v>
      </c>
      <c r="C43" s="294" t="s">
        <v>97</v>
      </c>
      <c r="D43" s="314">
        <v>28.8</v>
      </c>
    </row>
    <row r="44" spans="1:4" x14ac:dyDescent="0.2">
      <c r="A44" s="107">
        <v>20</v>
      </c>
      <c r="B44" s="274"/>
      <c r="C44" s="295"/>
      <c r="D44" s="315"/>
    </row>
    <row r="45" spans="1:4" x14ac:dyDescent="0.2">
      <c r="A45" s="106" t="s">
        <v>815</v>
      </c>
      <c r="B45" s="273"/>
      <c r="C45" s="236" t="s">
        <v>65</v>
      </c>
      <c r="D45" s="312">
        <v>28.8</v>
      </c>
    </row>
    <row r="46" spans="1:4" ht="12.75" customHeight="1" x14ac:dyDescent="0.2">
      <c r="A46" s="107">
        <v>21</v>
      </c>
      <c r="B46" s="274"/>
      <c r="C46" s="237"/>
      <c r="D46" s="313"/>
    </row>
    <row r="47" spans="1:4" ht="12.75" customHeight="1" x14ac:dyDescent="0.2">
      <c r="A47" s="106" t="s">
        <v>816</v>
      </c>
      <c r="B47" s="273" t="s">
        <v>52</v>
      </c>
      <c r="C47" s="294" t="s">
        <v>53</v>
      </c>
      <c r="D47" s="45">
        <v>88.9</v>
      </c>
    </row>
    <row r="48" spans="1:4" ht="12.6" customHeight="1" x14ac:dyDescent="0.2">
      <c r="A48" s="107">
        <v>22</v>
      </c>
      <c r="B48" s="274"/>
      <c r="C48" s="295"/>
      <c r="D48" s="46">
        <v>98.9</v>
      </c>
    </row>
    <row r="49" spans="1:4" ht="12.6" customHeight="1" x14ac:dyDescent="0.2">
      <c r="A49" s="106" t="s">
        <v>817</v>
      </c>
      <c r="B49" s="273"/>
      <c r="C49" s="236" t="s">
        <v>36</v>
      </c>
      <c r="D49" s="40">
        <v>11</v>
      </c>
    </row>
    <row r="50" spans="1:4" x14ac:dyDescent="0.2">
      <c r="A50" s="107">
        <v>23</v>
      </c>
      <c r="B50" s="274"/>
      <c r="C50" s="237"/>
      <c r="D50" s="62">
        <v>21</v>
      </c>
    </row>
    <row r="51" spans="1:4" x14ac:dyDescent="0.2">
      <c r="A51" s="106" t="s">
        <v>818</v>
      </c>
      <c r="B51" s="273"/>
      <c r="C51" s="236" t="s">
        <v>41</v>
      </c>
      <c r="D51" s="312">
        <v>0.8</v>
      </c>
    </row>
    <row r="52" spans="1:4" ht="12.6" customHeight="1" x14ac:dyDescent="0.2">
      <c r="A52" s="107">
        <v>24</v>
      </c>
      <c r="B52" s="274"/>
      <c r="C52" s="237"/>
      <c r="D52" s="313"/>
    </row>
    <row r="53" spans="1:4" ht="12.6" customHeight="1" x14ac:dyDescent="0.2">
      <c r="A53" s="106" t="s">
        <v>819</v>
      </c>
      <c r="B53" s="273"/>
      <c r="C53" s="236" t="s">
        <v>42</v>
      </c>
      <c r="D53" s="312">
        <v>1.3</v>
      </c>
    </row>
    <row r="54" spans="1:4" ht="12.6" customHeight="1" x14ac:dyDescent="0.2">
      <c r="A54" s="107">
        <v>25</v>
      </c>
      <c r="B54" s="274"/>
      <c r="C54" s="237"/>
      <c r="D54" s="313"/>
    </row>
    <row r="55" spans="1:4" ht="12.6" customHeight="1" x14ac:dyDescent="0.2">
      <c r="A55" s="106" t="s">
        <v>820</v>
      </c>
      <c r="B55" s="273"/>
      <c r="C55" s="236" t="s">
        <v>37</v>
      </c>
      <c r="D55" s="312">
        <v>7</v>
      </c>
    </row>
    <row r="56" spans="1:4" ht="12.6" customHeight="1" x14ac:dyDescent="0.2">
      <c r="A56" s="107">
        <v>26</v>
      </c>
      <c r="B56" s="274"/>
      <c r="C56" s="237"/>
      <c r="D56" s="313"/>
    </row>
    <row r="57" spans="1:4" ht="12.6" customHeight="1" x14ac:dyDescent="0.2">
      <c r="A57" s="106" t="s">
        <v>821</v>
      </c>
      <c r="B57" s="273"/>
      <c r="C57" s="236" t="s">
        <v>43</v>
      </c>
      <c r="D57" s="312">
        <v>0.9</v>
      </c>
    </row>
    <row r="58" spans="1:4" ht="12.6" customHeight="1" x14ac:dyDescent="0.2">
      <c r="A58" s="107">
        <v>27</v>
      </c>
      <c r="B58" s="274"/>
      <c r="C58" s="237"/>
      <c r="D58" s="313"/>
    </row>
    <row r="59" spans="1:4" ht="12.6" customHeight="1" x14ac:dyDescent="0.2">
      <c r="A59" s="106" t="s">
        <v>822</v>
      </c>
      <c r="B59" s="273"/>
      <c r="C59" s="236" t="s">
        <v>44</v>
      </c>
      <c r="D59" s="312">
        <v>0.7</v>
      </c>
    </row>
    <row r="60" spans="1:4" ht="12.6" customHeight="1" x14ac:dyDescent="0.2">
      <c r="A60" s="107">
        <v>28</v>
      </c>
      <c r="B60" s="274"/>
      <c r="C60" s="237"/>
      <c r="D60" s="313"/>
    </row>
    <row r="61" spans="1:4" ht="12.6" customHeight="1" x14ac:dyDescent="0.2">
      <c r="A61" s="106" t="s">
        <v>823</v>
      </c>
      <c r="B61" s="273"/>
      <c r="C61" s="238" t="s">
        <v>45</v>
      </c>
      <c r="D61" s="312">
        <v>1.8</v>
      </c>
    </row>
    <row r="62" spans="1:4" ht="12.6" customHeight="1" x14ac:dyDescent="0.2">
      <c r="A62" s="107">
        <v>29</v>
      </c>
      <c r="B62" s="274"/>
      <c r="C62" s="239"/>
      <c r="D62" s="313"/>
    </row>
    <row r="63" spans="1:4" ht="12.6" customHeight="1" x14ac:dyDescent="0.2">
      <c r="A63" s="106" t="s">
        <v>824</v>
      </c>
      <c r="B63" s="273"/>
      <c r="C63" s="236" t="s">
        <v>35</v>
      </c>
      <c r="D63" s="312">
        <v>65.400000000000006</v>
      </c>
    </row>
    <row r="64" spans="1:4" ht="12.6" customHeight="1" x14ac:dyDescent="0.2">
      <c r="A64" s="107">
        <v>30</v>
      </c>
      <c r="B64" s="274"/>
      <c r="C64" s="237"/>
      <c r="D64" s="313"/>
    </row>
    <row r="65" spans="1:4" ht="12.6" customHeight="1" x14ac:dyDescent="0.2">
      <c r="A65" s="106" t="s">
        <v>825</v>
      </c>
      <c r="B65" s="273" t="s">
        <v>56</v>
      </c>
      <c r="C65" s="294" t="s">
        <v>57</v>
      </c>
      <c r="D65" s="314">
        <v>12.3</v>
      </c>
    </row>
    <row r="66" spans="1:4" ht="12.6" customHeight="1" x14ac:dyDescent="0.2">
      <c r="A66" s="107">
        <v>31</v>
      </c>
      <c r="B66" s="274"/>
      <c r="C66" s="295"/>
      <c r="D66" s="315"/>
    </row>
    <row r="67" spans="1:4" ht="12.6" customHeight="1" x14ac:dyDescent="0.2">
      <c r="A67" s="106" t="s">
        <v>826</v>
      </c>
      <c r="B67" s="273"/>
      <c r="C67" s="238" t="s">
        <v>5</v>
      </c>
      <c r="D67" s="312">
        <v>1.4</v>
      </c>
    </row>
    <row r="68" spans="1:4" x14ac:dyDescent="0.2">
      <c r="A68" s="107">
        <v>32</v>
      </c>
      <c r="B68" s="274"/>
      <c r="C68" s="239"/>
      <c r="D68" s="313"/>
    </row>
    <row r="69" spans="1:4" x14ac:dyDescent="0.2">
      <c r="A69" s="106" t="s">
        <v>564</v>
      </c>
      <c r="B69" s="273"/>
      <c r="C69" s="238" t="s">
        <v>7</v>
      </c>
      <c r="D69" s="312">
        <v>6.5</v>
      </c>
    </row>
    <row r="70" spans="1:4" ht="12.6" customHeight="1" x14ac:dyDescent="0.2">
      <c r="A70" s="107">
        <v>33</v>
      </c>
      <c r="B70" s="274"/>
      <c r="C70" s="239"/>
      <c r="D70" s="313"/>
    </row>
    <row r="71" spans="1:4" ht="12.6" customHeight="1" x14ac:dyDescent="0.2">
      <c r="A71" s="106" t="s">
        <v>566</v>
      </c>
      <c r="B71" s="273"/>
      <c r="C71" s="238" t="s">
        <v>6</v>
      </c>
      <c r="D71" s="312">
        <v>0.6</v>
      </c>
    </row>
    <row r="72" spans="1:4" x14ac:dyDescent="0.2">
      <c r="A72" s="107">
        <v>34</v>
      </c>
      <c r="B72" s="274"/>
      <c r="C72" s="239"/>
      <c r="D72" s="313"/>
    </row>
    <row r="73" spans="1:4" x14ac:dyDescent="0.2">
      <c r="A73" s="106" t="s">
        <v>568</v>
      </c>
      <c r="B73" s="273"/>
      <c r="C73" s="238" t="s">
        <v>12</v>
      </c>
      <c r="D73" s="312">
        <v>0.1</v>
      </c>
    </row>
    <row r="74" spans="1:4" ht="12.6" customHeight="1" x14ac:dyDescent="0.2">
      <c r="A74" s="107">
        <v>35</v>
      </c>
      <c r="B74" s="274"/>
      <c r="C74" s="239"/>
      <c r="D74" s="313"/>
    </row>
    <row r="75" spans="1:4" ht="12.6" customHeight="1" x14ac:dyDescent="0.2">
      <c r="A75" s="106">
        <v>37</v>
      </c>
      <c r="B75" s="273"/>
      <c r="C75" s="238" t="s">
        <v>11</v>
      </c>
      <c r="D75" s="312">
        <v>3.7</v>
      </c>
    </row>
    <row r="76" spans="1:4" ht="12.6" customHeight="1" x14ac:dyDescent="0.2">
      <c r="A76" s="107">
        <v>36</v>
      </c>
      <c r="B76" s="274"/>
      <c r="C76" s="239"/>
      <c r="D76" s="313"/>
    </row>
    <row r="77" spans="1:4" ht="12.6" customHeight="1" x14ac:dyDescent="0.2">
      <c r="A77" s="106" t="s">
        <v>572</v>
      </c>
      <c r="B77" s="273" t="s">
        <v>23</v>
      </c>
      <c r="C77" s="294" t="s">
        <v>24</v>
      </c>
      <c r="D77" s="45">
        <v>6.9</v>
      </c>
    </row>
    <row r="78" spans="1:4" ht="12.6" customHeight="1" x14ac:dyDescent="0.2">
      <c r="A78" s="107">
        <v>37</v>
      </c>
      <c r="B78" s="274"/>
      <c r="C78" s="295"/>
      <c r="D78" s="46">
        <v>5.8000000000000007</v>
      </c>
    </row>
    <row r="79" spans="1:4" ht="12.6" customHeight="1" x14ac:dyDescent="0.2">
      <c r="A79" s="106" t="s">
        <v>827</v>
      </c>
      <c r="B79" s="273"/>
      <c r="C79" s="238" t="s">
        <v>25</v>
      </c>
      <c r="D79" s="312">
        <v>1.2</v>
      </c>
    </row>
    <row r="80" spans="1:4" x14ac:dyDescent="0.2">
      <c r="A80" s="107">
        <v>38</v>
      </c>
      <c r="B80" s="274"/>
      <c r="C80" s="239"/>
      <c r="D80" s="313"/>
    </row>
    <row r="81" spans="1:4" x14ac:dyDescent="0.2">
      <c r="A81" s="106" t="s">
        <v>828</v>
      </c>
      <c r="B81" s="273"/>
      <c r="C81" s="238" t="s">
        <v>8</v>
      </c>
      <c r="D81" s="312">
        <v>0.3</v>
      </c>
    </row>
    <row r="82" spans="1:4" ht="12.6" customHeight="1" x14ac:dyDescent="0.2">
      <c r="A82" s="107">
        <v>39</v>
      </c>
      <c r="B82" s="274"/>
      <c r="C82" s="239"/>
      <c r="D82" s="313"/>
    </row>
    <row r="83" spans="1:4" ht="12.6" customHeight="1" x14ac:dyDescent="0.2">
      <c r="A83" s="106" t="s">
        <v>829</v>
      </c>
      <c r="B83" s="273"/>
      <c r="C83" s="238" t="s">
        <v>10</v>
      </c>
      <c r="D83" s="312">
        <v>2.2000000000000002</v>
      </c>
    </row>
    <row r="84" spans="1:4" x14ac:dyDescent="0.2">
      <c r="A84" s="107">
        <v>40</v>
      </c>
      <c r="B84" s="274"/>
      <c r="C84" s="239"/>
      <c r="D84" s="313"/>
    </row>
    <row r="85" spans="1:4" x14ac:dyDescent="0.2">
      <c r="A85" s="106" t="s">
        <v>830</v>
      </c>
      <c r="B85" s="273"/>
      <c r="C85" s="238" t="s">
        <v>13</v>
      </c>
      <c r="D85" s="40">
        <v>3.2</v>
      </c>
    </row>
    <row r="86" spans="1:4" ht="12.6" customHeight="1" x14ac:dyDescent="0.2">
      <c r="A86" s="107">
        <v>41</v>
      </c>
      <c r="B86" s="274"/>
      <c r="C86" s="239"/>
      <c r="D86" s="62">
        <v>2.1</v>
      </c>
    </row>
    <row r="87" spans="1:4" ht="12.6" customHeight="1" x14ac:dyDescent="0.2">
      <c r="A87" s="106">
        <v>43</v>
      </c>
      <c r="B87" s="273"/>
      <c r="C87" s="265" t="s">
        <v>20</v>
      </c>
      <c r="D87" s="46">
        <v>467.5</v>
      </c>
    </row>
    <row r="88" spans="1:4" ht="12.6" customHeight="1" x14ac:dyDescent="0.2">
      <c r="A88" s="107">
        <v>42</v>
      </c>
      <c r="B88" s="274"/>
      <c r="C88" s="266"/>
      <c r="D88" s="108">
        <v>537.6</v>
      </c>
    </row>
    <row r="89" spans="1:4" ht="12.6" customHeight="1" x14ac:dyDescent="0.2">
      <c r="C89" s="17" t="s">
        <v>112</v>
      </c>
      <c r="D89" s="109"/>
    </row>
    <row r="90" spans="1:4" x14ac:dyDescent="0.2">
      <c r="D90" s="109"/>
    </row>
    <row r="91" spans="1:4" x14ac:dyDescent="0.2">
      <c r="D91" s="109"/>
    </row>
    <row r="92" spans="1:4" x14ac:dyDescent="0.2">
      <c r="D92" s="110"/>
    </row>
  </sheetData>
  <mergeCells count="104">
    <mergeCell ref="B31:B32"/>
    <mergeCell ref="B33:B34"/>
    <mergeCell ref="B35:B36"/>
    <mergeCell ref="B37:B38"/>
    <mergeCell ref="B39:B40"/>
    <mergeCell ref="C1:D1"/>
    <mergeCell ref="C2:D2"/>
    <mergeCell ref="A5:D5"/>
    <mergeCell ref="A9:A10"/>
    <mergeCell ref="A13:A14"/>
    <mergeCell ref="B9:B10"/>
    <mergeCell ref="B13:B14"/>
    <mergeCell ref="B18:B19"/>
    <mergeCell ref="A18:A19"/>
    <mergeCell ref="B21:B22"/>
    <mergeCell ref="A21:A22"/>
    <mergeCell ref="B23:B24"/>
    <mergeCell ref="B25:B26"/>
    <mergeCell ref="B27:B28"/>
    <mergeCell ref="B29:B30"/>
    <mergeCell ref="C33:C34"/>
    <mergeCell ref="C35:C36"/>
    <mergeCell ref="C37:C38"/>
    <mergeCell ref="C9:C10"/>
    <mergeCell ref="B71:B72"/>
    <mergeCell ref="B73:B74"/>
    <mergeCell ref="B75:B76"/>
    <mergeCell ref="B77:B78"/>
    <mergeCell ref="B79:B80"/>
    <mergeCell ref="B61:B62"/>
    <mergeCell ref="B63:B64"/>
    <mergeCell ref="B65:B66"/>
    <mergeCell ref="B67:B68"/>
    <mergeCell ref="B69:B70"/>
    <mergeCell ref="B51:B52"/>
    <mergeCell ref="B53:B54"/>
    <mergeCell ref="B55:B56"/>
    <mergeCell ref="B57:B58"/>
    <mergeCell ref="B59:B60"/>
    <mergeCell ref="B41:B42"/>
    <mergeCell ref="B43:B44"/>
    <mergeCell ref="B45:B46"/>
    <mergeCell ref="B47:B48"/>
    <mergeCell ref="B49:B50"/>
    <mergeCell ref="C13:C14"/>
    <mergeCell ref="C18:C19"/>
    <mergeCell ref="C21:C22"/>
    <mergeCell ref="C23:C24"/>
    <mergeCell ref="C25:C26"/>
    <mergeCell ref="C27:C28"/>
    <mergeCell ref="C29:C30"/>
    <mergeCell ref="C31:C32"/>
    <mergeCell ref="C39:C40"/>
    <mergeCell ref="C41:C42"/>
    <mergeCell ref="C43:C44"/>
    <mergeCell ref="C45:C46"/>
    <mergeCell ref="C47:C48"/>
    <mergeCell ref="B81:B82"/>
    <mergeCell ref="B83:B84"/>
    <mergeCell ref="B85:B86"/>
    <mergeCell ref="B87:B88"/>
    <mergeCell ref="C59:C60"/>
    <mergeCell ref="C61:C62"/>
    <mergeCell ref="C63:C64"/>
    <mergeCell ref="C65:C66"/>
    <mergeCell ref="C67:C68"/>
    <mergeCell ref="C49:C50"/>
    <mergeCell ref="C51:C52"/>
    <mergeCell ref="C53:C54"/>
    <mergeCell ref="C55:C56"/>
    <mergeCell ref="C57:C58"/>
    <mergeCell ref="C79:C80"/>
    <mergeCell ref="C81:C82"/>
    <mergeCell ref="C83:C84"/>
    <mergeCell ref="C85:C86"/>
    <mergeCell ref="C87:C88"/>
    <mergeCell ref="C69:C70"/>
    <mergeCell ref="C71:C72"/>
    <mergeCell ref="C73:C74"/>
    <mergeCell ref="C75:C76"/>
    <mergeCell ref="C77:C78"/>
    <mergeCell ref="D43:D44"/>
    <mergeCell ref="D45:D46"/>
    <mergeCell ref="D51:D52"/>
    <mergeCell ref="D53:D54"/>
    <mergeCell ref="D55:D56"/>
    <mergeCell ref="D29:D30"/>
    <mergeCell ref="D31:D32"/>
    <mergeCell ref="D33:D34"/>
    <mergeCell ref="D35:D36"/>
    <mergeCell ref="D37:D38"/>
    <mergeCell ref="D79:D80"/>
    <mergeCell ref="D81:D82"/>
    <mergeCell ref="D83:D84"/>
    <mergeCell ref="D67:D68"/>
    <mergeCell ref="D69:D70"/>
    <mergeCell ref="D71:D72"/>
    <mergeCell ref="D73:D74"/>
    <mergeCell ref="D75:D76"/>
    <mergeCell ref="D57:D58"/>
    <mergeCell ref="D59:D60"/>
    <mergeCell ref="D61:D62"/>
    <mergeCell ref="D63:D64"/>
    <mergeCell ref="D65:D66"/>
  </mergeCells>
  <phoneticPr fontId="19" type="noConversion"/>
  <pageMargins left="0.78740157480314965" right="0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2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7" customWidth="1"/>
    <col min="2" max="2" width="7.5703125" style="51" customWidth="1"/>
    <col min="3" max="3" width="70" style="17" customWidth="1"/>
    <col min="4" max="4" width="9.7109375" style="17" customWidth="1"/>
    <col min="5" max="16384" width="9.140625" style="2"/>
  </cols>
  <sheetData>
    <row r="1" spans="1:4" ht="15" customHeight="1" x14ac:dyDescent="0.25">
      <c r="C1" s="256" t="s">
        <v>162</v>
      </c>
      <c r="D1" s="256"/>
    </row>
    <row r="2" spans="1:4" ht="15.75" x14ac:dyDescent="0.25">
      <c r="C2" s="256" t="s">
        <v>801</v>
      </c>
      <c r="D2" s="256"/>
    </row>
    <row r="3" spans="1:4" ht="15.75" x14ac:dyDescent="0.2">
      <c r="C3" s="111"/>
      <c r="D3" s="53" t="s">
        <v>148</v>
      </c>
    </row>
    <row r="5" spans="1:4" ht="28.5" customHeight="1" x14ac:dyDescent="0.2">
      <c r="A5" s="258" t="s">
        <v>220</v>
      </c>
      <c r="B5" s="258"/>
      <c r="C5" s="258"/>
      <c r="D5" s="258"/>
    </row>
    <row r="6" spans="1:4" x14ac:dyDescent="0.2">
      <c r="D6" s="55" t="s">
        <v>71</v>
      </c>
    </row>
    <row r="7" spans="1:4" ht="43.5" customHeight="1" x14ac:dyDescent="0.2">
      <c r="A7" s="28" t="s">
        <v>68</v>
      </c>
      <c r="B7" s="56" t="s">
        <v>186</v>
      </c>
      <c r="C7" s="28" t="s">
        <v>16</v>
      </c>
      <c r="D7" s="28" t="s">
        <v>17</v>
      </c>
    </row>
    <row r="8" spans="1:4" s="48" customFormat="1" ht="12" customHeight="1" x14ac:dyDescent="0.2">
      <c r="A8" s="57">
        <v>1</v>
      </c>
      <c r="B8" s="58" t="s">
        <v>18</v>
      </c>
      <c r="C8" s="28">
        <v>3</v>
      </c>
      <c r="D8" s="28">
        <v>4</v>
      </c>
    </row>
    <row r="9" spans="1:4" s="48" customFormat="1" ht="12" customHeight="1" x14ac:dyDescent="0.2">
      <c r="A9" s="271">
        <v>1</v>
      </c>
      <c r="B9" s="273" t="s">
        <v>47</v>
      </c>
      <c r="C9" s="290" t="s">
        <v>48</v>
      </c>
      <c r="D9" s="45">
        <v>67.8</v>
      </c>
    </row>
    <row r="10" spans="1:4" ht="12.6" customHeight="1" x14ac:dyDescent="0.2">
      <c r="A10" s="272"/>
      <c r="B10" s="274"/>
      <c r="C10" s="291"/>
      <c r="D10" s="46">
        <v>66</v>
      </c>
    </row>
    <row r="11" spans="1:4" ht="12.6" customHeight="1" x14ac:dyDescent="0.2">
      <c r="A11" s="63">
        <v>2</v>
      </c>
      <c r="B11" s="58"/>
      <c r="C11" s="32" t="s">
        <v>88</v>
      </c>
      <c r="D11" s="104">
        <v>1.3</v>
      </c>
    </row>
    <row r="12" spans="1:4" ht="12.6" customHeight="1" x14ac:dyDescent="0.2">
      <c r="A12" s="63">
        <v>3</v>
      </c>
      <c r="B12" s="58"/>
      <c r="C12" s="32" t="s">
        <v>79</v>
      </c>
      <c r="D12" s="104">
        <v>1.4</v>
      </c>
    </row>
    <row r="13" spans="1:4" ht="12.6" customHeight="1" x14ac:dyDescent="0.2">
      <c r="A13" s="271">
        <v>4</v>
      </c>
      <c r="B13" s="273"/>
      <c r="C13" s="236" t="s">
        <v>80</v>
      </c>
      <c r="D13" s="40">
        <v>3.4</v>
      </c>
    </row>
    <row r="14" spans="1:4" ht="12.6" customHeight="1" x14ac:dyDescent="0.2">
      <c r="A14" s="272"/>
      <c r="B14" s="274"/>
      <c r="C14" s="237"/>
      <c r="D14" s="62">
        <f>3.4-1</f>
        <v>2.4</v>
      </c>
    </row>
    <row r="15" spans="1:4" ht="12.6" customHeight="1" x14ac:dyDescent="0.2">
      <c r="A15" s="63">
        <v>5</v>
      </c>
      <c r="B15" s="57"/>
      <c r="C15" s="32" t="s">
        <v>84</v>
      </c>
      <c r="D15" s="104">
        <v>3.7</v>
      </c>
    </row>
    <row r="16" spans="1:4" ht="12.6" customHeight="1" x14ac:dyDescent="0.2">
      <c r="A16" s="63">
        <v>6</v>
      </c>
      <c r="B16" s="57"/>
      <c r="C16" s="32" t="s">
        <v>81</v>
      </c>
      <c r="D16" s="104">
        <v>4</v>
      </c>
    </row>
    <row r="17" spans="1:4" ht="12.6" customHeight="1" x14ac:dyDescent="0.2">
      <c r="A17" s="63">
        <v>7</v>
      </c>
      <c r="B17" s="78"/>
      <c r="C17" s="32" t="s">
        <v>82</v>
      </c>
      <c r="D17" s="104">
        <v>0.8</v>
      </c>
    </row>
    <row r="18" spans="1:4" ht="12.6" customHeight="1" x14ac:dyDescent="0.2">
      <c r="A18" s="63">
        <v>8</v>
      </c>
      <c r="B18" s="78"/>
      <c r="C18" s="32" t="s">
        <v>83</v>
      </c>
      <c r="D18" s="104">
        <v>2.2000000000000002</v>
      </c>
    </row>
    <row r="19" spans="1:4" ht="12.6" customHeight="1" x14ac:dyDescent="0.2">
      <c r="A19" s="63">
        <v>9</v>
      </c>
      <c r="B19" s="78"/>
      <c r="C19" s="36" t="s">
        <v>95</v>
      </c>
      <c r="D19" s="104">
        <v>0.4</v>
      </c>
    </row>
    <row r="20" spans="1:4" ht="12.6" customHeight="1" x14ac:dyDescent="0.2">
      <c r="A20" s="63">
        <v>10</v>
      </c>
      <c r="B20" s="78"/>
      <c r="C20" s="32" t="s">
        <v>87</v>
      </c>
      <c r="D20" s="104">
        <v>16.2</v>
      </c>
    </row>
    <row r="21" spans="1:4" ht="12.6" customHeight="1" x14ac:dyDescent="0.2">
      <c r="A21" s="63">
        <v>11</v>
      </c>
      <c r="B21" s="78"/>
      <c r="C21" s="32" t="s">
        <v>38</v>
      </c>
      <c r="D21" s="104">
        <v>0.2</v>
      </c>
    </row>
    <row r="22" spans="1:4" ht="12.6" customHeight="1" x14ac:dyDescent="0.2">
      <c r="A22" s="271">
        <v>12</v>
      </c>
      <c r="B22" s="306"/>
      <c r="C22" s="238" t="s">
        <v>73</v>
      </c>
      <c r="D22" s="40">
        <v>1.2</v>
      </c>
    </row>
    <row r="23" spans="1:4" ht="12.6" customHeight="1" x14ac:dyDescent="0.2">
      <c r="A23" s="272"/>
      <c r="B23" s="307"/>
      <c r="C23" s="239"/>
      <c r="D23" s="62">
        <f>1.2+0.2</f>
        <v>1.4</v>
      </c>
    </row>
    <row r="24" spans="1:4" ht="12.6" customHeight="1" x14ac:dyDescent="0.2">
      <c r="A24" s="63">
        <v>13</v>
      </c>
      <c r="B24" s="78"/>
      <c r="C24" s="37" t="s">
        <v>74</v>
      </c>
      <c r="D24" s="104">
        <v>0.4</v>
      </c>
    </row>
    <row r="25" spans="1:4" ht="12.6" customHeight="1" x14ac:dyDescent="0.2">
      <c r="A25" s="63">
        <v>14</v>
      </c>
      <c r="B25" s="78"/>
      <c r="C25" s="37" t="s">
        <v>32</v>
      </c>
      <c r="D25" s="104">
        <v>0.3</v>
      </c>
    </row>
    <row r="26" spans="1:4" ht="12.6" customHeight="1" x14ac:dyDescent="0.2">
      <c r="A26" s="63">
        <v>15</v>
      </c>
      <c r="B26" s="78"/>
      <c r="C26" s="32" t="s">
        <v>76</v>
      </c>
      <c r="D26" s="104">
        <v>1.6</v>
      </c>
    </row>
    <row r="27" spans="1:4" ht="12.6" customHeight="1" x14ac:dyDescent="0.2">
      <c r="A27" s="271">
        <v>16</v>
      </c>
      <c r="B27" s="306"/>
      <c r="C27" s="238" t="s">
        <v>85</v>
      </c>
      <c r="D27" s="40">
        <v>10.4</v>
      </c>
    </row>
    <row r="28" spans="1:4" ht="12.6" customHeight="1" x14ac:dyDescent="0.2">
      <c r="A28" s="272"/>
      <c r="B28" s="307"/>
      <c r="C28" s="239"/>
      <c r="D28" s="62">
        <f>10.4-0.9</f>
        <v>9.5</v>
      </c>
    </row>
    <row r="29" spans="1:4" ht="12.6" customHeight="1" x14ac:dyDescent="0.2">
      <c r="A29" s="63">
        <v>17</v>
      </c>
      <c r="B29" s="78"/>
      <c r="C29" s="32" t="s">
        <v>149</v>
      </c>
      <c r="D29" s="104">
        <v>0.7</v>
      </c>
    </row>
    <row r="30" spans="1:4" ht="12.6" customHeight="1" x14ac:dyDescent="0.2">
      <c r="A30" s="63">
        <v>18</v>
      </c>
      <c r="B30" s="78"/>
      <c r="C30" s="37" t="s">
        <v>540</v>
      </c>
      <c r="D30" s="104">
        <v>7.6</v>
      </c>
    </row>
    <row r="31" spans="1:4" ht="12.6" customHeight="1" x14ac:dyDescent="0.2">
      <c r="A31" s="271">
        <v>19</v>
      </c>
      <c r="B31" s="306"/>
      <c r="C31" s="238" t="s">
        <v>33</v>
      </c>
      <c r="D31" s="40">
        <v>0.3</v>
      </c>
    </row>
    <row r="32" spans="1:4" ht="12.6" customHeight="1" x14ac:dyDescent="0.2">
      <c r="A32" s="272"/>
      <c r="B32" s="307"/>
      <c r="C32" s="239"/>
      <c r="D32" s="62">
        <f>0.3-0.1</f>
        <v>0.19999999999999998</v>
      </c>
    </row>
    <row r="33" spans="1:4" ht="12.6" customHeight="1" x14ac:dyDescent="0.2">
      <c r="A33" s="63">
        <v>20</v>
      </c>
      <c r="B33" s="78"/>
      <c r="C33" s="37" t="s">
        <v>75</v>
      </c>
      <c r="D33" s="104">
        <v>3</v>
      </c>
    </row>
    <row r="34" spans="1:4" ht="12.6" customHeight="1" x14ac:dyDescent="0.2">
      <c r="A34" s="63">
        <v>21</v>
      </c>
      <c r="B34" s="78"/>
      <c r="C34" s="36" t="s">
        <v>34</v>
      </c>
      <c r="D34" s="104">
        <v>0.1</v>
      </c>
    </row>
    <row r="35" spans="1:4" ht="12.6" customHeight="1" x14ac:dyDescent="0.2">
      <c r="A35" s="63">
        <v>22</v>
      </c>
      <c r="B35" s="78"/>
      <c r="C35" s="32" t="s">
        <v>40</v>
      </c>
      <c r="D35" s="104">
        <v>7.8</v>
      </c>
    </row>
    <row r="36" spans="1:4" ht="12.6" customHeight="1" x14ac:dyDescent="0.2">
      <c r="A36" s="63">
        <v>23</v>
      </c>
      <c r="B36" s="78"/>
      <c r="C36" s="66" t="s">
        <v>107</v>
      </c>
      <c r="D36" s="104">
        <v>0.8</v>
      </c>
    </row>
    <row r="37" spans="1:4" ht="12.6" customHeight="1" x14ac:dyDescent="0.2">
      <c r="A37" s="271">
        <v>24</v>
      </c>
      <c r="B37" s="273" t="s">
        <v>51</v>
      </c>
      <c r="C37" s="294" t="s">
        <v>97</v>
      </c>
      <c r="D37" s="45">
        <v>105.6</v>
      </c>
    </row>
    <row r="38" spans="1:4" ht="12.6" customHeight="1" x14ac:dyDescent="0.2">
      <c r="A38" s="272"/>
      <c r="B38" s="274"/>
      <c r="C38" s="295"/>
      <c r="D38" s="46">
        <f>+D40</f>
        <v>117.6</v>
      </c>
    </row>
    <row r="39" spans="1:4" ht="12.6" customHeight="1" x14ac:dyDescent="0.2">
      <c r="A39" s="271">
        <v>25</v>
      </c>
      <c r="B39" s="273"/>
      <c r="C39" s="236" t="s">
        <v>65</v>
      </c>
      <c r="D39" s="40">
        <v>105.6</v>
      </c>
    </row>
    <row r="40" spans="1:4" ht="12.6" customHeight="1" x14ac:dyDescent="0.2">
      <c r="A40" s="272"/>
      <c r="B40" s="274"/>
      <c r="C40" s="237"/>
      <c r="D40" s="62">
        <f>70.6+35+12</f>
        <v>117.6</v>
      </c>
    </row>
    <row r="41" spans="1:4" ht="12.6" customHeight="1" x14ac:dyDescent="0.2">
      <c r="A41" s="271">
        <v>26</v>
      </c>
      <c r="B41" s="273" t="s">
        <v>52</v>
      </c>
      <c r="C41" s="294" t="s">
        <v>53</v>
      </c>
      <c r="D41" s="45">
        <v>18.899999999999999</v>
      </c>
    </row>
    <row r="42" spans="1:4" ht="12.6" customHeight="1" x14ac:dyDescent="0.2">
      <c r="A42" s="272"/>
      <c r="B42" s="274"/>
      <c r="C42" s="295"/>
      <c r="D42" s="46">
        <v>21.3</v>
      </c>
    </row>
    <row r="43" spans="1:4" ht="15" customHeight="1" x14ac:dyDescent="0.2">
      <c r="A43" s="63">
        <v>27</v>
      </c>
      <c r="B43" s="78"/>
      <c r="C43" s="66" t="s">
        <v>36</v>
      </c>
      <c r="D43" s="104">
        <v>4</v>
      </c>
    </row>
    <row r="44" spans="1:4" ht="12.6" customHeight="1" x14ac:dyDescent="0.2">
      <c r="A44" s="63">
        <v>28</v>
      </c>
      <c r="B44" s="78"/>
      <c r="C44" s="85" t="s">
        <v>41</v>
      </c>
      <c r="D44" s="104">
        <v>2.4</v>
      </c>
    </row>
    <row r="45" spans="1:4" ht="12.6" customHeight="1" x14ac:dyDescent="0.2">
      <c r="A45" s="63">
        <v>29</v>
      </c>
      <c r="B45" s="78"/>
      <c r="C45" s="66" t="s">
        <v>42</v>
      </c>
      <c r="D45" s="104">
        <v>1.5</v>
      </c>
    </row>
    <row r="46" spans="1:4" ht="12.6" customHeight="1" x14ac:dyDescent="0.2">
      <c r="A46" s="63">
        <v>30</v>
      </c>
      <c r="B46" s="78"/>
      <c r="C46" s="66" t="s">
        <v>37</v>
      </c>
      <c r="D46" s="104">
        <v>1</v>
      </c>
    </row>
    <row r="47" spans="1:4" ht="12.6" customHeight="1" x14ac:dyDescent="0.2">
      <c r="A47" s="63">
        <v>31</v>
      </c>
      <c r="B47" s="78"/>
      <c r="C47" s="66" t="s">
        <v>43</v>
      </c>
      <c r="D47" s="104">
        <v>0.1</v>
      </c>
    </row>
    <row r="48" spans="1:4" ht="12.6" customHeight="1" x14ac:dyDescent="0.2">
      <c r="A48" s="63">
        <v>32</v>
      </c>
      <c r="B48" s="78"/>
      <c r="C48" s="66" t="s">
        <v>44</v>
      </c>
      <c r="D48" s="104">
        <v>0.4</v>
      </c>
    </row>
    <row r="49" spans="1:4" ht="12.6" customHeight="1" x14ac:dyDescent="0.2">
      <c r="A49" s="271">
        <v>33</v>
      </c>
      <c r="B49" s="306"/>
      <c r="C49" s="238" t="s">
        <v>45</v>
      </c>
      <c r="D49" s="40">
        <v>8.6999999999999993</v>
      </c>
    </row>
    <row r="50" spans="1:4" ht="12.6" customHeight="1" x14ac:dyDescent="0.2">
      <c r="A50" s="272"/>
      <c r="B50" s="307"/>
      <c r="C50" s="239"/>
      <c r="D50" s="62">
        <f>8.7+2.4</f>
        <v>11.1</v>
      </c>
    </row>
    <row r="51" spans="1:4" x14ac:dyDescent="0.2">
      <c r="A51" s="63">
        <v>34</v>
      </c>
      <c r="B51" s="78"/>
      <c r="C51" s="66" t="s">
        <v>35</v>
      </c>
      <c r="D51" s="104">
        <v>0.8</v>
      </c>
    </row>
    <row r="52" spans="1:4" x14ac:dyDescent="0.2">
      <c r="A52" s="271">
        <v>35</v>
      </c>
      <c r="B52" s="273" t="s">
        <v>23</v>
      </c>
      <c r="C52" s="294" t="s">
        <v>24</v>
      </c>
      <c r="D52" s="45">
        <v>75</v>
      </c>
    </row>
    <row r="53" spans="1:4" ht="12.6" customHeight="1" x14ac:dyDescent="0.2">
      <c r="A53" s="272"/>
      <c r="B53" s="274"/>
      <c r="C53" s="295"/>
      <c r="D53" s="46">
        <v>78.2</v>
      </c>
    </row>
    <row r="54" spans="1:4" ht="12.6" customHeight="1" x14ac:dyDescent="0.2">
      <c r="A54" s="271">
        <v>36</v>
      </c>
      <c r="B54" s="273"/>
      <c r="C54" s="238" t="s">
        <v>3</v>
      </c>
      <c r="D54" s="40">
        <v>11.5</v>
      </c>
    </row>
    <row r="55" spans="1:4" ht="12.75" customHeight="1" x14ac:dyDescent="0.2">
      <c r="A55" s="272"/>
      <c r="B55" s="274"/>
      <c r="C55" s="239"/>
      <c r="D55" s="62">
        <f>11.5+4.2</f>
        <v>15.7</v>
      </c>
    </row>
    <row r="56" spans="1:4" ht="12.6" customHeight="1" x14ac:dyDescent="0.2">
      <c r="A56" s="63">
        <v>37</v>
      </c>
      <c r="B56" s="78"/>
      <c r="C56" s="42" t="s">
        <v>8</v>
      </c>
      <c r="D56" s="104">
        <v>19.600000000000001</v>
      </c>
    </row>
    <row r="57" spans="1:4" ht="12.6" customHeight="1" x14ac:dyDescent="0.2">
      <c r="A57" s="63">
        <v>38</v>
      </c>
      <c r="B57" s="78"/>
      <c r="C57" s="36" t="s">
        <v>4</v>
      </c>
      <c r="D57" s="104">
        <v>3.5</v>
      </c>
    </row>
    <row r="58" spans="1:4" ht="12.6" customHeight="1" x14ac:dyDescent="0.2">
      <c r="A58" s="63">
        <v>39</v>
      </c>
      <c r="B58" s="78"/>
      <c r="C58" s="36" t="s">
        <v>5</v>
      </c>
      <c r="D58" s="104">
        <v>4.4000000000000004</v>
      </c>
    </row>
    <row r="59" spans="1:4" ht="12.6" customHeight="1" x14ac:dyDescent="0.2">
      <c r="A59" s="63">
        <v>40</v>
      </c>
      <c r="B59" s="78"/>
      <c r="C59" s="36" t="s">
        <v>7</v>
      </c>
      <c r="D59" s="104">
        <v>15.3</v>
      </c>
    </row>
    <row r="60" spans="1:4" ht="12.6" customHeight="1" x14ac:dyDescent="0.2">
      <c r="A60" s="63">
        <v>41</v>
      </c>
      <c r="B60" s="112"/>
      <c r="C60" s="113" t="s">
        <v>6</v>
      </c>
      <c r="D60" s="114">
        <v>1</v>
      </c>
    </row>
    <row r="61" spans="1:4" ht="12.6" customHeight="1" x14ac:dyDescent="0.2">
      <c r="A61" s="63">
        <v>42</v>
      </c>
      <c r="B61" s="78"/>
      <c r="C61" s="36" t="s">
        <v>9</v>
      </c>
      <c r="D61" s="104">
        <v>5.2</v>
      </c>
    </row>
    <row r="62" spans="1:4" ht="12.6" customHeight="1" x14ac:dyDescent="0.2">
      <c r="A62" s="63">
        <v>43</v>
      </c>
      <c r="B62" s="78"/>
      <c r="C62" s="68" t="s">
        <v>10</v>
      </c>
      <c r="D62" s="104">
        <v>4.5999999999999996</v>
      </c>
    </row>
    <row r="63" spans="1:4" ht="12.6" customHeight="1" x14ac:dyDescent="0.2">
      <c r="A63" s="63">
        <v>44</v>
      </c>
      <c r="B63" s="78"/>
      <c r="C63" s="36" t="s">
        <v>12</v>
      </c>
      <c r="D63" s="104">
        <v>2.1</v>
      </c>
    </row>
    <row r="64" spans="1:4" ht="12.6" customHeight="1" x14ac:dyDescent="0.2">
      <c r="A64" s="63">
        <v>45</v>
      </c>
      <c r="B64" s="78"/>
      <c r="C64" s="36" t="s">
        <v>11</v>
      </c>
      <c r="D64" s="104">
        <v>1.6</v>
      </c>
    </row>
    <row r="65" spans="1:4" ht="12.6" customHeight="1" x14ac:dyDescent="0.2">
      <c r="A65" s="271">
        <v>46</v>
      </c>
      <c r="B65" s="306"/>
      <c r="C65" s="238" t="s">
        <v>13</v>
      </c>
      <c r="D65" s="40">
        <v>3.1</v>
      </c>
    </row>
    <row r="66" spans="1:4" ht="12.6" customHeight="1" x14ac:dyDescent="0.2">
      <c r="A66" s="272"/>
      <c r="B66" s="307"/>
      <c r="C66" s="239"/>
      <c r="D66" s="62">
        <f>3.1-1</f>
        <v>2.1</v>
      </c>
    </row>
    <row r="67" spans="1:4" ht="12.6" customHeight="1" x14ac:dyDescent="0.2">
      <c r="A67" s="63">
        <v>47</v>
      </c>
      <c r="B67" s="78"/>
      <c r="C67" s="36" t="s">
        <v>14</v>
      </c>
      <c r="D67" s="104">
        <v>3.1</v>
      </c>
    </row>
    <row r="68" spans="1:4" ht="12.6" customHeight="1" x14ac:dyDescent="0.2">
      <c r="A68" s="271">
        <v>48</v>
      </c>
      <c r="B68" s="306"/>
      <c r="C68" s="265" t="s">
        <v>20</v>
      </c>
      <c r="D68" s="45">
        <v>267.3</v>
      </c>
    </row>
    <row r="69" spans="1:4" ht="12.6" customHeight="1" x14ac:dyDescent="0.2">
      <c r="A69" s="272"/>
      <c r="B69" s="307"/>
      <c r="C69" s="266"/>
      <c r="D69" s="46">
        <v>283.10000000000002</v>
      </c>
    </row>
    <row r="70" spans="1:4" ht="12.6" customHeight="1" x14ac:dyDescent="0.2">
      <c r="C70" s="17" t="s">
        <v>150</v>
      </c>
      <c r="D70" s="103"/>
    </row>
    <row r="71" spans="1:4" x14ac:dyDescent="0.2">
      <c r="D71" s="103"/>
    </row>
    <row r="72" spans="1:4" x14ac:dyDescent="0.2">
      <c r="D72" s="115"/>
    </row>
  </sheetData>
  <mergeCells count="42">
    <mergeCell ref="C1:D1"/>
    <mergeCell ref="C2:D2"/>
    <mergeCell ref="A5:D5"/>
    <mergeCell ref="C68:C69"/>
    <mergeCell ref="C65:C66"/>
    <mergeCell ref="C54:C55"/>
    <mergeCell ref="C52:C53"/>
    <mergeCell ref="C49:C50"/>
    <mergeCell ref="C37:C38"/>
    <mergeCell ref="C39:C40"/>
    <mergeCell ref="C41:C42"/>
    <mergeCell ref="C31:C32"/>
    <mergeCell ref="C27:C28"/>
    <mergeCell ref="C22:C23"/>
    <mergeCell ref="C9:C10"/>
    <mergeCell ref="C13:C14"/>
    <mergeCell ref="B9:B10"/>
    <mergeCell ref="B13:B14"/>
    <mergeCell ref="A9:A10"/>
    <mergeCell ref="A13:A14"/>
    <mergeCell ref="A22:A23"/>
    <mergeCell ref="B22:B23"/>
    <mergeCell ref="B27:B28"/>
    <mergeCell ref="A27:A28"/>
    <mergeCell ref="B31:B32"/>
    <mergeCell ref="A31:A32"/>
    <mergeCell ref="B37:B38"/>
    <mergeCell ref="B39:B40"/>
    <mergeCell ref="B41:B42"/>
    <mergeCell ref="A37:A38"/>
    <mergeCell ref="A39:A40"/>
    <mergeCell ref="A41:A42"/>
    <mergeCell ref="B65:B66"/>
    <mergeCell ref="A65:A66"/>
    <mergeCell ref="B68:B69"/>
    <mergeCell ref="A68:A69"/>
    <mergeCell ref="B49:B50"/>
    <mergeCell ref="A49:A50"/>
    <mergeCell ref="B52:B53"/>
    <mergeCell ref="B54:B55"/>
    <mergeCell ref="A52:A53"/>
    <mergeCell ref="A54:A55"/>
  </mergeCells>
  <phoneticPr fontId="5" type="noConversion"/>
  <pageMargins left="0.78740157480314965" right="0" top="0.70866141732283472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9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7" customWidth="1"/>
    <col min="2" max="2" width="7.42578125" style="51" customWidth="1"/>
    <col min="3" max="3" width="70" style="17" customWidth="1"/>
    <col min="4" max="4" width="9.7109375" style="50" customWidth="1"/>
    <col min="5" max="16384" width="9.140625" style="2"/>
  </cols>
  <sheetData>
    <row r="1" spans="1:5" ht="15.75" x14ac:dyDescent="0.25">
      <c r="C1" s="256" t="s">
        <v>187</v>
      </c>
      <c r="D1" s="256"/>
    </row>
    <row r="2" spans="1:5" ht="15.75" x14ac:dyDescent="0.25">
      <c r="C2" s="256" t="s">
        <v>801</v>
      </c>
      <c r="D2" s="256"/>
    </row>
    <row r="3" spans="1:5" ht="15.75" x14ac:dyDescent="0.2">
      <c r="D3" s="53" t="s">
        <v>113</v>
      </c>
    </row>
    <row r="4" spans="1:5" ht="15.75" x14ac:dyDescent="0.2">
      <c r="D4" s="53"/>
    </row>
    <row r="5" spans="1:5" ht="28.5" customHeight="1" x14ac:dyDescent="0.2">
      <c r="B5" s="258" t="s">
        <v>221</v>
      </c>
      <c r="C5" s="258"/>
      <c r="D5" s="258"/>
    </row>
    <row r="7" spans="1:5" x14ac:dyDescent="0.2">
      <c r="D7" s="55" t="s">
        <v>71</v>
      </c>
    </row>
    <row r="8" spans="1:5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</row>
    <row r="9" spans="1:5" x14ac:dyDescent="0.2">
      <c r="A9" s="57">
        <v>1</v>
      </c>
      <c r="B9" s="58" t="s">
        <v>18</v>
      </c>
      <c r="C9" s="28">
        <v>3</v>
      </c>
      <c r="D9" s="28">
        <v>4</v>
      </c>
    </row>
    <row r="10" spans="1:5" x14ac:dyDescent="0.2">
      <c r="A10" s="271">
        <v>1</v>
      </c>
      <c r="B10" s="273" t="s">
        <v>47</v>
      </c>
      <c r="C10" s="116"/>
      <c r="D10" s="45">
        <v>1211.5999999999999</v>
      </c>
    </row>
    <row r="11" spans="1:5" ht="12.6" customHeight="1" x14ac:dyDescent="0.2">
      <c r="A11" s="272"/>
      <c r="B11" s="274"/>
      <c r="C11" s="117" t="s">
        <v>48</v>
      </c>
      <c r="D11" s="46">
        <v>1158.2</v>
      </c>
      <c r="E11" s="21"/>
    </row>
    <row r="12" spans="1:5" ht="12.6" customHeight="1" x14ac:dyDescent="0.2">
      <c r="A12" s="271">
        <v>2</v>
      </c>
      <c r="B12" s="273"/>
      <c r="C12" s="236" t="s">
        <v>88</v>
      </c>
      <c r="D12" s="40">
        <v>63</v>
      </c>
      <c r="E12" s="21"/>
    </row>
    <row r="13" spans="1:5" ht="12.6" customHeight="1" x14ac:dyDescent="0.2">
      <c r="A13" s="272"/>
      <c r="B13" s="274"/>
      <c r="C13" s="237"/>
      <c r="D13" s="62">
        <f>63+1.7</f>
        <v>64.7</v>
      </c>
      <c r="E13" s="21"/>
    </row>
    <row r="14" spans="1:5" ht="12.6" customHeight="1" x14ac:dyDescent="0.2">
      <c r="A14" s="63">
        <v>3</v>
      </c>
      <c r="B14" s="78"/>
      <c r="C14" s="69" t="s">
        <v>79</v>
      </c>
      <c r="D14" s="65">
        <v>68.3</v>
      </c>
      <c r="E14" s="21"/>
    </row>
    <row r="15" spans="1:5" ht="12.6" customHeight="1" x14ac:dyDescent="0.2">
      <c r="A15" s="271">
        <v>4</v>
      </c>
      <c r="B15" s="306"/>
      <c r="C15" s="236" t="s">
        <v>80</v>
      </c>
      <c r="D15" s="40">
        <v>94</v>
      </c>
      <c r="E15" s="21"/>
    </row>
    <row r="16" spans="1:5" ht="12.6" customHeight="1" x14ac:dyDescent="0.2">
      <c r="A16" s="272"/>
      <c r="B16" s="307"/>
      <c r="C16" s="237"/>
      <c r="D16" s="62">
        <f>94-20</f>
        <v>74</v>
      </c>
      <c r="E16" s="21"/>
    </row>
    <row r="17" spans="1:5" ht="12.6" customHeight="1" x14ac:dyDescent="0.2">
      <c r="A17" s="63">
        <v>5</v>
      </c>
      <c r="B17" s="78"/>
      <c r="C17" s="69" t="s">
        <v>84</v>
      </c>
      <c r="D17" s="65">
        <v>87.6</v>
      </c>
      <c r="E17" s="21"/>
    </row>
    <row r="18" spans="1:5" ht="12.6" customHeight="1" x14ac:dyDescent="0.2">
      <c r="A18" s="271">
        <v>6</v>
      </c>
      <c r="B18" s="306"/>
      <c r="C18" s="236" t="s">
        <v>81</v>
      </c>
      <c r="D18" s="40">
        <v>96.9</v>
      </c>
      <c r="E18" s="21"/>
    </row>
    <row r="19" spans="1:5" ht="12.6" customHeight="1" x14ac:dyDescent="0.2">
      <c r="A19" s="272"/>
      <c r="B19" s="307"/>
      <c r="C19" s="237"/>
      <c r="D19" s="62">
        <f>96.9-17</f>
        <v>79.900000000000006</v>
      </c>
      <c r="E19" s="21"/>
    </row>
    <row r="20" spans="1:5" ht="12.6" customHeight="1" x14ac:dyDescent="0.2">
      <c r="A20" s="271">
        <v>7</v>
      </c>
      <c r="B20" s="306"/>
      <c r="C20" s="236" t="s">
        <v>82</v>
      </c>
      <c r="D20" s="40">
        <v>54.5</v>
      </c>
      <c r="E20" s="21"/>
    </row>
    <row r="21" spans="1:5" ht="12.6" customHeight="1" x14ac:dyDescent="0.2">
      <c r="A21" s="272"/>
      <c r="B21" s="307"/>
      <c r="C21" s="237"/>
      <c r="D21" s="62">
        <f>54.5-12</f>
        <v>42.5</v>
      </c>
      <c r="E21" s="21"/>
    </row>
    <row r="22" spans="1:5" ht="12.6" customHeight="1" x14ac:dyDescent="0.2">
      <c r="A22" s="271">
        <v>8</v>
      </c>
      <c r="B22" s="306"/>
      <c r="C22" s="236" t="s">
        <v>83</v>
      </c>
      <c r="D22" s="40">
        <v>87.1</v>
      </c>
      <c r="E22" s="21"/>
    </row>
    <row r="23" spans="1:5" ht="12.6" customHeight="1" x14ac:dyDescent="0.2">
      <c r="A23" s="272"/>
      <c r="B23" s="307"/>
      <c r="C23" s="237"/>
      <c r="D23" s="62">
        <f>87.1-8</f>
        <v>79.099999999999994</v>
      </c>
      <c r="E23" s="21"/>
    </row>
    <row r="24" spans="1:5" ht="12.6" customHeight="1" x14ac:dyDescent="0.2">
      <c r="A24" s="63">
        <v>9</v>
      </c>
      <c r="B24" s="78"/>
      <c r="C24" s="68" t="s">
        <v>95</v>
      </c>
      <c r="D24" s="65">
        <v>77.3</v>
      </c>
      <c r="E24" s="21"/>
    </row>
    <row r="25" spans="1:5" ht="12.6" customHeight="1" x14ac:dyDescent="0.2">
      <c r="A25" s="63">
        <v>10</v>
      </c>
      <c r="B25" s="78"/>
      <c r="C25" s="69" t="s">
        <v>38</v>
      </c>
      <c r="D25" s="65">
        <v>20.8</v>
      </c>
      <c r="E25" s="21"/>
    </row>
    <row r="26" spans="1:5" ht="12.6" customHeight="1" x14ac:dyDescent="0.2">
      <c r="A26" s="271">
        <v>11</v>
      </c>
      <c r="B26" s="306"/>
      <c r="C26" s="238" t="s">
        <v>73</v>
      </c>
      <c r="D26" s="40">
        <v>31</v>
      </c>
      <c r="E26" s="21"/>
    </row>
    <row r="27" spans="1:5" ht="12.6" customHeight="1" x14ac:dyDescent="0.2">
      <c r="A27" s="272"/>
      <c r="B27" s="307"/>
      <c r="C27" s="239"/>
      <c r="D27" s="62">
        <f>31-3</f>
        <v>28</v>
      </c>
      <c r="E27" s="21"/>
    </row>
    <row r="28" spans="1:5" ht="12.6" customHeight="1" x14ac:dyDescent="0.2">
      <c r="A28" s="63">
        <v>12</v>
      </c>
      <c r="B28" s="78"/>
      <c r="C28" s="105" t="s">
        <v>74</v>
      </c>
      <c r="D28" s="13">
        <v>3.5</v>
      </c>
      <c r="E28" s="21"/>
    </row>
    <row r="29" spans="1:5" ht="12.6" customHeight="1" x14ac:dyDescent="0.2">
      <c r="A29" s="271">
        <v>13</v>
      </c>
      <c r="B29" s="306"/>
      <c r="C29" s="238" t="s">
        <v>32</v>
      </c>
      <c r="D29" s="40">
        <v>19.5</v>
      </c>
      <c r="E29" s="21"/>
    </row>
    <row r="30" spans="1:5" ht="12.6" customHeight="1" x14ac:dyDescent="0.2">
      <c r="A30" s="272"/>
      <c r="B30" s="307"/>
      <c r="C30" s="239"/>
      <c r="D30" s="62">
        <f>19.5-2</f>
        <v>17.5</v>
      </c>
      <c r="E30" s="21"/>
    </row>
    <row r="31" spans="1:5" ht="12.6" customHeight="1" x14ac:dyDescent="0.2">
      <c r="A31" s="271">
        <v>14</v>
      </c>
      <c r="B31" s="306"/>
      <c r="C31" s="236" t="s">
        <v>76</v>
      </c>
      <c r="D31" s="40">
        <v>7.4</v>
      </c>
      <c r="E31" s="21"/>
    </row>
    <row r="32" spans="1:5" ht="12.6" customHeight="1" x14ac:dyDescent="0.2">
      <c r="A32" s="272"/>
      <c r="B32" s="307"/>
      <c r="C32" s="237"/>
      <c r="D32" s="62">
        <f>7.4+11</f>
        <v>18.399999999999999</v>
      </c>
      <c r="E32" s="21"/>
    </row>
    <row r="33" spans="1:5" ht="12.6" customHeight="1" x14ac:dyDescent="0.2">
      <c r="A33" s="271">
        <v>15</v>
      </c>
      <c r="B33" s="306"/>
      <c r="C33" s="238" t="s">
        <v>85</v>
      </c>
      <c r="D33" s="40">
        <v>6.3</v>
      </c>
      <c r="E33" s="21"/>
    </row>
    <row r="34" spans="1:5" ht="12.6" customHeight="1" x14ac:dyDescent="0.2">
      <c r="A34" s="272"/>
      <c r="B34" s="307"/>
      <c r="C34" s="239"/>
      <c r="D34" s="62">
        <f>6.3-2</f>
        <v>4.3</v>
      </c>
      <c r="E34" s="21"/>
    </row>
    <row r="35" spans="1:5" ht="12.6" customHeight="1" x14ac:dyDescent="0.2">
      <c r="A35" s="271">
        <v>16</v>
      </c>
      <c r="B35" s="306"/>
      <c r="C35" s="236" t="s">
        <v>86</v>
      </c>
      <c r="D35" s="40">
        <v>3.4</v>
      </c>
      <c r="E35" s="21"/>
    </row>
    <row r="36" spans="1:5" ht="12.6" customHeight="1" x14ac:dyDescent="0.2">
      <c r="A36" s="272"/>
      <c r="B36" s="307"/>
      <c r="C36" s="237"/>
      <c r="D36" s="62">
        <f>3.4-1</f>
        <v>2.4</v>
      </c>
      <c r="E36" s="21"/>
    </row>
    <row r="37" spans="1:5" ht="12.6" customHeight="1" x14ac:dyDescent="0.2">
      <c r="A37" s="63">
        <v>17</v>
      </c>
      <c r="B37" s="78"/>
      <c r="C37" s="37" t="s">
        <v>540</v>
      </c>
      <c r="D37" s="65">
        <v>11</v>
      </c>
      <c r="E37" s="21"/>
    </row>
    <row r="38" spans="1:5" ht="12.6" customHeight="1" x14ac:dyDescent="0.2">
      <c r="A38" s="271">
        <v>18</v>
      </c>
      <c r="B38" s="306"/>
      <c r="C38" s="238" t="s">
        <v>33</v>
      </c>
      <c r="D38" s="40">
        <v>0.7</v>
      </c>
      <c r="E38" s="21"/>
    </row>
    <row r="39" spans="1:5" ht="12.6" customHeight="1" x14ac:dyDescent="0.2">
      <c r="A39" s="272"/>
      <c r="B39" s="307"/>
      <c r="C39" s="239"/>
      <c r="D39" s="62">
        <f>0.7-0.1</f>
        <v>0.6</v>
      </c>
      <c r="E39" s="21"/>
    </row>
    <row r="40" spans="1:5" ht="12.6" customHeight="1" x14ac:dyDescent="0.2">
      <c r="A40" s="63">
        <v>19</v>
      </c>
      <c r="B40" s="78"/>
      <c r="C40" s="118" t="s">
        <v>75</v>
      </c>
      <c r="D40" s="13">
        <v>59.7</v>
      </c>
      <c r="E40" s="21"/>
    </row>
    <row r="41" spans="1:5" ht="12.6" customHeight="1" x14ac:dyDescent="0.2">
      <c r="A41" s="63">
        <v>20</v>
      </c>
      <c r="B41" s="78"/>
      <c r="C41" s="36" t="s">
        <v>34</v>
      </c>
      <c r="D41" s="13">
        <v>4.0999999999999996</v>
      </c>
      <c r="E41" s="21"/>
    </row>
    <row r="42" spans="1:5" ht="12.6" customHeight="1" x14ac:dyDescent="0.2">
      <c r="A42" s="63">
        <v>21</v>
      </c>
      <c r="B42" s="78"/>
      <c r="C42" s="37" t="s">
        <v>64</v>
      </c>
      <c r="D42" s="13">
        <v>43.6</v>
      </c>
      <c r="E42" s="21"/>
    </row>
    <row r="43" spans="1:5" ht="12.6" customHeight="1" x14ac:dyDescent="0.2">
      <c r="A43" s="271">
        <v>22</v>
      </c>
      <c r="B43" s="306"/>
      <c r="C43" s="236" t="s">
        <v>185</v>
      </c>
      <c r="D43" s="40">
        <v>11</v>
      </c>
      <c r="E43" s="21"/>
    </row>
    <row r="44" spans="1:5" ht="12.6" customHeight="1" x14ac:dyDescent="0.2">
      <c r="A44" s="272"/>
      <c r="B44" s="307"/>
      <c r="C44" s="237"/>
      <c r="D44" s="62">
        <f>11-1</f>
        <v>10</v>
      </c>
      <c r="E44" s="21"/>
    </row>
    <row r="45" spans="1:5" ht="12.6" customHeight="1" x14ac:dyDescent="0.2">
      <c r="A45" s="63">
        <v>23</v>
      </c>
      <c r="B45" s="78"/>
      <c r="C45" s="119" t="s">
        <v>46</v>
      </c>
      <c r="D45" s="13">
        <v>128.9</v>
      </c>
      <c r="E45" s="21"/>
    </row>
    <row r="46" spans="1:5" ht="12.6" customHeight="1" x14ac:dyDescent="0.2">
      <c r="A46" s="63">
        <v>24</v>
      </c>
      <c r="B46" s="78"/>
      <c r="C46" s="119" t="s">
        <v>39</v>
      </c>
      <c r="D46" s="13">
        <v>106.2</v>
      </c>
      <c r="E46" s="21"/>
    </row>
    <row r="47" spans="1:5" ht="12.6" customHeight="1" x14ac:dyDescent="0.2">
      <c r="A47" s="63">
        <v>25</v>
      </c>
      <c r="B47" s="78"/>
      <c r="C47" s="119" t="s">
        <v>40</v>
      </c>
      <c r="D47" s="13">
        <v>93.1</v>
      </c>
      <c r="E47" s="21"/>
    </row>
    <row r="48" spans="1:5" ht="12.6" customHeight="1" x14ac:dyDescent="0.2">
      <c r="A48" s="63">
        <v>26</v>
      </c>
      <c r="B48" s="78"/>
      <c r="C48" s="119" t="s">
        <v>15</v>
      </c>
      <c r="D48" s="13">
        <v>20.7</v>
      </c>
      <c r="E48" s="21"/>
    </row>
    <row r="49" spans="1:5" ht="12.6" customHeight="1" x14ac:dyDescent="0.2">
      <c r="A49" s="63">
        <v>27</v>
      </c>
      <c r="B49" s="78"/>
      <c r="C49" s="119" t="s">
        <v>108</v>
      </c>
      <c r="D49" s="13">
        <v>12</v>
      </c>
      <c r="E49" s="21"/>
    </row>
    <row r="50" spans="1:5" ht="12.6" customHeight="1" x14ac:dyDescent="0.2">
      <c r="A50" s="271">
        <v>28</v>
      </c>
      <c r="B50" s="273" t="s">
        <v>21</v>
      </c>
      <c r="C50" s="294" t="s">
        <v>22</v>
      </c>
      <c r="D50" s="45">
        <v>1128.2</v>
      </c>
      <c r="E50" s="21"/>
    </row>
    <row r="51" spans="1:5" ht="12.6" customHeight="1" x14ac:dyDescent="0.2">
      <c r="A51" s="272"/>
      <c r="B51" s="274"/>
      <c r="C51" s="295"/>
      <c r="D51" s="46">
        <v>1211.7</v>
      </c>
      <c r="E51" s="21"/>
    </row>
    <row r="52" spans="1:5" ht="12.6" customHeight="1" x14ac:dyDescent="0.2">
      <c r="A52" s="271">
        <v>29</v>
      </c>
      <c r="B52" s="273"/>
      <c r="C52" s="236" t="s">
        <v>2</v>
      </c>
      <c r="D52" s="40">
        <v>437.1</v>
      </c>
      <c r="E52" s="21"/>
    </row>
    <row r="53" spans="1:5" ht="12.6" customHeight="1" x14ac:dyDescent="0.2">
      <c r="A53" s="272"/>
      <c r="B53" s="274"/>
      <c r="C53" s="237"/>
      <c r="D53" s="62">
        <f>437.1+40</f>
        <v>477.1</v>
      </c>
      <c r="E53" s="21"/>
    </row>
    <row r="54" spans="1:5" ht="12.6" customHeight="1" x14ac:dyDescent="0.2">
      <c r="A54" s="271">
        <v>30</v>
      </c>
      <c r="B54" s="273"/>
      <c r="C54" s="236" t="s">
        <v>15</v>
      </c>
      <c r="D54" s="40">
        <v>331.3</v>
      </c>
      <c r="E54" s="21"/>
    </row>
    <row r="55" spans="1:5" ht="12.6" customHeight="1" x14ac:dyDescent="0.2">
      <c r="A55" s="272"/>
      <c r="B55" s="274"/>
      <c r="C55" s="237"/>
      <c r="D55" s="62">
        <f>331.3+10</f>
        <v>341.3</v>
      </c>
      <c r="E55" s="21" t="s">
        <v>154</v>
      </c>
    </row>
    <row r="56" spans="1:5" ht="12.6" customHeight="1" x14ac:dyDescent="0.2">
      <c r="A56" s="271">
        <v>31</v>
      </c>
      <c r="B56" s="273"/>
      <c r="C56" s="236" t="s">
        <v>108</v>
      </c>
      <c r="D56" s="40">
        <v>350</v>
      </c>
      <c r="E56" s="21"/>
    </row>
    <row r="57" spans="1:5" ht="12.6" customHeight="1" x14ac:dyDescent="0.2">
      <c r="A57" s="272"/>
      <c r="B57" s="274"/>
      <c r="C57" s="237"/>
      <c r="D57" s="62">
        <f>320+30+30</f>
        <v>380</v>
      </c>
      <c r="E57" s="21"/>
    </row>
    <row r="58" spans="1:5" ht="12.6" customHeight="1" x14ac:dyDescent="0.2">
      <c r="A58" s="271">
        <v>32</v>
      </c>
      <c r="B58" s="273"/>
      <c r="C58" s="236" t="s">
        <v>78</v>
      </c>
      <c r="D58" s="40">
        <v>9.8000000000000007</v>
      </c>
      <c r="E58" s="21"/>
    </row>
    <row r="59" spans="1:5" ht="12.6" customHeight="1" x14ac:dyDescent="0.2">
      <c r="A59" s="272"/>
      <c r="B59" s="274"/>
      <c r="C59" s="237"/>
      <c r="D59" s="62">
        <f>6.3+3.5+3.5</f>
        <v>13.3</v>
      </c>
      <c r="E59" s="21"/>
    </row>
    <row r="60" spans="1:5" ht="12.6" customHeight="1" x14ac:dyDescent="0.2">
      <c r="A60" s="63">
        <v>33</v>
      </c>
      <c r="B60" s="58" t="s">
        <v>51</v>
      </c>
      <c r="C60" s="80" t="s">
        <v>97</v>
      </c>
      <c r="D60" s="108">
        <f>D61</f>
        <v>44</v>
      </c>
      <c r="E60" s="21"/>
    </row>
    <row r="61" spans="1:5" ht="12.6" customHeight="1" x14ac:dyDescent="0.2">
      <c r="A61" s="63">
        <v>34</v>
      </c>
      <c r="B61" s="78"/>
      <c r="C61" s="32" t="s">
        <v>65</v>
      </c>
      <c r="D61" s="13">
        <f>39+5</f>
        <v>44</v>
      </c>
      <c r="E61" s="21"/>
    </row>
    <row r="62" spans="1:5" ht="12.6" customHeight="1" x14ac:dyDescent="0.2">
      <c r="A62" s="271">
        <v>35</v>
      </c>
      <c r="B62" s="306"/>
      <c r="C62" s="265" t="s">
        <v>20</v>
      </c>
      <c r="D62" s="45">
        <v>2383.8000000000002</v>
      </c>
      <c r="E62" s="21"/>
    </row>
    <row r="63" spans="1:5" ht="12.6" customHeight="1" x14ac:dyDescent="0.2">
      <c r="A63" s="272"/>
      <c r="B63" s="307"/>
      <c r="C63" s="266"/>
      <c r="D63" s="46">
        <v>2413.8999999999996</v>
      </c>
      <c r="E63" s="21"/>
    </row>
    <row r="64" spans="1:5" x14ac:dyDescent="0.2">
      <c r="D64" s="109"/>
    </row>
    <row r="65" spans="3:4" x14ac:dyDescent="0.2">
      <c r="C65" s="17" t="s">
        <v>114</v>
      </c>
    </row>
    <row r="66" spans="3:4" x14ac:dyDescent="0.2">
      <c r="D66" s="109"/>
    </row>
    <row r="67" spans="3:4" x14ac:dyDescent="0.2">
      <c r="D67" s="109"/>
    </row>
    <row r="68" spans="3:4" x14ac:dyDescent="0.2">
      <c r="D68" s="109"/>
    </row>
    <row r="69" spans="3:4" x14ac:dyDescent="0.2">
      <c r="D69" s="120"/>
    </row>
  </sheetData>
  <mergeCells count="59">
    <mergeCell ref="C1:D1"/>
    <mergeCell ref="C2:D2"/>
    <mergeCell ref="B5:D5"/>
    <mergeCell ref="A62:A63"/>
    <mergeCell ref="B62:B63"/>
    <mergeCell ref="B50:B51"/>
    <mergeCell ref="B52:B53"/>
    <mergeCell ref="B54:B55"/>
    <mergeCell ref="B56:B57"/>
    <mergeCell ref="B58:B59"/>
    <mergeCell ref="A50:A51"/>
    <mergeCell ref="A52:A53"/>
    <mergeCell ref="A54:A55"/>
    <mergeCell ref="A56:A57"/>
    <mergeCell ref="A58:A59"/>
    <mergeCell ref="B43:B44"/>
    <mergeCell ref="A43:A44"/>
    <mergeCell ref="B38:B39"/>
    <mergeCell ref="A38:A39"/>
    <mergeCell ref="B26:B27"/>
    <mergeCell ref="B29:B30"/>
    <mergeCell ref="B31:B32"/>
    <mergeCell ref="B33:B34"/>
    <mergeCell ref="B35:B36"/>
    <mergeCell ref="A26:A27"/>
    <mergeCell ref="A29:A30"/>
    <mergeCell ref="A31:A32"/>
    <mergeCell ref="A33:A34"/>
    <mergeCell ref="A35:A36"/>
    <mergeCell ref="B22:B23"/>
    <mergeCell ref="A10:A11"/>
    <mergeCell ref="A12:A13"/>
    <mergeCell ref="A15:A16"/>
    <mergeCell ref="A18:A19"/>
    <mergeCell ref="A20:A21"/>
    <mergeCell ref="A22:A23"/>
    <mergeCell ref="B10:B11"/>
    <mergeCell ref="B12:B13"/>
    <mergeCell ref="B15:B16"/>
    <mergeCell ref="B18:B19"/>
    <mergeCell ref="B20:B21"/>
    <mergeCell ref="C12:C13"/>
    <mergeCell ref="C15:C16"/>
    <mergeCell ref="C18:C19"/>
    <mergeCell ref="C20:C21"/>
    <mergeCell ref="C22:C23"/>
    <mergeCell ref="C26:C27"/>
    <mergeCell ref="C29:C30"/>
    <mergeCell ref="C31:C32"/>
    <mergeCell ref="C33:C34"/>
    <mergeCell ref="C35:C36"/>
    <mergeCell ref="C56:C57"/>
    <mergeCell ref="C58:C59"/>
    <mergeCell ref="C62:C63"/>
    <mergeCell ref="C38:C39"/>
    <mergeCell ref="C43:C44"/>
    <mergeCell ref="C50:C51"/>
    <mergeCell ref="C52:C53"/>
    <mergeCell ref="C54:C55"/>
  </mergeCells>
  <pageMargins left="0.70866141732283472" right="0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6C32-864E-42C9-B300-E49A4990BFA0}">
  <dimension ref="A1:D83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6" style="17" customWidth="1"/>
    <col min="2" max="2" width="7.42578125" style="48" customWidth="1"/>
    <col min="3" max="3" width="70" style="17" customWidth="1"/>
    <col min="4" max="4" width="9.5703125" style="17" customWidth="1"/>
    <col min="5" max="16384" width="9.140625" style="2"/>
  </cols>
  <sheetData>
    <row r="1" spans="1:4" ht="15.75" customHeight="1" x14ac:dyDescent="0.25">
      <c r="C1" s="286" t="s">
        <v>187</v>
      </c>
      <c r="D1" s="286"/>
    </row>
    <row r="2" spans="1:4" ht="15.75" customHeight="1" x14ac:dyDescent="0.25">
      <c r="C2" s="256" t="s">
        <v>801</v>
      </c>
      <c r="D2" s="256"/>
    </row>
    <row r="3" spans="1:4" ht="15.75" x14ac:dyDescent="0.2">
      <c r="B3" s="52"/>
      <c r="D3" s="53" t="s">
        <v>577</v>
      </c>
    </row>
    <row r="4" spans="1:4" ht="15.75" x14ac:dyDescent="0.2">
      <c r="B4" s="52"/>
      <c r="D4" s="53"/>
    </row>
    <row r="5" spans="1:4" ht="30" customHeight="1" x14ac:dyDescent="0.2">
      <c r="A5" s="287" t="s">
        <v>578</v>
      </c>
      <c r="B5" s="287"/>
      <c r="C5" s="287"/>
      <c r="D5" s="287"/>
    </row>
    <row r="6" spans="1:4" x14ac:dyDescent="0.2">
      <c r="A6" s="54"/>
      <c r="B6" s="54"/>
      <c r="C6" s="54"/>
      <c r="D6" s="54"/>
    </row>
    <row r="7" spans="1:4" x14ac:dyDescent="0.2">
      <c r="B7" s="52"/>
      <c r="D7" s="50" t="s">
        <v>71</v>
      </c>
    </row>
    <row r="8" spans="1:4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</row>
    <row r="9" spans="1:4" x14ac:dyDescent="0.2">
      <c r="A9" s="57">
        <v>1</v>
      </c>
      <c r="B9" s="58" t="s">
        <v>18</v>
      </c>
      <c r="C9" s="28">
        <v>3</v>
      </c>
      <c r="D9" s="28">
        <v>4</v>
      </c>
    </row>
    <row r="10" spans="1:4" x14ac:dyDescent="0.2">
      <c r="A10" s="271">
        <v>1</v>
      </c>
      <c r="B10" s="273" t="s">
        <v>47</v>
      </c>
      <c r="C10" s="290" t="s">
        <v>48</v>
      </c>
      <c r="D10" s="45">
        <v>2503.1</v>
      </c>
    </row>
    <row r="11" spans="1:4" x14ac:dyDescent="0.2">
      <c r="A11" s="272"/>
      <c r="B11" s="274"/>
      <c r="C11" s="291"/>
      <c r="D11" s="46">
        <v>2656.7</v>
      </c>
    </row>
    <row r="12" spans="1:4" x14ac:dyDescent="0.2">
      <c r="A12" s="271">
        <v>2</v>
      </c>
      <c r="B12" s="273"/>
      <c r="C12" s="238" t="s">
        <v>92</v>
      </c>
      <c r="D12" s="40">
        <v>2503.1</v>
      </c>
    </row>
    <row r="13" spans="1:4" x14ac:dyDescent="0.2">
      <c r="A13" s="272"/>
      <c r="B13" s="274"/>
      <c r="C13" s="239"/>
      <c r="D13" s="62">
        <v>2656.7</v>
      </c>
    </row>
    <row r="14" spans="1:4" ht="25.5" x14ac:dyDescent="0.2">
      <c r="A14" s="121" t="s">
        <v>579</v>
      </c>
      <c r="B14" s="64"/>
      <c r="C14" s="77" t="s">
        <v>580</v>
      </c>
      <c r="D14" s="73">
        <v>167.29999999999998</v>
      </c>
    </row>
    <row r="15" spans="1:4" ht="25.5" x14ac:dyDescent="0.2">
      <c r="A15" s="121" t="s">
        <v>581</v>
      </c>
      <c r="B15" s="64"/>
      <c r="C15" s="77" t="s">
        <v>582</v>
      </c>
      <c r="D15" s="73">
        <v>238.8</v>
      </c>
    </row>
    <row r="16" spans="1:4" x14ac:dyDescent="0.2">
      <c r="A16" s="121" t="s">
        <v>583</v>
      </c>
      <c r="B16" s="64"/>
      <c r="C16" s="70" t="s">
        <v>584</v>
      </c>
      <c r="D16" s="73">
        <v>1400</v>
      </c>
    </row>
    <row r="17" spans="1:4" ht="25.5" x14ac:dyDescent="0.2">
      <c r="A17" s="121" t="s">
        <v>585</v>
      </c>
      <c r="B17" s="64"/>
      <c r="C17" s="70" t="s">
        <v>586</v>
      </c>
      <c r="D17" s="73">
        <v>697</v>
      </c>
    </row>
    <row r="18" spans="1:4" x14ac:dyDescent="0.2">
      <c r="A18" s="43"/>
      <c r="B18" s="275"/>
      <c r="C18" s="284" t="s">
        <v>631</v>
      </c>
      <c r="D18" s="40">
        <v>0</v>
      </c>
    </row>
    <row r="19" spans="1:4" x14ac:dyDescent="0.2">
      <c r="A19" s="43" t="s">
        <v>630</v>
      </c>
      <c r="B19" s="276"/>
      <c r="C19" s="285"/>
      <c r="D19" s="62">
        <v>5.6</v>
      </c>
    </row>
    <row r="20" spans="1:4" x14ac:dyDescent="0.2">
      <c r="A20" s="43"/>
      <c r="B20" s="275"/>
      <c r="C20" s="284" t="s">
        <v>633</v>
      </c>
      <c r="D20" s="40">
        <v>0</v>
      </c>
    </row>
    <row r="21" spans="1:4" x14ac:dyDescent="0.2">
      <c r="A21" s="43" t="s">
        <v>632</v>
      </c>
      <c r="B21" s="276"/>
      <c r="C21" s="285"/>
      <c r="D21" s="62">
        <v>138</v>
      </c>
    </row>
    <row r="22" spans="1:4" x14ac:dyDescent="0.2">
      <c r="A22" s="122"/>
      <c r="B22" s="275"/>
      <c r="C22" s="284" t="s">
        <v>635</v>
      </c>
      <c r="D22" s="40">
        <v>0</v>
      </c>
    </row>
    <row r="23" spans="1:4" ht="12" customHeight="1" x14ac:dyDescent="0.2">
      <c r="A23" s="122" t="s">
        <v>634</v>
      </c>
      <c r="B23" s="276"/>
      <c r="C23" s="285"/>
      <c r="D23" s="62">
        <v>10</v>
      </c>
    </row>
    <row r="24" spans="1:4" ht="12" customHeight="1" x14ac:dyDescent="0.2">
      <c r="A24" s="322" t="s">
        <v>587</v>
      </c>
      <c r="B24" s="273" t="s">
        <v>49</v>
      </c>
      <c r="C24" s="294" t="s">
        <v>50</v>
      </c>
      <c r="D24" s="45">
        <v>16.3</v>
      </c>
    </row>
    <row r="25" spans="1:4" x14ac:dyDescent="0.2">
      <c r="A25" s="323"/>
      <c r="B25" s="274"/>
      <c r="C25" s="295"/>
      <c r="D25" s="46">
        <v>377.90000000000003</v>
      </c>
    </row>
    <row r="26" spans="1:4" x14ac:dyDescent="0.2">
      <c r="A26" s="124"/>
      <c r="B26" s="273"/>
      <c r="C26" s="284" t="s">
        <v>109</v>
      </c>
      <c r="D26" s="40">
        <v>0</v>
      </c>
    </row>
    <row r="27" spans="1:4" x14ac:dyDescent="0.2">
      <c r="A27" s="122" t="s">
        <v>588</v>
      </c>
      <c r="B27" s="274"/>
      <c r="C27" s="285"/>
      <c r="D27" s="62">
        <v>11.1</v>
      </c>
    </row>
    <row r="28" spans="1:4" x14ac:dyDescent="0.2">
      <c r="A28" s="122"/>
      <c r="B28" s="273"/>
      <c r="C28" s="284" t="s">
        <v>834</v>
      </c>
      <c r="D28" s="40">
        <v>0</v>
      </c>
    </row>
    <row r="29" spans="1:4" x14ac:dyDescent="0.2">
      <c r="A29" s="122" t="s">
        <v>589</v>
      </c>
      <c r="B29" s="274"/>
      <c r="C29" s="285"/>
      <c r="D29" s="62">
        <v>11.1</v>
      </c>
    </row>
    <row r="30" spans="1:4" x14ac:dyDescent="0.2">
      <c r="A30" s="106" t="s">
        <v>588</v>
      </c>
      <c r="B30" s="273"/>
      <c r="C30" s="238" t="s">
        <v>92</v>
      </c>
      <c r="D30" s="40">
        <v>16.3</v>
      </c>
    </row>
    <row r="31" spans="1:4" x14ac:dyDescent="0.2">
      <c r="A31" s="122" t="s">
        <v>591</v>
      </c>
      <c r="B31" s="274"/>
      <c r="C31" s="239"/>
      <c r="D31" s="62">
        <v>366.8</v>
      </c>
    </row>
    <row r="32" spans="1:4" x14ac:dyDescent="0.2">
      <c r="A32" s="106" t="s">
        <v>589</v>
      </c>
      <c r="B32" s="273"/>
      <c r="C32" s="320" t="s">
        <v>590</v>
      </c>
      <c r="D32" s="316">
        <v>16.3</v>
      </c>
    </row>
    <row r="33" spans="1:4" x14ac:dyDescent="0.2">
      <c r="A33" s="122" t="s">
        <v>636</v>
      </c>
      <c r="B33" s="274"/>
      <c r="C33" s="321"/>
      <c r="D33" s="317"/>
    </row>
    <row r="34" spans="1:4" x14ac:dyDescent="0.2">
      <c r="A34" s="122"/>
      <c r="B34" s="273"/>
      <c r="C34" s="320" t="s">
        <v>833</v>
      </c>
      <c r="D34" s="40">
        <v>0</v>
      </c>
    </row>
    <row r="35" spans="1:4" x14ac:dyDescent="0.2">
      <c r="A35" s="122" t="s">
        <v>637</v>
      </c>
      <c r="B35" s="274"/>
      <c r="C35" s="321"/>
      <c r="D35" s="62">
        <v>350.5</v>
      </c>
    </row>
    <row r="36" spans="1:4" x14ac:dyDescent="0.2">
      <c r="A36" s="106" t="s">
        <v>591</v>
      </c>
      <c r="B36" s="273" t="s">
        <v>21</v>
      </c>
      <c r="C36" s="294" t="s">
        <v>22</v>
      </c>
      <c r="D36" s="45">
        <v>10</v>
      </c>
    </row>
    <row r="37" spans="1:4" x14ac:dyDescent="0.2">
      <c r="A37" s="122" t="s">
        <v>592</v>
      </c>
      <c r="B37" s="274"/>
      <c r="C37" s="295"/>
      <c r="D37" s="46">
        <v>323.60000000000002</v>
      </c>
    </row>
    <row r="38" spans="1:4" x14ac:dyDescent="0.2">
      <c r="A38" s="122"/>
      <c r="B38" s="273"/>
      <c r="C38" s="236" t="s">
        <v>1</v>
      </c>
      <c r="D38" s="40">
        <v>0</v>
      </c>
    </row>
    <row r="39" spans="1:4" x14ac:dyDescent="0.2">
      <c r="A39" s="122" t="s">
        <v>594</v>
      </c>
      <c r="B39" s="274"/>
      <c r="C39" s="237"/>
      <c r="D39" s="62">
        <v>139.80000000000001</v>
      </c>
    </row>
    <row r="40" spans="1:4" x14ac:dyDescent="0.2">
      <c r="A40" s="122"/>
      <c r="B40" s="273"/>
      <c r="C40" s="238" t="s">
        <v>639</v>
      </c>
      <c r="D40" s="40">
        <v>0</v>
      </c>
    </row>
    <row r="41" spans="1:4" x14ac:dyDescent="0.2">
      <c r="A41" s="122" t="s">
        <v>638</v>
      </c>
      <c r="B41" s="274"/>
      <c r="C41" s="239"/>
      <c r="D41" s="62">
        <v>139.80000000000001</v>
      </c>
    </row>
    <row r="42" spans="1:4" x14ac:dyDescent="0.2">
      <c r="A42" s="122"/>
      <c r="B42" s="273"/>
      <c r="C42" s="320" t="s">
        <v>640</v>
      </c>
      <c r="D42" s="40">
        <v>0</v>
      </c>
    </row>
    <row r="43" spans="1:4" x14ac:dyDescent="0.2">
      <c r="A43" s="122" t="s">
        <v>595</v>
      </c>
      <c r="B43" s="274"/>
      <c r="C43" s="321"/>
      <c r="D43" s="62">
        <v>140.69999999999999</v>
      </c>
    </row>
    <row r="44" spans="1:4" x14ac:dyDescent="0.2">
      <c r="A44" s="122"/>
      <c r="B44" s="273"/>
      <c r="C44" s="238" t="s">
        <v>641</v>
      </c>
      <c r="D44" s="40">
        <v>0</v>
      </c>
    </row>
    <row r="45" spans="1:4" x14ac:dyDescent="0.2">
      <c r="A45" s="122" t="s">
        <v>596</v>
      </c>
      <c r="B45" s="274"/>
      <c r="C45" s="239"/>
      <c r="D45" s="62">
        <v>49.7</v>
      </c>
    </row>
    <row r="46" spans="1:4" x14ac:dyDescent="0.2">
      <c r="A46" s="122"/>
      <c r="B46" s="273"/>
      <c r="C46" s="238" t="s">
        <v>643</v>
      </c>
      <c r="D46" s="40">
        <v>0</v>
      </c>
    </row>
    <row r="47" spans="1:4" x14ac:dyDescent="0.2">
      <c r="A47" s="122" t="s">
        <v>642</v>
      </c>
      <c r="B47" s="274"/>
      <c r="C47" s="239"/>
      <c r="D47" s="62">
        <v>91</v>
      </c>
    </row>
    <row r="48" spans="1:4" x14ac:dyDescent="0.2">
      <c r="A48" s="106" t="s">
        <v>592</v>
      </c>
      <c r="B48" s="273"/>
      <c r="C48" s="238" t="s">
        <v>92</v>
      </c>
      <c r="D48" s="40">
        <v>10</v>
      </c>
    </row>
    <row r="49" spans="1:4" x14ac:dyDescent="0.2">
      <c r="A49" s="122" t="s">
        <v>644</v>
      </c>
      <c r="B49" s="274"/>
      <c r="C49" s="239"/>
      <c r="D49" s="62">
        <v>43.1</v>
      </c>
    </row>
    <row r="50" spans="1:4" x14ac:dyDescent="0.2">
      <c r="A50" s="106" t="s">
        <v>804</v>
      </c>
      <c r="B50" s="273"/>
      <c r="C50" s="320" t="s">
        <v>593</v>
      </c>
      <c r="D50" s="316">
        <v>10</v>
      </c>
    </row>
    <row r="51" spans="1:4" x14ac:dyDescent="0.2">
      <c r="A51" s="122" t="s">
        <v>645</v>
      </c>
      <c r="B51" s="274"/>
      <c r="C51" s="321"/>
      <c r="D51" s="317"/>
    </row>
    <row r="52" spans="1:4" x14ac:dyDescent="0.2">
      <c r="A52" s="122"/>
      <c r="B52" s="273"/>
      <c r="C52" s="320" t="s">
        <v>835</v>
      </c>
      <c r="D52" s="40">
        <v>0</v>
      </c>
    </row>
    <row r="53" spans="1:4" x14ac:dyDescent="0.2">
      <c r="A53" s="122" t="s">
        <v>646</v>
      </c>
      <c r="B53" s="274"/>
      <c r="C53" s="321"/>
      <c r="D53" s="62">
        <v>19</v>
      </c>
    </row>
    <row r="54" spans="1:4" x14ac:dyDescent="0.2">
      <c r="A54" s="122"/>
      <c r="B54" s="273"/>
      <c r="C54" s="238" t="s">
        <v>836</v>
      </c>
      <c r="D54" s="40">
        <v>0</v>
      </c>
    </row>
    <row r="55" spans="1:4" x14ac:dyDescent="0.2">
      <c r="A55" s="122" t="s">
        <v>647</v>
      </c>
      <c r="B55" s="274"/>
      <c r="C55" s="239"/>
      <c r="D55" s="62">
        <v>14.1</v>
      </c>
    </row>
    <row r="56" spans="1:4" x14ac:dyDescent="0.2">
      <c r="A56" s="106" t="s">
        <v>594</v>
      </c>
      <c r="B56" s="273" t="s">
        <v>26</v>
      </c>
      <c r="C56" s="294" t="s">
        <v>27</v>
      </c>
      <c r="D56" s="318">
        <v>93.3</v>
      </c>
    </row>
    <row r="57" spans="1:4" x14ac:dyDescent="0.2">
      <c r="A57" s="122" t="s">
        <v>58</v>
      </c>
      <c r="B57" s="274"/>
      <c r="C57" s="295"/>
      <c r="D57" s="319"/>
    </row>
    <row r="58" spans="1:4" x14ac:dyDescent="0.2">
      <c r="A58" s="106" t="s">
        <v>595</v>
      </c>
      <c r="B58" s="273"/>
      <c r="C58" s="238" t="s">
        <v>92</v>
      </c>
      <c r="D58" s="316">
        <v>93.3</v>
      </c>
    </row>
    <row r="59" spans="1:4" x14ac:dyDescent="0.2">
      <c r="A59" s="122" t="s">
        <v>23</v>
      </c>
      <c r="B59" s="274"/>
      <c r="C59" s="239"/>
      <c r="D59" s="317"/>
    </row>
    <row r="60" spans="1:4" x14ac:dyDescent="0.2">
      <c r="A60" s="106" t="s">
        <v>596</v>
      </c>
      <c r="B60" s="273"/>
      <c r="C60" s="320" t="s">
        <v>597</v>
      </c>
      <c r="D60" s="316">
        <v>93.3</v>
      </c>
    </row>
    <row r="61" spans="1:4" ht="13.5" customHeight="1" x14ac:dyDescent="0.2">
      <c r="A61" s="122" t="s">
        <v>28</v>
      </c>
      <c r="B61" s="274"/>
      <c r="C61" s="321"/>
      <c r="D61" s="317"/>
    </row>
    <row r="62" spans="1:4" x14ac:dyDescent="0.2">
      <c r="A62" s="106" t="s">
        <v>644</v>
      </c>
      <c r="B62" s="273"/>
      <c r="C62" s="265" t="s">
        <v>20</v>
      </c>
      <c r="D62" s="45">
        <v>2622.7</v>
      </c>
    </row>
    <row r="63" spans="1:4" ht="15.75" customHeight="1" x14ac:dyDescent="0.2">
      <c r="A63" s="107">
        <v>12</v>
      </c>
      <c r="B63" s="274"/>
      <c r="C63" s="266"/>
      <c r="D63" s="46">
        <v>3451.5</v>
      </c>
    </row>
    <row r="64" spans="1:4" x14ac:dyDescent="0.2">
      <c r="C64" s="17" t="s">
        <v>598</v>
      </c>
      <c r="D64" s="103"/>
    </row>
    <row r="65" spans="3:4" x14ac:dyDescent="0.2">
      <c r="D65" s="103"/>
    </row>
    <row r="66" spans="3:4" x14ac:dyDescent="0.2">
      <c r="C66" s="98"/>
      <c r="D66" s="125"/>
    </row>
    <row r="67" spans="3:4" x14ac:dyDescent="0.2">
      <c r="C67" s="27"/>
      <c r="D67" s="103"/>
    </row>
    <row r="68" spans="3:4" x14ac:dyDescent="0.2">
      <c r="C68" s="27"/>
      <c r="D68" s="103"/>
    </row>
    <row r="70" spans="3:4" x14ac:dyDescent="0.2">
      <c r="C70" s="50"/>
      <c r="D70" s="103"/>
    </row>
    <row r="71" spans="3:4" x14ac:dyDescent="0.2">
      <c r="C71" s="50"/>
    </row>
    <row r="72" spans="3:4" x14ac:dyDescent="0.2">
      <c r="C72" s="50"/>
    </row>
    <row r="73" spans="3:4" x14ac:dyDescent="0.2">
      <c r="C73" s="50"/>
      <c r="D73" s="103"/>
    </row>
    <row r="74" spans="3:4" x14ac:dyDescent="0.2">
      <c r="C74" s="50"/>
      <c r="D74" s="103"/>
    </row>
    <row r="75" spans="3:4" x14ac:dyDescent="0.2">
      <c r="C75" s="126"/>
      <c r="D75" s="103"/>
    </row>
    <row r="76" spans="3:4" x14ac:dyDescent="0.2">
      <c r="C76" s="127"/>
    </row>
    <row r="77" spans="3:4" x14ac:dyDescent="0.2">
      <c r="C77" s="50"/>
    </row>
    <row r="78" spans="3:4" x14ac:dyDescent="0.2">
      <c r="C78" s="50"/>
    </row>
    <row r="79" spans="3:4" x14ac:dyDescent="0.2">
      <c r="C79" s="50"/>
    </row>
    <row r="80" spans="3:4" x14ac:dyDescent="0.2">
      <c r="C80" s="50"/>
    </row>
    <row r="83" spans="3:3" x14ac:dyDescent="0.2">
      <c r="C83" s="50"/>
    </row>
  </sheetData>
  <mergeCells count="61">
    <mergeCell ref="C1:D1"/>
    <mergeCell ref="C2:D2"/>
    <mergeCell ref="A5:D5"/>
    <mergeCell ref="C10:C11"/>
    <mergeCell ref="C12:C13"/>
    <mergeCell ref="B10:B11"/>
    <mergeCell ref="A10:A11"/>
    <mergeCell ref="A12:A13"/>
    <mergeCell ref="B12:B13"/>
    <mergeCell ref="C18:C19"/>
    <mergeCell ref="C20:C21"/>
    <mergeCell ref="C22:C23"/>
    <mergeCell ref="C24:C25"/>
    <mergeCell ref="A24:A25"/>
    <mergeCell ref="B24:B25"/>
    <mergeCell ref="B18:B19"/>
    <mergeCell ref="B20:B21"/>
    <mergeCell ref="B22:B23"/>
    <mergeCell ref="B30:B31"/>
    <mergeCell ref="B32:B33"/>
    <mergeCell ref="B34:B35"/>
    <mergeCell ref="C26:C27"/>
    <mergeCell ref="C28:C29"/>
    <mergeCell ref="B26:B27"/>
    <mergeCell ref="B28:B29"/>
    <mergeCell ref="C30:C31"/>
    <mergeCell ref="D32:D33"/>
    <mergeCell ref="B36:B37"/>
    <mergeCell ref="B38:B39"/>
    <mergeCell ref="B40:B41"/>
    <mergeCell ref="B42:B43"/>
    <mergeCell ref="C36:C37"/>
    <mergeCell ref="C38:C39"/>
    <mergeCell ref="C40:C41"/>
    <mergeCell ref="C42:C43"/>
    <mergeCell ref="C32:C33"/>
    <mergeCell ref="C34:C35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C62:C63"/>
    <mergeCell ref="C44:C45"/>
    <mergeCell ref="C46:C47"/>
    <mergeCell ref="C48:C49"/>
    <mergeCell ref="C50:C51"/>
    <mergeCell ref="C52:C53"/>
    <mergeCell ref="D50:D51"/>
    <mergeCell ref="D56:D57"/>
    <mergeCell ref="D58:D59"/>
    <mergeCell ref="D60:D61"/>
    <mergeCell ref="C54:C55"/>
    <mergeCell ref="C56:C57"/>
    <mergeCell ref="C58:C59"/>
    <mergeCell ref="C60:C61"/>
  </mergeCells>
  <phoneticPr fontId="5" type="noConversion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41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7" customWidth="1"/>
    <col min="2" max="2" width="7.42578125" style="52" customWidth="1"/>
    <col min="3" max="3" width="70" style="98" customWidth="1"/>
    <col min="4" max="4" width="9.7109375" style="50" customWidth="1"/>
    <col min="5" max="16384" width="9.140625" style="2"/>
  </cols>
  <sheetData>
    <row r="1" spans="1:4" ht="15.75" x14ac:dyDescent="0.25">
      <c r="C1" s="286" t="s">
        <v>162</v>
      </c>
      <c r="D1" s="286"/>
    </row>
    <row r="2" spans="1:4" ht="15.75" x14ac:dyDescent="0.25">
      <c r="C2" s="256" t="s">
        <v>801</v>
      </c>
      <c r="D2" s="256"/>
    </row>
    <row r="3" spans="1:4" ht="15.75" x14ac:dyDescent="0.25">
      <c r="C3" s="3"/>
      <c r="D3" s="53" t="s">
        <v>115</v>
      </c>
    </row>
    <row r="4" spans="1:4" ht="12" customHeight="1" x14ac:dyDescent="0.2">
      <c r="C4" s="51"/>
      <c r="D4" s="51"/>
    </row>
    <row r="5" spans="1:4" ht="25.5" customHeight="1" x14ac:dyDescent="0.2">
      <c r="A5" s="287" t="s">
        <v>222</v>
      </c>
      <c r="B5" s="287"/>
      <c r="C5" s="287"/>
      <c r="D5" s="287"/>
    </row>
    <row r="6" spans="1:4" x14ac:dyDescent="0.2">
      <c r="A6" s="54"/>
      <c r="B6" s="54"/>
      <c r="C6" s="54"/>
      <c r="D6" s="54"/>
    </row>
    <row r="7" spans="1:4" x14ac:dyDescent="0.2">
      <c r="D7" s="55" t="s">
        <v>71</v>
      </c>
    </row>
    <row r="8" spans="1:4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</row>
    <row r="9" spans="1:4" s="48" customFormat="1" ht="12" customHeight="1" x14ac:dyDescent="0.2">
      <c r="A9" s="57">
        <v>1</v>
      </c>
      <c r="B9" s="58" t="s">
        <v>18</v>
      </c>
      <c r="C9" s="28">
        <v>3</v>
      </c>
      <c r="D9" s="28">
        <v>4</v>
      </c>
    </row>
    <row r="10" spans="1:4" s="48" customFormat="1" x14ac:dyDescent="0.2">
      <c r="A10" s="63">
        <v>1</v>
      </c>
      <c r="B10" s="56" t="s">
        <v>49</v>
      </c>
      <c r="C10" s="128" t="s">
        <v>50</v>
      </c>
      <c r="D10" s="46">
        <v>537</v>
      </c>
    </row>
    <row r="11" spans="1:4" s="48" customFormat="1" ht="25.5" x14ac:dyDescent="0.2">
      <c r="A11" s="63">
        <v>2</v>
      </c>
      <c r="B11" s="129" t="s">
        <v>116</v>
      </c>
      <c r="C11" s="84" t="s">
        <v>223</v>
      </c>
      <c r="D11" s="130">
        <v>534.70000000000005</v>
      </c>
    </row>
    <row r="12" spans="1:4" s="48" customFormat="1" ht="12.6" customHeight="1" x14ac:dyDescent="0.2">
      <c r="A12" s="63">
        <v>3</v>
      </c>
      <c r="B12" s="129"/>
      <c r="C12" s="19" t="s">
        <v>109</v>
      </c>
      <c r="D12" s="33">
        <v>534.70000000000005</v>
      </c>
    </row>
    <row r="13" spans="1:4" s="48" customFormat="1" ht="12.6" customHeight="1" x14ac:dyDescent="0.2">
      <c r="A13" s="63">
        <v>4</v>
      </c>
      <c r="B13" s="129" t="s">
        <v>117</v>
      </c>
      <c r="C13" s="84" t="s">
        <v>118</v>
      </c>
      <c r="D13" s="130">
        <v>2.2999999999999998</v>
      </c>
    </row>
    <row r="14" spans="1:4" s="48" customFormat="1" ht="12.6" customHeight="1" x14ac:dyDescent="0.2">
      <c r="A14" s="63">
        <v>5</v>
      </c>
      <c r="B14" s="56"/>
      <c r="C14" s="113" t="s">
        <v>3</v>
      </c>
      <c r="D14" s="33">
        <v>2.2999999999999998</v>
      </c>
    </row>
    <row r="15" spans="1:4" s="48" customFormat="1" ht="12.6" customHeight="1" x14ac:dyDescent="0.2">
      <c r="A15" s="271">
        <v>6</v>
      </c>
      <c r="B15" s="273" t="s">
        <v>21</v>
      </c>
      <c r="C15" s="294" t="s">
        <v>22</v>
      </c>
      <c r="D15" s="45">
        <v>4054.8</v>
      </c>
    </row>
    <row r="16" spans="1:4" x14ac:dyDescent="0.2">
      <c r="A16" s="272"/>
      <c r="B16" s="274"/>
      <c r="C16" s="295"/>
      <c r="D16" s="46">
        <v>4200.8</v>
      </c>
    </row>
    <row r="17" spans="1:4" x14ac:dyDescent="0.2">
      <c r="A17" s="271">
        <v>7</v>
      </c>
      <c r="B17" s="275" t="s">
        <v>119</v>
      </c>
      <c r="C17" s="326" t="s">
        <v>120</v>
      </c>
      <c r="D17" s="208">
        <v>1410</v>
      </c>
    </row>
    <row r="18" spans="1:4" ht="13.5" x14ac:dyDescent="0.2">
      <c r="A18" s="272"/>
      <c r="B18" s="276"/>
      <c r="C18" s="327"/>
      <c r="D18" s="131">
        <v>1595</v>
      </c>
    </row>
    <row r="19" spans="1:4" x14ac:dyDescent="0.2">
      <c r="A19" s="271">
        <v>8</v>
      </c>
      <c r="B19" s="275"/>
      <c r="C19" s="238" t="s">
        <v>1</v>
      </c>
      <c r="D19" s="40">
        <v>430</v>
      </c>
    </row>
    <row r="20" spans="1:4" ht="12.6" customHeight="1" x14ac:dyDescent="0.2">
      <c r="A20" s="272"/>
      <c r="B20" s="276"/>
      <c r="C20" s="239"/>
      <c r="D20" s="62">
        <v>500</v>
      </c>
    </row>
    <row r="21" spans="1:4" ht="12.6" customHeight="1" x14ac:dyDescent="0.2">
      <c r="A21" s="271">
        <v>9</v>
      </c>
      <c r="B21" s="275"/>
      <c r="C21" s="292" t="s">
        <v>2</v>
      </c>
      <c r="D21" s="40">
        <v>178</v>
      </c>
    </row>
    <row r="22" spans="1:4" ht="12.6" customHeight="1" x14ac:dyDescent="0.2">
      <c r="A22" s="272"/>
      <c r="B22" s="276"/>
      <c r="C22" s="293"/>
      <c r="D22" s="62">
        <f>178+23.3</f>
        <v>201.3</v>
      </c>
    </row>
    <row r="23" spans="1:4" ht="12.6" customHeight="1" x14ac:dyDescent="0.2">
      <c r="A23" s="271">
        <v>10</v>
      </c>
      <c r="B23" s="275"/>
      <c r="C23" s="292" t="s">
        <v>15</v>
      </c>
      <c r="D23" s="40">
        <v>120</v>
      </c>
    </row>
    <row r="24" spans="1:4" ht="12.6" customHeight="1" x14ac:dyDescent="0.2">
      <c r="A24" s="272"/>
      <c r="B24" s="276"/>
      <c r="C24" s="293"/>
      <c r="D24" s="62">
        <f>120+18.6</f>
        <v>138.6</v>
      </c>
    </row>
    <row r="25" spans="1:4" ht="12.6" customHeight="1" x14ac:dyDescent="0.2">
      <c r="A25" s="271">
        <v>11</v>
      </c>
      <c r="B25" s="275"/>
      <c r="C25" s="292" t="s">
        <v>19</v>
      </c>
      <c r="D25" s="40">
        <v>142</v>
      </c>
    </row>
    <row r="26" spans="1:4" ht="12.6" customHeight="1" x14ac:dyDescent="0.2">
      <c r="A26" s="272"/>
      <c r="B26" s="276"/>
      <c r="C26" s="293"/>
      <c r="D26" s="62">
        <f>142+40</f>
        <v>182</v>
      </c>
    </row>
    <row r="27" spans="1:4" ht="12.6" customHeight="1" x14ac:dyDescent="0.2">
      <c r="A27" s="271">
        <v>12</v>
      </c>
      <c r="B27" s="275"/>
      <c r="C27" s="236" t="s">
        <v>3</v>
      </c>
      <c r="D27" s="40">
        <v>540</v>
      </c>
    </row>
    <row r="28" spans="1:4" ht="12.6" customHeight="1" x14ac:dyDescent="0.2">
      <c r="A28" s="272"/>
      <c r="B28" s="276"/>
      <c r="C28" s="237"/>
      <c r="D28" s="62">
        <f>540+33.1</f>
        <v>573.1</v>
      </c>
    </row>
    <row r="29" spans="1:4" ht="24.95" customHeight="1" x14ac:dyDescent="0.2">
      <c r="A29" s="63">
        <v>13</v>
      </c>
      <c r="B29" s="64" t="s">
        <v>121</v>
      </c>
      <c r="C29" s="84" t="s">
        <v>224</v>
      </c>
      <c r="D29" s="132">
        <v>912</v>
      </c>
    </row>
    <row r="30" spans="1:4" ht="12.6" customHeight="1" x14ac:dyDescent="0.2">
      <c r="A30" s="63">
        <v>14</v>
      </c>
      <c r="B30" s="64"/>
      <c r="C30" s="68" t="s">
        <v>78</v>
      </c>
      <c r="D30" s="65">
        <v>912</v>
      </c>
    </row>
    <row r="31" spans="1:4" ht="12.6" customHeight="1" x14ac:dyDescent="0.2">
      <c r="A31" s="271">
        <v>15</v>
      </c>
      <c r="B31" s="275" t="s">
        <v>122</v>
      </c>
      <c r="C31" s="326" t="s">
        <v>195</v>
      </c>
      <c r="D31" s="208">
        <v>144.9</v>
      </c>
    </row>
    <row r="32" spans="1:4" ht="13.5" x14ac:dyDescent="0.2">
      <c r="A32" s="272"/>
      <c r="B32" s="276"/>
      <c r="C32" s="327"/>
      <c r="D32" s="131">
        <v>114.9</v>
      </c>
    </row>
    <row r="33" spans="1:4" x14ac:dyDescent="0.2">
      <c r="A33" s="288">
        <v>16</v>
      </c>
      <c r="B33" s="275"/>
      <c r="C33" s="238" t="s">
        <v>78</v>
      </c>
      <c r="D33" s="40">
        <v>144.9</v>
      </c>
    </row>
    <row r="34" spans="1:4" x14ac:dyDescent="0.2">
      <c r="A34" s="289"/>
      <c r="B34" s="276"/>
      <c r="C34" s="239"/>
      <c r="D34" s="62">
        <v>114.9</v>
      </c>
    </row>
    <row r="35" spans="1:4" x14ac:dyDescent="0.2">
      <c r="A35" s="288">
        <v>17</v>
      </c>
      <c r="B35" s="275" t="s">
        <v>124</v>
      </c>
      <c r="C35" s="326" t="s">
        <v>123</v>
      </c>
      <c r="D35" s="208">
        <v>379.1</v>
      </c>
    </row>
    <row r="36" spans="1:4" ht="13.5" x14ac:dyDescent="0.2">
      <c r="A36" s="289"/>
      <c r="B36" s="276"/>
      <c r="C36" s="327"/>
      <c r="D36" s="131">
        <v>370.1</v>
      </c>
    </row>
    <row r="37" spans="1:4" x14ac:dyDescent="0.2">
      <c r="A37" s="288">
        <v>18</v>
      </c>
      <c r="B37" s="275"/>
      <c r="C37" s="238" t="s">
        <v>8</v>
      </c>
      <c r="D37" s="40">
        <v>206</v>
      </c>
    </row>
    <row r="38" spans="1:4" ht="12.6" customHeight="1" x14ac:dyDescent="0.2">
      <c r="A38" s="289"/>
      <c r="B38" s="276"/>
      <c r="C38" s="239"/>
      <c r="D38" s="62">
        <v>182</v>
      </c>
    </row>
    <row r="39" spans="1:4" ht="12.6" customHeight="1" x14ac:dyDescent="0.2">
      <c r="A39" s="288">
        <v>19</v>
      </c>
      <c r="B39" s="275"/>
      <c r="C39" s="238" t="s">
        <v>4</v>
      </c>
      <c r="D39" s="40">
        <v>34.799999999999997</v>
      </c>
    </row>
    <row r="40" spans="1:4" ht="12.6" customHeight="1" x14ac:dyDescent="0.2">
      <c r="A40" s="289"/>
      <c r="B40" s="276"/>
      <c r="C40" s="239"/>
      <c r="D40" s="62">
        <v>36.799999999999997</v>
      </c>
    </row>
    <row r="41" spans="1:4" ht="12.6" customHeight="1" x14ac:dyDescent="0.2">
      <c r="A41" s="133">
        <v>20</v>
      </c>
      <c r="B41" s="139"/>
      <c r="C41" s="68" t="s">
        <v>5</v>
      </c>
      <c r="D41" s="65">
        <v>9.6999999999999993</v>
      </c>
    </row>
    <row r="42" spans="1:4" ht="12.6" customHeight="1" x14ac:dyDescent="0.2">
      <c r="A42" s="288">
        <v>21</v>
      </c>
      <c r="B42" s="297"/>
      <c r="C42" s="238" t="s">
        <v>7</v>
      </c>
      <c r="D42" s="40">
        <v>18.3</v>
      </c>
    </row>
    <row r="43" spans="1:4" ht="12.6" customHeight="1" x14ac:dyDescent="0.2">
      <c r="A43" s="289"/>
      <c r="B43" s="297"/>
      <c r="C43" s="239"/>
      <c r="D43" s="62">
        <v>21.3</v>
      </c>
    </row>
    <row r="44" spans="1:4" ht="12.6" customHeight="1" x14ac:dyDescent="0.2">
      <c r="A44" s="133">
        <v>22</v>
      </c>
      <c r="B44" s="139"/>
      <c r="C44" s="68" t="s">
        <v>6</v>
      </c>
      <c r="D44" s="65">
        <v>18.5</v>
      </c>
    </row>
    <row r="45" spans="1:4" ht="12.6" customHeight="1" x14ac:dyDescent="0.2">
      <c r="A45" s="133">
        <v>23</v>
      </c>
      <c r="B45" s="139"/>
      <c r="C45" s="68" t="s">
        <v>9</v>
      </c>
      <c r="D45" s="65">
        <v>28.7</v>
      </c>
    </row>
    <row r="46" spans="1:4" ht="12.6" customHeight="1" x14ac:dyDescent="0.2">
      <c r="A46" s="288">
        <v>24</v>
      </c>
      <c r="B46" s="275"/>
      <c r="C46" s="238" t="s">
        <v>10</v>
      </c>
      <c r="D46" s="40">
        <v>7.3</v>
      </c>
    </row>
    <row r="47" spans="1:4" ht="12.6" customHeight="1" x14ac:dyDescent="0.2">
      <c r="A47" s="289"/>
      <c r="B47" s="277"/>
      <c r="C47" s="239"/>
      <c r="D47" s="62">
        <v>8.3000000000000007</v>
      </c>
    </row>
    <row r="48" spans="1:4" ht="12.6" customHeight="1" x14ac:dyDescent="0.2">
      <c r="A48" s="288">
        <v>25</v>
      </c>
      <c r="B48" s="297"/>
      <c r="C48" s="238" t="s">
        <v>12</v>
      </c>
      <c r="D48" s="40">
        <v>14.1</v>
      </c>
    </row>
    <row r="49" spans="1:4" ht="12.6" customHeight="1" x14ac:dyDescent="0.2">
      <c r="A49" s="289"/>
      <c r="B49" s="297"/>
      <c r="C49" s="239"/>
      <c r="D49" s="62">
        <v>15.100000000000001</v>
      </c>
    </row>
    <row r="50" spans="1:4" ht="12.6" customHeight="1" x14ac:dyDescent="0.2">
      <c r="A50" s="133">
        <v>26</v>
      </c>
      <c r="B50" s="139"/>
      <c r="C50" s="68" t="s">
        <v>11</v>
      </c>
      <c r="D50" s="65">
        <v>15.2</v>
      </c>
    </row>
    <row r="51" spans="1:4" ht="12.6" customHeight="1" x14ac:dyDescent="0.2">
      <c r="A51" s="133">
        <v>27</v>
      </c>
      <c r="B51" s="139"/>
      <c r="C51" s="68" t="s">
        <v>13</v>
      </c>
      <c r="D51" s="65">
        <v>8.5</v>
      </c>
    </row>
    <row r="52" spans="1:4" ht="12.6" customHeight="1" x14ac:dyDescent="0.2">
      <c r="A52" s="288">
        <v>28</v>
      </c>
      <c r="B52" s="297"/>
      <c r="C52" s="238" t="s">
        <v>14</v>
      </c>
      <c r="D52" s="40">
        <v>18</v>
      </c>
    </row>
    <row r="53" spans="1:4" ht="12.6" customHeight="1" x14ac:dyDescent="0.2">
      <c r="A53" s="289"/>
      <c r="B53" s="297"/>
      <c r="C53" s="239"/>
      <c r="D53" s="62">
        <v>26</v>
      </c>
    </row>
    <row r="54" spans="1:4" x14ac:dyDescent="0.2">
      <c r="A54" s="133">
        <v>29</v>
      </c>
      <c r="B54" s="138"/>
      <c r="C54" s="134" t="s">
        <v>225</v>
      </c>
      <c r="D54" s="132">
        <v>9.8000000000000007</v>
      </c>
    </row>
    <row r="55" spans="1:4" x14ac:dyDescent="0.2">
      <c r="A55" s="288">
        <v>30</v>
      </c>
      <c r="B55" s="275"/>
      <c r="C55" s="238" t="s">
        <v>3</v>
      </c>
      <c r="D55" s="40">
        <v>8.3000000000000007</v>
      </c>
    </row>
    <row r="56" spans="1:4" ht="12.6" customHeight="1" x14ac:dyDescent="0.2">
      <c r="A56" s="289"/>
      <c r="B56" s="276"/>
      <c r="C56" s="239"/>
      <c r="D56" s="62">
        <v>7.3000000000000007</v>
      </c>
    </row>
    <row r="57" spans="1:4" ht="12.6" customHeight="1" x14ac:dyDescent="0.2">
      <c r="A57" s="288">
        <v>31</v>
      </c>
      <c r="B57" s="275"/>
      <c r="C57" s="238" t="s">
        <v>8</v>
      </c>
      <c r="D57" s="40">
        <v>1.5</v>
      </c>
    </row>
    <row r="58" spans="1:4" ht="12.6" customHeight="1" x14ac:dyDescent="0.2">
      <c r="A58" s="289"/>
      <c r="B58" s="276"/>
      <c r="C58" s="239"/>
      <c r="D58" s="62">
        <v>2.5</v>
      </c>
    </row>
    <row r="59" spans="1:4" ht="29.25" customHeight="1" x14ac:dyDescent="0.2">
      <c r="A59" s="63">
        <v>32</v>
      </c>
      <c r="B59" s="64" t="s">
        <v>126</v>
      </c>
      <c r="C59" s="135" t="s">
        <v>125</v>
      </c>
      <c r="D59" s="132">
        <v>996.3</v>
      </c>
    </row>
    <row r="60" spans="1:4" ht="12.6" customHeight="1" x14ac:dyDescent="0.2">
      <c r="A60" s="63">
        <v>33</v>
      </c>
      <c r="B60" s="64"/>
      <c r="C60" s="113" t="s">
        <v>3</v>
      </c>
      <c r="D60" s="65">
        <v>996.3</v>
      </c>
    </row>
    <row r="61" spans="1:4" x14ac:dyDescent="0.2">
      <c r="A61" s="63">
        <v>34</v>
      </c>
      <c r="B61" s="64" t="s">
        <v>194</v>
      </c>
      <c r="C61" s="135" t="s">
        <v>127</v>
      </c>
      <c r="D61" s="132">
        <v>7.7</v>
      </c>
    </row>
    <row r="62" spans="1:4" ht="12.6" customHeight="1" x14ac:dyDescent="0.2">
      <c r="A62" s="63">
        <v>35</v>
      </c>
      <c r="B62" s="64"/>
      <c r="C62" s="113" t="s">
        <v>3</v>
      </c>
      <c r="D62" s="65">
        <v>7.7</v>
      </c>
    </row>
    <row r="63" spans="1:4" ht="12.6" customHeight="1" x14ac:dyDescent="0.2">
      <c r="A63" s="63">
        <v>36</v>
      </c>
      <c r="B63" s="64" t="s">
        <v>200</v>
      </c>
      <c r="C63" s="135" t="s">
        <v>226</v>
      </c>
      <c r="D63" s="132">
        <v>195.00000000000003</v>
      </c>
    </row>
    <row r="64" spans="1:4" ht="12.6" customHeight="1" x14ac:dyDescent="0.2">
      <c r="A64" s="271">
        <v>37</v>
      </c>
      <c r="B64" s="275"/>
      <c r="C64" s="236" t="s">
        <v>3</v>
      </c>
      <c r="D64" s="40">
        <v>56.5</v>
      </c>
    </row>
    <row r="65" spans="1:4" ht="12.6" customHeight="1" x14ac:dyDescent="0.2">
      <c r="A65" s="272"/>
      <c r="B65" s="276"/>
      <c r="C65" s="237"/>
      <c r="D65" s="62">
        <v>53.5</v>
      </c>
    </row>
    <row r="66" spans="1:4" ht="12.6" customHeight="1" x14ac:dyDescent="0.2">
      <c r="A66" s="63">
        <v>38</v>
      </c>
      <c r="B66" s="64"/>
      <c r="C66" s="36" t="s">
        <v>8</v>
      </c>
      <c r="D66" s="65">
        <v>50.1</v>
      </c>
    </row>
    <row r="67" spans="1:4" ht="12.6" customHeight="1" x14ac:dyDescent="0.2">
      <c r="A67" s="63">
        <v>39</v>
      </c>
      <c r="B67" s="64"/>
      <c r="C67" s="68" t="s">
        <v>4</v>
      </c>
      <c r="D67" s="65">
        <v>12.6</v>
      </c>
    </row>
    <row r="68" spans="1:4" ht="12.6" customHeight="1" x14ac:dyDescent="0.2">
      <c r="A68" s="271">
        <v>40</v>
      </c>
      <c r="B68" s="275"/>
      <c r="C68" s="238" t="s">
        <v>5</v>
      </c>
      <c r="D68" s="40">
        <v>8.4</v>
      </c>
    </row>
    <row r="69" spans="1:4" ht="12.6" customHeight="1" x14ac:dyDescent="0.2">
      <c r="A69" s="272"/>
      <c r="B69" s="276"/>
      <c r="C69" s="239"/>
      <c r="D69" s="62">
        <v>9.4</v>
      </c>
    </row>
    <row r="70" spans="1:4" ht="12.6" customHeight="1" x14ac:dyDescent="0.2">
      <c r="A70" s="63">
        <v>41</v>
      </c>
      <c r="B70" s="64"/>
      <c r="C70" s="68" t="s">
        <v>7</v>
      </c>
      <c r="D70" s="65">
        <v>12.6</v>
      </c>
    </row>
    <row r="71" spans="1:4" ht="12.6" customHeight="1" x14ac:dyDescent="0.2">
      <c r="A71" s="271">
        <v>42</v>
      </c>
      <c r="B71" s="275"/>
      <c r="C71" s="238" t="s">
        <v>6</v>
      </c>
      <c r="D71" s="40">
        <v>8.4</v>
      </c>
    </row>
    <row r="72" spans="1:4" ht="12.6" customHeight="1" x14ac:dyDescent="0.2">
      <c r="A72" s="272"/>
      <c r="B72" s="276"/>
      <c r="C72" s="239"/>
      <c r="D72" s="62">
        <v>9.4</v>
      </c>
    </row>
    <row r="73" spans="1:4" ht="12.6" customHeight="1" x14ac:dyDescent="0.2">
      <c r="A73" s="271">
        <v>43</v>
      </c>
      <c r="B73" s="275"/>
      <c r="C73" s="238" t="s">
        <v>9</v>
      </c>
      <c r="D73" s="40">
        <v>12.6</v>
      </c>
    </row>
    <row r="74" spans="1:4" ht="12.6" customHeight="1" x14ac:dyDescent="0.2">
      <c r="A74" s="272"/>
      <c r="B74" s="276"/>
      <c r="C74" s="239"/>
      <c r="D74" s="62">
        <v>13.6</v>
      </c>
    </row>
    <row r="75" spans="1:4" ht="12.6" customHeight="1" x14ac:dyDescent="0.2">
      <c r="A75" s="63">
        <v>44</v>
      </c>
      <c r="B75" s="64"/>
      <c r="C75" s="68" t="s">
        <v>10</v>
      </c>
      <c r="D75" s="65">
        <v>4.3</v>
      </c>
    </row>
    <row r="76" spans="1:4" ht="12.6" customHeight="1" x14ac:dyDescent="0.2">
      <c r="A76" s="63">
        <v>45</v>
      </c>
      <c r="B76" s="64"/>
      <c r="C76" s="36" t="s">
        <v>12</v>
      </c>
      <c r="D76" s="65">
        <v>4.3</v>
      </c>
    </row>
    <row r="77" spans="1:4" ht="12.6" customHeight="1" x14ac:dyDescent="0.2">
      <c r="A77" s="63">
        <v>46</v>
      </c>
      <c r="B77" s="64"/>
      <c r="C77" s="36" t="s">
        <v>11</v>
      </c>
      <c r="D77" s="65">
        <v>8.4</v>
      </c>
    </row>
    <row r="78" spans="1:4" ht="12.6" customHeight="1" x14ac:dyDescent="0.2">
      <c r="A78" s="63">
        <v>47</v>
      </c>
      <c r="B78" s="64"/>
      <c r="C78" s="36" t="s">
        <v>13</v>
      </c>
      <c r="D78" s="65">
        <v>8.4</v>
      </c>
    </row>
    <row r="79" spans="1:4" ht="12.6" customHeight="1" x14ac:dyDescent="0.2">
      <c r="A79" s="63">
        <v>48</v>
      </c>
      <c r="B79" s="64"/>
      <c r="C79" s="36" t="s">
        <v>14</v>
      </c>
      <c r="D79" s="65">
        <v>8.4</v>
      </c>
    </row>
    <row r="80" spans="1:4" x14ac:dyDescent="0.2">
      <c r="A80" s="63">
        <v>49</v>
      </c>
      <c r="B80" s="58" t="s">
        <v>26</v>
      </c>
      <c r="C80" s="80" t="s">
        <v>27</v>
      </c>
      <c r="D80" s="46">
        <v>615.9</v>
      </c>
    </row>
    <row r="81" spans="1:4" ht="12.6" customHeight="1" x14ac:dyDescent="0.2">
      <c r="A81" s="63">
        <v>50</v>
      </c>
      <c r="B81" s="64" t="s">
        <v>128</v>
      </c>
      <c r="C81" s="135" t="s">
        <v>129</v>
      </c>
      <c r="D81" s="132">
        <v>255.89999999999998</v>
      </c>
    </row>
    <row r="82" spans="1:4" ht="12.6" customHeight="1" x14ac:dyDescent="0.2">
      <c r="A82" s="271">
        <v>51</v>
      </c>
      <c r="B82" s="275"/>
      <c r="C82" s="236" t="s">
        <v>3</v>
      </c>
      <c r="D82" s="40">
        <v>145.1</v>
      </c>
    </row>
    <row r="83" spans="1:4" ht="12.6" customHeight="1" x14ac:dyDescent="0.2">
      <c r="A83" s="272"/>
      <c r="B83" s="276"/>
      <c r="C83" s="237"/>
      <c r="D83" s="62">
        <v>149.9</v>
      </c>
    </row>
    <row r="84" spans="1:4" ht="12.6" customHeight="1" x14ac:dyDescent="0.2">
      <c r="A84" s="271">
        <v>52</v>
      </c>
      <c r="B84" s="275"/>
      <c r="C84" s="238" t="s">
        <v>4</v>
      </c>
      <c r="D84" s="40">
        <v>13.5</v>
      </c>
    </row>
    <row r="85" spans="1:4" ht="12.6" customHeight="1" x14ac:dyDescent="0.2">
      <c r="A85" s="272"/>
      <c r="B85" s="276"/>
      <c r="C85" s="239"/>
      <c r="D85" s="62">
        <v>14.7</v>
      </c>
    </row>
    <row r="86" spans="1:4" ht="12.6" customHeight="1" x14ac:dyDescent="0.2">
      <c r="A86" s="63">
        <v>53</v>
      </c>
      <c r="B86" s="64"/>
      <c r="C86" s="68" t="s">
        <v>5</v>
      </c>
      <c r="D86" s="65">
        <v>10.199999999999999</v>
      </c>
    </row>
    <row r="87" spans="1:4" ht="12.6" customHeight="1" x14ac:dyDescent="0.2">
      <c r="A87" s="63">
        <v>54</v>
      </c>
      <c r="B87" s="64"/>
      <c r="C87" s="68" t="s">
        <v>7</v>
      </c>
      <c r="D87" s="65">
        <v>5.9</v>
      </c>
    </row>
    <row r="88" spans="1:4" ht="12.6" customHeight="1" x14ac:dyDescent="0.2">
      <c r="A88" s="271">
        <v>55</v>
      </c>
      <c r="B88" s="275"/>
      <c r="C88" s="238" t="s">
        <v>6</v>
      </c>
      <c r="D88" s="40">
        <v>15.4</v>
      </c>
    </row>
    <row r="89" spans="1:4" ht="12.6" customHeight="1" x14ac:dyDescent="0.2">
      <c r="A89" s="272"/>
      <c r="B89" s="276"/>
      <c r="C89" s="239"/>
      <c r="D89" s="62">
        <v>9</v>
      </c>
    </row>
    <row r="90" spans="1:4" ht="12.6" customHeight="1" x14ac:dyDescent="0.2">
      <c r="A90" s="63">
        <v>56</v>
      </c>
      <c r="B90" s="64"/>
      <c r="C90" s="68" t="s">
        <v>9</v>
      </c>
      <c r="D90" s="65">
        <v>14.6</v>
      </c>
    </row>
    <row r="91" spans="1:4" ht="12.6" customHeight="1" x14ac:dyDescent="0.2">
      <c r="A91" s="271">
        <v>57</v>
      </c>
      <c r="B91" s="275"/>
      <c r="C91" s="238" t="s">
        <v>10</v>
      </c>
      <c r="D91" s="40">
        <v>10.8</v>
      </c>
    </row>
    <row r="92" spans="1:4" ht="12.6" customHeight="1" x14ac:dyDescent="0.2">
      <c r="A92" s="272"/>
      <c r="B92" s="276"/>
      <c r="C92" s="239"/>
      <c r="D92" s="62">
        <v>11</v>
      </c>
    </row>
    <row r="93" spans="1:4" ht="12.6" customHeight="1" x14ac:dyDescent="0.2">
      <c r="A93" s="271">
        <v>58</v>
      </c>
      <c r="B93" s="275"/>
      <c r="C93" s="238" t="s">
        <v>12</v>
      </c>
      <c r="D93" s="40">
        <v>9.4</v>
      </c>
    </row>
    <row r="94" spans="1:4" ht="12.6" customHeight="1" x14ac:dyDescent="0.2">
      <c r="A94" s="272"/>
      <c r="B94" s="276"/>
      <c r="C94" s="239"/>
      <c r="D94" s="62">
        <v>9.6</v>
      </c>
    </row>
    <row r="95" spans="1:4" ht="12.6" customHeight="1" x14ac:dyDescent="0.2">
      <c r="A95" s="63">
        <v>59</v>
      </c>
      <c r="B95" s="64"/>
      <c r="C95" s="36" t="s">
        <v>11</v>
      </c>
      <c r="D95" s="65">
        <v>13.5</v>
      </c>
    </row>
    <row r="96" spans="1:4" ht="12.6" customHeight="1" x14ac:dyDescent="0.2">
      <c r="A96" s="63">
        <v>60</v>
      </c>
      <c r="B96" s="64"/>
      <c r="C96" s="36" t="s">
        <v>13</v>
      </c>
      <c r="D96" s="65">
        <v>10.8</v>
      </c>
    </row>
    <row r="97" spans="1:4" ht="12.6" customHeight="1" x14ac:dyDescent="0.2">
      <c r="A97" s="63">
        <v>61</v>
      </c>
      <c r="B97" s="64"/>
      <c r="C97" s="36" t="s">
        <v>14</v>
      </c>
      <c r="D97" s="65">
        <v>6.7</v>
      </c>
    </row>
    <row r="98" spans="1:4" ht="51" x14ac:dyDescent="0.2">
      <c r="A98" s="271">
        <v>62</v>
      </c>
      <c r="B98" s="275" t="s">
        <v>130</v>
      </c>
      <c r="C98" s="84" t="s">
        <v>840</v>
      </c>
      <c r="D98" s="132">
        <v>360</v>
      </c>
    </row>
    <row r="99" spans="1:4" ht="12.6" customHeight="1" x14ac:dyDescent="0.2">
      <c r="A99" s="272"/>
      <c r="B99" s="276"/>
      <c r="C99" s="84" t="s">
        <v>131</v>
      </c>
      <c r="D99" s="132">
        <v>9</v>
      </c>
    </row>
    <row r="100" spans="1:4" ht="12.6" customHeight="1" x14ac:dyDescent="0.2">
      <c r="A100" s="63">
        <v>63</v>
      </c>
      <c r="B100" s="64"/>
      <c r="C100" s="113" t="s">
        <v>3</v>
      </c>
      <c r="D100" s="65">
        <v>360</v>
      </c>
    </row>
    <row r="101" spans="1:4" ht="12.6" customHeight="1" x14ac:dyDescent="0.2">
      <c r="A101" s="271">
        <v>64</v>
      </c>
      <c r="B101" s="273" t="s">
        <v>23</v>
      </c>
      <c r="C101" s="294" t="s">
        <v>24</v>
      </c>
      <c r="D101" s="45">
        <v>1764.8</v>
      </c>
    </row>
    <row r="102" spans="1:4" x14ac:dyDescent="0.2">
      <c r="A102" s="272"/>
      <c r="B102" s="274"/>
      <c r="C102" s="295"/>
      <c r="D102" s="46">
        <v>1768.4999999999998</v>
      </c>
    </row>
    <row r="103" spans="1:4" ht="12.6" customHeight="1" x14ac:dyDescent="0.2">
      <c r="A103" s="63">
        <v>65</v>
      </c>
      <c r="B103" s="64" t="s">
        <v>28</v>
      </c>
      <c r="C103" s="135" t="s">
        <v>132</v>
      </c>
      <c r="D103" s="132">
        <v>1445</v>
      </c>
    </row>
    <row r="104" spans="1:4" ht="12.6" customHeight="1" x14ac:dyDescent="0.2">
      <c r="A104" s="63">
        <v>66</v>
      </c>
      <c r="B104" s="59"/>
      <c r="C104" s="36" t="s">
        <v>25</v>
      </c>
      <c r="D104" s="65">
        <v>1445</v>
      </c>
    </row>
    <row r="105" spans="1:4" ht="12.6" customHeight="1" x14ac:dyDescent="0.2">
      <c r="A105" s="63">
        <v>67</v>
      </c>
      <c r="B105" s="64" t="s">
        <v>29</v>
      </c>
      <c r="C105" s="84" t="s">
        <v>133</v>
      </c>
      <c r="D105" s="132">
        <v>0.8</v>
      </c>
    </row>
    <row r="106" spans="1:4" ht="12.6" customHeight="1" x14ac:dyDescent="0.2">
      <c r="A106" s="63">
        <v>68</v>
      </c>
      <c r="B106" s="64"/>
      <c r="C106" s="113" t="s">
        <v>3</v>
      </c>
      <c r="D106" s="65">
        <v>0.8</v>
      </c>
    </row>
    <row r="107" spans="1:4" ht="12.6" customHeight="1" x14ac:dyDescent="0.2">
      <c r="A107" s="63">
        <v>69</v>
      </c>
      <c r="B107" s="129" t="s">
        <v>30</v>
      </c>
      <c r="C107" s="84" t="s">
        <v>134</v>
      </c>
      <c r="D107" s="130">
        <v>47.9</v>
      </c>
    </row>
    <row r="108" spans="1:4" ht="12.6" customHeight="1" x14ac:dyDescent="0.2">
      <c r="A108" s="63">
        <v>70</v>
      </c>
      <c r="B108" s="64"/>
      <c r="C108" s="113" t="s">
        <v>3</v>
      </c>
      <c r="D108" s="65">
        <v>47.9</v>
      </c>
    </row>
    <row r="109" spans="1:4" ht="12.6" customHeight="1" x14ac:dyDescent="0.2">
      <c r="A109" s="63">
        <v>71</v>
      </c>
      <c r="B109" s="64" t="s">
        <v>31</v>
      </c>
      <c r="C109" s="84" t="s">
        <v>135</v>
      </c>
      <c r="D109" s="130">
        <v>35.299999999999997</v>
      </c>
    </row>
    <row r="110" spans="1:4" ht="12.6" customHeight="1" x14ac:dyDescent="0.2">
      <c r="A110" s="63">
        <v>72</v>
      </c>
      <c r="B110" s="64"/>
      <c r="C110" s="113" t="s">
        <v>3</v>
      </c>
      <c r="D110" s="65">
        <v>35.299999999999997</v>
      </c>
    </row>
    <row r="111" spans="1:4" ht="12.6" customHeight="1" x14ac:dyDescent="0.2">
      <c r="A111" s="63">
        <v>73</v>
      </c>
      <c r="B111" s="64" t="s">
        <v>93</v>
      </c>
      <c r="C111" s="84" t="s">
        <v>136</v>
      </c>
      <c r="D111" s="130">
        <v>46.8</v>
      </c>
    </row>
    <row r="112" spans="1:4" ht="12.6" customHeight="1" x14ac:dyDescent="0.2">
      <c r="A112" s="63">
        <v>74</v>
      </c>
      <c r="B112" s="64"/>
      <c r="C112" s="113" t="s">
        <v>3</v>
      </c>
      <c r="D112" s="33">
        <v>46.8</v>
      </c>
    </row>
    <row r="113" spans="1:4" ht="12.6" customHeight="1" x14ac:dyDescent="0.2">
      <c r="A113" s="63">
        <v>75</v>
      </c>
      <c r="B113" s="64" t="s">
        <v>137</v>
      </c>
      <c r="C113" s="135" t="s">
        <v>138</v>
      </c>
      <c r="D113" s="130">
        <v>9</v>
      </c>
    </row>
    <row r="114" spans="1:4" ht="12.6" customHeight="1" x14ac:dyDescent="0.2">
      <c r="A114" s="63">
        <v>76</v>
      </c>
      <c r="B114" s="64"/>
      <c r="C114" s="113" t="s">
        <v>3</v>
      </c>
      <c r="D114" s="65">
        <v>9</v>
      </c>
    </row>
    <row r="115" spans="1:4" ht="12.6" customHeight="1" x14ac:dyDescent="0.2">
      <c r="A115" s="63">
        <v>77</v>
      </c>
      <c r="B115" s="64" t="s">
        <v>139</v>
      </c>
      <c r="C115" s="84" t="s">
        <v>140</v>
      </c>
      <c r="D115" s="132">
        <v>34.299999999999997</v>
      </c>
    </row>
    <row r="116" spans="1:4" ht="12.6" customHeight="1" x14ac:dyDescent="0.2">
      <c r="A116" s="63">
        <v>78</v>
      </c>
      <c r="B116" s="64"/>
      <c r="C116" s="113" t="s">
        <v>3</v>
      </c>
      <c r="D116" s="65">
        <v>34.299999999999997</v>
      </c>
    </row>
    <row r="117" spans="1:4" ht="12.6" customHeight="1" x14ac:dyDescent="0.2">
      <c r="A117" s="271">
        <v>79</v>
      </c>
      <c r="B117" s="275" t="s">
        <v>193</v>
      </c>
      <c r="C117" s="326" t="s">
        <v>227</v>
      </c>
      <c r="D117" s="208">
        <v>19.5</v>
      </c>
    </row>
    <row r="118" spans="1:4" ht="12.6" customHeight="1" x14ac:dyDescent="0.2">
      <c r="A118" s="272"/>
      <c r="B118" s="276"/>
      <c r="C118" s="327"/>
      <c r="D118" s="131">
        <v>23.2</v>
      </c>
    </row>
    <row r="119" spans="1:4" ht="12.6" customHeight="1" x14ac:dyDescent="0.2">
      <c r="A119" s="271">
        <v>80</v>
      </c>
      <c r="B119" s="275"/>
      <c r="C119" s="236" t="s">
        <v>3</v>
      </c>
      <c r="D119" s="40">
        <v>19.5</v>
      </c>
    </row>
    <row r="120" spans="1:4" ht="12.6" customHeight="1" x14ac:dyDescent="0.2">
      <c r="A120" s="272"/>
      <c r="B120" s="276"/>
      <c r="C120" s="237"/>
      <c r="D120" s="62">
        <v>23.2</v>
      </c>
    </row>
    <row r="121" spans="1:4" ht="12.6" customHeight="1" x14ac:dyDescent="0.2">
      <c r="A121" s="63">
        <v>81</v>
      </c>
      <c r="B121" s="64" t="s">
        <v>141</v>
      </c>
      <c r="C121" s="84" t="s">
        <v>228</v>
      </c>
      <c r="D121" s="132">
        <v>12.7</v>
      </c>
    </row>
    <row r="122" spans="1:4" ht="12.6" customHeight="1" x14ac:dyDescent="0.2">
      <c r="A122" s="63">
        <v>82</v>
      </c>
      <c r="B122" s="64"/>
      <c r="C122" s="113" t="s">
        <v>3</v>
      </c>
      <c r="D122" s="65">
        <v>12.7</v>
      </c>
    </row>
    <row r="123" spans="1:4" ht="12.6" customHeight="1" x14ac:dyDescent="0.2">
      <c r="A123" s="63">
        <v>83</v>
      </c>
      <c r="B123" s="64" t="s">
        <v>142</v>
      </c>
      <c r="C123" s="135" t="s">
        <v>199</v>
      </c>
      <c r="D123" s="132">
        <v>1.3</v>
      </c>
    </row>
    <row r="124" spans="1:4" ht="12.6" customHeight="1" x14ac:dyDescent="0.2">
      <c r="A124" s="63">
        <v>84</v>
      </c>
      <c r="B124" s="64"/>
      <c r="C124" s="113" t="s">
        <v>3</v>
      </c>
      <c r="D124" s="65">
        <v>1.3</v>
      </c>
    </row>
    <row r="125" spans="1:4" ht="12.6" customHeight="1" x14ac:dyDescent="0.2">
      <c r="A125" s="63">
        <v>85</v>
      </c>
      <c r="B125" s="64" t="s">
        <v>143</v>
      </c>
      <c r="C125" s="135" t="s">
        <v>145</v>
      </c>
      <c r="D125" s="132">
        <v>5</v>
      </c>
    </row>
    <row r="126" spans="1:4" ht="12.6" customHeight="1" x14ac:dyDescent="0.2">
      <c r="A126" s="63">
        <v>86</v>
      </c>
      <c r="B126" s="67"/>
      <c r="C126" s="36" t="s">
        <v>8</v>
      </c>
      <c r="D126" s="65">
        <v>5</v>
      </c>
    </row>
    <row r="127" spans="1:4" ht="38.25" x14ac:dyDescent="0.2">
      <c r="A127" s="63">
        <v>87</v>
      </c>
      <c r="B127" s="64" t="s">
        <v>144</v>
      </c>
      <c r="C127" s="81" t="s">
        <v>160</v>
      </c>
      <c r="D127" s="65">
        <v>22.8</v>
      </c>
    </row>
    <row r="128" spans="1:4" ht="12.6" customHeight="1" x14ac:dyDescent="0.2">
      <c r="A128" s="63">
        <v>88</v>
      </c>
      <c r="B128" s="64"/>
      <c r="C128" s="136" t="s">
        <v>3</v>
      </c>
      <c r="D128" s="65">
        <v>22.8</v>
      </c>
    </row>
    <row r="129" spans="1:4" ht="12.6" customHeight="1" x14ac:dyDescent="0.2">
      <c r="A129" s="63">
        <v>89</v>
      </c>
      <c r="B129" s="64" t="s">
        <v>205</v>
      </c>
      <c r="C129" s="81" t="s">
        <v>229</v>
      </c>
      <c r="D129" s="65">
        <v>18.600000000000001</v>
      </c>
    </row>
    <row r="130" spans="1:4" ht="12.6" customHeight="1" x14ac:dyDescent="0.2">
      <c r="A130" s="63">
        <v>90</v>
      </c>
      <c r="B130" s="64"/>
      <c r="C130" s="36" t="s">
        <v>3</v>
      </c>
      <c r="D130" s="65">
        <v>18.600000000000001</v>
      </c>
    </row>
    <row r="131" spans="1:4" ht="26.25" customHeight="1" x14ac:dyDescent="0.2">
      <c r="A131" s="63">
        <v>91</v>
      </c>
      <c r="B131" s="64" t="s">
        <v>230</v>
      </c>
      <c r="C131" s="81" t="s">
        <v>231</v>
      </c>
      <c r="D131" s="65">
        <v>65.8</v>
      </c>
    </row>
    <row r="132" spans="1:4" ht="12.6" customHeight="1" x14ac:dyDescent="0.2">
      <c r="A132" s="63">
        <v>92</v>
      </c>
      <c r="B132" s="64"/>
      <c r="C132" s="36" t="s">
        <v>3</v>
      </c>
      <c r="D132" s="65">
        <v>65.8</v>
      </c>
    </row>
    <row r="133" spans="1:4" ht="12.6" customHeight="1" x14ac:dyDescent="0.2">
      <c r="A133" s="271">
        <v>93</v>
      </c>
      <c r="B133" s="275"/>
      <c r="C133" s="324" t="s">
        <v>20</v>
      </c>
      <c r="D133" s="45">
        <v>6972.5</v>
      </c>
    </row>
    <row r="134" spans="1:4" ht="12.6" customHeight="1" x14ac:dyDescent="0.2">
      <c r="A134" s="272"/>
      <c r="B134" s="276"/>
      <c r="C134" s="325"/>
      <c r="D134" s="46">
        <v>7122.2</v>
      </c>
    </row>
    <row r="135" spans="1:4" x14ac:dyDescent="0.2">
      <c r="C135" s="17" t="s">
        <v>146</v>
      </c>
      <c r="D135" s="109"/>
    </row>
    <row r="136" spans="1:4" x14ac:dyDescent="0.2">
      <c r="D136" s="103"/>
    </row>
    <row r="137" spans="1:4" x14ac:dyDescent="0.2">
      <c r="D137" s="109"/>
    </row>
    <row r="138" spans="1:4" x14ac:dyDescent="0.2">
      <c r="D138" s="109"/>
    </row>
    <row r="139" spans="1:4" x14ac:dyDescent="0.2">
      <c r="C139" s="137"/>
      <c r="D139" s="120"/>
    </row>
    <row r="140" spans="1:4" x14ac:dyDescent="0.2">
      <c r="C140" s="137"/>
    </row>
    <row r="141" spans="1:4" x14ac:dyDescent="0.2">
      <c r="C141" s="50"/>
    </row>
  </sheetData>
  <mergeCells count="98">
    <mergeCell ref="C1:D1"/>
    <mergeCell ref="C2:D2"/>
    <mergeCell ref="A5:D5"/>
    <mergeCell ref="A98:A99"/>
    <mergeCell ref="B98:B99"/>
    <mergeCell ref="C15:C16"/>
    <mergeCell ref="B15:B16"/>
    <mergeCell ref="A15:A16"/>
    <mergeCell ref="C17:C18"/>
    <mergeCell ref="B17:B18"/>
    <mergeCell ref="C19:C20"/>
    <mergeCell ref="A17:A18"/>
    <mergeCell ref="A19:A20"/>
    <mergeCell ref="B19:B20"/>
    <mergeCell ref="C31:C32"/>
    <mergeCell ref="B31:B32"/>
    <mergeCell ref="A31:A32"/>
    <mergeCell ref="C33:C34"/>
    <mergeCell ref="B33:B34"/>
    <mergeCell ref="A33:A34"/>
    <mergeCell ref="C35:C36"/>
    <mergeCell ref="B35:B36"/>
    <mergeCell ref="A35:A36"/>
    <mergeCell ref="A37:A38"/>
    <mergeCell ref="A39:A40"/>
    <mergeCell ref="A42:A43"/>
    <mergeCell ref="A46:A47"/>
    <mergeCell ref="A48:A49"/>
    <mergeCell ref="A52:A53"/>
    <mergeCell ref="A55:A56"/>
    <mergeCell ref="A57:A58"/>
    <mergeCell ref="C37:C38"/>
    <mergeCell ref="C39:C40"/>
    <mergeCell ref="C42:C43"/>
    <mergeCell ref="C46:C47"/>
    <mergeCell ref="C48:C49"/>
    <mergeCell ref="C52:C53"/>
    <mergeCell ref="C55:C56"/>
    <mergeCell ref="C57:C58"/>
    <mergeCell ref="B37:B38"/>
    <mergeCell ref="B39:B40"/>
    <mergeCell ref="B55:B56"/>
    <mergeCell ref="B42:B43"/>
    <mergeCell ref="B46:B47"/>
    <mergeCell ref="B48:B49"/>
    <mergeCell ref="B52:B53"/>
    <mergeCell ref="B57:B58"/>
    <mergeCell ref="C64:C65"/>
    <mergeCell ref="C68:C69"/>
    <mergeCell ref="C71:C72"/>
    <mergeCell ref="C73:C74"/>
    <mergeCell ref="B64:B65"/>
    <mergeCell ref="B68:B69"/>
    <mergeCell ref="B71:B72"/>
    <mergeCell ref="B73:B74"/>
    <mergeCell ref="A64:A65"/>
    <mergeCell ref="A68:A69"/>
    <mergeCell ref="A71:A72"/>
    <mergeCell ref="A73:A74"/>
    <mergeCell ref="B82:B83"/>
    <mergeCell ref="C91:C92"/>
    <mergeCell ref="C93:C94"/>
    <mergeCell ref="B91:B92"/>
    <mergeCell ref="B93:B94"/>
    <mergeCell ref="A82:A83"/>
    <mergeCell ref="A84:A85"/>
    <mergeCell ref="A88:A89"/>
    <mergeCell ref="A91:A92"/>
    <mergeCell ref="A93:A94"/>
    <mergeCell ref="B84:B85"/>
    <mergeCell ref="B88:B89"/>
    <mergeCell ref="C82:C83"/>
    <mergeCell ref="C84:C85"/>
    <mergeCell ref="C88:C89"/>
    <mergeCell ref="A133:A134"/>
    <mergeCell ref="B133:B134"/>
    <mergeCell ref="C133:C134"/>
    <mergeCell ref="C101:C102"/>
    <mergeCell ref="B101:B102"/>
    <mergeCell ref="A101:A102"/>
    <mergeCell ref="C117:C118"/>
    <mergeCell ref="C119:C120"/>
    <mergeCell ref="B117:B118"/>
    <mergeCell ref="B119:B120"/>
    <mergeCell ref="A117:A118"/>
    <mergeCell ref="A119:A120"/>
    <mergeCell ref="C21:C22"/>
    <mergeCell ref="C23:C24"/>
    <mergeCell ref="C25:C26"/>
    <mergeCell ref="C27:C28"/>
    <mergeCell ref="A21:A22"/>
    <mergeCell ref="A23:A24"/>
    <mergeCell ref="A25:A26"/>
    <mergeCell ref="A27:A28"/>
    <mergeCell ref="B21:B22"/>
    <mergeCell ref="B23:B24"/>
    <mergeCell ref="B25:B26"/>
    <mergeCell ref="B27:B28"/>
  </mergeCells>
  <pageMargins left="0.70866141732283472" right="0" top="0.78740157480314965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1"/>
  <sheetViews>
    <sheetView zoomScaleNormal="100" workbookViewId="0">
      <selection activeCell="D3" sqref="D3"/>
    </sheetView>
  </sheetViews>
  <sheetFormatPr defaultColWidth="9.140625" defaultRowHeight="12.75" x14ac:dyDescent="0.2"/>
  <cols>
    <col min="1" max="1" width="5.85546875" style="17" customWidth="1"/>
    <col min="2" max="2" width="7.42578125" style="52" customWidth="1"/>
    <col min="3" max="3" width="70" style="140" customWidth="1"/>
    <col min="4" max="4" width="9.7109375" style="50" customWidth="1"/>
    <col min="5" max="16384" width="9.140625" style="2"/>
  </cols>
  <sheetData>
    <row r="1" spans="1:4" ht="15.75" x14ac:dyDescent="0.25">
      <c r="C1" s="286" t="s">
        <v>210</v>
      </c>
      <c r="D1" s="286"/>
    </row>
    <row r="2" spans="1:4" ht="15.75" x14ac:dyDescent="0.25">
      <c r="C2" s="256" t="s">
        <v>801</v>
      </c>
      <c r="D2" s="256"/>
    </row>
    <row r="3" spans="1:4" ht="15.75" x14ac:dyDescent="0.25">
      <c r="C3" s="3"/>
      <c r="D3" s="53" t="s">
        <v>188</v>
      </c>
    </row>
    <row r="4" spans="1:4" ht="15.75" x14ac:dyDescent="0.2">
      <c r="D4" s="53"/>
    </row>
    <row r="5" spans="1:4" ht="33" customHeight="1" x14ac:dyDescent="0.2">
      <c r="A5" s="328" t="s">
        <v>215</v>
      </c>
      <c r="B5" s="328"/>
      <c r="C5" s="328"/>
      <c r="D5" s="328"/>
    </row>
    <row r="6" spans="1:4" x14ac:dyDescent="0.2">
      <c r="A6" s="141"/>
      <c r="B6" s="141"/>
      <c r="C6" s="141"/>
      <c r="D6" s="141"/>
    </row>
    <row r="7" spans="1:4" x14ac:dyDescent="0.2">
      <c r="A7" s="142"/>
      <c r="B7" s="143"/>
      <c r="C7" s="144"/>
      <c r="D7" s="55" t="s">
        <v>71</v>
      </c>
    </row>
    <row r="8" spans="1:4" ht="43.5" customHeight="1" x14ac:dyDescent="0.2">
      <c r="A8" s="28" t="s">
        <v>68</v>
      </c>
      <c r="B8" s="56" t="s">
        <v>186</v>
      </c>
      <c r="C8" s="28" t="s">
        <v>16</v>
      </c>
      <c r="D8" s="28" t="s">
        <v>17</v>
      </c>
    </row>
    <row r="9" spans="1:4" x14ac:dyDescent="0.2">
      <c r="A9" s="57">
        <v>1</v>
      </c>
      <c r="B9" s="58" t="s">
        <v>18</v>
      </c>
      <c r="C9" s="28">
        <v>3</v>
      </c>
      <c r="D9" s="28">
        <v>4</v>
      </c>
    </row>
    <row r="10" spans="1:4" x14ac:dyDescent="0.2">
      <c r="A10" s="63">
        <v>1</v>
      </c>
      <c r="B10" s="58" t="s">
        <v>47</v>
      </c>
      <c r="C10" s="128" t="s">
        <v>48</v>
      </c>
      <c r="D10" s="61">
        <v>23050.600000000002</v>
      </c>
    </row>
    <row r="11" spans="1:4" x14ac:dyDescent="0.2">
      <c r="A11" s="63">
        <v>2</v>
      </c>
      <c r="B11" s="129" t="s">
        <v>158</v>
      </c>
      <c r="C11" s="145" t="s">
        <v>151</v>
      </c>
      <c r="D11" s="130">
        <v>22368.400000000001</v>
      </c>
    </row>
    <row r="12" spans="1:4" ht="12.6" customHeight="1" x14ac:dyDescent="0.2">
      <c r="A12" s="271">
        <v>3</v>
      </c>
      <c r="B12" s="331"/>
      <c r="C12" s="236" t="s">
        <v>88</v>
      </c>
      <c r="D12" s="40">
        <v>410.2</v>
      </c>
    </row>
    <row r="13" spans="1:4" ht="12.6" customHeight="1" x14ac:dyDescent="0.2">
      <c r="A13" s="272"/>
      <c r="B13" s="332"/>
      <c r="C13" s="237"/>
      <c r="D13" s="62">
        <v>417.2</v>
      </c>
    </row>
    <row r="14" spans="1:4" x14ac:dyDescent="0.2">
      <c r="A14" s="63">
        <v>4</v>
      </c>
      <c r="B14" s="64"/>
      <c r="C14" s="32" t="s">
        <v>79</v>
      </c>
      <c r="D14" s="65">
        <v>472.40000000000003</v>
      </c>
    </row>
    <row r="15" spans="1:4" s="48" customFormat="1" ht="12.75" customHeight="1" x14ac:dyDescent="0.2">
      <c r="A15" s="63">
        <v>5</v>
      </c>
      <c r="B15" s="64"/>
      <c r="C15" s="32" t="s">
        <v>80</v>
      </c>
      <c r="D15" s="65">
        <v>462.8</v>
      </c>
    </row>
    <row r="16" spans="1:4" s="48" customFormat="1" ht="12.75" customHeight="1" x14ac:dyDescent="0.2">
      <c r="A16" s="271">
        <v>6</v>
      </c>
      <c r="B16" s="275"/>
      <c r="C16" s="236" t="s">
        <v>84</v>
      </c>
      <c r="D16" s="40">
        <v>493.8</v>
      </c>
    </row>
    <row r="17" spans="1:7" s="48" customFormat="1" x14ac:dyDescent="0.2">
      <c r="A17" s="272"/>
      <c r="B17" s="276"/>
      <c r="C17" s="237"/>
      <c r="D17" s="62">
        <v>500.8</v>
      </c>
      <c r="E17" s="146"/>
      <c r="F17" s="146"/>
      <c r="G17" s="146"/>
    </row>
    <row r="18" spans="1:7" s="48" customFormat="1" x14ac:dyDescent="0.2">
      <c r="A18" s="63">
        <v>7</v>
      </c>
      <c r="B18" s="64"/>
      <c r="C18" s="32" t="s">
        <v>81</v>
      </c>
      <c r="D18" s="65">
        <v>539.9</v>
      </c>
      <c r="E18" s="146"/>
      <c r="F18" s="146"/>
      <c r="G18" s="146"/>
    </row>
    <row r="19" spans="1:7" ht="12.6" customHeight="1" x14ac:dyDescent="0.2">
      <c r="A19" s="63">
        <v>8</v>
      </c>
      <c r="B19" s="64"/>
      <c r="C19" s="32" t="s">
        <v>82</v>
      </c>
      <c r="D19" s="65">
        <v>514.79999999999995</v>
      </c>
      <c r="E19" s="21"/>
      <c r="F19" s="21"/>
      <c r="G19" s="21"/>
    </row>
    <row r="20" spans="1:7" ht="12.6" customHeight="1" x14ac:dyDescent="0.2">
      <c r="A20" s="63">
        <v>9</v>
      </c>
      <c r="B20" s="64"/>
      <c r="C20" s="32" t="s">
        <v>83</v>
      </c>
      <c r="D20" s="65">
        <v>512.80000000000007</v>
      </c>
      <c r="E20" s="21"/>
      <c r="F20" s="21"/>
      <c r="G20" s="21"/>
    </row>
    <row r="21" spans="1:7" ht="12.6" customHeight="1" x14ac:dyDescent="0.2">
      <c r="A21" s="63">
        <v>10</v>
      </c>
      <c r="B21" s="67"/>
      <c r="C21" s="36" t="s">
        <v>95</v>
      </c>
      <c r="D21" s="65">
        <v>596.6</v>
      </c>
      <c r="E21" s="21"/>
      <c r="F21" s="21"/>
      <c r="G21" s="21"/>
    </row>
    <row r="22" spans="1:7" ht="12.6" customHeight="1" x14ac:dyDescent="0.2">
      <c r="A22" s="63">
        <v>11</v>
      </c>
      <c r="B22" s="67"/>
      <c r="C22" s="32" t="s">
        <v>87</v>
      </c>
      <c r="D22" s="65">
        <v>1523.4</v>
      </c>
      <c r="E22" s="21"/>
      <c r="F22" s="21"/>
      <c r="G22" s="21"/>
    </row>
    <row r="23" spans="1:7" ht="12.6" customHeight="1" x14ac:dyDescent="0.2">
      <c r="A23" s="63">
        <v>12</v>
      </c>
      <c r="B23" s="67"/>
      <c r="C23" s="32" t="s">
        <v>38</v>
      </c>
      <c r="D23" s="65">
        <v>1578.8</v>
      </c>
      <c r="E23" s="21"/>
      <c r="F23" s="21"/>
      <c r="G23" s="21"/>
    </row>
    <row r="24" spans="1:7" ht="12.6" customHeight="1" x14ac:dyDescent="0.2">
      <c r="A24" s="63">
        <v>13</v>
      </c>
      <c r="B24" s="67"/>
      <c r="C24" s="37" t="s">
        <v>73</v>
      </c>
      <c r="D24" s="65">
        <v>1750.7</v>
      </c>
      <c r="F24" s="21"/>
      <c r="G24" s="21"/>
    </row>
    <row r="25" spans="1:7" ht="12.6" customHeight="1" x14ac:dyDescent="0.2">
      <c r="A25" s="63">
        <v>14</v>
      </c>
      <c r="B25" s="67"/>
      <c r="C25" s="37" t="s">
        <v>74</v>
      </c>
      <c r="D25" s="65">
        <v>1042.5</v>
      </c>
      <c r="F25" s="21"/>
      <c r="G25" s="21"/>
    </row>
    <row r="26" spans="1:7" ht="12.6" customHeight="1" x14ac:dyDescent="0.2">
      <c r="A26" s="271">
        <v>15</v>
      </c>
      <c r="B26" s="275"/>
      <c r="C26" s="238" t="s">
        <v>32</v>
      </c>
      <c r="D26" s="40">
        <v>1103.7</v>
      </c>
      <c r="F26" s="21"/>
      <c r="G26" s="21"/>
    </row>
    <row r="27" spans="1:7" ht="12.6" customHeight="1" x14ac:dyDescent="0.2">
      <c r="A27" s="272"/>
      <c r="B27" s="276"/>
      <c r="C27" s="239"/>
      <c r="D27" s="62">
        <v>1113.6999999999998</v>
      </c>
      <c r="F27" s="21"/>
      <c r="G27" s="21"/>
    </row>
    <row r="28" spans="1:7" ht="12.6" customHeight="1" x14ac:dyDescent="0.2">
      <c r="A28" s="63">
        <v>16</v>
      </c>
      <c r="B28" s="67"/>
      <c r="C28" s="32" t="s">
        <v>76</v>
      </c>
      <c r="D28" s="65">
        <v>1004.6999999999999</v>
      </c>
      <c r="E28" s="21"/>
      <c r="F28" s="21"/>
      <c r="G28" s="21"/>
    </row>
    <row r="29" spans="1:7" ht="12.6" customHeight="1" x14ac:dyDescent="0.2">
      <c r="A29" s="63">
        <v>17</v>
      </c>
      <c r="B29" s="67"/>
      <c r="C29" s="37" t="s">
        <v>85</v>
      </c>
      <c r="D29" s="65">
        <v>2313.6000000000004</v>
      </c>
      <c r="E29" s="21"/>
      <c r="F29" s="21"/>
      <c r="G29" s="21"/>
    </row>
    <row r="30" spans="1:7" ht="12.6" customHeight="1" x14ac:dyDescent="0.2">
      <c r="A30" s="63">
        <v>18</v>
      </c>
      <c r="B30" s="67"/>
      <c r="C30" s="32" t="s">
        <v>86</v>
      </c>
      <c r="D30" s="65">
        <v>2233.2999999999997</v>
      </c>
      <c r="E30" s="21"/>
      <c r="F30" s="21"/>
      <c r="G30" s="21"/>
    </row>
    <row r="31" spans="1:7" ht="12.6" customHeight="1" x14ac:dyDescent="0.2">
      <c r="A31" s="63">
        <v>19</v>
      </c>
      <c r="B31" s="67"/>
      <c r="C31" s="37" t="s">
        <v>540</v>
      </c>
      <c r="D31" s="65">
        <v>1676.6000000000001</v>
      </c>
      <c r="E31" s="21"/>
      <c r="F31" s="21"/>
      <c r="G31" s="21"/>
    </row>
    <row r="32" spans="1:7" ht="12.6" customHeight="1" x14ac:dyDescent="0.2">
      <c r="A32" s="63">
        <v>20</v>
      </c>
      <c r="B32" s="67"/>
      <c r="C32" s="37" t="s">
        <v>33</v>
      </c>
      <c r="D32" s="65">
        <v>560.90000000000009</v>
      </c>
      <c r="E32" s="21"/>
      <c r="F32" s="21"/>
      <c r="G32" s="21"/>
    </row>
    <row r="33" spans="1:7" ht="12.6" customHeight="1" x14ac:dyDescent="0.2">
      <c r="A33" s="271">
        <v>21</v>
      </c>
      <c r="B33" s="275"/>
      <c r="C33" s="238" t="s">
        <v>75</v>
      </c>
      <c r="D33" s="40">
        <v>1105.5999999999999</v>
      </c>
      <c r="E33" s="21"/>
      <c r="F33" s="21"/>
      <c r="G33" s="21"/>
    </row>
    <row r="34" spans="1:7" ht="12.6" customHeight="1" x14ac:dyDescent="0.2">
      <c r="A34" s="272"/>
      <c r="B34" s="276"/>
      <c r="C34" s="239"/>
      <c r="D34" s="62">
        <v>1113.5000000000002</v>
      </c>
      <c r="E34" s="21"/>
      <c r="F34" s="21"/>
      <c r="G34" s="21"/>
    </row>
    <row r="35" spans="1:7" ht="12.6" customHeight="1" x14ac:dyDescent="0.2">
      <c r="A35" s="63">
        <v>22</v>
      </c>
      <c r="B35" s="123"/>
      <c r="C35" s="37" t="s">
        <v>34</v>
      </c>
      <c r="D35" s="65">
        <v>435</v>
      </c>
      <c r="E35" s="21"/>
      <c r="F35" s="21"/>
      <c r="G35" s="21"/>
    </row>
    <row r="36" spans="1:7" ht="12.6" customHeight="1" x14ac:dyDescent="0.2">
      <c r="A36" s="63">
        <v>23</v>
      </c>
      <c r="B36" s="67"/>
      <c r="C36" s="37" t="s">
        <v>64</v>
      </c>
      <c r="D36" s="65">
        <v>292.39999999999998</v>
      </c>
      <c r="E36" s="21"/>
      <c r="F36" s="21"/>
      <c r="G36" s="21"/>
    </row>
    <row r="37" spans="1:7" ht="12.6" customHeight="1" x14ac:dyDescent="0.2">
      <c r="A37" s="63">
        <v>24</v>
      </c>
      <c r="B37" s="67"/>
      <c r="C37" s="32" t="s">
        <v>185</v>
      </c>
      <c r="D37" s="65">
        <v>896</v>
      </c>
      <c r="E37" s="21"/>
      <c r="F37" s="21"/>
      <c r="G37" s="21"/>
    </row>
    <row r="38" spans="1:7" ht="12.6" customHeight="1" x14ac:dyDescent="0.2">
      <c r="A38" s="63">
        <v>25</v>
      </c>
      <c r="B38" s="64"/>
      <c r="C38" s="32" t="s">
        <v>46</v>
      </c>
      <c r="D38" s="65">
        <v>27</v>
      </c>
      <c r="E38" s="21"/>
      <c r="F38" s="21"/>
      <c r="G38" s="21"/>
    </row>
    <row r="39" spans="1:7" ht="12.6" customHeight="1" x14ac:dyDescent="0.2">
      <c r="A39" s="63">
        <v>26</v>
      </c>
      <c r="B39" s="64"/>
      <c r="C39" s="32" t="s">
        <v>40</v>
      </c>
      <c r="D39" s="65">
        <v>31.2</v>
      </c>
      <c r="E39" s="21"/>
      <c r="F39" s="21"/>
      <c r="G39" s="21"/>
    </row>
    <row r="40" spans="1:7" ht="12.6" customHeight="1" x14ac:dyDescent="0.2">
      <c r="A40" s="271">
        <v>27</v>
      </c>
      <c r="B40" s="275"/>
      <c r="C40" s="236" t="s">
        <v>152</v>
      </c>
      <c r="D40" s="40">
        <v>487.7</v>
      </c>
      <c r="E40" s="21"/>
      <c r="F40" s="21"/>
      <c r="G40" s="21"/>
    </row>
    <row r="41" spans="1:7" ht="12.6" customHeight="1" x14ac:dyDescent="0.2">
      <c r="A41" s="272"/>
      <c r="B41" s="276"/>
      <c r="C41" s="237"/>
      <c r="D41" s="62">
        <v>455.79999999999995</v>
      </c>
      <c r="E41" s="21"/>
      <c r="F41" s="21"/>
      <c r="G41" s="21"/>
    </row>
    <row r="42" spans="1:7" ht="12.6" customHeight="1" x14ac:dyDescent="0.2">
      <c r="A42" s="329" t="s">
        <v>216</v>
      </c>
      <c r="B42" s="275"/>
      <c r="C42" s="238" t="s">
        <v>182</v>
      </c>
      <c r="D42" s="40">
        <v>263.5</v>
      </c>
      <c r="E42" s="21"/>
      <c r="F42" s="21"/>
      <c r="G42" s="21"/>
    </row>
    <row r="43" spans="1:7" ht="12.6" customHeight="1" x14ac:dyDescent="0.2">
      <c r="A43" s="330"/>
      <c r="B43" s="276"/>
      <c r="C43" s="239"/>
      <c r="D43" s="62">
        <v>231.6</v>
      </c>
      <c r="E43" s="21"/>
      <c r="F43" s="21"/>
      <c r="G43" s="21"/>
    </row>
    <row r="44" spans="1:7" x14ac:dyDescent="0.2">
      <c r="A44" s="147" t="s">
        <v>217</v>
      </c>
      <c r="B44" s="148"/>
      <c r="C44" s="37" t="s">
        <v>181</v>
      </c>
      <c r="D44" s="65">
        <v>15.100000000000001</v>
      </c>
      <c r="E44" s="21"/>
      <c r="F44" s="21"/>
      <c r="G44" s="21"/>
    </row>
    <row r="45" spans="1:7" ht="12.6" customHeight="1" x14ac:dyDescent="0.2">
      <c r="A45" s="147" t="s">
        <v>218</v>
      </c>
      <c r="B45" s="148"/>
      <c r="C45" s="37" t="s">
        <v>183</v>
      </c>
      <c r="D45" s="65">
        <v>137</v>
      </c>
      <c r="E45" s="21"/>
      <c r="F45" s="21"/>
      <c r="G45" s="21"/>
    </row>
    <row r="46" spans="1:7" ht="12.6" customHeight="1" x14ac:dyDescent="0.2">
      <c r="A46" s="147" t="s">
        <v>219</v>
      </c>
      <c r="B46" s="149"/>
      <c r="C46" s="37" t="s">
        <v>184</v>
      </c>
      <c r="D46" s="65">
        <v>72.099999999999994</v>
      </c>
      <c r="E46" s="21"/>
      <c r="F46" s="21"/>
      <c r="G46" s="21"/>
    </row>
    <row r="47" spans="1:7" ht="12.6" customHeight="1" x14ac:dyDescent="0.2">
      <c r="A47" s="63">
        <v>28</v>
      </c>
      <c r="B47" s="64"/>
      <c r="C47" s="150" t="s">
        <v>15</v>
      </c>
      <c r="D47" s="65">
        <v>164.9</v>
      </c>
      <c r="E47" s="21"/>
      <c r="F47" s="21"/>
      <c r="G47" s="21"/>
    </row>
    <row r="48" spans="1:7" ht="24.95" customHeight="1" x14ac:dyDescent="0.2">
      <c r="A48" s="63">
        <v>29</v>
      </c>
      <c r="B48" s="64"/>
      <c r="C48" s="150" t="s">
        <v>153</v>
      </c>
      <c r="D48" s="65">
        <v>137.1</v>
      </c>
      <c r="E48" s="21"/>
      <c r="F48" s="21"/>
      <c r="G48" s="21"/>
    </row>
    <row r="49" spans="1:7" ht="12.6" customHeight="1" x14ac:dyDescent="0.2">
      <c r="A49" s="63">
        <v>30</v>
      </c>
      <c r="B49" s="129" t="s">
        <v>159</v>
      </c>
      <c r="C49" s="145" t="s">
        <v>98</v>
      </c>
      <c r="D49" s="132">
        <v>682.2</v>
      </c>
      <c r="E49" s="21"/>
      <c r="F49" s="21"/>
      <c r="G49" s="21"/>
    </row>
    <row r="50" spans="1:7" ht="12.6" customHeight="1" x14ac:dyDescent="0.2">
      <c r="A50" s="63">
        <v>31</v>
      </c>
      <c r="B50" s="64"/>
      <c r="C50" s="32" t="s">
        <v>185</v>
      </c>
      <c r="D50" s="151">
        <v>682.2</v>
      </c>
      <c r="E50" s="21"/>
      <c r="F50" s="21"/>
      <c r="G50" s="21"/>
    </row>
    <row r="51" spans="1:7" ht="12.6" customHeight="1" x14ac:dyDescent="0.2">
      <c r="A51" s="63">
        <v>32</v>
      </c>
      <c r="B51" s="58" t="s">
        <v>51</v>
      </c>
      <c r="C51" s="80" t="s">
        <v>97</v>
      </c>
      <c r="D51" s="108">
        <v>63.5</v>
      </c>
      <c r="E51" s="21"/>
      <c r="F51" s="21"/>
      <c r="G51" s="21"/>
    </row>
    <row r="52" spans="1:7" ht="12.6" customHeight="1" x14ac:dyDescent="0.2">
      <c r="A52" s="63">
        <v>33</v>
      </c>
      <c r="B52" s="129" t="s">
        <v>161</v>
      </c>
      <c r="C52" s="145" t="s">
        <v>151</v>
      </c>
      <c r="D52" s="130">
        <v>63.5</v>
      </c>
      <c r="E52" s="21"/>
      <c r="F52" s="21"/>
      <c r="G52" s="21"/>
    </row>
    <row r="53" spans="1:7" ht="12.6" customHeight="1" x14ac:dyDescent="0.2">
      <c r="A53" s="63">
        <v>34</v>
      </c>
      <c r="B53" s="78"/>
      <c r="C53" s="32" t="s">
        <v>65</v>
      </c>
      <c r="D53" s="65">
        <v>63.5</v>
      </c>
      <c r="E53" s="21"/>
      <c r="F53" s="21"/>
      <c r="G53" s="21"/>
    </row>
    <row r="54" spans="1:7" ht="12.6" customHeight="1" x14ac:dyDescent="0.2">
      <c r="A54" s="63">
        <v>35</v>
      </c>
      <c r="B54" s="58"/>
      <c r="C54" s="152" t="s">
        <v>20</v>
      </c>
      <c r="D54" s="46">
        <v>23114.100000000002</v>
      </c>
      <c r="E54" s="21"/>
      <c r="F54" s="21"/>
      <c r="G54" s="21"/>
    </row>
    <row r="55" spans="1:7" x14ac:dyDescent="0.2">
      <c r="A55" s="50"/>
      <c r="B55" s="153"/>
      <c r="C55" s="154"/>
      <c r="D55" s="155"/>
      <c r="E55" s="21"/>
      <c r="F55" s="21"/>
      <c r="G55" s="21"/>
    </row>
    <row r="56" spans="1:7" ht="12.6" customHeight="1" x14ac:dyDescent="0.2">
      <c r="C56" s="140" t="s">
        <v>66</v>
      </c>
      <c r="D56" s="109"/>
      <c r="E56" s="21"/>
      <c r="F56" s="21"/>
      <c r="G56" s="21"/>
    </row>
    <row r="57" spans="1:7" ht="18" customHeight="1" x14ac:dyDescent="0.2">
      <c r="D57" s="109"/>
      <c r="E57" s="21"/>
      <c r="F57" s="21"/>
      <c r="G57" s="21"/>
    </row>
    <row r="58" spans="1:7" ht="12.6" customHeight="1" x14ac:dyDescent="0.2">
      <c r="D58" s="109"/>
      <c r="E58" s="21"/>
      <c r="F58" s="21"/>
      <c r="G58" s="21"/>
    </row>
    <row r="59" spans="1:7" ht="12.6" customHeight="1" x14ac:dyDescent="0.2">
      <c r="D59" s="109"/>
      <c r="E59" s="21"/>
      <c r="F59" s="21"/>
      <c r="G59" s="21"/>
    </row>
    <row r="60" spans="1:7" ht="12.75" customHeight="1" x14ac:dyDescent="0.2">
      <c r="D60" s="99"/>
      <c r="E60" s="21"/>
      <c r="F60" s="21"/>
      <c r="G60" s="21"/>
    </row>
    <row r="61" spans="1:7" ht="12.75" customHeight="1" x14ac:dyDescent="0.2">
      <c r="D61" s="103"/>
      <c r="E61" s="21"/>
      <c r="F61" s="21"/>
      <c r="G61" s="21"/>
    </row>
    <row r="62" spans="1:7" x14ac:dyDescent="0.2">
      <c r="D62" s="103"/>
    </row>
    <row r="63" spans="1:7" x14ac:dyDescent="0.2">
      <c r="D63" s="103"/>
    </row>
    <row r="64" spans="1:7" x14ac:dyDescent="0.2">
      <c r="C64" s="17"/>
      <c r="D64" s="109"/>
    </row>
    <row r="65" spans="3:4" x14ac:dyDescent="0.2">
      <c r="D65" s="17"/>
    </row>
    <row r="66" spans="3:4" x14ac:dyDescent="0.2">
      <c r="C66" s="156"/>
      <c r="D66" s="103"/>
    </row>
    <row r="67" spans="3:4" x14ac:dyDescent="0.2">
      <c r="D67" s="103"/>
    </row>
    <row r="68" spans="3:4" x14ac:dyDescent="0.2">
      <c r="D68" s="17"/>
    </row>
    <row r="69" spans="3:4" x14ac:dyDescent="0.2">
      <c r="D69" s="103"/>
    </row>
    <row r="70" spans="3:4" x14ac:dyDescent="0.2">
      <c r="D70" s="17"/>
    </row>
    <row r="71" spans="3:4" x14ac:dyDescent="0.2">
      <c r="D71" s="17"/>
    </row>
  </sheetData>
  <mergeCells count="21">
    <mergeCell ref="C1:D1"/>
    <mergeCell ref="C2:D2"/>
    <mergeCell ref="A5:D5"/>
    <mergeCell ref="A42:A43"/>
    <mergeCell ref="A40:A41"/>
    <mergeCell ref="A33:A34"/>
    <mergeCell ref="A26:A27"/>
    <mergeCell ref="A16:A17"/>
    <mergeCell ref="A12:A13"/>
    <mergeCell ref="B12:B13"/>
    <mergeCell ref="B16:B17"/>
    <mergeCell ref="B26:B27"/>
    <mergeCell ref="B33:B34"/>
    <mergeCell ref="B40:B41"/>
    <mergeCell ref="B42:B43"/>
    <mergeCell ref="C12:C13"/>
    <mergeCell ref="C16:C17"/>
    <mergeCell ref="C26:C27"/>
    <mergeCell ref="C33:C34"/>
    <mergeCell ref="C40:C41"/>
    <mergeCell ref="C42:C43"/>
  </mergeCells>
  <phoneticPr fontId="15" type="noConversion"/>
  <pageMargins left="0.59055118110236227" right="0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Įvardytieji diapazonai</vt:lpstr>
      </vt:variant>
      <vt:variant>
        <vt:i4>22</vt:i4>
      </vt:variant>
    </vt:vector>
  </HeadingPairs>
  <TitlesOfParts>
    <vt:vector size="34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13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'13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Steponas Navajauskas</cp:lastModifiedBy>
  <cp:lastPrinted>2024-11-15T07:47:18Z</cp:lastPrinted>
  <dcterms:created xsi:type="dcterms:W3CDTF">1996-10-14T23:33:28Z</dcterms:created>
  <dcterms:modified xsi:type="dcterms:W3CDTF">2024-11-27T12:51:13Z</dcterms:modified>
</cp:coreProperties>
</file>